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theme/theme1.xml" ContentType="application/vnd.openxmlformats-officedocument.theme+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styles.xml" ContentType="application/vnd.openxmlformats-officedocument.spreadsheetml.styles+xml"/>
  <Override PartName="/xl/worksheets/sheet13.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worksheets/sheet5.xml" ContentType="application/vnd.openxmlformats-officedocument.spreadsheetml.worksheet+xml"/>
  <Override PartName="/xl/worksheets/sheet12.xml" ContentType="application/vnd.openxmlformats-officedocument.spreadsheetml.worksheet+xml"/>
  <Override PartName="/xl/worksheets/sheet6.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sheet7.xml" ContentType="application/vnd.openxmlformats-officedocument.spreadsheetml.worksheet+xml"/>
  <Override PartName="/xl/worksheets/sheet9.xml" ContentType="application/vnd.openxmlformats-officedocument.spreadsheetml.worksheet+xml"/>
  <Override PartName="/docProps/custom.xml" ContentType="application/vnd.openxmlformats-officedocument.custom-properties+xml"/>
  <Override PartName="/docProps/app.xml" ContentType="application/vnd.openxmlformats-officedocument.extended-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customXml/itemProps1.xml" ContentType="application/vnd.openxmlformats-officedocument.customXmlProperties+xml"/>
  <Override PartName="/xl/calcChain.xml" ContentType="application/vnd.openxmlformats-officedocument.spreadsheetml.calcChain+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mc:AlternateContent xmlns:mc="http://schemas.openxmlformats.org/markup-compatibility/2006">
    <mc:Choice Requires="x15">
      <x15ac:absPath xmlns:x15ac="http://schemas.microsoft.com/office/spreadsheetml/2010/11/ac" url="https://home.utc.wa.gov/sites/ue-152253/Staffs Testimony and Exhibits/"/>
    </mc:Choice>
  </mc:AlternateContent>
  <bookViews>
    <workbookView xWindow="0" yWindow="0" windowWidth="28800" windowHeight="9735" activeTab="1"/>
  </bookViews>
  <sheets>
    <sheet name="RevReqSummary" sheetId="6" r:id="rId1"/>
    <sheet name="Summary-Staff v Company" sheetId="128" r:id="rId2"/>
    <sheet name="RevReqCalc" sheetId="10" r:id="rId3"/>
    <sheet name="Conversion factor" sheetId="8" r:id="rId4"/>
    <sheet name="Cost of Capital" sheetId="9" r:id="rId5"/>
    <sheet name="Adj - Total" sheetId="91" r:id="rId6"/>
    <sheet name="Adjustments - restating" sheetId="7" r:id="rId7"/>
    <sheet name="Adjustments - Pro Forma" sheetId="87" r:id="rId8"/>
    <sheet name="Adj 4.1 - Misc Exp" sheetId="134" r:id="rId9"/>
    <sheet name="Adj 4.9 - Mem &amp; Sub" sheetId="140" r:id="rId10"/>
    <sheet name="Adj 6.1 - EOP Reserves" sheetId="136" r:id="rId11"/>
    <sheet name="Adj 6.2 - Depr Amort Exp" sheetId="137" r:id="rId12"/>
    <sheet name="Adj 6.4 - Accel Depr" sheetId="117" r:id="rId13"/>
    <sheet name="Adj 7.1 - Interest True-up" sheetId="55" r:id="rId14"/>
    <sheet name="Adj 7.2 - Property Tax" sheetId="141" r:id="rId15"/>
    <sheet name="Adj 7.4 - PowerTax ADIT" sheetId="152" r:id="rId16"/>
    <sheet name="Adj 7.7 - Defr State Tax" sheetId="133" r:id="rId17"/>
    <sheet name="Adj 8.2 - Envir Remed" sheetId="142" r:id="rId18"/>
    <sheet name="Adj 8.4 - Major Plant Add" sheetId="121" r:id="rId19"/>
    <sheet name="Adj 8.10 - ISWC" sheetId="139" r:id="rId20"/>
    <sheet name="Adj 8.11 - EOP Plant" sheetId="138" r:id="rId21"/>
    <sheet name="Adj 8.13 - Tx Exchange" sheetId="135" r:id="rId22"/>
    <sheet name="WCA Allocation Factors" sheetId="83" r:id="rId23"/>
  </sheets>
  <definedNames>
    <definedName name="Keep" localSheetId="15" hidden="1">{"PRINT",#N/A,TRUE,"APPA";"PRINT",#N/A,TRUE,"APS";"PRINT",#N/A,TRUE,"BHPL";"PRINT",#N/A,TRUE,"BHPL2";"PRINT",#N/A,TRUE,"CDWR";"PRINT",#N/A,TRUE,"EWEB";"PRINT",#N/A,TRUE,"LADWP";"PRINT",#N/A,TRUE,"NEVBASE"}</definedName>
    <definedName name="Keep" localSheetId="1" hidden="1">{"PRINT",#N/A,TRUE,"APPA";"PRINT",#N/A,TRUE,"APS";"PRINT",#N/A,TRUE,"BHPL";"PRINT",#N/A,TRUE,"BHPL2";"PRINT",#N/A,TRUE,"CDWR";"PRINT",#N/A,TRUE,"EWEB";"PRINT",#N/A,TRUE,"LADWP";"PRINT",#N/A,TRUE,"NEVBASE"}</definedName>
    <definedName name="Keep" hidden="1">{"PRINT",#N/A,TRUE,"APPA";"PRINT",#N/A,TRUE,"APS";"PRINT",#N/A,TRUE,"BHPL";"PRINT",#N/A,TRUE,"BHPL2";"PRINT",#N/A,TRUE,"CDWR";"PRINT",#N/A,TRUE,"EWEB";"PRINT",#N/A,TRUE,"LADWP";"PRINT",#N/A,TRUE,"NEVBASE"}</definedName>
    <definedName name="keep2" localSheetId="15" hidden="1">{"PRINT",#N/A,TRUE,"APPA";"PRINT",#N/A,TRUE,"APS";"PRINT",#N/A,TRUE,"BHPL";"PRINT",#N/A,TRUE,"BHPL2";"PRINT",#N/A,TRUE,"CDWR";"PRINT",#N/A,TRUE,"EWEB";"PRINT",#N/A,TRUE,"LADWP";"PRINT",#N/A,TRUE,"NEVBASE"}</definedName>
    <definedName name="keep2" localSheetId="1" hidden="1">{"PRINT",#N/A,TRUE,"APPA";"PRINT",#N/A,TRUE,"APS";"PRINT",#N/A,TRUE,"BHPL";"PRINT",#N/A,TRUE,"BHPL2";"PRINT",#N/A,TRUE,"CDWR";"PRINT",#N/A,TRUE,"EWEB";"PRINT",#N/A,TRUE,"LADWP";"PRINT",#N/A,TRUE,"NEVBASE"}</definedName>
    <definedName name="keep2" hidden="1">{"PRINT",#N/A,TRUE,"APPA";"PRINT",#N/A,TRUE,"APS";"PRINT",#N/A,TRUE,"BHPL";"PRINT",#N/A,TRUE,"BHPL2";"PRINT",#N/A,TRUE,"CDWR";"PRINT",#N/A,TRUE,"EWEB";"PRINT",#N/A,TRUE,"LADWP";"PRINT",#N/A,TRUE,"NEVBASE"}</definedName>
    <definedName name="_xlnm.Print_Area" localSheetId="10">'Adj 6.1 - EOP Reserves'!$A$1:$I$163</definedName>
    <definedName name="_xlnm.Print_Area" localSheetId="11">'Adj 6.2 - Depr Amort Exp'!$A$1:$I$179</definedName>
    <definedName name="_xlnm.Print_Area" localSheetId="13">'Adj 7.1 - Interest True-up'!$A$1:$I$40</definedName>
    <definedName name="_xlnm.Print_Area" localSheetId="20">'Adj 8.11 - EOP Plant'!$A$1:$I$284</definedName>
    <definedName name="_xlnm.Print_Area" localSheetId="7">'Adjustments - Pro Forma'!$A$1:$AV$81</definedName>
    <definedName name="_xlnm.Print_Area" localSheetId="6">'Adjustments - restating'!$A$1:$AX$81</definedName>
    <definedName name="_xlnm.Print_Area" localSheetId="2">RevReqCalc!$A$1:$F$21</definedName>
    <definedName name="_xlnm.Print_Area" localSheetId="0">RevReqSummary!$A$1:$L$82</definedName>
    <definedName name="_xlnm.Print_Area" localSheetId="1">'Summary-Staff v Company'!$A$1:$K$82</definedName>
    <definedName name="_xlnm.Print_Area" localSheetId="22">'WCA Allocation Factors'!$A$1:$M$40</definedName>
    <definedName name="_xlnm.Print_Titles" localSheetId="5">'Adj - Total'!$A:$C,'Adj - Total'!$1:$5</definedName>
    <definedName name="_xlnm.Print_Titles" localSheetId="10">'Adj 6.1 - EOP Reserves'!$1:$6</definedName>
    <definedName name="_xlnm.Print_Titles" localSheetId="11">'Adj 6.2 - Depr Amort Exp'!$1:$6</definedName>
    <definedName name="_xlnm.Print_Titles" localSheetId="12">'Adj 6.4 - Accel Depr'!$1:$6</definedName>
    <definedName name="_xlnm.Print_Titles" localSheetId="14">'Adj 7.2 - Property Tax'!$1:$6</definedName>
    <definedName name="_xlnm.Print_Titles" localSheetId="19">'Adj 8.10 - ISWC'!$1:$6</definedName>
    <definedName name="_xlnm.Print_Titles" localSheetId="20">'Adj 8.11 - EOP Plant'!$1:$6</definedName>
    <definedName name="_xlnm.Print_Titles" localSheetId="21">'Adj 8.13 - Tx Exchange'!$1:$7</definedName>
    <definedName name="_xlnm.Print_Titles" localSheetId="7">'Adjustments - Pro Forma'!$A:$C,'Adjustments - Pro Forma'!$1:$5</definedName>
    <definedName name="_xlnm.Print_Titles" localSheetId="6">'Adjustments - restating'!$A:$C,'Adjustments - restating'!$1:$5</definedName>
    <definedName name="shit" localSheetId="15" hidden="1">{"PRINT",#N/A,TRUE,"APPA";"PRINT",#N/A,TRUE,"APS";"PRINT",#N/A,TRUE,"BHPL";"PRINT",#N/A,TRUE,"BHPL2";"PRINT",#N/A,TRUE,"CDWR";"PRINT",#N/A,TRUE,"EWEB";"PRINT",#N/A,TRUE,"LADWP";"PRINT",#N/A,TRUE,"NEVBASE"}</definedName>
    <definedName name="shit" localSheetId="1" hidden="1">{"PRINT",#N/A,TRUE,"APPA";"PRINT",#N/A,TRUE,"APS";"PRINT",#N/A,TRUE,"BHPL";"PRINT",#N/A,TRUE,"BHPL2";"PRINT",#N/A,TRUE,"CDWR";"PRINT",#N/A,TRUE,"EWEB";"PRINT",#N/A,TRUE,"LADWP";"PRINT",#N/A,TRUE,"NEVBASE"}</definedName>
    <definedName name="shit" hidden="1">{"PRINT",#N/A,TRUE,"APPA";"PRINT",#N/A,TRUE,"APS";"PRINT",#N/A,TRUE,"BHPL";"PRINT",#N/A,TRUE,"BHPL2";"PRINT",#N/A,TRUE,"CDWR";"PRINT",#N/A,TRUE,"EWEB";"PRINT",#N/A,TRUE,"LADWP";"PRINT",#N/A,TRUE,"NEVBASE"}</definedName>
    <definedName name="WCAAllocations" comment="Allocation Factors Table">'WCA Allocation Factors'!$B$6:$L$40</definedName>
    <definedName name="WCAFactors" comment="WCA Allocation Factors">'WCA Allocation Factors'!$B$6:$B$40</definedName>
    <definedName name="WCAStates" comment="States in the WCA">'WCA Allocation Factors'!$B$6:$L$6</definedName>
    <definedName name="wrn.All._.Pages." localSheetId="15" hidden="1">{#N/A,#N/A,FALSE,"Cover";#N/A,#N/A,FALSE,"Lead Sheet";#N/A,#N/A,FALSE,"T-Accounts";#N/A,#N/A,FALSE,"Jars Summary";#N/A,#N/A,FALSE,"Utah Monthly Amort";#N/A,#N/A,FALSE,"Pivot";#N/A,#N/A,FALSE,"June 2002 Writedowns";#N/A,#N/A,FALSE,"March 2003 Writedowns"}</definedName>
    <definedName name="wrn.All._.Pages." localSheetId="1" hidden="1">{#N/A,#N/A,FALSE,"Cover";#N/A,#N/A,FALSE,"Lead Sheet";#N/A,#N/A,FALSE,"T-Accounts";#N/A,#N/A,FALSE,"Jars Summary";#N/A,#N/A,FALSE,"Utah Monthly Amort";#N/A,#N/A,FALSE,"Pivot";#N/A,#N/A,FALSE,"June 2002 Writedowns";#N/A,#N/A,FALSE,"March 2003 Writedowns"}</definedName>
    <definedName name="wrn.All._.Pages." hidden="1">{#N/A,#N/A,FALSE,"Cover";#N/A,#N/A,FALSE,"Lead Sheet";#N/A,#N/A,FALSE,"T-Accounts";#N/A,#N/A,FALSE,"Jars Summary";#N/A,#N/A,FALSE,"Utah Monthly Amort";#N/A,#N/A,FALSE,"Pivot";#N/A,#N/A,FALSE,"June 2002 Writedowns";#N/A,#N/A,FALSE,"March 2003 Writedowns"}</definedName>
    <definedName name="wrn.Factors._.Tab._.10." localSheetId="15" hidden="1">{"Factors Pages 1-2",#N/A,FALSE,"Factors";"Factors Page 3",#N/A,FALSE,"Factors";"Factors Page 4",#N/A,FALSE,"Factors";"Factors Page 5",#N/A,FALSE,"Factors";"Factors Pages 8-27",#N/A,FALSE,"Factors"}</definedName>
    <definedName name="wrn.Factors._.Tab._.10." localSheetId="1" hidden="1">{"Factors Pages 1-2",#N/A,FALSE,"Factors";"Factors Page 3",#N/A,FALSE,"Factors";"Factors Page 4",#N/A,FALSE,"Factors";"Factors Page 5",#N/A,FALSE,"Factors";"Factors Pages 8-27",#N/A,FALSE,"Factors"}</definedName>
    <definedName name="wrn.Factors._.Tab._.10." hidden="1">{"Factors Pages 1-2",#N/A,FALSE,"Factors";"Factors Page 3",#N/A,FALSE,"Factors";"Factors Page 4",#N/A,FALSE,"Factors";"Factors Page 5",#N/A,FALSE,"Factors";"Factors Pages 8-27",#N/A,FALSE,"Factors"}</definedName>
    <definedName name="wrn.SALES._.VAR._.95._.BUDGET." localSheetId="15" hidden="1">{"PRINT",#N/A,TRUE,"APPA";"PRINT",#N/A,TRUE,"APS";"PRINT",#N/A,TRUE,"BHPL";"PRINT",#N/A,TRUE,"BHPL2";"PRINT",#N/A,TRUE,"CDWR";"PRINT",#N/A,TRUE,"EWEB";"PRINT",#N/A,TRUE,"LADWP";"PRINT",#N/A,TRUE,"NEVBASE"}</definedName>
    <definedName name="wrn.SALES._.VAR._.95._.BUDGET." localSheetId="1" hidden="1">{"PRINT",#N/A,TRUE,"APPA";"PRINT",#N/A,TRUE,"APS";"PRINT",#N/A,TRUE,"BHPL";"PRINT",#N/A,TRUE,"BHPL2";"PRINT",#N/A,TRUE,"CDWR";"PRINT",#N/A,TRUE,"EWEB";"PRINT",#N/A,TRUE,"LADWP";"PRINT",#N/A,TRUE,"NEVBASE"}</definedName>
    <definedName name="wrn.SALES._.VAR._.95._.BUDGET." hidden="1">{"PRINT",#N/A,TRUE,"APPA";"PRINT",#N/A,TRUE,"APS";"PRINT",#N/A,TRUE,"BHPL";"PRINT",#N/A,TRUE,"BHPL2";"PRINT",#N/A,TRUE,"CDWR";"PRINT",#N/A,TRUE,"EWEB";"PRINT",#N/A,TRUE,"LADWP";"PRINT",#N/A,TRUE,"NEVBASE"}</definedName>
    <definedName name="wrn.YearEnd." localSheetId="15" hidden="1">{"Factors Pages 1-2",#N/A,FALSE,"Variables";"Factors Page 3",#N/A,FALSE,"Variables";"Factors Page 4",#N/A,FALSE,"Variables";"Factors Page 5",#N/A,FALSE,"Variables";"YE Pages 7-26",#N/A,FALSE,"Variables"}</definedName>
    <definedName name="wrn.YearEnd." localSheetId="1" hidden="1">{"Factors Pages 1-2",#N/A,FALSE,"Variables";"Factors Page 3",#N/A,FALSE,"Variables";"Factors Page 4",#N/A,FALSE,"Variables";"Factors Page 5",#N/A,FALSE,"Variables";"YE Pages 7-26",#N/A,FALSE,"Variables"}</definedName>
    <definedName name="wrn.YearEnd." hidden="1">{"Factors Pages 1-2",#N/A,FALSE,"Variables";"Factors Page 3",#N/A,FALSE,"Variables";"Factors Page 4",#N/A,FALSE,"Variables";"Factors Page 5",#N/A,FALSE,"Variables";"YE Pages 7-26",#N/A,FALSE,"Variables"}</definedName>
  </definedNames>
  <calcPr calcId="152511" iterate="1"/>
</workbook>
</file>

<file path=xl/calcChain.xml><?xml version="1.0" encoding="utf-8"?>
<calcChain xmlns="http://schemas.openxmlformats.org/spreadsheetml/2006/main">
  <c r="J12" i="128" l="1"/>
  <c r="J55" i="128"/>
  <c r="J57" i="128"/>
  <c r="J58" i="128"/>
  <c r="J59" i="128"/>
  <c r="J60" i="128"/>
  <c r="J61" i="128"/>
  <c r="J64" i="128"/>
  <c r="J53" i="128"/>
  <c r="J50" i="128"/>
  <c r="J49" i="128"/>
  <c r="J47" i="128"/>
  <c r="J46" i="128"/>
  <c r="J44" i="128"/>
  <c r="J38" i="128"/>
  <c r="J33" i="128"/>
  <c r="J32" i="128"/>
  <c r="J21" i="128"/>
  <c r="J22" i="128"/>
  <c r="J23" i="128"/>
  <c r="J24" i="128"/>
  <c r="J25" i="128"/>
  <c r="J26" i="128"/>
  <c r="J27" i="128"/>
  <c r="J29" i="128"/>
  <c r="J13" i="128"/>
  <c r="J14" i="128"/>
  <c r="J15" i="128"/>
  <c r="J16" i="128"/>
  <c r="J17" i="128"/>
  <c r="J9" i="128"/>
  <c r="E24" i="134" l="1"/>
  <c r="H23" i="134"/>
  <c r="F23" i="134"/>
  <c r="C18" i="8" l="1"/>
  <c r="E18" i="9" l="1"/>
  <c r="E19" i="9"/>
  <c r="F19" i="9"/>
  <c r="E20" i="9"/>
  <c r="E21" i="9"/>
  <c r="E22" i="9" l="1"/>
  <c r="D79" i="7" l="1"/>
  <c r="E79" i="7"/>
  <c r="F79" i="7"/>
  <c r="G79" i="7"/>
  <c r="H79" i="7"/>
  <c r="I79" i="7"/>
  <c r="K79" i="7"/>
  <c r="L79" i="7"/>
  <c r="M79" i="7"/>
  <c r="N79" i="7"/>
  <c r="O79" i="7"/>
  <c r="P79" i="7"/>
  <c r="Q79" i="7"/>
  <c r="S79" i="7"/>
  <c r="T79" i="7"/>
  <c r="U79" i="7"/>
  <c r="V79" i="7"/>
  <c r="X79" i="7"/>
  <c r="Y79" i="7"/>
  <c r="AB79" i="7"/>
  <c r="AC79" i="7"/>
  <c r="AD79" i="7"/>
  <c r="AE79" i="7"/>
  <c r="AF79" i="7"/>
  <c r="AG79" i="7"/>
  <c r="AH79" i="7"/>
  <c r="AI79" i="7"/>
  <c r="AK79" i="7"/>
  <c r="AL79" i="7"/>
  <c r="AM79" i="7"/>
  <c r="AN79" i="7"/>
  <c r="AO79" i="7"/>
  <c r="AP79" i="7"/>
  <c r="AQ79" i="7"/>
  <c r="AR79" i="7"/>
  <c r="AS79" i="7"/>
  <c r="AT79" i="7"/>
  <c r="AU79" i="7"/>
  <c r="AV79" i="7"/>
  <c r="I74" i="128"/>
  <c r="F17" i="10"/>
  <c r="E17" i="10"/>
  <c r="E64" i="7" l="1"/>
  <c r="I64" i="7"/>
  <c r="N64" i="7"/>
  <c r="S64" i="7"/>
  <c r="Y64" i="7"/>
  <c r="AG64" i="7"/>
  <c r="AL64" i="7"/>
  <c r="AP64" i="7"/>
  <c r="AV64" i="7"/>
  <c r="H64" i="87"/>
  <c r="L64" i="87"/>
  <c r="P64" i="87"/>
  <c r="T64" i="87"/>
  <c r="X64" i="87"/>
  <c r="AD64" i="87"/>
  <c r="AH64" i="87"/>
  <c r="AM64" i="87"/>
  <c r="AQ64" i="87"/>
  <c r="AV64" i="87"/>
  <c r="H64" i="91"/>
  <c r="M64" i="91"/>
  <c r="Q64" i="91"/>
  <c r="X64" i="91"/>
  <c r="AG64" i="91"/>
  <c r="AM64" i="91"/>
  <c r="AQ64" i="91"/>
  <c r="D64" i="87"/>
  <c r="E64" i="91"/>
  <c r="N64" i="91"/>
  <c r="AB64" i="91"/>
  <c r="AN64" i="91"/>
  <c r="D64" i="91"/>
  <c r="AE64" i="91"/>
  <c r="D64" i="7"/>
  <c r="F64" i="7"/>
  <c r="K64" i="7"/>
  <c r="O64" i="7"/>
  <c r="T64" i="7"/>
  <c r="AB64" i="7"/>
  <c r="AH64" i="7"/>
  <c r="AM64" i="7"/>
  <c r="AQ64" i="7"/>
  <c r="E64" i="87"/>
  <c r="I64" i="87"/>
  <c r="M64" i="87"/>
  <c r="Q64" i="87"/>
  <c r="U64" i="87"/>
  <c r="AA64" i="87"/>
  <c r="AE64" i="87"/>
  <c r="AI64" i="87"/>
  <c r="AN64" i="87"/>
  <c r="AR64" i="87"/>
  <c r="I64" i="91"/>
  <c r="S64" i="91"/>
  <c r="AH64" i="91"/>
  <c r="AT64" i="91"/>
  <c r="P64" i="91"/>
  <c r="AP64" i="91"/>
  <c r="G64" i="7"/>
  <c r="L64" i="7"/>
  <c r="P64" i="7"/>
  <c r="U64" i="7"/>
  <c r="AD64" i="7"/>
  <c r="AI64" i="7"/>
  <c r="AN64" i="7"/>
  <c r="AT64" i="7"/>
  <c r="F64" i="87"/>
  <c r="J64" i="87"/>
  <c r="N64" i="87"/>
  <c r="R64" i="87"/>
  <c r="V64" i="87"/>
  <c r="AB64" i="87"/>
  <c r="AF64" i="87"/>
  <c r="AJ64" i="87"/>
  <c r="AO64" i="87"/>
  <c r="AS64" i="87"/>
  <c r="F64" i="91"/>
  <c r="K64" i="91"/>
  <c r="O64" i="91"/>
  <c r="T64" i="91"/>
  <c r="AD64" i="91"/>
  <c r="AI64" i="91"/>
  <c r="AO64" i="91"/>
  <c r="AV64" i="91"/>
  <c r="H64" i="7"/>
  <c r="M64" i="7"/>
  <c r="Q64" i="7"/>
  <c r="X64" i="7"/>
  <c r="AE64" i="7"/>
  <c r="AK64" i="7"/>
  <c r="AO64" i="7"/>
  <c r="AU64" i="7"/>
  <c r="G64" i="87"/>
  <c r="K64" i="87"/>
  <c r="O64" i="87"/>
  <c r="S64" i="87"/>
  <c r="W64" i="87"/>
  <c r="AC64" i="87"/>
  <c r="AG64" i="87"/>
  <c r="AK64" i="87"/>
  <c r="AP64" i="87"/>
  <c r="AT64" i="87"/>
  <c r="G64" i="91"/>
  <c r="L64" i="91"/>
  <c r="U64" i="91"/>
  <c r="AK64" i="91"/>
  <c r="D11" i="10"/>
  <c r="E12" i="9"/>
  <c r="A2" i="83" l="1"/>
  <c r="A1" i="83"/>
  <c r="F9" i="134"/>
  <c r="F10" i="134"/>
  <c r="F11" i="134"/>
  <c r="F12" i="134"/>
  <c r="F14" i="134" s="1"/>
  <c r="F13" i="134"/>
  <c r="E14" i="134"/>
  <c r="F16" i="134"/>
  <c r="F18" i="134" s="1"/>
  <c r="F17" i="134"/>
  <c r="E18" i="134"/>
  <c r="F21" i="134"/>
  <c r="F22" i="134"/>
  <c r="F24" i="134"/>
  <c r="F25" i="134"/>
  <c r="F26" i="134"/>
  <c r="F27" i="134"/>
  <c r="F28" i="134"/>
  <c r="F29" i="134"/>
  <c r="F30" i="134"/>
  <c r="F31" i="134"/>
  <c r="F32" i="134"/>
  <c r="F33" i="134"/>
  <c r="F34" i="134"/>
  <c r="F35" i="134"/>
  <c r="F36" i="134"/>
  <c r="E37" i="134"/>
  <c r="F37" i="134" l="1"/>
  <c r="F21" i="121" l="1"/>
  <c r="F22" i="121" l="1"/>
  <c r="F13" i="121"/>
  <c r="F24" i="121" l="1"/>
  <c r="F17" i="121"/>
  <c r="F23" i="121"/>
  <c r="H12" i="55" l="1"/>
  <c r="H10" i="55"/>
  <c r="H71" i="135"/>
  <c r="H70" i="135"/>
  <c r="H69" i="135"/>
  <c r="H66" i="135"/>
  <c r="H62" i="135"/>
  <c r="H61" i="135"/>
  <c r="H60" i="135"/>
  <c r="H59" i="135"/>
  <c r="H55" i="135"/>
  <c r="H54" i="135"/>
  <c r="H53" i="135"/>
  <c r="H52" i="135"/>
  <c r="H51" i="135"/>
  <c r="H50" i="135"/>
  <c r="H49" i="135"/>
  <c r="H48" i="135"/>
  <c r="H47" i="135"/>
  <c r="H46" i="135"/>
  <c r="H45" i="135"/>
  <c r="H44" i="135"/>
  <c r="H43" i="135"/>
  <c r="H42" i="135"/>
  <c r="H41" i="135"/>
  <c r="H37" i="135"/>
  <c r="H36" i="135"/>
  <c r="H35" i="135"/>
  <c r="H34" i="135"/>
  <c r="H33" i="135"/>
  <c r="H32" i="135"/>
  <c r="H31" i="135"/>
  <c r="H27" i="135"/>
  <c r="H26" i="135"/>
  <c r="H25" i="135"/>
  <c r="H24" i="135"/>
  <c r="H23" i="135"/>
  <c r="H22" i="135"/>
  <c r="H21" i="135"/>
  <c r="H20" i="135"/>
  <c r="H19" i="135"/>
  <c r="H18" i="135"/>
  <c r="H17" i="135"/>
  <c r="H16" i="135"/>
  <c r="H15" i="135"/>
  <c r="H14" i="135"/>
  <c r="H13" i="135"/>
  <c r="H12" i="135"/>
  <c r="H11" i="135"/>
  <c r="H10" i="135"/>
  <c r="H9" i="135"/>
  <c r="H271" i="138"/>
  <c r="H270" i="138"/>
  <c r="H269" i="138"/>
  <c r="H268" i="138"/>
  <c r="H267" i="138"/>
  <c r="H266" i="138"/>
  <c r="H265" i="138"/>
  <c r="H264" i="138"/>
  <c r="H263" i="138"/>
  <c r="H262" i="138"/>
  <c r="H261" i="138"/>
  <c r="H260" i="138"/>
  <c r="H259" i="138"/>
  <c r="H258" i="138"/>
  <c r="H257" i="138"/>
  <c r="H256" i="138"/>
  <c r="H255" i="138"/>
  <c r="H254" i="138"/>
  <c r="H253" i="138"/>
  <c r="H252" i="138"/>
  <c r="H251" i="138"/>
  <c r="H250" i="138"/>
  <c r="H249" i="138"/>
  <c r="H248" i="138"/>
  <c r="H247" i="138"/>
  <c r="H246" i="138"/>
  <c r="H245" i="138"/>
  <c r="H244" i="138"/>
  <c r="H243" i="138"/>
  <c r="H242" i="138"/>
  <c r="H241" i="138"/>
  <c r="H240" i="138"/>
  <c r="H239" i="138"/>
  <c r="H238" i="138"/>
  <c r="H237" i="138"/>
  <c r="H236" i="138"/>
  <c r="H235" i="138"/>
  <c r="H234" i="138"/>
  <c r="H233" i="138"/>
  <c r="H232" i="138"/>
  <c r="H231" i="138"/>
  <c r="H230" i="138"/>
  <c r="H229" i="138"/>
  <c r="H228" i="138"/>
  <c r="H227" i="138"/>
  <c r="H226" i="138"/>
  <c r="H225" i="138"/>
  <c r="H224" i="138"/>
  <c r="H223" i="138"/>
  <c r="H222" i="138"/>
  <c r="H221" i="138"/>
  <c r="H220" i="138"/>
  <c r="H219" i="138"/>
  <c r="H218" i="138"/>
  <c r="H217" i="138"/>
  <c r="H216" i="138"/>
  <c r="H215" i="138"/>
  <c r="H214" i="138"/>
  <c r="H213" i="138"/>
  <c r="H212" i="138"/>
  <c r="H211" i="138"/>
  <c r="H210" i="138"/>
  <c r="H209" i="138"/>
  <c r="H208" i="138"/>
  <c r="H207" i="138"/>
  <c r="H206" i="138"/>
  <c r="H205" i="138"/>
  <c r="H204" i="138"/>
  <c r="H203" i="138"/>
  <c r="H202" i="138"/>
  <c r="H201" i="138"/>
  <c r="H200" i="138"/>
  <c r="H199" i="138"/>
  <c r="H198" i="138"/>
  <c r="H197" i="138"/>
  <c r="H196" i="138"/>
  <c r="H195" i="138"/>
  <c r="H194" i="138"/>
  <c r="H193" i="138"/>
  <c r="H192" i="138"/>
  <c r="H191" i="138"/>
  <c r="H190" i="138"/>
  <c r="H189" i="138"/>
  <c r="H188" i="138"/>
  <c r="H187" i="138"/>
  <c r="H186" i="138"/>
  <c r="H185" i="138"/>
  <c r="H184" i="138"/>
  <c r="H183" i="138"/>
  <c r="H182" i="138"/>
  <c r="H181" i="138"/>
  <c r="H180" i="138"/>
  <c r="H179" i="138"/>
  <c r="H178" i="138"/>
  <c r="H177" i="138"/>
  <c r="H176" i="138"/>
  <c r="H175" i="138"/>
  <c r="H174" i="138"/>
  <c r="H173" i="138"/>
  <c r="H172" i="138"/>
  <c r="H171" i="138"/>
  <c r="H170" i="138"/>
  <c r="H169" i="138"/>
  <c r="H168" i="138"/>
  <c r="H167" i="138"/>
  <c r="H166" i="138"/>
  <c r="H165" i="138"/>
  <c r="H164" i="138"/>
  <c r="H163" i="138"/>
  <c r="H162" i="138"/>
  <c r="H161" i="138"/>
  <c r="H160" i="138"/>
  <c r="H159" i="138"/>
  <c r="H158" i="138"/>
  <c r="H157" i="138"/>
  <c r="H156" i="138"/>
  <c r="H155" i="138"/>
  <c r="H154" i="138"/>
  <c r="H153" i="138"/>
  <c r="H152" i="138"/>
  <c r="H151" i="138"/>
  <c r="H150" i="138"/>
  <c r="H149" i="138"/>
  <c r="H148" i="138"/>
  <c r="H147" i="138"/>
  <c r="H146" i="138"/>
  <c r="H145" i="138"/>
  <c r="H144" i="138"/>
  <c r="H143" i="138"/>
  <c r="H142" i="138"/>
  <c r="H141" i="138"/>
  <c r="H140" i="138"/>
  <c r="H139" i="138"/>
  <c r="H138" i="138"/>
  <c r="H137" i="138"/>
  <c r="H136" i="138"/>
  <c r="H135" i="138"/>
  <c r="H134" i="138"/>
  <c r="H133" i="138"/>
  <c r="H132" i="138"/>
  <c r="H131" i="138"/>
  <c r="H130" i="138"/>
  <c r="H129" i="138"/>
  <c r="H128" i="138"/>
  <c r="H127" i="138"/>
  <c r="H126" i="138"/>
  <c r="H125" i="138"/>
  <c r="H124" i="138"/>
  <c r="H123" i="138"/>
  <c r="H122" i="138"/>
  <c r="H121" i="138"/>
  <c r="H120" i="138"/>
  <c r="H119" i="138"/>
  <c r="H118" i="138"/>
  <c r="H117" i="138"/>
  <c r="H116" i="138"/>
  <c r="H115" i="138"/>
  <c r="H114" i="138"/>
  <c r="H113" i="138"/>
  <c r="H112" i="138"/>
  <c r="H111" i="138"/>
  <c r="H110" i="138"/>
  <c r="H109" i="138"/>
  <c r="H108" i="138"/>
  <c r="H107" i="138"/>
  <c r="H106" i="138"/>
  <c r="H105" i="138"/>
  <c r="H104" i="138"/>
  <c r="H103" i="138"/>
  <c r="H102" i="138"/>
  <c r="H101" i="138"/>
  <c r="H100" i="138"/>
  <c r="H99" i="138"/>
  <c r="H98" i="138"/>
  <c r="H97" i="138"/>
  <c r="H96" i="138"/>
  <c r="H95" i="138"/>
  <c r="H94" i="138"/>
  <c r="H93" i="138"/>
  <c r="H92" i="138"/>
  <c r="H91" i="138"/>
  <c r="H90" i="138"/>
  <c r="H89" i="138"/>
  <c r="H88" i="138"/>
  <c r="H87" i="138"/>
  <c r="H86" i="138"/>
  <c r="H85" i="138"/>
  <c r="H84" i="138"/>
  <c r="H83" i="138"/>
  <c r="H82" i="138"/>
  <c r="H81" i="138"/>
  <c r="H80" i="138"/>
  <c r="H79" i="138"/>
  <c r="H78" i="138"/>
  <c r="H77" i="138"/>
  <c r="H76" i="138"/>
  <c r="H75" i="138"/>
  <c r="H74" i="138"/>
  <c r="H73" i="138"/>
  <c r="H72" i="138"/>
  <c r="H71" i="138"/>
  <c r="H70" i="138"/>
  <c r="H69" i="138"/>
  <c r="H68" i="138"/>
  <c r="H67" i="138"/>
  <c r="H66" i="138"/>
  <c r="H65" i="138"/>
  <c r="H64" i="138"/>
  <c r="H63" i="138"/>
  <c r="H62" i="138"/>
  <c r="H61" i="138"/>
  <c r="H60" i="138"/>
  <c r="H59" i="138"/>
  <c r="H58" i="138"/>
  <c r="H57" i="138"/>
  <c r="H56" i="138"/>
  <c r="H55" i="138"/>
  <c r="H54" i="138"/>
  <c r="H53" i="138"/>
  <c r="H52" i="138"/>
  <c r="H51" i="138"/>
  <c r="H50" i="138"/>
  <c r="H49" i="138"/>
  <c r="H48" i="138"/>
  <c r="H47" i="138"/>
  <c r="H46" i="138"/>
  <c r="H45" i="138"/>
  <c r="H44" i="138"/>
  <c r="H43" i="138"/>
  <c r="H42" i="138"/>
  <c r="H41" i="138"/>
  <c r="H40" i="138"/>
  <c r="H39" i="138"/>
  <c r="H38" i="138"/>
  <c r="H37" i="138"/>
  <c r="H36" i="138"/>
  <c r="H35" i="138"/>
  <c r="H34" i="138"/>
  <c r="H33" i="138"/>
  <c r="H32" i="138"/>
  <c r="H31" i="138"/>
  <c r="H30" i="138"/>
  <c r="H29" i="138"/>
  <c r="H28" i="138"/>
  <c r="H27" i="138"/>
  <c r="H26" i="138"/>
  <c r="H25" i="138"/>
  <c r="H24" i="138"/>
  <c r="H23" i="138"/>
  <c r="H22" i="138"/>
  <c r="H21" i="138"/>
  <c r="H20" i="138"/>
  <c r="H19" i="138"/>
  <c r="H18" i="138"/>
  <c r="H17" i="138"/>
  <c r="H16" i="138"/>
  <c r="H15" i="138"/>
  <c r="H14" i="138"/>
  <c r="H13" i="138"/>
  <c r="H12" i="138"/>
  <c r="H11" i="138"/>
  <c r="H10" i="138"/>
  <c r="H9" i="138"/>
  <c r="H9" i="139"/>
  <c r="H24" i="121" l="1"/>
  <c r="H23" i="121"/>
  <c r="H22" i="121"/>
  <c r="H21" i="121"/>
  <c r="H17" i="121"/>
  <c r="H13" i="121"/>
  <c r="H10" i="121"/>
  <c r="H31" i="142"/>
  <c r="H30" i="142"/>
  <c r="H29" i="142"/>
  <c r="H27" i="142"/>
  <c r="H26" i="142"/>
  <c r="H25" i="142"/>
  <c r="H23" i="142"/>
  <c r="H22" i="142"/>
  <c r="H17" i="142"/>
  <c r="H16" i="142"/>
  <c r="H15" i="142"/>
  <c r="H11" i="142"/>
  <c r="H10" i="142"/>
  <c r="H9" i="142"/>
  <c r="H10" i="152" l="1"/>
  <c r="H11" i="152"/>
  <c r="H12" i="152"/>
  <c r="H13" i="152"/>
  <c r="H14" i="152"/>
  <c r="H15" i="152"/>
  <c r="H16" i="152"/>
  <c r="H17" i="152"/>
  <c r="H18" i="152"/>
  <c r="H19" i="152"/>
  <c r="H20" i="152"/>
  <c r="H21" i="152"/>
  <c r="H22" i="152"/>
  <c r="H23" i="152"/>
  <c r="H24" i="152"/>
  <c r="H25" i="152"/>
  <c r="H9" i="152"/>
  <c r="H11" i="133"/>
  <c r="H9" i="133"/>
  <c r="H9" i="141" l="1"/>
  <c r="H25" i="117" l="1"/>
  <c r="H24" i="117"/>
  <c r="H23" i="117"/>
  <c r="H21" i="117"/>
  <c r="H20" i="117"/>
  <c r="H19" i="117"/>
  <c r="H15" i="117"/>
  <c r="H14" i="117"/>
  <c r="H10" i="117"/>
  <c r="H9" i="117"/>
  <c r="H154" i="137" l="1"/>
  <c r="H155" i="137"/>
  <c r="H156" i="137"/>
  <c r="H157" i="137"/>
  <c r="H158" i="137"/>
  <c r="H159" i="137"/>
  <c r="H160" i="137"/>
  <c r="H161" i="137"/>
  <c r="H162" i="137"/>
  <c r="H163" i="137"/>
  <c r="H164" i="137"/>
  <c r="H165" i="137"/>
  <c r="H166" i="137"/>
  <c r="H153" i="137"/>
  <c r="H123" i="137"/>
  <c r="H124" i="137"/>
  <c r="H125" i="137"/>
  <c r="H126" i="137"/>
  <c r="H127" i="137"/>
  <c r="H128" i="137"/>
  <c r="H129" i="137"/>
  <c r="H130" i="137"/>
  <c r="H131" i="137"/>
  <c r="H132" i="137"/>
  <c r="H133" i="137"/>
  <c r="H134" i="137"/>
  <c r="H135" i="137"/>
  <c r="H136" i="137"/>
  <c r="H137" i="137"/>
  <c r="H138" i="137"/>
  <c r="H139" i="137"/>
  <c r="H140" i="137"/>
  <c r="H141" i="137"/>
  <c r="H142" i="137"/>
  <c r="H143" i="137"/>
  <c r="H144" i="137"/>
  <c r="H145" i="137"/>
  <c r="H146" i="137"/>
  <c r="H147" i="137"/>
  <c r="H148" i="137"/>
  <c r="H149" i="137"/>
  <c r="H122" i="137"/>
  <c r="H10" i="137"/>
  <c r="H11" i="137"/>
  <c r="H12" i="137"/>
  <c r="H13" i="137"/>
  <c r="H14" i="137"/>
  <c r="H15" i="137"/>
  <c r="H16" i="137"/>
  <c r="H17" i="137"/>
  <c r="H18" i="137"/>
  <c r="H19" i="137"/>
  <c r="H20" i="137"/>
  <c r="H21" i="137"/>
  <c r="H22" i="137"/>
  <c r="H23" i="137"/>
  <c r="H24" i="137"/>
  <c r="H25" i="137"/>
  <c r="H26" i="137"/>
  <c r="H27" i="137"/>
  <c r="H28" i="137"/>
  <c r="H29" i="137"/>
  <c r="H30" i="137"/>
  <c r="H31" i="137"/>
  <c r="H32" i="137"/>
  <c r="H33" i="137"/>
  <c r="H34" i="137"/>
  <c r="H35" i="137"/>
  <c r="H36" i="137"/>
  <c r="H37" i="137"/>
  <c r="H38" i="137"/>
  <c r="H39" i="137"/>
  <c r="H40" i="137"/>
  <c r="H41" i="137"/>
  <c r="H42" i="137"/>
  <c r="H43" i="137"/>
  <c r="H44" i="137"/>
  <c r="H45" i="137"/>
  <c r="H46" i="137"/>
  <c r="H47" i="137"/>
  <c r="H48" i="137"/>
  <c r="H49" i="137"/>
  <c r="H50" i="137"/>
  <c r="H51" i="137"/>
  <c r="H52" i="137"/>
  <c r="H53" i="137"/>
  <c r="H54" i="137"/>
  <c r="H55" i="137"/>
  <c r="H56" i="137"/>
  <c r="H57" i="137"/>
  <c r="H58" i="137"/>
  <c r="H59" i="137"/>
  <c r="H60" i="137"/>
  <c r="H61" i="137"/>
  <c r="H62" i="137"/>
  <c r="H63" i="137"/>
  <c r="H64" i="137"/>
  <c r="H65" i="137"/>
  <c r="H66" i="137"/>
  <c r="H67" i="137"/>
  <c r="H68" i="137"/>
  <c r="H69" i="137"/>
  <c r="H70" i="137"/>
  <c r="H71" i="137"/>
  <c r="H72" i="137"/>
  <c r="H73" i="137"/>
  <c r="H74" i="137"/>
  <c r="H75" i="137"/>
  <c r="H76" i="137"/>
  <c r="H77" i="137"/>
  <c r="H78" i="137"/>
  <c r="H79" i="137"/>
  <c r="H80" i="137"/>
  <c r="H81" i="137"/>
  <c r="H82" i="137"/>
  <c r="H83" i="137"/>
  <c r="H84" i="137"/>
  <c r="H85" i="137"/>
  <c r="H86" i="137"/>
  <c r="H87" i="137"/>
  <c r="H88" i="137"/>
  <c r="H89" i="137"/>
  <c r="H90" i="137"/>
  <c r="H91" i="137"/>
  <c r="H92" i="137"/>
  <c r="H93" i="137"/>
  <c r="H94" i="137"/>
  <c r="H95" i="137"/>
  <c r="H96" i="137"/>
  <c r="H97" i="137"/>
  <c r="H98" i="137"/>
  <c r="H99" i="137"/>
  <c r="H100" i="137"/>
  <c r="H101" i="137"/>
  <c r="H102" i="137"/>
  <c r="H103" i="137"/>
  <c r="H104" i="137"/>
  <c r="H105" i="137"/>
  <c r="H106" i="137"/>
  <c r="H107" i="137"/>
  <c r="H108" i="137"/>
  <c r="H109" i="137"/>
  <c r="H110" i="137"/>
  <c r="H111" i="137"/>
  <c r="H112" i="137"/>
  <c r="H113" i="137"/>
  <c r="H114" i="137"/>
  <c r="H115" i="137"/>
  <c r="H116" i="137"/>
  <c r="H117" i="137"/>
  <c r="H118" i="137"/>
  <c r="H9" i="137"/>
  <c r="H10" i="136" l="1"/>
  <c r="H11" i="136"/>
  <c r="H12" i="136"/>
  <c r="H13" i="136"/>
  <c r="H14" i="136"/>
  <c r="H15" i="136"/>
  <c r="H16" i="136"/>
  <c r="H17" i="136"/>
  <c r="H18" i="136"/>
  <c r="H19" i="136"/>
  <c r="H20" i="136"/>
  <c r="H21" i="136"/>
  <c r="H22" i="136"/>
  <c r="H23" i="136"/>
  <c r="H24" i="136"/>
  <c r="H25" i="136"/>
  <c r="H26" i="136"/>
  <c r="H27" i="136"/>
  <c r="H28" i="136"/>
  <c r="H29" i="136"/>
  <c r="H30" i="136"/>
  <c r="H31" i="136"/>
  <c r="H32" i="136"/>
  <c r="H33" i="136"/>
  <c r="H34" i="136"/>
  <c r="H35" i="136"/>
  <c r="H36" i="136"/>
  <c r="H37" i="136"/>
  <c r="H38" i="136"/>
  <c r="H39" i="136"/>
  <c r="H40" i="136"/>
  <c r="H41" i="136"/>
  <c r="H42" i="136"/>
  <c r="H43" i="136"/>
  <c r="H44" i="136"/>
  <c r="H45" i="136"/>
  <c r="H46" i="136"/>
  <c r="H47" i="136"/>
  <c r="H48" i="136"/>
  <c r="H49" i="136"/>
  <c r="H50" i="136"/>
  <c r="H51" i="136"/>
  <c r="H52" i="136"/>
  <c r="H53" i="136"/>
  <c r="H54" i="136"/>
  <c r="H55" i="136"/>
  <c r="H56" i="136"/>
  <c r="H57" i="136"/>
  <c r="H58" i="136"/>
  <c r="H59" i="136"/>
  <c r="H60" i="136"/>
  <c r="H61" i="136"/>
  <c r="H62" i="136"/>
  <c r="H63" i="136"/>
  <c r="H64" i="136"/>
  <c r="H65" i="136"/>
  <c r="H66" i="136"/>
  <c r="H67" i="136"/>
  <c r="H68" i="136"/>
  <c r="H69" i="136"/>
  <c r="H70" i="136"/>
  <c r="H71" i="136"/>
  <c r="H72" i="136"/>
  <c r="H73" i="136"/>
  <c r="H74" i="136"/>
  <c r="H75" i="136"/>
  <c r="H76" i="136"/>
  <c r="H77" i="136"/>
  <c r="H78" i="136"/>
  <c r="H79" i="136"/>
  <c r="H80" i="136"/>
  <c r="H81" i="136"/>
  <c r="H82" i="136"/>
  <c r="H83" i="136"/>
  <c r="H84" i="136"/>
  <c r="H85" i="136"/>
  <c r="H86" i="136"/>
  <c r="H87" i="136"/>
  <c r="H88" i="136"/>
  <c r="H89" i="136"/>
  <c r="H90" i="136"/>
  <c r="H91" i="136"/>
  <c r="H92" i="136"/>
  <c r="H93" i="136"/>
  <c r="H94" i="136"/>
  <c r="H95" i="136"/>
  <c r="H96" i="136"/>
  <c r="H97" i="136"/>
  <c r="H98" i="136"/>
  <c r="H99" i="136"/>
  <c r="H100" i="136"/>
  <c r="H101" i="136"/>
  <c r="H102" i="136"/>
  <c r="H103" i="136"/>
  <c r="H104" i="136"/>
  <c r="H105" i="136"/>
  <c r="H106" i="136"/>
  <c r="H107" i="136"/>
  <c r="H108" i="136"/>
  <c r="H109" i="136"/>
  <c r="H110" i="136"/>
  <c r="H111" i="136"/>
  <c r="H112" i="136"/>
  <c r="H113" i="136"/>
  <c r="H114" i="136"/>
  <c r="H115" i="136"/>
  <c r="H116" i="136"/>
  <c r="H117" i="136"/>
  <c r="H118" i="136"/>
  <c r="H119" i="136"/>
  <c r="H120" i="136"/>
  <c r="H121" i="136"/>
  <c r="H122" i="136"/>
  <c r="H123" i="136"/>
  <c r="H124" i="136"/>
  <c r="H125" i="136"/>
  <c r="H126" i="136"/>
  <c r="H127" i="136"/>
  <c r="H128" i="136"/>
  <c r="H129" i="136"/>
  <c r="H130" i="136"/>
  <c r="H131" i="136"/>
  <c r="H132" i="136"/>
  <c r="H133" i="136"/>
  <c r="H134" i="136"/>
  <c r="H135" i="136"/>
  <c r="H136" i="136"/>
  <c r="H137" i="136"/>
  <c r="H138" i="136"/>
  <c r="H139" i="136"/>
  <c r="H140" i="136"/>
  <c r="H141" i="136"/>
  <c r="H142" i="136"/>
  <c r="H143" i="136"/>
  <c r="H144" i="136"/>
  <c r="H145" i="136"/>
  <c r="H146" i="136"/>
  <c r="H147" i="136"/>
  <c r="H148" i="136"/>
  <c r="H149" i="136"/>
  <c r="H150" i="136"/>
  <c r="H151" i="136"/>
  <c r="H9" i="136"/>
  <c r="H20" i="140" l="1"/>
  <c r="H19" i="140"/>
  <c r="H18" i="140"/>
  <c r="H17" i="140"/>
  <c r="H16" i="140"/>
  <c r="H15" i="140"/>
  <c r="H14" i="140"/>
  <c r="H11" i="140"/>
  <c r="H10" i="140"/>
  <c r="H36" i="134" l="1"/>
  <c r="H35" i="134"/>
  <c r="H34" i="134"/>
  <c r="H33" i="134"/>
  <c r="H32" i="134"/>
  <c r="H31" i="134"/>
  <c r="H30" i="134"/>
  <c r="H29" i="134"/>
  <c r="H28" i="134"/>
  <c r="H27" i="134"/>
  <c r="H26" i="134"/>
  <c r="H25" i="134"/>
  <c r="H24" i="134"/>
  <c r="H22" i="134"/>
  <c r="H21" i="134"/>
  <c r="H17" i="134"/>
  <c r="H16" i="134"/>
  <c r="H10" i="134"/>
  <c r="H11" i="134"/>
  <c r="H12" i="134"/>
  <c r="H13" i="134"/>
  <c r="H9" i="134"/>
  <c r="E26" i="152" l="1"/>
  <c r="D26" i="152"/>
  <c r="F25" i="152"/>
  <c r="F24" i="152"/>
  <c r="F23" i="152"/>
  <c r="F22" i="152"/>
  <c r="F21" i="152"/>
  <c r="F20" i="152"/>
  <c r="F19" i="152"/>
  <c r="F18" i="152"/>
  <c r="F17" i="152"/>
  <c r="F16" i="152"/>
  <c r="F15" i="152"/>
  <c r="F14" i="152"/>
  <c r="F13" i="152"/>
  <c r="F12" i="152"/>
  <c r="F11" i="152"/>
  <c r="F10" i="152"/>
  <c r="F26" i="152" s="1"/>
  <c r="F9" i="152"/>
  <c r="C27" i="6" l="1"/>
  <c r="F27" i="10" l="1"/>
  <c r="I23" i="134" s="1"/>
  <c r="F6" i="10"/>
  <c r="I9" i="134" l="1"/>
  <c r="I13" i="134"/>
  <c r="I22" i="134"/>
  <c r="I27" i="134"/>
  <c r="I31" i="134"/>
  <c r="I35" i="134"/>
  <c r="I10" i="134"/>
  <c r="I16" i="134"/>
  <c r="I24" i="134"/>
  <c r="J17" i="7" s="1"/>
  <c r="I36" i="134"/>
  <c r="I11" i="134"/>
  <c r="I17" i="134"/>
  <c r="I25" i="134"/>
  <c r="I29" i="134"/>
  <c r="I33" i="134"/>
  <c r="I32" i="134"/>
  <c r="I12" i="134"/>
  <c r="I21" i="134"/>
  <c r="I26" i="134"/>
  <c r="I30" i="134"/>
  <c r="I34" i="134"/>
  <c r="I28" i="134"/>
  <c r="I9" i="152"/>
  <c r="I12" i="152"/>
  <c r="I16" i="152"/>
  <c r="I10" i="152"/>
  <c r="I24" i="152"/>
  <c r="I18" i="152"/>
  <c r="I22" i="152"/>
  <c r="I20" i="152"/>
  <c r="I14" i="152"/>
  <c r="I23" i="152"/>
  <c r="I15" i="152"/>
  <c r="I25" i="152"/>
  <c r="I13" i="152"/>
  <c r="I19" i="152"/>
  <c r="I17" i="152"/>
  <c r="I21" i="152"/>
  <c r="I11" i="152"/>
  <c r="F272" i="138"/>
  <c r="D152" i="136"/>
  <c r="F152" i="136"/>
  <c r="I26" i="152" l="1"/>
  <c r="AC55" i="7" s="1"/>
  <c r="D79" i="83"/>
  <c r="E79" i="83"/>
  <c r="F79" i="83"/>
  <c r="G79" i="83"/>
  <c r="H79" i="83"/>
  <c r="I79" i="83"/>
  <c r="J79" i="83"/>
  <c r="K79" i="83"/>
  <c r="L79" i="83"/>
  <c r="D80" i="83"/>
  <c r="E80" i="83"/>
  <c r="F80" i="83"/>
  <c r="G80" i="83"/>
  <c r="H80" i="83"/>
  <c r="I80" i="83"/>
  <c r="J80" i="83"/>
  <c r="K80" i="83"/>
  <c r="L80" i="83"/>
  <c r="D81" i="83"/>
  <c r="E81" i="83"/>
  <c r="F81" i="83"/>
  <c r="G81" i="83"/>
  <c r="H81" i="83"/>
  <c r="I81" i="83"/>
  <c r="J81" i="83"/>
  <c r="K81" i="83"/>
  <c r="L81" i="83"/>
  <c r="D82" i="83"/>
  <c r="E82" i="83"/>
  <c r="F82" i="83"/>
  <c r="G82" i="83"/>
  <c r="H82" i="83"/>
  <c r="I82" i="83"/>
  <c r="J82" i="83"/>
  <c r="K82" i="83"/>
  <c r="L82" i="83"/>
  <c r="D83" i="83"/>
  <c r="E83" i="83"/>
  <c r="F83" i="83"/>
  <c r="G83" i="83"/>
  <c r="H83" i="83"/>
  <c r="I83" i="83"/>
  <c r="J83" i="83"/>
  <c r="K83" i="83"/>
  <c r="L83" i="83"/>
  <c r="D84" i="83"/>
  <c r="E84" i="83"/>
  <c r="F84" i="83"/>
  <c r="G84" i="83"/>
  <c r="H84" i="83"/>
  <c r="I84" i="83"/>
  <c r="J84" i="83"/>
  <c r="K84" i="83"/>
  <c r="L84" i="83"/>
  <c r="D85" i="83"/>
  <c r="E85" i="83"/>
  <c r="F85" i="83"/>
  <c r="G85" i="83"/>
  <c r="H85" i="83"/>
  <c r="I85" i="83"/>
  <c r="J85" i="83"/>
  <c r="K85" i="83"/>
  <c r="L85" i="83"/>
  <c r="D86" i="83"/>
  <c r="E86" i="83"/>
  <c r="F86" i="83"/>
  <c r="G86" i="83"/>
  <c r="H86" i="83"/>
  <c r="I86" i="83"/>
  <c r="J86" i="83"/>
  <c r="K86" i="83"/>
  <c r="L86" i="83"/>
  <c r="D87" i="83"/>
  <c r="E87" i="83"/>
  <c r="F87" i="83"/>
  <c r="G87" i="83"/>
  <c r="H87" i="83"/>
  <c r="I87" i="83"/>
  <c r="J87" i="83"/>
  <c r="K87" i="83"/>
  <c r="L87" i="83"/>
  <c r="D88" i="83"/>
  <c r="E88" i="83"/>
  <c r="F88" i="83"/>
  <c r="G88" i="83"/>
  <c r="H88" i="83"/>
  <c r="I88" i="83"/>
  <c r="J88" i="83"/>
  <c r="K88" i="83"/>
  <c r="L88" i="83"/>
  <c r="D89" i="83"/>
  <c r="E89" i="83"/>
  <c r="F89" i="83"/>
  <c r="G89" i="83"/>
  <c r="H89" i="83"/>
  <c r="I89" i="83"/>
  <c r="J89" i="83"/>
  <c r="K89" i="83"/>
  <c r="L89" i="83"/>
  <c r="D90" i="83"/>
  <c r="E90" i="83"/>
  <c r="F90" i="83"/>
  <c r="G90" i="83"/>
  <c r="H90" i="83"/>
  <c r="I90" i="83"/>
  <c r="J90" i="83"/>
  <c r="K90" i="83"/>
  <c r="L90" i="83"/>
  <c r="D91" i="83"/>
  <c r="E91" i="83"/>
  <c r="F91" i="83"/>
  <c r="G91" i="83"/>
  <c r="H91" i="83"/>
  <c r="I91" i="83"/>
  <c r="J91" i="83"/>
  <c r="K91" i="83"/>
  <c r="L91" i="83"/>
  <c r="D92" i="83"/>
  <c r="E92" i="83"/>
  <c r="F92" i="83"/>
  <c r="G92" i="83"/>
  <c r="H92" i="83"/>
  <c r="I92" i="83"/>
  <c r="J92" i="83"/>
  <c r="K92" i="83"/>
  <c r="L92" i="83"/>
  <c r="D93" i="83"/>
  <c r="E93" i="83"/>
  <c r="F93" i="83"/>
  <c r="G93" i="83"/>
  <c r="H93" i="83"/>
  <c r="I93" i="83"/>
  <c r="J93" i="83"/>
  <c r="K93" i="83"/>
  <c r="L93" i="83"/>
  <c r="D94" i="83"/>
  <c r="E94" i="83"/>
  <c r="F94" i="83"/>
  <c r="G94" i="83"/>
  <c r="H94" i="83"/>
  <c r="I94" i="83"/>
  <c r="J94" i="83"/>
  <c r="K94" i="83"/>
  <c r="L94" i="83"/>
  <c r="D95" i="83"/>
  <c r="E95" i="83"/>
  <c r="F95" i="83"/>
  <c r="G95" i="83"/>
  <c r="H95" i="83"/>
  <c r="I95" i="83"/>
  <c r="J95" i="83"/>
  <c r="K95" i="83"/>
  <c r="L95" i="83"/>
  <c r="D96" i="83"/>
  <c r="E96" i="83"/>
  <c r="F96" i="83"/>
  <c r="G96" i="83"/>
  <c r="H96" i="83"/>
  <c r="I96" i="83"/>
  <c r="J96" i="83"/>
  <c r="K96" i="83"/>
  <c r="L96" i="83"/>
  <c r="D97" i="83"/>
  <c r="E97" i="83"/>
  <c r="F97" i="83"/>
  <c r="G97" i="83"/>
  <c r="H97" i="83"/>
  <c r="I97" i="83"/>
  <c r="J97" i="83"/>
  <c r="K97" i="83"/>
  <c r="L97" i="83"/>
  <c r="D98" i="83"/>
  <c r="E98" i="83"/>
  <c r="F98" i="83"/>
  <c r="G98" i="83"/>
  <c r="H98" i="83"/>
  <c r="I98" i="83"/>
  <c r="J98" i="83"/>
  <c r="K98" i="83"/>
  <c r="L98" i="83"/>
  <c r="D99" i="83"/>
  <c r="E99" i="83"/>
  <c r="F99" i="83"/>
  <c r="G99" i="83"/>
  <c r="H99" i="83"/>
  <c r="I99" i="83"/>
  <c r="J99" i="83"/>
  <c r="K99" i="83"/>
  <c r="L99" i="83"/>
  <c r="D100" i="83"/>
  <c r="E100" i="83"/>
  <c r="F100" i="83"/>
  <c r="G100" i="83"/>
  <c r="H100" i="83"/>
  <c r="I100" i="83"/>
  <c r="J100" i="83"/>
  <c r="K100" i="83"/>
  <c r="L100" i="83"/>
  <c r="D101" i="83"/>
  <c r="E101" i="83"/>
  <c r="F101" i="83"/>
  <c r="G101" i="83"/>
  <c r="H101" i="83"/>
  <c r="I101" i="83"/>
  <c r="J101" i="83"/>
  <c r="K101" i="83"/>
  <c r="L101" i="83"/>
  <c r="D102" i="83"/>
  <c r="E102" i="83"/>
  <c r="F102" i="83"/>
  <c r="G102" i="83"/>
  <c r="H102" i="83"/>
  <c r="I102" i="83"/>
  <c r="J102" i="83"/>
  <c r="K102" i="83"/>
  <c r="L102" i="83"/>
  <c r="D103" i="83"/>
  <c r="E103" i="83"/>
  <c r="F103" i="83"/>
  <c r="G103" i="83"/>
  <c r="H103" i="83"/>
  <c r="I103" i="83"/>
  <c r="J103" i="83"/>
  <c r="K103" i="83"/>
  <c r="L103" i="83"/>
  <c r="D104" i="83"/>
  <c r="E104" i="83"/>
  <c r="F104" i="83"/>
  <c r="G104" i="83"/>
  <c r="H104" i="83"/>
  <c r="I104" i="83"/>
  <c r="J104" i="83"/>
  <c r="K104" i="83"/>
  <c r="L104" i="83"/>
  <c r="D105" i="83"/>
  <c r="E105" i="83"/>
  <c r="F105" i="83"/>
  <c r="G105" i="83"/>
  <c r="H105" i="83"/>
  <c r="I105" i="83"/>
  <c r="J105" i="83"/>
  <c r="K105" i="83"/>
  <c r="L105" i="83"/>
  <c r="D106" i="83"/>
  <c r="E106" i="83"/>
  <c r="F106" i="83"/>
  <c r="G106" i="83"/>
  <c r="H106" i="83"/>
  <c r="I106" i="83"/>
  <c r="J106" i="83"/>
  <c r="K106" i="83"/>
  <c r="L106" i="83"/>
  <c r="D107" i="83"/>
  <c r="E107" i="83"/>
  <c r="F107" i="83"/>
  <c r="G107" i="83"/>
  <c r="H107" i="83"/>
  <c r="I107" i="83"/>
  <c r="J107" i="83"/>
  <c r="K107" i="83"/>
  <c r="L107" i="83"/>
  <c r="D108" i="83"/>
  <c r="E108" i="83"/>
  <c r="F108" i="83"/>
  <c r="G108" i="83"/>
  <c r="H108" i="83"/>
  <c r="I108" i="83"/>
  <c r="J108" i="83"/>
  <c r="K108" i="83"/>
  <c r="L108" i="83"/>
  <c r="D109" i="83"/>
  <c r="E109" i="83"/>
  <c r="F109" i="83"/>
  <c r="G109" i="83"/>
  <c r="H109" i="83"/>
  <c r="I109" i="83"/>
  <c r="J109" i="83"/>
  <c r="K109" i="83"/>
  <c r="L109" i="83"/>
  <c r="D110" i="83"/>
  <c r="E110" i="83"/>
  <c r="F110" i="83"/>
  <c r="G110" i="83"/>
  <c r="H110" i="83"/>
  <c r="I110" i="83"/>
  <c r="J110" i="83"/>
  <c r="K110" i="83"/>
  <c r="L110" i="83"/>
  <c r="D111" i="83"/>
  <c r="E111" i="83"/>
  <c r="F111" i="83"/>
  <c r="G111" i="83"/>
  <c r="H111" i="83"/>
  <c r="I111" i="83"/>
  <c r="J111" i="83"/>
  <c r="K111" i="83"/>
  <c r="L111" i="83"/>
  <c r="D112" i="83"/>
  <c r="E112" i="83"/>
  <c r="F112" i="83"/>
  <c r="G112" i="83"/>
  <c r="H112" i="83"/>
  <c r="I112" i="83"/>
  <c r="J112" i="83"/>
  <c r="K112" i="83"/>
  <c r="L112" i="83"/>
  <c r="C112" i="83"/>
  <c r="C111" i="83"/>
  <c r="C110" i="83"/>
  <c r="C109" i="83"/>
  <c r="C108" i="83"/>
  <c r="C107" i="83"/>
  <c r="C106" i="83"/>
  <c r="C105" i="83"/>
  <c r="C104" i="83"/>
  <c r="C103" i="83"/>
  <c r="C102" i="83"/>
  <c r="C101" i="83"/>
  <c r="C100" i="83"/>
  <c r="C99" i="83"/>
  <c r="C98" i="83"/>
  <c r="C97" i="83"/>
  <c r="C96" i="83"/>
  <c r="C95" i="83"/>
  <c r="C94" i="83"/>
  <c r="C93" i="83"/>
  <c r="C92" i="83"/>
  <c r="C91" i="83"/>
  <c r="C90" i="83"/>
  <c r="C89" i="83"/>
  <c r="C88" i="83"/>
  <c r="C87" i="83"/>
  <c r="C86" i="83"/>
  <c r="C85" i="83"/>
  <c r="C84" i="83"/>
  <c r="C83" i="83"/>
  <c r="C82" i="83"/>
  <c r="C81" i="83"/>
  <c r="C80" i="83"/>
  <c r="M79" i="83"/>
  <c r="M80" i="83"/>
  <c r="M81" i="83"/>
  <c r="M82" i="83"/>
  <c r="M83" i="83"/>
  <c r="M84" i="83"/>
  <c r="M85" i="83"/>
  <c r="M86" i="83"/>
  <c r="M87" i="83"/>
  <c r="M88" i="83"/>
  <c r="M89" i="83"/>
  <c r="M90" i="83"/>
  <c r="M91" i="83"/>
  <c r="M92" i="83"/>
  <c r="M93" i="83"/>
  <c r="M94" i="83"/>
  <c r="M95" i="83"/>
  <c r="M96" i="83"/>
  <c r="M97" i="83"/>
  <c r="M98" i="83"/>
  <c r="M99" i="83"/>
  <c r="M100" i="83"/>
  <c r="M101" i="83"/>
  <c r="M102" i="83"/>
  <c r="M103" i="83"/>
  <c r="M104" i="83"/>
  <c r="M105" i="83"/>
  <c r="M106" i="83"/>
  <c r="M107" i="83"/>
  <c r="M108" i="83"/>
  <c r="M109" i="83"/>
  <c r="M110" i="83"/>
  <c r="M111" i="83"/>
  <c r="M112" i="83"/>
  <c r="E10" i="136" l="1"/>
  <c r="E11" i="136"/>
  <c r="E9" i="136"/>
  <c r="F71" i="135" l="1"/>
  <c r="F27" i="142" l="1"/>
  <c r="F26" i="142"/>
  <c r="F25" i="142"/>
  <c r="F23" i="142"/>
  <c r="B43" i="83" l="1"/>
  <c r="C43" i="83"/>
  <c r="D43" i="83"/>
  <c r="E43" i="83"/>
  <c r="F43" i="83"/>
  <c r="G43" i="83"/>
  <c r="H43" i="83"/>
  <c r="I43" i="83"/>
  <c r="J43" i="83"/>
  <c r="K43" i="83"/>
  <c r="L43" i="83"/>
  <c r="M43" i="83"/>
  <c r="A43" i="83"/>
  <c r="G31" i="6"/>
  <c r="E20" i="55"/>
  <c r="F20" i="55" s="1"/>
  <c r="D20" i="55"/>
  <c r="J14" i="91"/>
  <c r="J15" i="91"/>
  <c r="J16" i="91"/>
  <c r="J19" i="91"/>
  <c r="J22" i="91"/>
  <c r="E129" i="136"/>
  <c r="F11" i="117" l="1"/>
  <c r="D11" i="117"/>
  <c r="E9" i="117"/>
  <c r="E11" i="117" s="1"/>
  <c r="E10" i="117"/>
  <c r="D119" i="137" l="1"/>
  <c r="F119" i="137"/>
  <c r="E10" i="137"/>
  <c r="E11" i="137"/>
  <c r="E9" i="137"/>
  <c r="D12" i="140" l="1"/>
  <c r="E11" i="140"/>
  <c r="F11" i="140" s="1"/>
  <c r="E10" i="140"/>
  <c r="F10" i="140" s="1"/>
  <c r="F12" i="140" l="1"/>
  <c r="E12" i="140"/>
  <c r="C79" i="83" l="1"/>
  <c r="F22" i="142"/>
  <c r="F16" i="142"/>
  <c r="F17" i="142"/>
  <c r="F15" i="142"/>
  <c r="F10" i="142"/>
  <c r="F9" i="142"/>
  <c r="E31" i="142"/>
  <c r="E30" i="142"/>
  <c r="E29" i="142"/>
  <c r="E27" i="142"/>
  <c r="E26" i="142"/>
  <c r="E25" i="142"/>
  <c r="E23" i="142"/>
  <c r="E22" i="142"/>
  <c r="F18" i="142"/>
  <c r="D18" i="142"/>
  <c r="E17" i="142"/>
  <c r="E16" i="142"/>
  <c r="E15" i="142"/>
  <c r="F12" i="142"/>
  <c r="D12" i="142"/>
  <c r="E11" i="142"/>
  <c r="E9" i="142"/>
  <c r="E12" i="142" s="1"/>
  <c r="A2" i="142"/>
  <c r="A1" i="142"/>
  <c r="E18" i="142" l="1"/>
  <c r="E9" i="141" l="1"/>
  <c r="A2" i="141"/>
  <c r="A1" i="141"/>
  <c r="F21" i="140" l="1"/>
  <c r="D21" i="140"/>
  <c r="E15" i="140"/>
  <c r="E16" i="140"/>
  <c r="E17" i="140"/>
  <c r="E18" i="140"/>
  <c r="E19" i="140"/>
  <c r="E20" i="140"/>
  <c r="E14" i="140"/>
  <c r="E21" i="140" l="1"/>
  <c r="A2" i="140"/>
  <c r="A1" i="140"/>
  <c r="F16" i="117" l="1"/>
  <c r="D16" i="117"/>
  <c r="E25" i="117"/>
  <c r="E24" i="117"/>
  <c r="E23" i="117"/>
  <c r="E20" i="117"/>
  <c r="E21" i="117"/>
  <c r="E19" i="117"/>
  <c r="E15" i="117"/>
  <c r="E14" i="117"/>
  <c r="E16" i="117" l="1"/>
  <c r="E9" i="139"/>
  <c r="A2" i="139"/>
  <c r="A1" i="139"/>
  <c r="E272" i="138"/>
  <c r="D272" i="138"/>
  <c r="E239" i="138"/>
  <c r="E240" i="138"/>
  <c r="E241" i="138"/>
  <c r="E242" i="138"/>
  <c r="E243" i="138"/>
  <c r="E244" i="138"/>
  <c r="E245" i="138"/>
  <c r="E246" i="138"/>
  <c r="E247" i="138"/>
  <c r="E248" i="138"/>
  <c r="E249" i="138"/>
  <c r="E250" i="138"/>
  <c r="E251" i="138"/>
  <c r="E252" i="138"/>
  <c r="E253" i="138"/>
  <c r="E254" i="138"/>
  <c r="E255" i="138"/>
  <c r="E256" i="138"/>
  <c r="E257" i="138"/>
  <c r="E258" i="138"/>
  <c r="E259" i="138"/>
  <c r="E260" i="138"/>
  <c r="E261" i="138"/>
  <c r="E262" i="138"/>
  <c r="E263" i="138"/>
  <c r="E264" i="138"/>
  <c r="E265" i="138"/>
  <c r="E266" i="138"/>
  <c r="E267" i="138"/>
  <c r="E268" i="138"/>
  <c r="E269" i="138"/>
  <c r="E270" i="138"/>
  <c r="E271" i="138"/>
  <c r="E94" i="138"/>
  <c r="E95" i="138"/>
  <c r="E96" i="138"/>
  <c r="E97" i="138"/>
  <c r="E98" i="138"/>
  <c r="E99" i="138"/>
  <c r="E100" i="138"/>
  <c r="E101" i="138"/>
  <c r="E102" i="138"/>
  <c r="E103" i="138"/>
  <c r="E104" i="138"/>
  <c r="E105" i="138"/>
  <c r="E106" i="138"/>
  <c r="E107" i="138"/>
  <c r="E108" i="138"/>
  <c r="E109" i="138"/>
  <c r="E110" i="138"/>
  <c r="E111" i="138"/>
  <c r="E112" i="138"/>
  <c r="E113" i="138"/>
  <c r="E114" i="138"/>
  <c r="E115" i="138"/>
  <c r="E116" i="138"/>
  <c r="E117" i="138"/>
  <c r="E118" i="138"/>
  <c r="E119" i="138"/>
  <c r="E120" i="138"/>
  <c r="E121" i="138"/>
  <c r="E122" i="138"/>
  <c r="E123" i="138"/>
  <c r="E124" i="138"/>
  <c r="E125" i="138"/>
  <c r="E126" i="138"/>
  <c r="E127" i="138"/>
  <c r="E128" i="138"/>
  <c r="E129" i="138"/>
  <c r="E130" i="138"/>
  <c r="E131" i="138"/>
  <c r="E132" i="138"/>
  <c r="E133" i="138"/>
  <c r="E134" i="138"/>
  <c r="E135" i="138"/>
  <c r="E136" i="138"/>
  <c r="E137" i="138"/>
  <c r="E138" i="138"/>
  <c r="E139" i="138"/>
  <c r="E140" i="138"/>
  <c r="E141" i="138"/>
  <c r="E142" i="138"/>
  <c r="E143" i="138"/>
  <c r="E144" i="138"/>
  <c r="E145" i="138"/>
  <c r="E146" i="138"/>
  <c r="E147" i="138"/>
  <c r="E148" i="138"/>
  <c r="E149" i="138"/>
  <c r="E150" i="138"/>
  <c r="E151" i="138"/>
  <c r="E152" i="138"/>
  <c r="E153" i="138"/>
  <c r="E154" i="138"/>
  <c r="E155" i="138"/>
  <c r="E156" i="138"/>
  <c r="E157" i="138"/>
  <c r="E158" i="138"/>
  <c r="E159" i="138"/>
  <c r="E160" i="138"/>
  <c r="E161" i="138"/>
  <c r="E162" i="138"/>
  <c r="E163" i="138"/>
  <c r="E164" i="138"/>
  <c r="E165" i="138"/>
  <c r="E166" i="138"/>
  <c r="E167" i="138"/>
  <c r="E168" i="138"/>
  <c r="E169" i="138"/>
  <c r="E170" i="138"/>
  <c r="E171" i="138"/>
  <c r="E172" i="138"/>
  <c r="E173" i="138"/>
  <c r="E174" i="138"/>
  <c r="E175" i="138"/>
  <c r="E176" i="138"/>
  <c r="E177" i="138"/>
  <c r="E178" i="138"/>
  <c r="E179" i="138"/>
  <c r="E180" i="138"/>
  <c r="E181" i="138"/>
  <c r="E182" i="138"/>
  <c r="E183" i="138"/>
  <c r="E184" i="138"/>
  <c r="E185" i="138"/>
  <c r="E186" i="138"/>
  <c r="E187" i="138"/>
  <c r="E188" i="138"/>
  <c r="E189" i="138"/>
  <c r="E190" i="138"/>
  <c r="E191" i="138"/>
  <c r="E192" i="138"/>
  <c r="E193" i="138"/>
  <c r="E194" i="138"/>
  <c r="E195" i="138"/>
  <c r="E196" i="138"/>
  <c r="E197" i="138"/>
  <c r="E198" i="138"/>
  <c r="E199" i="138"/>
  <c r="E200" i="138"/>
  <c r="E201" i="138"/>
  <c r="E202" i="138"/>
  <c r="E203" i="138"/>
  <c r="E204" i="138"/>
  <c r="E205" i="138"/>
  <c r="E206" i="138"/>
  <c r="E207" i="138"/>
  <c r="E208" i="138"/>
  <c r="E209" i="138"/>
  <c r="E210" i="138"/>
  <c r="E211" i="138"/>
  <c r="E212" i="138"/>
  <c r="E213" i="138"/>
  <c r="E214" i="138"/>
  <c r="E215" i="138"/>
  <c r="E216" i="138"/>
  <c r="E217" i="138"/>
  <c r="E218" i="138"/>
  <c r="E219" i="138"/>
  <c r="E220" i="138"/>
  <c r="E221" i="138"/>
  <c r="E222" i="138"/>
  <c r="E223" i="138"/>
  <c r="E224" i="138"/>
  <c r="E225" i="138"/>
  <c r="E226" i="138"/>
  <c r="E227" i="138"/>
  <c r="E228" i="138"/>
  <c r="E229" i="138"/>
  <c r="E230" i="138"/>
  <c r="E231" i="138"/>
  <c r="E232" i="138"/>
  <c r="E233" i="138"/>
  <c r="E234" i="138"/>
  <c r="E235" i="138"/>
  <c r="E236" i="138"/>
  <c r="E237" i="138"/>
  <c r="E238" i="138"/>
  <c r="E18" i="138"/>
  <c r="E19" i="138"/>
  <c r="E20" i="138"/>
  <c r="E21" i="138"/>
  <c r="E22" i="138"/>
  <c r="E23" i="138"/>
  <c r="E24" i="138"/>
  <c r="E25" i="138"/>
  <c r="E26" i="138"/>
  <c r="E27" i="138"/>
  <c r="E28" i="138"/>
  <c r="E29" i="138"/>
  <c r="E30" i="138"/>
  <c r="E31" i="138"/>
  <c r="E32" i="138"/>
  <c r="E33" i="138"/>
  <c r="E34" i="138"/>
  <c r="E35" i="138"/>
  <c r="E36" i="138"/>
  <c r="E37" i="138"/>
  <c r="E38" i="138"/>
  <c r="E39" i="138"/>
  <c r="E40" i="138"/>
  <c r="E41" i="138"/>
  <c r="E42" i="138"/>
  <c r="E43" i="138"/>
  <c r="E44" i="138"/>
  <c r="E45" i="138"/>
  <c r="E46" i="138"/>
  <c r="E47" i="138"/>
  <c r="E48" i="138"/>
  <c r="E49" i="138"/>
  <c r="E50" i="138"/>
  <c r="E51" i="138"/>
  <c r="E52" i="138"/>
  <c r="E53" i="138"/>
  <c r="E54" i="138"/>
  <c r="E55" i="138"/>
  <c r="E56" i="138"/>
  <c r="E57" i="138"/>
  <c r="E58" i="138"/>
  <c r="E59" i="138"/>
  <c r="E60" i="138"/>
  <c r="E61" i="138"/>
  <c r="E62" i="138"/>
  <c r="E63" i="138"/>
  <c r="E64" i="138"/>
  <c r="E65" i="138"/>
  <c r="E66" i="138"/>
  <c r="E67" i="138"/>
  <c r="E68" i="138"/>
  <c r="E69" i="138"/>
  <c r="E70" i="138"/>
  <c r="E71" i="138"/>
  <c r="E72" i="138"/>
  <c r="E73" i="138"/>
  <c r="E74" i="138"/>
  <c r="E75" i="138"/>
  <c r="E76" i="138"/>
  <c r="E77" i="138"/>
  <c r="E78" i="138"/>
  <c r="E79" i="138"/>
  <c r="E80" i="138"/>
  <c r="E81" i="138"/>
  <c r="E82" i="138"/>
  <c r="E83" i="138"/>
  <c r="E84" i="138"/>
  <c r="E85" i="138"/>
  <c r="E86" i="138"/>
  <c r="E87" i="138"/>
  <c r="E88" i="138"/>
  <c r="E89" i="138"/>
  <c r="E90" i="138"/>
  <c r="E91" i="138"/>
  <c r="E92" i="138"/>
  <c r="E93" i="138"/>
  <c r="E9" i="138" l="1"/>
  <c r="E10" i="138"/>
  <c r="E11" i="138"/>
  <c r="E12" i="138"/>
  <c r="E13" i="138"/>
  <c r="E14" i="138"/>
  <c r="E15" i="138"/>
  <c r="E16" i="138"/>
  <c r="E17" i="138"/>
  <c r="A2" i="138" l="1"/>
  <c r="A1" i="138"/>
  <c r="D167" i="137" l="1"/>
  <c r="E154" i="137"/>
  <c r="E155" i="137"/>
  <c r="E156" i="137"/>
  <c r="E157" i="137"/>
  <c r="E158" i="137"/>
  <c r="E159" i="137"/>
  <c r="E160" i="137"/>
  <c r="E161" i="137"/>
  <c r="E162" i="137"/>
  <c r="E163" i="137"/>
  <c r="E164" i="137"/>
  <c r="E165" i="137"/>
  <c r="E166" i="137"/>
  <c r="E153" i="137"/>
  <c r="E167" i="137" l="1"/>
  <c r="F167" i="137"/>
  <c r="F150" i="137"/>
  <c r="D150" i="137"/>
  <c r="E149" i="137"/>
  <c r="E148" i="137"/>
  <c r="E147" i="137"/>
  <c r="E146" i="137"/>
  <c r="E145" i="137"/>
  <c r="E144" i="137"/>
  <c r="E143" i="137"/>
  <c r="E142" i="137"/>
  <c r="E141" i="137"/>
  <c r="E140" i="137"/>
  <c r="E139" i="137"/>
  <c r="E138" i="137"/>
  <c r="E137" i="137"/>
  <c r="E136" i="137"/>
  <c r="E135" i="137"/>
  <c r="E134" i="137"/>
  <c r="E133" i="137"/>
  <c r="E132" i="137"/>
  <c r="E131" i="137"/>
  <c r="E130" i="137"/>
  <c r="E129" i="137"/>
  <c r="E128" i="137"/>
  <c r="E127" i="137"/>
  <c r="E126" i="137"/>
  <c r="E125" i="137"/>
  <c r="E124" i="137"/>
  <c r="E123" i="137"/>
  <c r="E122" i="137"/>
  <c r="E118" i="137"/>
  <c r="E117" i="137"/>
  <c r="E116" i="137"/>
  <c r="E115" i="137"/>
  <c r="E114" i="137"/>
  <c r="E113" i="137"/>
  <c r="E112" i="137"/>
  <c r="E111" i="137"/>
  <c r="E110" i="137"/>
  <c r="E109" i="137"/>
  <c r="E108" i="137"/>
  <c r="E107" i="137"/>
  <c r="E106" i="137"/>
  <c r="E105" i="137"/>
  <c r="E104" i="137"/>
  <c r="E103" i="137"/>
  <c r="E102" i="137"/>
  <c r="E101" i="137"/>
  <c r="E100" i="137"/>
  <c r="E99" i="137"/>
  <c r="E98" i="137"/>
  <c r="E97" i="137"/>
  <c r="E96" i="137"/>
  <c r="E95" i="137"/>
  <c r="E94" i="137"/>
  <c r="E93" i="137"/>
  <c r="E92" i="137"/>
  <c r="E91" i="137"/>
  <c r="E90" i="137"/>
  <c r="E89" i="137"/>
  <c r="E88" i="137"/>
  <c r="E87" i="137"/>
  <c r="E86" i="137"/>
  <c r="E85" i="137"/>
  <c r="E84" i="137"/>
  <c r="E83" i="137"/>
  <c r="E82" i="137"/>
  <c r="E81" i="137"/>
  <c r="E80" i="137"/>
  <c r="E79" i="137"/>
  <c r="E78" i="137"/>
  <c r="E77" i="137"/>
  <c r="E76" i="137"/>
  <c r="E75" i="137"/>
  <c r="E74" i="137"/>
  <c r="E73" i="137"/>
  <c r="E72" i="137"/>
  <c r="E71" i="137"/>
  <c r="E70" i="137"/>
  <c r="E69" i="137"/>
  <c r="E68" i="137"/>
  <c r="E67" i="137"/>
  <c r="E66" i="137"/>
  <c r="E65" i="137"/>
  <c r="E64" i="137"/>
  <c r="E63" i="137"/>
  <c r="E62" i="137"/>
  <c r="E61" i="137"/>
  <c r="E60" i="137"/>
  <c r="E59" i="137"/>
  <c r="E58" i="137"/>
  <c r="E57" i="137"/>
  <c r="E56" i="137"/>
  <c r="E55" i="137"/>
  <c r="E54" i="137"/>
  <c r="E53" i="137"/>
  <c r="E52" i="137"/>
  <c r="E51" i="137"/>
  <c r="E50" i="137"/>
  <c r="E49" i="137"/>
  <c r="E48" i="137"/>
  <c r="E47" i="137"/>
  <c r="E46" i="137"/>
  <c r="E45" i="137"/>
  <c r="E44" i="137"/>
  <c r="E43" i="137"/>
  <c r="E42" i="137"/>
  <c r="E41" i="137"/>
  <c r="E40" i="137"/>
  <c r="E39" i="137"/>
  <c r="E38" i="137"/>
  <c r="E37" i="137"/>
  <c r="E36" i="137"/>
  <c r="E35" i="137"/>
  <c r="E34" i="137"/>
  <c r="E33" i="137"/>
  <c r="E32" i="137"/>
  <c r="E31" i="137"/>
  <c r="E30" i="137"/>
  <c r="E29" i="137"/>
  <c r="E28" i="137"/>
  <c r="E27" i="137"/>
  <c r="E26" i="137"/>
  <c r="E25" i="137"/>
  <c r="E24" i="137"/>
  <c r="E23" i="137"/>
  <c r="E22" i="137"/>
  <c r="E21" i="137"/>
  <c r="E20" i="137"/>
  <c r="E19" i="137"/>
  <c r="E18" i="137"/>
  <c r="E17" i="137"/>
  <c r="E16" i="137"/>
  <c r="E15" i="137"/>
  <c r="E14" i="137"/>
  <c r="E13" i="137"/>
  <c r="E12" i="137"/>
  <c r="A2" i="137"/>
  <c r="A1" i="137"/>
  <c r="E119" i="137" l="1"/>
  <c r="E150" i="137"/>
  <c r="E12" i="136" l="1"/>
  <c r="E13" i="136"/>
  <c r="E14" i="136"/>
  <c r="E15" i="136"/>
  <c r="E16" i="136"/>
  <c r="E17" i="136"/>
  <c r="E18" i="136"/>
  <c r="E19" i="136"/>
  <c r="E20" i="136"/>
  <c r="E21" i="136"/>
  <c r="E22" i="136"/>
  <c r="E23" i="136"/>
  <c r="E24" i="136"/>
  <c r="E25" i="136"/>
  <c r="E26" i="136"/>
  <c r="E27" i="136"/>
  <c r="E28" i="136"/>
  <c r="E29" i="136"/>
  <c r="E30" i="136"/>
  <c r="E31" i="136"/>
  <c r="E32" i="136"/>
  <c r="E33" i="136"/>
  <c r="E34" i="136"/>
  <c r="E35" i="136"/>
  <c r="E36" i="136"/>
  <c r="E37" i="136"/>
  <c r="E38" i="136"/>
  <c r="E39" i="136"/>
  <c r="E40" i="136"/>
  <c r="E41" i="136"/>
  <c r="E42" i="136"/>
  <c r="E43" i="136"/>
  <c r="E44" i="136"/>
  <c r="E45" i="136"/>
  <c r="E46" i="136"/>
  <c r="E47" i="136"/>
  <c r="E48" i="136"/>
  <c r="E49" i="136"/>
  <c r="E50" i="136"/>
  <c r="E51" i="136"/>
  <c r="E52" i="136"/>
  <c r="E53" i="136"/>
  <c r="E54" i="136"/>
  <c r="E55" i="136"/>
  <c r="E56" i="136"/>
  <c r="E57" i="136"/>
  <c r="E58" i="136"/>
  <c r="E59" i="136"/>
  <c r="E60" i="136"/>
  <c r="E61" i="136"/>
  <c r="E62" i="136"/>
  <c r="E63" i="136"/>
  <c r="E64" i="136"/>
  <c r="E65" i="136"/>
  <c r="E66" i="136"/>
  <c r="E67" i="136"/>
  <c r="E68" i="136"/>
  <c r="E69" i="136"/>
  <c r="E70" i="136"/>
  <c r="E71" i="136"/>
  <c r="E72" i="136"/>
  <c r="E73" i="136"/>
  <c r="E74" i="136"/>
  <c r="E75" i="136"/>
  <c r="E76" i="136"/>
  <c r="E77" i="136"/>
  <c r="E78" i="136"/>
  <c r="E79" i="136"/>
  <c r="E80" i="136"/>
  <c r="E81" i="136"/>
  <c r="E82" i="136"/>
  <c r="E83" i="136"/>
  <c r="E84" i="136"/>
  <c r="E85" i="136"/>
  <c r="E86" i="136"/>
  <c r="E87" i="136"/>
  <c r="E88" i="136"/>
  <c r="E89" i="136"/>
  <c r="E90" i="136"/>
  <c r="E91" i="136"/>
  <c r="E92" i="136"/>
  <c r="E93" i="136"/>
  <c r="E94" i="136"/>
  <c r="E95" i="136"/>
  <c r="E96" i="136"/>
  <c r="E97" i="136"/>
  <c r="E98" i="136"/>
  <c r="E99" i="136"/>
  <c r="E100" i="136"/>
  <c r="E101" i="136"/>
  <c r="E102" i="136"/>
  <c r="E103" i="136"/>
  <c r="E104" i="136"/>
  <c r="E105" i="136"/>
  <c r="E106" i="136"/>
  <c r="E107" i="136"/>
  <c r="E108" i="136"/>
  <c r="E109" i="136"/>
  <c r="E110" i="136"/>
  <c r="E111" i="136"/>
  <c r="E112" i="136"/>
  <c r="E113" i="136"/>
  <c r="E114" i="136"/>
  <c r="E115" i="136"/>
  <c r="E116" i="136"/>
  <c r="E117" i="136"/>
  <c r="E118" i="136"/>
  <c r="E119" i="136"/>
  <c r="E120" i="136"/>
  <c r="E121" i="136"/>
  <c r="E122" i="136"/>
  <c r="E123" i="136"/>
  <c r="E124" i="136"/>
  <c r="E125" i="136"/>
  <c r="E126" i="136"/>
  <c r="E127" i="136"/>
  <c r="E128" i="136"/>
  <c r="E130" i="136"/>
  <c r="E131" i="136"/>
  <c r="E132" i="136"/>
  <c r="E133" i="136"/>
  <c r="E134" i="136"/>
  <c r="E135" i="136"/>
  <c r="E136" i="136"/>
  <c r="E137" i="136"/>
  <c r="E138" i="136"/>
  <c r="E139" i="136"/>
  <c r="E140" i="136"/>
  <c r="E141" i="136"/>
  <c r="E142" i="136"/>
  <c r="E143" i="136"/>
  <c r="E144" i="136"/>
  <c r="E145" i="136"/>
  <c r="E146" i="136"/>
  <c r="E147" i="136"/>
  <c r="E148" i="136"/>
  <c r="E149" i="136"/>
  <c r="E150" i="136"/>
  <c r="E151" i="136"/>
  <c r="E152" i="136" l="1"/>
  <c r="A2" i="136"/>
  <c r="A1" i="136"/>
  <c r="A2" i="135" l="1"/>
  <c r="A1" i="135"/>
  <c r="F70" i="135"/>
  <c r="F69" i="135"/>
  <c r="E70" i="135"/>
  <c r="E71" i="135"/>
  <c r="E69" i="135"/>
  <c r="E66" i="135"/>
  <c r="E60" i="135"/>
  <c r="E61" i="135"/>
  <c r="E62" i="135"/>
  <c r="E59" i="135"/>
  <c r="E42" i="135"/>
  <c r="E43" i="135"/>
  <c r="E44" i="135"/>
  <c r="E45" i="135"/>
  <c r="E46" i="135"/>
  <c r="E47" i="135"/>
  <c r="E48" i="135"/>
  <c r="E49" i="135"/>
  <c r="E50" i="135"/>
  <c r="E51" i="135"/>
  <c r="E52" i="135"/>
  <c r="E53" i="135"/>
  <c r="E54" i="135"/>
  <c r="E55" i="135"/>
  <c r="E41" i="135"/>
  <c r="E32" i="135"/>
  <c r="E33" i="135"/>
  <c r="E34" i="135"/>
  <c r="E35" i="135"/>
  <c r="E36" i="135"/>
  <c r="E37" i="135"/>
  <c r="E31" i="135"/>
  <c r="E10" i="135"/>
  <c r="E11" i="135"/>
  <c r="E12" i="135"/>
  <c r="E13" i="135"/>
  <c r="E14" i="135"/>
  <c r="E15" i="135"/>
  <c r="E16" i="135"/>
  <c r="E17" i="135"/>
  <c r="E18" i="135"/>
  <c r="E19" i="135"/>
  <c r="E20" i="135"/>
  <c r="E21" i="135"/>
  <c r="E22" i="135"/>
  <c r="E23" i="135"/>
  <c r="E24" i="135"/>
  <c r="E25" i="135"/>
  <c r="E26" i="135"/>
  <c r="E27" i="135"/>
  <c r="E9" i="135"/>
  <c r="F63" i="135"/>
  <c r="F56" i="135"/>
  <c r="F28" i="135"/>
  <c r="F38" i="135" s="1"/>
  <c r="D56" i="135"/>
  <c r="D63" i="135" s="1"/>
  <c r="D38" i="135"/>
  <c r="D28" i="135"/>
  <c r="E38" i="135" l="1"/>
  <c r="E28" i="135"/>
  <c r="E63" i="135"/>
  <c r="E56" i="135"/>
  <c r="E11" i="121"/>
  <c r="D37" i="134" l="1"/>
  <c r="D18" i="134"/>
  <c r="D14" i="134"/>
  <c r="A2" i="134" l="1"/>
  <c r="A1" i="134"/>
  <c r="F11" i="133" l="1"/>
  <c r="F9" i="133"/>
  <c r="A2" i="133" l="1"/>
  <c r="A1" i="133"/>
  <c r="F11" i="121"/>
  <c r="F14" i="121"/>
  <c r="D21" i="121" l="1"/>
  <c r="F18" i="121" l="1"/>
  <c r="E18" i="121" l="1"/>
  <c r="E14" i="121"/>
  <c r="I9" i="136" l="1"/>
  <c r="I11" i="136"/>
  <c r="I10" i="136"/>
  <c r="I71" i="135"/>
  <c r="I70" i="135"/>
  <c r="I69" i="135"/>
  <c r="AU26" i="87" s="1"/>
  <c r="I129" i="136"/>
  <c r="I11" i="137"/>
  <c r="I10" i="137"/>
  <c r="I9" i="137"/>
  <c r="I11" i="140"/>
  <c r="I10" i="140"/>
  <c r="I10" i="117"/>
  <c r="I30" i="142"/>
  <c r="I26" i="142"/>
  <c r="AJ31" i="7" s="1"/>
  <c r="I22" i="142"/>
  <c r="AJ74" i="7" s="1"/>
  <c r="I9" i="142"/>
  <c r="I29" i="142"/>
  <c r="I31" i="142"/>
  <c r="I16" i="142"/>
  <c r="I23" i="142"/>
  <c r="I15" i="142"/>
  <c r="I27" i="142"/>
  <c r="AJ55" i="7" s="1"/>
  <c r="I25" i="142"/>
  <c r="I11" i="142"/>
  <c r="I17" i="142"/>
  <c r="I9" i="141"/>
  <c r="AA28" i="7" s="1"/>
  <c r="I16" i="140"/>
  <c r="I17" i="140"/>
  <c r="I20" i="140"/>
  <c r="I18" i="140"/>
  <c r="I14" i="140"/>
  <c r="I15" i="140"/>
  <c r="I19" i="140"/>
  <c r="I9" i="139"/>
  <c r="AR47" i="7" s="1"/>
  <c r="I206" i="138"/>
  <c r="I222" i="138"/>
  <c r="I238" i="138"/>
  <c r="I254" i="138"/>
  <c r="I23" i="138"/>
  <c r="I31" i="138"/>
  <c r="I39" i="138"/>
  <c r="I47" i="138"/>
  <c r="I55" i="138"/>
  <c r="I63" i="138"/>
  <c r="I71" i="138"/>
  <c r="I79" i="138"/>
  <c r="I87" i="138"/>
  <c r="I11" i="138"/>
  <c r="I214" i="138"/>
  <c r="I262" i="138"/>
  <c r="I19" i="138"/>
  <c r="I43" i="138"/>
  <c r="I51" i="138"/>
  <c r="I210" i="138"/>
  <c r="I226" i="138"/>
  <c r="I242" i="138"/>
  <c r="I258" i="138"/>
  <c r="I21" i="138"/>
  <c r="I29" i="138"/>
  <c r="I37" i="138"/>
  <c r="I45" i="138"/>
  <c r="I53" i="138"/>
  <c r="I61" i="138"/>
  <c r="I69" i="138"/>
  <c r="I77" i="138"/>
  <c r="I85" i="138"/>
  <c r="I93" i="138"/>
  <c r="I246" i="138"/>
  <c r="I27" i="138"/>
  <c r="I218" i="138"/>
  <c r="I234" i="138"/>
  <c r="I250" i="138"/>
  <c r="I25" i="138"/>
  <c r="I33" i="138"/>
  <c r="I41" i="138"/>
  <c r="I49" i="138"/>
  <c r="I57" i="138"/>
  <c r="I65" i="138"/>
  <c r="I73" i="138"/>
  <c r="I81" i="138"/>
  <c r="I89" i="138"/>
  <c r="I13" i="138"/>
  <c r="I17" i="138"/>
  <c r="I230" i="138"/>
  <c r="I35" i="138"/>
  <c r="I75" i="138"/>
  <c r="I83" i="138"/>
  <c r="I59" i="138"/>
  <c r="I91" i="138"/>
  <c r="I67" i="138"/>
  <c r="I15" i="138"/>
  <c r="I86" i="138"/>
  <c r="I62" i="138"/>
  <c r="I256" i="138"/>
  <c r="I197" i="138"/>
  <c r="I149" i="138"/>
  <c r="I101" i="138"/>
  <c r="I76" i="138"/>
  <c r="I44" i="138"/>
  <c r="I271" i="138"/>
  <c r="I257" i="138"/>
  <c r="I231" i="138"/>
  <c r="I212" i="138"/>
  <c r="I194" i="138"/>
  <c r="I178" i="138"/>
  <c r="I162" i="138"/>
  <c r="I146" i="138"/>
  <c r="I130" i="138"/>
  <c r="I114" i="138"/>
  <c r="I98" i="138"/>
  <c r="I270" i="138"/>
  <c r="I211" i="138"/>
  <c r="I165" i="138"/>
  <c r="I117" i="138"/>
  <c r="I80" i="138"/>
  <c r="I48" i="138"/>
  <c r="I269" i="138"/>
  <c r="I249" i="138"/>
  <c r="I223" i="138"/>
  <c r="I204" i="138"/>
  <c r="I188" i="138"/>
  <c r="I172" i="138"/>
  <c r="I156" i="138"/>
  <c r="I140" i="138"/>
  <c r="I124" i="138"/>
  <c r="I108" i="138"/>
  <c r="I30" i="138"/>
  <c r="I205" i="138"/>
  <c r="I157" i="138"/>
  <c r="I109" i="138"/>
  <c r="I82" i="138"/>
  <c r="I50" i="138"/>
  <c r="I18" i="138"/>
  <c r="I251" i="138"/>
  <c r="I232" i="138"/>
  <c r="I78" i="138"/>
  <c r="I46" i="138"/>
  <c r="I243" i="138"/>
  <c r="I185" i="138"/>
  <c r="I137" i="138"/>
  <c r="I16" i="138"/>
  <c r="I68" i="138"/>
  <c r="I36" i="138"/>
  <c r="I267" i="138"/>
  <c r="I247" i="138"/>
  <c r="I228" i="138"/>
  <c r="I209" i="138"/>
  <c r="I190" i="138"/>
  <c r="I174" i="138"/>
  <c r="I158" i="138"/>
  <c r="I142" i="138"/>
  <c r="I126" i="138"/>
  <c r="I110" i="138"/>
  <c r="I94" i="138"/>
  <c r="I259" i="138"/>
  <c r="I201" i="138"/>
  <c r="I153" i="138"/>
  <c r="I105" i="138"/>
  <c r="I72" i="138"/>
  <c r="I40" i="138"/>
  <c r="I265" i="138"/>
  <c r="I239" i="138"/>
  <c r="I220" i="138"/>
  <c r="I200" i="138"/>
  <c r="I184" i="138"/>
  <c r="I168" i="138"/>
  <c r="I152" i="138"/>
  <c r="I136" i="138"/>
  <c r="I120" i="138"/>
  <c r="I104" i="138"/>
  <c r="I253" i="138"/>
  <c r="I193" i="138"/>
  <c r="I145" i="138"/>
  <c r="I97" i="138"/>
  <c r="I74" i="138"/>
  <c r="I42" i="138"/>
  <c r="I268" i="138"/>
  <c r="I70" i="138"/>
  <c r="I22" i="138"/>
  <c r="I221" i="138"/>
  <c r="I173" i="138"/>
  <c r="I125" i="138"/>
  <c r="I92" i="138"/>
  <c r="I60" i="138"/>
  <c r="I28" i="138"/>
  <c r="I263" i="138"/>
  <c r="I244" i="138"/>
  <c r="I225" i="138"/>
  <c r="I202" i="138"/>
  <c r="I186" i="138"/>
  <c r="I170" i="138"/>
  <c r="I154" i="138"/>
  <c r="I138" i="138"/>
  <c r="I122" i="138"/>
  <c r="I106" i="138"/>
  <c r="I54" i="138"/>
  <c r="I237" i="138"/>
  <c r="I189" i="138"/>
  <c r="I141" i="138"/>
  <c r="I12" i="138"/>
  <c r="I64" i="138"/>
  <c r="I32" i="138"/>
  <c r="I255" i="138"/>
  <c r="I236" i="138"/>
  <c r="I217" i="138"/>
  <c r="I196" i="138"/>
  <c r="I180" i="138"/>
  <c r="I164" i="138"/>
  <c r="I148" i="138"/>
  <c r="I132" i="138"/>
  <c r="I116" i="138"/>
  <c r="I100" i="138"/>
  <c r="I240" i="138"/>
  <c r="I181" i="138"/>
  <c r="I133" i="138"/>
  <c r="I14" i="138"/>
  <c r="I66" i="138"/>
  <c r="I34" i="138"/>
  <c r="I264" i="138"/>
  <c r="I245" i="138"/>
  <c r="I219" i="138"/>
  <c r="I199" i="138"/>
  <c r="I183" i="138"/>
  <c r="I167" i="138"/>
  <c r="I151" i="138"/>
  <c r="I135" i="138"/>
  <c r="I119" i="138"/>
  <c r="I103" i="138"/>
  <c r="I10" i="138"/>
  <c r="I266" i="138"/>
  <c r="I208" i="138"/>
  <c r="I161" i="138"/>
  <c r="I113" i="138"/>
  <c r="I84" i="138"/>
  <c r="I52" i="138"/>
  <c r="I20" i="138"/>
  <c r="I260" i="138"/>
  <c r="I241" i="138"/>
  <c r="I215" i="138"/>
  <c r="I198" i="138"/>
  <c r="I182" i="138"/>
  <c r="I166" i="138"/>
  <c r="I150" i="138"/>
  <c r="I134" i="138"/>
  <c r="I118" i="138"/>
  <c r="I102" i="138"/>
  <c r="I38" i="138"/>
  <c r="I224" i="138"/>
  <c r="I177" i="138"/>
  <c r="I129" i="138"/>
  <c r="I88" i="138"/>
  <c r="I56" i="138"/>
  <c r="I24" i="138"/>
  <c r="I252" i="138"/>
  <c r="I233" i="138"/>
  <c r="I207" i="138"/>
  <c r="I192" i="138"/>
  <c r="I176" i="138"/>
  <c r="I160" i="138"/>
  <c r="I144" i="138"/>
  <c r="I128" i="138"/>
  <c r="I112" i="138"/>
  <c r="I121" i="138"/>
  <c r="I261" i="138"/>
  <c r="I216" i="138"/>
  <c r="I191" i="138"/>
  <c r="I171" i="138"/>
  <c r="I147" i="138"/>
  <c r="I127" i="138"/>
  <c r="I107" i="138"/>
  <c r="I96" i="138"/>
  <c r="I90" i="138"/>
  <c r="I248" i="138"/>
  <c r="I213" i="138"/>
  <c r="I187" i="138"/>
  <c r="I163" i="138"/>
  <c r="I143" i="138"/>
  <c r="I123" i="138"/>
  <c r="I99" i="138"/>
  <c r="I227" i="138"/>
  <c r="I58" i="138"/>
  <c r="I235" i="138"/>
  <c r="I203" i="138"/>
  <c r="I179" i="138"/>
  <c r="I159" i="138"/>
  <c r="I139" i="138"/>
  <c r="I115" i="138"/>
  <c r="I95" i="138"/>
  <c r="I169" i="138"/>
  <c r="I26" i="138"/>
  <c r="I229" i="138"/>
  <c r="I195" i="138"/>
  <c r="I175" i="138"/>
  <c r="I155" i="138"/>
  <c r="I131" i="138"/>
  <c r="I111" i="138"/>
  <c r="I9" i="138"/>
  <c r="I160" i="137"/>
  <c r="I164" i="137"/>
  <c r="I154" i="137"/>
  <c r="I156" i="137"/>
  <c r="I161" i="137"/>
  <c r="I159" i="137"/>
  <c r="I166" i="137"/>
  <c r="I157" i="137"/>
  <c r="I155" i="137"/>
  <c r="I162" i="137"/>
  <c r="I153" i="137"/>
  <c r="I158" i="137"/>
  <c r="I165" i="137"/>
  <c r="I163" i="137"/>
  <c r="I12" i="137"/>
  <c r="I32" i="137"/>
  <c r="I42" i="137"/>
  <c r="I50" i="137"/>
  <c r="I60" i="137"/>
  <c r="I68" i="137"/>
  <c r="I76" i="137"/>
  <c r="I84" i="137"/>
  <c r="I92" i="137"/>
  <c r="I100" i="137"/>
  <c r="I108" i="137"/>
  <c r="I116" i="137"/>
  <c r="I127" i="137"/>
  <c r="I135" i="137"/>
  <c r="I143" i="137"/>
  <c r="I13" i="137"/>
  <c r="I26" i="137"/>
  <c r="I31" i="137"/>
  <c r="I55" i="137"/>
  <c r="I79" i="137"/>
  <c r="I111" i="137"/>
  <c r="I130" i="137"/>
  <c r="I73" i="137"/>
  <c r="I97" i="137"/>
  <c r="I124" i="137"/>
  <c r="I140" i="137"/>
  <c r="I15" i="137"/>
  <c r="I18" i="137"/>
  <c r="I34" i="137"/>
  <c r="I44" i="137"/>
  <c r="I52" i="137"/>
  <c r="I62" i="137"/>
  <c r="I70" i="137"/>
  <c r="I78" i="137"/>
  <c r="I86" i="137"/>
  <c r="I94" i="137"/>
  <c r="I102" i="137"/>
  <c r="I110" i="137"/>
  <c r="I118" i="137"/>
  <c r="I129" i="137"/>
  <c r="I137" i="137"/>
  <c r="I145" i="137"/>
  <c r="I19" i="137"/>
  <c r="I16" i="137"/>
  <c r="I30" i="137"/>
  <c r="I17" i="137"/>
  <c r="I33" i="137"/>
  <c r="I41" i="137"/>
  <c r="I57" i="137"/>
  <c r="I81" i="137"/>
  <c r="I105" i="137"/>
  <c r="I132" i="137"/>
  <c r="I21" i="137"/>
  <c r="I22" i="137"/>
  <c r="I38" i="137"/>
  <c r="I46" i="137"/>
  <c r="I54" i="137"/>
  <c r="I64" i="137"/>
  <c r="I72" i="137"/>
  <c r="I80" i="137"/>
  <c r="I88" i="137"/>
  <c r="I96" i="137"/>
  <c r="I104" i="137"/>
  <c r="I112" i="137"/>
  <c r="I123" i="137"/>
  <c r="I131" i="137"/>
  <c r="I139" i="137"/>
  <c r="I147" i="137"/>
  <c r="I27" i="137"/>
  <c r="I20" i="137"/>
  <c r="I36" i="137"/>
  <c r="I23" i="137"/>
  <c r="I35" i="137"/>
  <c r="I43" i="137"/>
  <c r="I51" i="137"/>
  <c r="I59" i="137"/>
  <c r="I67" i="137"/>
  <c r="I75" i="137"/>
  <c r="I83" i="137"/>
  <c r="I91" i="137"/>
  <c r="I99" i="137"/>
  <c r="I107" i="137"/>
  <c r="I115" i="137"/>
  <c r="I126" i="137"/>
  <c r="I134" i="137"/>
  <c r="I142" i="137"/>
  <c r="I25" i="137"/>
  <c r="I28" i="137"/>
  <c r="I40" i="137"/>
  <c r="I48" i="137"/>
  <c r="I58" i="137"/>
  <c r="I66" i="137"/>
  <c r="I74" i="137"/>
  <c r="I82" i="137"/>
  <c r="I90" i="137"/>
  <c r="I98" i="137"/>
  <c r="I106" i="137"/>
  <c r="I114" i="137"/>
  <c r="I125" i="137"/>
  <c r="I133" i="137"/>
  <c r="I141" i="137"/>
  <c r="I149" i="137"/>
  <c r="I24" i="137"/>
  <c r="I56" i="137"/>
  <c r="I29" i="137"/>
  <c r="I37" i="137"/>
  <c r="I45" i="137"/>
  <c r="I53" i="137"/>
  <c r="I61" i="137"/>
  <c r="I69" i="137"/>
  <c r="I77" i="137"/>
  <c r="I85" i="137"/>
  <c r="I93" i="137"/>
  <c r="I101" i="137"/>
  <c r="I109" i="137"/>
  <c r="I117" i="137"/>
  <c r="I128" i="137"/>
  <c r="I136" i="137"/>
  <c r="I144" i="137"/>
  <c r="I14" i="137"/>
  <c r="I39" i="137"/>
  <c r="I47" i="137"/>
  <c r="I63" i="137"/>
  <c r="I71" i="137"/>
  <c r="I87" i="137"/>
  <c r="I95" i="137"/>
  <c r="I103" i="137"/>
  <c r="I122" i="137"/>
  <c r="I138" i="137"/>
  <c r="I146" i="137"/>
  <c r="I49" i="137"/>
  <c r="I65" i="137"/>
  <c r="I89" i="137"/>
  <c r="I113" i="137"/>
  <c r="I148" i="137"/>
  <c r="I24" i="136"/>
  <c r="I115" i="136"/>
  <c r="I40" i="136"/>
  <c r="I145" i="136"/>
  <c r="I58" i="136"/>
  <c r="I90" i="136"/>
  <c r="I49" i="136"/>
  <c r="I139" i="136"/>
  <c r="I91" i="136"/>
  <c r="I48" i="136"/>
  <c r="I28" i="136"/>
  <c r="I150" i="136"/>
  <c r="I134" i="136"/>
  <c r="I118" i="136"/>
  <c r="I102" i="136"/>
  <c r="I82" i="136"/>
  <c r="I66" i="136"/>
  <c r="I29" i="136"/>
  <c r="I111" i="136"/>
  <c r="I63" i="136"/>
  <c r="I43" i="136"/>
  <c r="I27" i="136"/>
  <c r="I133" i="136"/>
  <c r="I117" i="136"/>
  <c r="I101" i="136"/>
  <c r="I85" i="136"/>
  <c r="I69" i="136"/>
  <c r="I53" i="136"/>
  <c r="I13" i="136"/>
  <c r="I107" i="136"/>
  <c r="I59" i="136"/>
  <c r="I42" i="136"/>
  <c r="I26" i="136"/>
  <c r="I136" i="136"/>
  <c r="I120" i="136"/>
  <c r="I104" i="136"/>
  <c r="I88" i="136"/>
  <c r="I72" i="136"/>
  <c r="I56" i="136"/>
  <c r="I103" i="136"/>
  <c r="I32" i="136"/>
  <c r="I138" i="136"/>
  <c r="I106" i="136"/>
  <c r="I41" i="136"/>
  <c r="I79" i="136"/>
  <c r="I15" i="136"/>
  <c r="I105" i="136"/>
  <c r="I57" i="136"/>
  <c r="I71" i="136"/>
  <c r="I30" i="136"/>
  <c r="I140" i="136"/>
  <c r="I92" i="136"/>
  <c r="I53" i="135"/>
  <c r="I37" i="136"/>
  <c r="I127" i="136"/>
  <c r="I75" i="136"/>
  <c r="I44" i="136"/>
  <c r="I20" i="136"/>
  <c r="I146" i="136"/>
  <c r="I130" i="136"/>
  <c r="I114" i="136"/>
  <c r="I98" i="136"/>
  <c r="I78" i="136"/>
  <c r="I62" i="136"/>
  <c r="I17" i="136"/>
  <c r="I99" i="136"/>
  <c r="I55" i="136"/>
  <c r="I39" i="136"/>
  <c r="I23" i="136"/>
  <c r="I149" i="136"/>
  <c r="I113" i="136"/>
  <c r="I97" i="136"/>
  <c r="I81" i="136"/>
  <c r="I65" i="136"/>
  <c r="I45" i="136"/>
  <c r="I143" i="136"/>
  <c r="I95" i="136"/>
  <c r="I38" i="136"/>
  <c r="I22" i="136"/>
  <c r="I148" i="136"/>
  <c r="I132" i="136"/>
  <c r="I116" i="136"/>
  <c r="I100" i="136"/>
  <c r="I84" i="136"/>
  <c r="I68" i="136"/>
  <c r="I151" i="136"/>
  <c r="I12" i="136"/>
  <c r="I122" i="136"/>
  <c r="I70" i="136"/>
  <c r="I47" i="136"/>
  <c r="I137" i="136"/>
  <c r="I89" i="136"/>
  <c r="I25" i="136"/>
  <c r="I46" i="136"/>
  <c r="I124" i="136"/>
  <c r="I76" i="136"/>
  <c r="I21" i="136"/>
  <c r="I119" i="136"/>
  <c r="I67" i="136"/>
  <c r="I36" i="136"/>
  <c r="I16" i="136"/>
  <c r="I142" i="136"/>
  <c r="I126" i="136"/>
  <c r="I110" i="136"/>
  <c r="I94" i="136"/>
  <c r="I74" i="136"/>
  <c r="I54" i="136"/>
  <c r="I147" i="136"/>
  <c r="I87" i="136"/>
  <c r="I51" i="136"/>
  <c r="I35" i="136"/>
  <c r="I19" i="136"/>
  <c r="I141" i="136"/>
  <c r="I125" i="136"/>
  <c r="I109" i="136"/>
  <c r="I93" i="136"/>
  <c r="I77" i="136"/>
  <c r="I61" i="136"/>
  <c r="I33" i="136"/>
  <c r="I135" i="136"/>
  <c r="I83" i="136"/>
  <c r="I50" i="136"/>
  <c r="I34" i="136"/>
  <c r="I18" i="136"/>
  <c r="I144" i="136"/>
  <c r="I128" i="136"/>
  <c r="I112" i="136"/>
  <c r="I96" i="136"/>
  <c r="I80" i="136"/>
  <c r="I64" i="136"/>
  <c r="I45" i="135"/>
  <c r="I52" i="136"/>
  <c r="I86" i="136"/>
  <c r="I131" i="136"/>
  <c r="I31" i="136"/>
  <c r="I121" i="136"/>
  <c r="I73" i="136"/>
  <c r="I123" i="136"/>
  <c r="I14" i="136"/>
  <c r="I108" i="136"/>
  <c r="I60" i="136"/>
  <c r="I61" i="135"/>
  <c r="I19" i="135"/>
  <c r="I9" i="135"/>
  <c r="I14" i="135"/>
  <c r="I49" i="135"/>
  <c r="I15" i="135"/>
  <c r="I17" i="135"/>
  <c r="I59" i="135"/>
  <c r="I11" i="135"/>
  <c r="I34" i="135"/>
  <c r="I16" i="135"/>
  <c r="I54" i="135"/>
  <c r="I62" i="135"/>
  <c r="I18" i="135"/>
  <c r="I27" i="135"/>
  <c r="I48" i="135"/>
  <c r="I31" i="135"/>
  <c r="I20" i="135"/>
  <c r="I36" i="135"/>
  <c r="I26" i="135"/>
  <c r="I10" i="135"/>
  <c r="I42" i="135"/>
  <c r="I32" i="135"/>
  <c r="I13" i="135"/>
  <c r="I60" i="135"/>
  <c r="I43" i="135"/>
  <c r="I52" i="135"/>
  <c r="I12" i="135"/>
  <c r="I51" i="135"/>
  <c r="I66" i="135"/>
  <c r="AU55" i="87" s="1"/>
  <c r="I44" i="135"/>
  <c r="I50" i="135"/>
  <c r="I22" i="135"/>
  <c r="I35" i="135"/>
  <c r="I55" i="135"/>
  <c r="I25" i="135"/>
  <c r="I24" i="135"/>
  <c r="I37" i="135"/>
  <c r="I47" i="135"/>
  <c r="I46" i="135"/>
  <c r="I41" i="135"/>
  <c r="I21" i="135"/>
  <c r="I23" i="135"/>
  <c r="I33" i="135"/>
  <c r="J26" i="7"/>
  <c r="I10" i="121"/>
  <c r="I11" i="133"/>
  <c r="AF55" i="7" s="1"/>
  <c r="I9" i="133"/>
  <c r="AF31" i="7" s="1"/>
  <c r="J17" i="91" l="1"/>
  <c r="J23" i="7"/>
  <c r="J23" i="91" s="1"/>
  <c r="J20" i="7"/>
  <c r="J20" i="91" s="1"/>
  <c r="J21" i="7"/>
  <c r="J21" i="91" s="1"/>
  <c r="J18" i="7"/>
  <c r="J18" i="91" s="1"/>
  <c r="I272" i="138"/>
  <c r="AS39" i="7" s="1"/>
  <c r="I152" i="136"/>
  <c r="AJ73" i="7"/>
  <c r="W27" i="7"/>
  <c r="W26" i="7"/>
  <c r="V54" i="7"/>
  <c r="V53" i="7"/>
  <c r="I18" i="142"/>
  <c r="AJ41" i="7" s="1"/>
  <c r="I12" i="140"/>
  <c r="I12" i="142"/>
  <c r="AJ23" i="7" s="1"/>
  <c r="I21" i="140"/>
  <c r="I167" i="137"/>
  <c r="W31" i="7" s="1"/>
  <c r="I150" i="137"/>
  <c r="I38" i="135"/>
  <c r="I56" i="135"/>
  <c r="I63" i="135"/>
  <c r="I119" i="137"/>
  <c r="I28" i="135"/>
  <c r="I18" i="134"/>
  <c r="I14" i="134"/>
  <c r="I37" i="134"/>
  <c r="W55" i="7" l="1"/>
  <c r="AU39" i="87"/>
  <c r="AU53" i="87"/>
  <c r="W69" i="7"/>
  <c r="R23" i="7"/>
  <c r="J33" i="7"/>
  <c r="A2" i="121" l="1"/>
  <c r="A1" i="121"/>
  <c r="A2" i="55" l="1"/>
  <c r="A1" i="55"/>
  <c r="I9" i="117" l="1"/>
  <c r="I11" i="117" s="1"/>
  <c r="Y26" i="87" s="1"/>
  <c r="I25" i="117" l="1"/>
  <c r="I24" i="117"/>
  <c r="I23" i="117"/>
  <c r="I21" i="117"/>
  <c r="I20" i="117"/>
  <c r="I19" i="117"/>
  <c r="I15" i="117"/>
  <c r="Y55" i="87" l="1"/>
  <c r="Y73" i="87"/>
  <c r="Y31" i="87"/>
  <c r="I14" i="117"/>
  <c r="I16" i="117" s="1"/>
  <c r="Y53" i="87" s="1"/>
  <c r="A2" i="117"/>
  <c r="A1" i="117"/>
  <c r="Y69" i="87" l="1"/>
  <c r="Y76" i="87" s="1"/>
  <c r="Y78" i="87" s="1"/>
  <c r="Y79" i="87" s="1"/>
  <c r="Y81" i="87" l="1"/>
  <c r="Y29" i="87" s="1"/>
  <c r="Y34" i="87" s="1"/>
  <c r="Y36" i="87" s="1"/>
  <c r="Y64" i="87" s="1"/>
  <c r="A2" i="87"/>
  <c r="A1" i="87"/>
  <c r="A2" i="7"/>
  <c r="A1" i="7"/>
  <c r="A2" i="91"/>
  <c r="A1" i="91"/>
  <c r="A2" i="9"/>
  <c r="A1" i="9"/>
  <c r="A2" i="8"/>
  <c r="A1" i="8"/>
  <c r="A2" i="10"/>
  <c r="A1" i="10"/>
  <c r="A2" i="128"/>
  <c r="A1" i="128"/>
  <c r="AV5" i="91"/>
  <c r="AU5" i="91"/>
  <c r="AT5" i="91"/>
  <c r="AS5" i="91"/>
  <c r="AR5" i="91"/>
  <c r="AQ5" i="91"/>
  <c r="AP5" i="91"/>
  <c r="AO5" i="91"/>
  <c r="AN5" i="91"/>
  <c r="AM5" i="91"/>
  <c r="AL5" i="91"/>
  <c r="AK5" i="91"/>
  <c r="AJ5" i="91"/>
  <c r="AI5" i="91"/>
  <c r="AH5" i="91"/>
  <c r="AG5" i="91"/>
  <c r="AF5" i="91"/>
  <c r="AE5" i="91"/>
  <c r="AD5" i="91"/>
  <c r="AC5" i="91"/>
  <c r="AB5" i="91"/>
  <c r="AA5" i="91"/>
  <c r="Z5" i="91"/>
  <c r="Y5" i="91"/>
  <c r="X5" i="91"/>
  <c r="W5" i="91"/>
  <c r="V5" i="91"/>
  <c r="U5" i="91"/>
  <c r="T5" i="91"/>
  <c r="S5" i="91"/>
  <c r="R5" i="91"/>
  <c r="Q5" i="91"/>
  <c r="P5" i="91"/>
  <c r="O5" i="91"/>
  <c r="N5" i="91"/>
  <c r="M5" i="91"/>
  <c r="L5" i="91"/>
  <c r="K5" i="91"/>
  <c r="J5" i="91"/>
  <c r="I5" i="91"/>
  <c r="H5" i="91"/>
  <c r="G5" i="91"/>
  <c r="F5" i="91"/>
  <c r="E5" i="91"/>
  <c r="D5" i="91"/>
  <c r="AV4" i="91"/>
  <c r="AU4" i="91"/>
  <c r="AT4" i="91"/>
  <c r="AS4" i="91"/>
  <c r="AR4" i="91"/>
  <c r="AQ4" i="91"/>
  <c r="AP4" i="91"/>
  <c r="AO4" i="91"/>
  <c r="AN4" i="91"/>
  <c r="AM4" i="91"/>
  <c r="AL4" i="91"/>
  <c r="AK4" i="91"/>
  <c r="AJ4" i="91"/>
  <c r="AI4" i="91"/>
  <c r="AH4" i="91"/>
  <c r="AG4" i="91"/>
  <c r="AF4" i="91"/>
  <c r="AE4" i="91"/>
  <c r="AD4" i="91"/>
  <c r="AC4" i="91"/>
  <c r="AB4" i="91"/>
  <c r="AA4" i="91"/>
  <c r="Z4" i="91"/>
  <c r="Y4" i="91"/>
  <c r="X4" i="91"/>
  <c r="W4" i="91"/>
  <c r="V4" i="91"/>
  <c r="U4" i="91"/>
  <c r="T4" i="91"/>
  <c r="S4" i="91"/>
  <c r="R4" i="91"/>
  <c r="Q4" i="91"/>
  <c r="P4" i="91"/>
  <c r="O4" i="91"/>
  <c r="N4" i="91"/>
  <c r="M4" i="91"/>
  <c r="L4" i="91"/>
  <c r="K4" i="91"/>
  <c r="J4" i="91"/>
  <c r="I4" i="91"/>
  <c r="H4" i="91"/>
  <c r="G4" i="91"/>
  <c r="F4" i="91"/>
  <c r="E4" i="91"/>
  <c r="D4" i="91"/>
  <c r="E8" i="9" l="1"/>
  <c r="F9" i="9" s="1"/>
  <c r="E53" i="91"/>
  <c r="F53" i="91"/>
  <c r="G53" i="91"/>
  <c r="H53" i="91"/>
  <c r="I53" i="91"/>
  <c r="J53" i="91"/>
  <c r="K53" i="91"/>
  <c r="L53" i="91"/>
  <c r="M53" i="91"/>
  <c r="N53" i="91"/>
  <c r="O53" i="91"/>
  <c r="P53" i="91"/>
  <c r="Q53" i="91"/>
  <c r="R53" i="91"/>
  <c r="S53" i="91"/>
  <c r="T53" i="91"/>
  <c r="U53" i="91"/>
  <c r="V53" i="91"/>
  <c r="W53" i="91"/>
  <c r="X53" i="91"/>
  <c r="Y53" i="91"/>
  <c r="Z53" i="91"/>
  <c r="AA53" i="91"/>
  <c r="AB53" i="91"/>
  <c r="AC53" i="91"/>
  <c r="AD53" i="91"/>
  <c r="AE53" i="91"/>
  <c r="AF53" i="91"/>
  <c r="AG53" i="91"/>
  <c r="AH53" i="91"/>
  <c r="AI53" i="91"/>
  <c r="AJ53" i="91"/>
  <c r="AK53" i="91"/>
  <c r="AM53" i="91"/>
  <c r="AN53" i="91"/>
  <c r="AO53" i="91"/>
  <c r="AP53" i="91"/>
  <c r="AQ53" i="91"/>
  <c r="AR53" i="91"/>
  <c r="AS53" i="91"/>
  <c r="AT53" i="91"/>
  <c r="AU53" i="91"/>
  <c r="AV53" i="91"/>
  <c r="E54" i="91"/>
  <c r="F54" i="91"/>
  <c r="G54" i="91"/>
  <c r="H54" i="91"/>
  <c r="I54" i="91"/>
  <c r="J54" i="91"/>
  <c r="K54" i="91"/>
  <c r="L54" i="91"/>
  <c r="M54" i="91"/>
  <c r="N54" i="91"/>
  <c r="O54" i="91"/>
  <c r="P54" i="91"/>
  <c r="Q54" i="91"/>
  <c r="R54" i="91"/>
  <c r="S54" i="91"/>
  <c r="T54" i="91"/>
  <c r="U54" i="91"/>
  <c r="V54" i="91"/>
  <c r="W54" i="91"/>
  <c r="X54" i="91"/>
  <c r="Y54" i="91"/>
  <c r="Z54" i="91"/>
  <c r="AA54" i="91"/>
  <c r="AB54" i="91"/>
  <c r="AC54" i="91"/>
  <c r="AD54" i="91"/>
  <c r="AE54" i="91"/>
  <c r="AF54" i="91"/>
  <c r="AG54" i="91"/>
  <c r="AH54" i="91"/>
  <c r="AI54" i="91"/>
  <c r="AJ54" i="91"/>
  <c r="AK54" i="91"/>
  <c r="AL54" i="91"/>
  <c r="AM54" i="91"/>
  <c r="AN54" i="91"/>
  <c r="AO54" i="91"/>
  <c r="AP54" i="91"/>
  <c r="AQ54" i="91"/>
  <c r="AR54" i="91"/>
  <c r="AS54" i="91"/>
  <c r="AT54" i="91"/>
  <c r="AU54" i="91"/>
  <c r="AV54" i="91"/>
  <c r="E55" i="91"/>
  <c r="F55" i="91"/>
  <c r="G55" i="91"/>
  <c r="H55" i="91"/>
  <c r="I55" i="91"/>
  <c r="J55" i="91"/>
  <c r="K55" i="91"/>
  <c r="L55" i="91"/>
  <c r="M55" i="91"/>
  <c r="N55" i="91"/>
  <c r="O55" i="91"/>
  <c r="P55" i="91"/>
  <c r="Q55" i="91"/>
  <c r="R55" i="91"/>
  <c r="S55" i="91"/>
  <c r="T55" i="91"/>
  <c r="U55" i="91"/>
  <c r="V55" i="91"/>
  <c r="W55" i="91"/>
  <c r="X55" i="91"/>
  <c r="Y55" i="91"/>
  <c r="Z55" i="91"/>
  <c r="AA55" i="91"/>
  <c r="AB55" i="91"/>
  <c r="AC55" i="91"/>
  <c r="AD55" i="91"/>
  <c r="AE55" i="91"/>
  <c r="AF55" i="91"/>
  <c r="AG55" i="91"/>
  <c r="AH55" i="91"/>
  <c r="AI55" i="91"/>
  <c r="AJ55" i="91"/>
  <c r="AK55" i="91"/>
  <c r="AM55" i="91"/>
  <c r="AN55" i="91"/>
  <c r="AO55" i="91"/>
  <c r="AP55" i="91"/>
  <c r="AQ55" i="91"/>
  <c r="AR55" i="91"/>
  <c r="AS55" i="91"/>
  <c r="AT55" i="91"/>
  <c r="AU55" i="91"/>
  <c r="AV55" i="91"/>
  <c r="E56" i="91"/>
  <c r="F56" i="91"/>
  <c r="G56" i="91"/>
  <c r="H56" i="91"/>
  <c r="I56" i="91"/>
  <c r="J56" i="91"/>
  <c r="K56" i="91"/>
  <c r="L56" i="91"/>
  <c r="M56" i="91"/>
  <c r="N56" i="91"/>
  <c r="O56" i="91"/>
  <c r="P56" i="91"/>
  <c r="Q56" i="91"/>
  <c r="R56" i="91"/>
  <c r="S56" i="91"/>
  <c r="T56" i="91"/>
  <c r="U56" i="91"/>
  <c r="V56" i="91"/>
  <c r="W56" i="91"/>
  <c r="X56" i="91"/>
  <c r="Y56" i="91"/>
  <c r="Z56" i="91"/>
  <c r="AA56" i="91"/>
  <c r="AB56" i="91"/>
  <c r="AC56" i="91"/>
  <c r="AD56" i="91"/>
  <c r="AE56" i="91"/>
  <c r="AF56" i="91"/>
  <c r="AG56" i="91"/>
  <c r="AH56" i="91"/>
  <c r="AI56" i="91"/>
  <c r="AJ56" i="91"/>
  <c r="AK56" i="91"/>
  <c r="AL56" i="91"/>
  <c r="AM56" i="91"/>
  <c r="AN56" i="91"/>
  <c r="AO56" i="91"/>
  <c r="AP56" i="91"/>
  <c r="AQ56" i="91"/>
  <c r="AR56" i="91"/>
  <c r="AS56" i="91"/>
  <c r="AT56" i="91"/>
  <c r="AU56" i="91"/>
  <c r="AV56" i="91"/>
  <c r="E57" i="91"/>
  <c r="F57" i="91"/>
  <c r="G57" i="91"/>
  <c r="H57" i="91"/>
  <c r="I57" i="91"/>
  <c r="J57" i="91"/>
  <c r="K57" i="91"/>
  <c r="L57" i="91"/>
  <c r="M57" i="91"/>
  <c r="N57" i="91"/>
  <c r="O57" i="91"/>
  <c r="P57" i="91"/>
  <c r="Q57" i="91"/>
  <c r="R57" i="91"/>
  <c r="S57" i="91"/>
  <c r="T57" i="91"/>
  <c r="V57" i="91"/>
  <c r="W57" i="91"/>
  <c r="X57" i="91"/>
  <c r="Y57" i="91"/>
  <c r="Z57" i="91"/>
  <c r="AA57" i="91"/>
  <c r="AB57" i="91"/>
  <c r="AC57" i="91"/>
  <c r="AD57" i="91"/>
  <c r="AE57" i="91"/>
  <c r="AF57" i="91"/>
  <c r="AG57" i="91"/>
  <c r="AH57" i="91"/>
  <c r="AI57" i="91"/>
  <c r="AJ57" i="91"/>
  <c r="AK57" i="91"/>
  <c r="AL57" i="91"/>
  <c r="AM57" i="91"/>
  <c r="AN57" i="91"/>
  <c r="AO57" i="91"/>
  <c r="AP57" i="91"/>
  <c r="AQ57" i="91"/>
  <c r="AR57" i="91"/>
  <c r="AS57" i="91"/>
  <c r="AT57" i="91"/>
  <c r="AU57" i="91"/>
  <c r="AV57" i="91"/>
  <c r="E58" i="91"/>
  <c r="F58" i="91"/>
  <c r="G58" i="91"/>
  <c r="H58" i="91"/>
  <c r="I58" i="91"/>
  <c r="J58" i="91"/>
  <c r="K58" i="91"/>
  <c r="L58" i="91"/>
  <c r="M58" i="91"/>
  <c r="N58" i="91"/>
  <c r="O58" i="91"/>
  <c r="P58" i="91"/>
  <c r="Q58" i="91"/>
  <c r="R58" i="91"/>
  <c r="S58" i="91"/>
  <c r="T58" i="91"/>
  <c r="U58" i="91"/>
  <c r="V58" i="91"/>
  <c r="W58" i="91"/>
  <c r="X58" i="91"/>
  <c r="Y58" i="91"/>
  <c r="Z58" i="91"/>
  <c r="AA58" i="91"/>
  <c r="AB58" i="91"/>
  <c r="AC58" i="91"/>
  <c r="AD58" i="91"/>
  <c r="AE58" i="91"/>
  <c r="AF58" i="91"/>
  <c r="AG58" i="91"/>
  <c r="AH58" i="91"/>
  <c r="AI58" i="91"/>
  <c r="AJ58" i="91"/>
  <c r="AK58" i="91"/>
  <c r="AL58" i="91"/>
  <c r="AM58" i="91"/>
  <c r="AN58" i="91"/>
  <c r="AO58" i="91"/>
  <c r="AP58" i="91"/>
  <c r="AQ58" i="91"/>
  <c r="AR58" i="91"/>
  <c r="AS58" i="91"/>
  <c r="AT58" i="91"/>
  <c r="AU58" i="91"/>
  <c r="AV58" i="91"/>
  <c r="E59" i="91"/>
  <c r="F59" i="91"/>
  <c r="G59" i="91"/>
  <c r="H59" i="91"/>
  <c r="I59" i="91"/>
  <c r="J59" i="91"/>
  <c r="K59" i="91"/>
  <c r="L59" i="91"/>
  <c r="M59" i="91"/>
  <c r="N59" i="91"/>
  <c r="O59" i="91"/>
  <c r="P59" i="91"/>
  <c r="Q59" i="91"/>
  <c r="R59" i="91"/>
  <c r="S59" i="91"/>
  <c r="T59" i="91"/>
  <c r="U59" i="91"/>
  <c r="V59" i="91"/>
  <c r="W59" i="91"/>
  <c r="X59" i="91"/>
  <c r="Y59" i="91"/>
  <c r="Z59" i="91"/>
  <c r="AA59" i="91"/>
  <c r="AB59" i="91"/>
  <c r="AC59" i="91"/>
  <c r="AD59" i="91"/>
  <c r="AE59" i="91"/>
  <c r="AF59" i="91"/>
  <c r="AG59" i="91"/>
  <c r="AH59" i="91"/>
  <c r="AI59" i="91"/>
  <c r="AJ59" i="91"/>
  <c r="AK59" i="91"/>
  <c r="AL59" i="91"/>
  <c r="AM59" i="91"/>
  <c r="AN59" i="91"/>
  <c r="AO59" i="91"/>
  <c r="AP59" i="91"/>
  <c r="AQ59" i="91"/>
  <c r="AR59" i="91"/>
  <c r="AS59" i="91"/>
  <c r="AT59" i="91"/>
  <c r="AU59" i="91"/>
  <c r="AV59" i="91"/>
  <c r="AF31" i="91"/>
  <c r="E4" i="87"/>
  <c r="F4" i="87"/>
  <c r="G4" i="87"/>
  <c r="H4" i="87"/>
  <c r="I4" i="87"/>
  <c r="J4" i="87"/>
  <c r="K4" i="87"/>
  <c r="L4" i="87"/>
  <c r="M4" i="87"/>
  <c r="N4" i="87"/>
  <c r="O4" i="87"/>
  <c r="P4" i="87"/>
  <c r="Q4" i="87"/>
  <c r="R4" i="87"/>
  <c r="S4" i="87"/>
  <c r="T4" i="87"/>
  <c r="U4" i="87"/>
  <c r="V4" i="87"/>
  <c r="W4" i="87"/>
  <c r="X4" i="87"/>
  <c r="Y4" i="87"/>
  <c r="Z4" i="87"/>
  <c r="AA4" i="87"/>
  <c r="AB4" i="87"/>
  <c r="AC4" i="87"/>
  <c r="AD4" i="87"/>
  <c r="AE4" i="87"/>
  <c r="AF4" i="87"/>
  <c r="AG4" i="87"/>
  <c r="AH4" i="87"/>
  <c r="AI4" i="87"/>
  <c r="AJ4" i="87"/>
  <c r="AK4" i="87"/>
  <c r="AL4" i="87"/>
  <c r="AM4" i="87"/>
  <c r="AN4" i="87"/>
  <c r="AO4" i="87"/>
  <c r="AP4" i="87"/>
  <c r="AQ4" i="87"/>
  <c r="AR4" i="87"/>
  <c r="AS4" i="87"/>
  <c r="AT4" i="87"/>
  <c r="AU4" i="87"/>
  <c r="AV4" i="87"/>
  <c r="E5" i="87"/>
  <c r="F5" i="87"/>
  <c r="G5" i="87"/>
  <c r="H5" i="87"/>
  <c r="I5" i="87"/>
  <c r="J5" i="87"/>
  <c r="K5" i="87"/>
  <c r="L5" i="87"/>
  <c r="M5" i="87"/>
  <c r="N5" i="87"/>
  <c r="O5" i="87"/>
  <c r="P5" i="87"/>
  <c r="Q5" i="87"/>
  <c r="R5" i="87"/>
  <c r="S5" i="87"/>
  <c r="T5" i="87"/>
  <c r="U5" i="87"/>
  <c r="V5" i="87"/>
  <c r="W5" i="87"/>
  <c r="X5" i="87"/>
  <c r="Y5" i="87"/>
  <c r="Z5" i="87"/>
  <c r="AA5" i="87"/>
  <c r="AB5" i="87"/>
  <c r="AC5" i="87"/>
  <c r="AD5" i="87"/>
  <c r="AE5" i="87"/>
  <c r="AF5" i="87"/>
  <c r="AG5" i="87"/>
  <c r="AH5" i="87"/>
  <c r="AI5" i="87"/>
  <c r="AJ5" i="87"/>
  <c r="AK5" i="87"/>
  <c r="AL5" i="87"/>
  <c r="AM5" i="87"/>
  <c r="AN5" i="87"/>
  <c r="AO5" i="87"/>
  <c r="AP5" i="87"/>
  <c r="AQ5" i="87"/>
  <c r="AR5" i="87"/>
  <c r="AS5" i="87"/>
  <c r="AT5" i="87"/>
  <c r="AU5" i="87"/>
  <c r="AV5" i="87"/>
  <c r="D5" i="87"/>
  <c r="D4" i="87"/>
  <c r="E4" i="7"/>
  <c r="F4" i="7"/>
  <c r="G4" i="7"/>
  <c r="H4" i="7"/>
  <c r="I4" i="7"/>
  <c r="J4" i="7"/>
  <c r="K4" i="7"/>
  <c r="L4" i="7"/>
  <c r="M4" i="7"/>
  <c r="N4" i="7"/>
  <c r="O4" i="7"/>
  <c r="P4" i="7"/>
  <c r="Q4" i="7"/>
  <c r="R4" i="7"/>
  <c r="S4" i="7"/>
  <c r="T4" i="7"/>
  <c r="U4" i="7"/>
  <c r="V4" i="7"/>
  <c r="W4" i="7"/>
  <c r="X4" i="7"/>
  <c r="Y4" i="7"/>
  <c r="Z4" i="7"/>
  <c r="AA4" i="7"/>
  <c r="AB4" i="7"/>
  <c r="AC4" i="7"/>
  <c r="AD4" i="7"/>
  <c r="AE4" i="7"/>
  <c r="AF4" i="7"/>
  <c r="AG4" i="7"/>
  <c r="AH4" i="7"/>
  <c r="AI4" i="7"/>
  <c r="AJ4" i="7"/>
  <c r="AK4" i="7"/>
  <c r="AL4" i="7"/>
  <c r="AM4" i="7"/>
  <c r="AN4" i="7"/>
  <c r="AO4" i="7"/>
  <c r="AP4" i="7"/>
  <c r="AQ4" i="7"/>
  <c r="AR4" i="7"/>
  <c r="AS4" i="7"/>
  <c r="AT4" i="7"/>
  <c r="AU4" i="7"/>
  <c r="AV4" i="7"/>
  <c r="E5" i="7"/>
  <c r="F5" i="7"/>
  <c r="G5" i="7"/>
  <c r="H5" i="7"/>
  <c r="I5" i="7"/>
  <c r="J5" i="7"/>
  <c r="K5" i="7"/>
  <c r="L5" i="7"/>
  <c r="M5" i="7"/>
  <c r="N5" i="7"/>
  <c r="O5" i="7"/>
  <c r="P5" i="7"/>
  <c r="Q5" i="7"/>
  <c r="R5" i="7"/>
  <c r="S5" i="7"/>
  <c r="T5" i="7"/>
  <c r="U5" i="7"/>
  <c r="V5" i="7"/>
  <c r="W5" i="7"/>
  <c r="X5" i="7"/>
  <c r="Y5" i="7"/>
  <c r="Z5" i="7"/>
  <c r="AA5" i="7"/>
  <c r="AB5" i="7"/>
  <c r="AC5" i="7"/>
  <c r="AD5" i="7"/>
  <c r="AE5" i="7"/>
  <c r="AF5" i="7"/>
  <c r="AG5" i="7"/>
  <c r="AH5" i="7"/>
  <c r="AI5" i="7"/>
  <c r="AJ5" i="7"/>
  <c r="AK5" i="7"/>
  <c r="AL5" i="7"/>
  <c r="AM5" i="7"/>
  <c r="AN5" i="7"/>
  <c r="AO5" i="7"/>
  <c r="AP5" i="7"/>
  <c r="AQ5" i="7"/>
  <c r="AR5" i="7"/>
  <c r="AS5" i="7"/>
  <c r="AT5" i="7"/>
  <c r="AU5" i="7"/>
  <c r="AV5" i="7"/>
  <c r="D5" i="7"/>
  <c r="D4" i="7"/>
  <c r="AH80" i="91"/>
  <c r="AH74" i="91"/>
  <c r="AH73" i="91"/>
  <c r="AH72" i="91"/>
  <c r="AH71" i="91"/>
  <c r="AH70" i="91"/>
  <c r="AH49" i="91"/>
  <c r="AH48" i="91"/>
  <c r="AH47" i="91"/>
  <c r="AH46" i="91"/>
  <c r="AH45" i="91"/>
  <c r="AH44" i="91"/>
  <c r="AH43" i="91"/>
  <c r="AH42" i="91"/>
  <c r="AH41" i="91"/>
  <c r="AH40" i="91"/>
  <c r="AH39" i="91"/>
  <c r="AH33" i="91"/>
  <c r="AH32" i="91"/>
  <c r="AH31" i="91"/>
  <c r="AH28" i="91"/>
  <c r="AH27" i="91"/>
  <c r="AH26" i="91"/>
  <c r="AH23" i="91"/>
  <c r="AH22" i="91"/>
  <c r="AH21" i="91"/>
  <c r="AH20" i="91"/>
  <c r="AH19" i="91"/>
  <c r="AH18" i="91"/>
  <c r="AH17" i="91"/>
  <c r="AH16" i="91"/>
  <c r="AH15" i="91"/>
  <c r="AH14" i="91"/>
  <c r="AH10" i="91"/>
  <c r="AH9" i="91"/>
  <c r="AH8" i="91"/>
  <c r="AH7" i="91"/>
  <c r="AH61" i="87"/>
  <c r="AH50" i="87"/>
  <c r="AH24" i="87"/>
  <c r="AH11" i="87"/>
  <c r="AH63" i="87" l="1"/>
  <c r="AH24" i="91"/>
  <c r="AH11" i="91"/>
  <c r="AH50" i="91"/>
  <c r="AH61" i="91"/>
  <c r="AH69" i="87"/>
  <c r="AH76" i="87" s="1"/>
  <c r="AH77" i="87" s="1"/>
  <c r="AH63" i="91" l="1"/>
  <c r="H50" i="128" s="1"/>
  <c r="AH69" i="91"/>
  <c r="AH76" i="91" s="1"/>
  <c r="AH77" i="91" s="1"/>
  <c r="AH30" i="91" s="1"/>
  <c r="AH78" i="87"/>
  <c r="AH79" i="87" l="1"/>
  <c r="AH81" i="87" s="1"/>
  <c r="AH29" i="87" s="1"/>
  <c r="AH34" i="87" s="1"/>
  <c r="AH36" i="87" s="1"/>
  <c r="AH78" i="91"/>
  <c r="AH79" i="91" s="1"/>
  <c r="AH81" i="91" l="1"/>
  <c r="AH29" i="91" s="1"/>
  <c r="AH34" i="91" s="1"/>
  <c r="AH36" i="91" s="1"/>
  <c r="G50" i="128" s="1"/>
  <c r="X69" i="7"/>
  <c r="AH69" i="7"/>
  <c r="AH76" i="7" s="1"/>
  <c r="AH78" i="7" s="1"/>
  <c r="AH81" i="7" s="1"/>
  <c r="AH29" i="7" s="1"/>
  <c r="AH34" i="7" s="1"/>
  <c r="AH36" i="7" s="1"/>
  <c r="AH61" i="7"/>
  <c r="AH50" i="7"/>
  <c r="AH63" i="7" s="1"/>
  <c r="C53" i="7"/>
  <c r="C54" i="7"/>
  <c r="C55" i="7"/>
  <c r="C56" i="7"/>
  <c r="C57" i="7"/>
  <c r="C58" i="7"/>
  <c r="C59" i="7"/>
  <c r="C26" i="7"/>
  <c r="C27" i="7"/>
  <c r="C28" i="7"/>
  <c r="C31" i="7"/>
  <c r="C32" i="7"/>
  <c r="C33" i="7"/>
  <c r="C10" i="7"/>
  <c r="C9" i="7"/>
  <c r="C8" i="7"/>
  <c r="C7" i="7"/>
  <c r="C23" i="7"/>
  <c r="C22" i="7"/>
  <c r="C21" i="7"/>
  <c r="C20" i="7"/>
  <c r="C19" i="7"/>
  <c r="C18" i="7"/>
  <c r="C17" i="7"/>
  <c r="C16" i="7"/>
  <c r="C15" i="7"/>
  <c r="C14" i="7"/>
  <c r="E11" i="7"/>
  <c r="N11" i="7"/>
  <c r="D11" i="7"/>
  <c r="F11" i="7"/>
  <c r="G11" i="7"/>
  <c r="H11" i="7"/>
  <c r="I11" i="7"/>
  <c r="J11" i="7"/>
  <c r="K11" i="7"/>
  <c r="L11" i="7"/>
  <c r="M11" i="7"/>
  <c r="O11" i="7"/>
  <c r="P11" i="7"/>
  <c r="Q11" i="7"/>
  <c r="R11" i="7"/>
  <c r="S11" i="7"/>
  <c r="U11" i="7"/>
  <c r="V11" i="7"/>
  <c r="W11" i="7"/>
  <c r="Y11" i="7"/>
  <c r="Z11" i="7"/>
  <c r="AA11" i="7"/>
  <c r="AB11" i="7"/>
  <c r="AC11" i="7"/>
  <c r="AD11" i="7"/>
  <c r="AE11" i="7"/>
  <c r="AF11" i="7"/>
  <c r="AG11" i="7"/>
  <c r="AI11" i="7"/>
  <c r="AJ11" i="7"/>
  <c r="AK11" i="7"/>
  <c r="AL11" i="7"/>
  <c r="AM11" i="7"/>
  <c r="AN11" i="7"/>
  <c r="AO11" i="7"/>
  <c r="AP11" i="7"/>
  <c r="AQ11" i="7"/>
  <c r="AR11" i="7"/>
  <c r="AS11" i="7"/>
  <c r="AT11" i="7"/>
  <c r="Y24" i="7"/>
  <c r="P24" i="7"/>
  <c r="S24" i="7"/>
  <c r="S69" i="7" s="1"/>
  <c r="M24" i="7"/>
  <c r="D24" i="7"/>
  <c r="E24" i="7"/>
  <c r="F24" i="7"/>
  <c r="G24" i="7"/>
  <c r="H24" i="7"/>
  <c r="I24" i="7"/>
  <c r="J24" i="7"/>
  <c r="J69" i="7" s="1"/>
  <c r="L24" i="7"/>
  <c r="N24" i="7"/>
  <c r="O24" i="7"/>
  <c r="O69" i="7" s="1"/>
  <c r="Q24" i="7"/>
  <c r="Q69" i="7" s="1"/>
  <c r="R24" i="7"/>
  <c r="T24" i="7"/>
  <c r="U24" i="7"/>
  <c r="V24" i="7"/>
  <c r="W24" i="7"/>
  <c r="Z24" i="7"/>
  <c r="AA24" i="7"/>
  <c r="AB24" i="7"/>
  <c r="AB69" i="7" s="1"/>
  <c r="AC24" i="7"/>
  <c r="AD24" i="7"/>
  <c r="AE24" i="7"/>
  <c r="AF24" i="7"/>
  <c r="AF69" i="7" s="1"/>
  <c r="AG24" i="7"/>
  <c r="AI24" i="7"/>
  <c r="AJ24" i="7"/>
  <c r="AK24" i="7"/>
  <c r="AK69" i="7" s="1"/>
  <c r="AL24" i="7"/>
  <c r="AM24" i="7"/>
  <c r="AN24" i="7"/>
  <c r="AO24" i="7"/>
  <c r="AO69" i="7" s="1"/>
  <c r="AP24" i="7"/>
  <c r="AQ24" i="7"/>
  <c r="AR24" i="7"/>
  <c r="AS24" i="7"/>
  <c r="AS69" i="7" s="1"/>
  <c r="AT24" i="7"/>
  <c r="AI50" i="7"/>
  <c r="AS50" i="7"/>
  <c r="C40" i="7"/>
  <c r="C41" i="7"/>
  <c r="C42" i="7"/>
  <c r="C43" i="7"/>
  <c r="C44" i="7"/>
  <c r="C45" i="7"/>
  <c r="C46" i="7"/>
  <c r="C47" i="7"/>
  <c r="C48" i="7"/>
  <c r="C49" i="7"/>
  <c r="D50" i="7"/>
  <c r="E50" i="7"/>
  <c r="G50" i="7"/>
  <c r="H50" i="7"/>
  <c r="I50" i="7"/>
  <c r="J50" i="7"/>
  <c r="K50" i="7"/>
  <c r="L50" i="7"/>
  <c r="M50" i="7"/>
  <c r="N50" i="7"/>
  <c r="O50" i="7"/>
  <c r="P50" i="7"/>
  <c r="Q50" i="7"/>
  <c r="R50" i="7"/>
  <c r="S50" i="7"/>
  <c r="T50" i="7"/>
  <c r="U50" i="7"/>
  <c r="V50" i="7"/>
  <c r="W50" i="7"/>
  <c r="X50" i="7"/>
  <c r="Y50" i="7"/>
  <c r="Z50" i="7"/>
  <c r="AA50" i="7"/>
  <c r="AB50" i="7"/>
  <c r="AC50" i="7"/>
  <c r="AD50" i="7"/>
  <c r="AE50" i="7"/>
  <c r="AF50" i="7"/>
  <c r="AG50" i="7"/>
  <c r="AJ50" i="7"/>
  <c r="AK50" i="7"/>
  <c r="AL50" i="7"/>
  <c r="AN50" i="7"/>
  <c r="AO50" i="7"/>
  <c r="AP50" i="7"/>
  <c r="AQ50" i="7"/>
  <c r="AR50" i="7"/>
  <c r="AT50" i="7"/>
  <c r="AU11" i="7"/>
  <c r="AU24" i="7"/>
  <c r="AU50" i="7"/>
  <c r="AJ69" i="7" l="1"/>
  <c r="R69" i="7"/>
  <c r="L69" i="7"/>
  <c r="M69" i="7"/>
  <c r="Y69" i="7"/>
  <c r="N69" i="7"/>
  <c r="H69" i="7"/>
  <c r="AT69" i="7"/>
  <c r="AP69" i="7"/>
  <c r="AL69" i="7"/>
  <c r="AG69" i="7"/>
  <c r="AC69" i="7"/>
  <c r="F69" i="7"/>
  <c r="I69" i="7"/>
  <c r="AU69" i="7"/>
  <c r="AR69" i="7"/>
  <c r="AN69" i="7"/>
  <c r="AE69" i="7"/>
  <c r="AA69" i="7"/>
  <c r="V69" i="7"/>
  <c r="AQ69" i="7"/>
  <c r="AM69" i="7"/>
  <c r="AI69" i="7"/>
  <c r="AD69" i="7"/>
  <c r="Z69" i="7"/>
  <c r="U69" i="7"/>
  <c r="G69" i="7"/>
  <c r="E69" i="7"/>
  <c r="P69" i="7"/>
  <c r="C11" i="7"/>
  <c r="K24" i="7"/>
  <c r="K69" i="7" s="1"/>
  <c r="C24" i="7"/>
  <c r="T11" i="7"/>
  <c r="T69" i="7" s="1"/>
  <c r="AM50" i="7"/>
  <c r="C39" i="7"/>
  <c r="C50" i="7" s="1"/>
  <c r="C63" i="6" l="1"/>
  <c r="C53" i="6"/>
  <c r="C14" i="6"/>
  <c r="C65" i="6" l="1"/>
  <c r="C70" i="6"/>
  <c r="G7" i="91"/>
  <c r="H7" i="91"/>
  <c r="I7" i="91"/>
  <c r="J7" i="91"/>
  <c r="K7" i="91"/>
  <c r="L7" i="91"/>
  <c r="M7" i="91"/>
  <c r="N7" i="91"/>
  <c r="O7" i="91"/>
  <c r="P7" i="91"/>
  <c r="Q7" i="91"/>
  <c r="R7" i="91"/>
  <c r="S7" i="91"/>
  <c r="T7" i="91"/>
  <c r="U7" i="91"/>
  <c r="V7" i="91"/>
  <c r="W7" i="91"/>
  <c r="X7" i="91"/>
  <c r="Y7" i="91"/>
  <c r="Z7" i="91"/>
  <c r="AA7" i="91"/>
  <c r="AB7" i="91"/>
  <c r="AC7" i="91"/>
  <c r="AD7" i="91"/>
  <c r="AE7" i="91"/>
  <c r="AF7" i="91"/>
  <c r="AG7" i="91"/>
  <c r="AI7" i="91"/>
  <c r="AJ7" i="91"/>
  <c r="AK7" i="91"/>
  <c r="AL7" i="91"/>
  <c r="AM7" i="91"/>
  <c r="AN7" i="91"/>
  <c r="AO7" i="91"/>
  <c r="AP7" i="91"/>
  <c r="AQ7" i="91"/>
  <c r="AR7" i="91"/>
  <c r="AS7" i="91"/>
  <c r="AT7" i="91"/>
  <c r="AU7" i="91"/>
  <c r="AV7" i="91"/>
  <c r="E8" i="91"/>
  <c r="F8" i="91"/>
  <c r="G8" i="91"/>
  <c r="H8" i="91"/>
  <c r="I8" i="91"/>
  <c r="J8" i="91"/>
  <c r="K8" i="91"/>
  <c r="L8" i="91"/>
  <c r="M8" i="91"/>
  <c r="N8" i="91"/>
  <c r="O8" i="91"/>
  <c r="P8" i="91"/>
  <c r="Q8" i="91"/>
  <c r="R8" i="91"/>
  <c r="S8" i="91"/>
  <c r="T8" i="91"/>
  <c r="U8" i="91"/>
  <c r="V8" i="91"/>
  <c r="W8" i="91"/>
  <c r="X8" i="91"/>
  <c r="Y8" i="91"/>
  <c r="Z8" i="91"/>
  <c r="AA8" i="91"/>
  <c r="AB8" i="91"/>
  <c r="AC8" i="91"/>
  <c r="AD8" i="91"/>
  <c r="AE8" i="91"/>
  <c r="AF8" i="91"/>
  <c r="AG8" i="91"/>
  <c r="AI8" i="91"/>
  <c r="AJ8" i="91"/>
  <c r="AK8" i="91"/>
  <c r="AL8" i="91"/>
  <c r="AM8" i="91"/>
  <c r="AN8" i="91"/>
  <c r="AO8" i="91"/>
  <c r="AP8" i="91"/>
  <c r="AQ8" i="91"/>
  <c r="AR8" i="91"/>
  <c r="AS8" i="91"/>
  <c r="AT8" i="91"/>
  <c r="AU8" i="91"/>
  <c r="AV8" i="91"/>
  <c r="E9" i="91"/>
  <c r="F9" i="91"/>
  <c r="G9" i="91"/>
  <c r="H9" i="91"/>
  <c r="I9" i="91"/>
  <c r="J9" i="91"/>
  <c r="K9" i="91"/>
  <c r="L9" i="91"/>
  <c r="M9" i="91"/>
  <c r="N9" i="91"/>
  <c r="O9" i="91"/>
  <c r="P9" i="91"/>
  <c r="Q9" i="91"/>
  <c r="R9" i="91"/>
  <c r="S9" i="91"/>
  <c r="U9" i="91"/>
  <c r="V9" i="91"/>
  <c r="W9" i="91"/>
  <c r="X9" i="91"/>
  <c r="Y9" i="91"/>
  <c r="Z9" i="91"/>
  <c r="AA9" i="91"/>
  <c r="AB9" i="91"/>
  <c r="AC9" i="91"/>
  <c r="AD9" i="91"/>
  <c r="AE9" i="91"/>
  <c r="AF9" i="91"/>
  <c r="AG9" i="91"/>
  <c r="AI9" i="91"/>
  <c r="AJ9" i="91"/>
  <c r="AK9" i="91"/>
  <c r="AL9" i="91"/>
  <c r="AM9" i="91"/>
  <c r="AN9" i="91"/>
  <c r="AO9" i="91"/>
  <c r="AP9" i="91"/>
  <c r="AQ9" i="91"/>
  <c r="AR9" i="91"/>
  <c r="AS9" i="91"/>
  <c r="AT9" i="91"/>
  <c r="AU9" i="91"/>
  <c r="E10" i="91"/>
  <c r="F10" i="91"/>
  <c r="G10" i="91"/>
  <c r="J10" i="91"/>
  <c r="K10" i="91"/>
  <c r="L10" i="91"/>
  <c r="M10" i="91"/>
  <c r="O10" i="91"/>
  <c r="P10" i="91"/>
  <c r="Q10" i="91"/>
  <c r="R10" i="91"/>
  <c r="S10" i="91"/>
  <c r="T10" i="91"/>
  <c r="U10" i="91"/>
  <c r="V10" i="91"/>
  <c r="W10" i="91"/>
  <c r="X10" i="91"/>
  <c r="Y10" i="91"/>
  <c r="Z10" i="91"/>
  <c r="AA10" i="91"/>
  <c r="AB10" i="91"/>
  <c r="AC10" i="91"/>
  <c r="AD10" i="91"/>
  <c r="AE10" i="91"/>
  <c r="AF10" i="91"/>
  <c r="AG10" i="91"/>
  <c r="AI10" i="91"/>
  <c r="AJ10" i="91"/>
  <c r="AK10" i="91"/>
  <c r="AL10" i="91"/>
  <c r="AM10" i="91"/>
  <c r="AN10" i="91"/>
  <c r="AO10" i="91"/>
  <c r="AP10" i="91"/>
  <c r="AQ10" i="91"/>
  <c r="AS10" i="91"/>
  <c r="AT10" i="91"/>
  <c r="AU10" i="91"/>
  <c r="E14" i="91"/>
  <c r="F14" i="91"/>
  <c r="G14" i="91"/>
  <c r="H14" i="91"/>
  <c r="I14" i="91"/>
  <c r="M14" i="91"/>
  <c r="O14" i="91"/>
  <c r="P14" i="91"/>
  <c r="Q14" i="91"/>
  <c r="R14" i="91"/>
  <c r="S14" i="91"/>
  <c r="U14" i="91"/>
  <c r="V14" i="91"/>
  <c r="W14" i="91"/>
  <c r="X14" i="91"/>
  <c r="Z14" i="91"/>
  <c r="AA14" i="91"/>
  <c r="AB14" i="91"/>
  <c r="AC14" i="91"/>
  <c r="AD14" i="91"/>
  <c r="AE14" i="91"/>
  <c r="AF14" i="91"/>
  <c r="AG14" i="91"/>
  <c r="AI14" i="91"/>
  <c r="AJ14" i="91"/>
  <c r="AK14" i="91"/>
  <c r="AL14" i="91"/>
  <c r="AM14" i="91"/>
  <c r="AN14" i="91"/>
  <c r="AO14" i="91"/>
  <c r="AP14" i="91"/>
  <c r="AQ14" i="91"/>
  <c r="AR14" i="91"/>
  <c r="AS14" i="91"/>
  <c r="AT14" i="91"/>
  <c r="AU14" i="91"/>
  <c r="E15" i="91"/>
  <c r="F15" i="91"/>
  <c r="G15" i="91"/>
  <c r="H15" i="91"/>
  <c r="I15" i="91"/>
  <c r="K15" i="91"/>
  <c r="L15" i="91"/>
  <c r="M15" i="91"/>
  <c r="N15" i="91"/>
  <c r="O15" i="91"/>
  <c r="P15" i="91"/>
  <c r="Q15" i="91"/>
  <c r="R15" i="91"/>
  <c r="S15" i="91"/>
  <c r="T15" i="91"/>
  <c r="U15" i="91"/>
  <c r="V15" i="91"/>
  <c r="W15" i="91"/>
  <c r="X15" i="91"/>
  <c r="Y15" i="91"/>
  <c r="Z15" i="91"/>
  <c r="AA15" i="91"/>
  <c r="AB15" i="91"/>
  <c r="AC15" i="91"/>
  <c r="AD15" i="91"/>
  <c r="AE15" i="91"/>
  <c r="AF15" i="91"/>
  <c r="AG15" i="91"/>
  <c r="AI15" i="91"/>
  <c r="AJ15" i="91"/>
  <c r="AK15" i="91"/>
  <c r="AL15" i="91"/>
  <c r="AM15" i="91"/>
  <c r="AN15" i="91"/>
  <c r="AO15" i="91"/>
  <c r="AP15" i="91"/>
  <c r="AQ15" i="91"/>
  <c r="AR15" i="91"/>
  <c r="AS15" i="91"/>
  <c r="AT15" i="91"/>
  <c r="AU15" i="91"/>
  <c r="AV15" i="91"/>
  <c r="E16" i="91"/>
  <c r="F16" i="91"/>
  <c r="G16" i="91"/>
  <c r="H16" i="91"/>
  <c r="I16" i="91"/>
  <c r="M16" i="91"/>
  <c r="N16" i="91"/>
  <c r="O16" i="91"/>
  <c r="P16" i="91"/>
  <c r="Q16" i="91"/>
  <c r="R16" i="91"/>
  <c r="S16" i="91"/>
  <c r="T16" i="91"/>
  <c r="U16" i="91"/>
  <c r="V16" i="91"/>
  <c r="W16" i="91"/>
  <c r="X16" i="91"/>
  <c r="Z16" i="91"/>
  <c r="AA16" i="91"/>
  <c r="AB16" i="91"/>
  <c r="AC16" i="91"/>
  <c r="AD16" i="91"/>
  <c r="AE16" i="91"/>
  <c r="AF16" i="91"/>
  <c r="AG16" i="91"/>
  <c r="AI16" i="91"/>
  <c r="AJ16" i="91"/>
  <c r="AK16" i="91"/>
  <c r="AL16" i="91"/>
  <c r="AM16" i="91"/>
  <c r="AN16" i="91"/>
  <c r="AO16" i="91"/>
  <c r="AP16" i="91"/>
  <c r="AQ16" i="91"/>
  <c r="AR16" i="91"/>
  <c r="AT16" i="91"/>
  <c r="AU16" i="91"/>
  <c r="AV16" i="91"/>
  <c r="E17" i="91"/>
  <c r="F17" i="91"/>
  <c r="G17" i="91"/>
  <c r="H17" i="91"/>
  <c r="I17" i="91"/>
  <c r="N17" i="91"/>
  <c r="O17" i="91"/>
  <c r="Q17" i="91"/>
  <c r="R17" i="91"/>
  <c r="S17" i="91"/>
  <c r="U17" i="91"/>
  <c r="V17" i="91"/>
  <c r="W17" i="91"/>
  <c r="X17" i="91"/>
  <c r="Z17" i="91"/>
  <c r="AA17" i="91"/>
  <c r="AB17" i="91"/>
  <c r="AC17" i="91"/>
  <c r="AD17" i="91"/>
  <c r="AE17" i="91"/>
  <c r="AF17" i="91"/>
  <c r="AG17" i="91"/>
  <c r="AI17" i="91"/>
  <c r="AJ17" i="91"/>
  <c r="AK17" i="91"/>
  <c r="AL17" i="91"/>
  <c r="AM17" i="91"/>
  <c r="AN17" i="91"/>
  <c r="AO17" i="91"/>
  <c r="AP17" i="91"/>
  <c r="AQ17" i="91"/>
  <c r="AR17" i="91"/>
  <c r="AS17" i="91"/>
  <c r="AT17" i="91"/>
  <c r="AU17" i="91"/>
  <c r="E18" i="91"/>
  <c r="F18" i="91"/>
  <c r="G18" i="91"/>
  <c r="H18" i="91"/>
  <c r="M18" i="91"/>
  <c r="N18" i="91"/>
  <c r="O18" i="91"/>
  <c r="Q18" i="91"/>
  <c r="R18" i="91"/>
  <c r="S18" i="91"/>
  <c r="U18" i="91"/>
  <c r="V18" i="91"/>
  <c r="W18" i="91"/>
  <c r="X18" i="91"/>
  <c r="Z18" i="91"/>
  <c r="AA18" i="91"/>
  <c r="AB18" i="91"/>
  <c r="AC18" i="91"/>
  <c r="AD18" i="91"/>
  <c r="AE18" i="91"/>
  <c r="AF18" i="91"/>
  <c r="AG18" i="91"/>
  <c r="AI18" i="91"/>
  <c r="AJ18" i="91"/>
  <c r="AK18" i="91"/>
  <c r="AL18" i="91"/>
  <c r="AM18" i="91"/>
  <c r="AN18" i="91"/>
  <c r="AO18" i="91"/>
  <c r="AP18" i="91"/>
  <c r="AQ18" i="91"/>
  <c r="AR18" i="91"/>
  <c r="AS18" i="91"/>
  <c r="AT18" i="91"/>
  <c r="AU18" i="91"/>
  <c r="E19" i="91"/>
  <c r="F19" i="91"/>
  <c r="G19" i="91"/>
  <c r="H19" i="91"/>
  <c r="I19" i="91"/>
  <c r="M19" i="91"/>
  <c r="N19" i="91"/>
  <c r="O19" i="91"/>
  <c r="Q19" i="91"/>
  <c r="R19" i="91"/>
  <c r="S19" i="91"/>
  <c r="T19" i="91"/>
  <c r="U19" i="91"/>
  <c r="V19" i="91"/>
  <c r="W19" i="91"/>
  <c r="X19" i="91"/>
  <c r="Z19" i="91"/>
  <c r="AA19" i="91"/>
  <c r="AB19" i="91"/>
  <c r="AC19" i="91"/>
  <c r="AD19" i="91"/>
  <c r="AE19" i="91"/>
  <c r="AF19" i="91"/>
  <c r="AG19" i="91"/>
  <c r="AI19" i="91"/>
  <c r="AJ19" i="91"/>
  <c r="AK19" i="91"/>
  <c r="AL19" i="91"/>
  <c r="AM19" i="91"/>
  <c r="AN19" i="91"/>
  <c r="AO19" i="91"/>
  <c r="AP19" i="91"/>
  <c r="AQ19" i="91"/>
  <c r="AR19" i="91"/>
  <c r="AS19" i="91"/>
  <c r="AT19" i="91"/>
  <c r="AU19" i="91"/>
  <c r="AV19" i="91"/>
  <c r="E20" i="91"/>
  <c r="F20" i="91"/>
  <c r="G20" i="91"/>
  <c r="H20" i="91"/>
  <c r="I20" i="91"/>
  <c r="M20" i="91"/>
  <c r="N20" i="91"/>
  <c r="O20" i="91"/>
  <c r="P20" i="91"/>
  <c r="Q20" i="91"/>
  <c r="R20" i="91"/>
  <c r="T20" i="91"/>
  <c r="U20" i="91"/>
  <c r="V20" i="91"/>
  <c r="W20" i="91"/>
  <c r="X20" i="91"/>
  <c r="Z20" i="91"/>
  <c r="AA20" i="91"/>
  <c r="AB20" i="91"/>
  <c r="AC20" i="91"/>
  <c r="AD20" i="91"/>
  <c r="AE20" i="91"/>
  <c r="AF20" i="91"/>
  <c r="AG20" i="91"/>
  <c r="AI20" i="91"/>
  <c r="AJ20" i="91"/>
  <c r="AK20" i="91"/>
  <c r="AL20" i="91"/>
  <c r="AM20" i="91"/>
  <c r="AN20" i="91"/>
  <c r="AO20" i="91"/>
  <c r="AP20" i="91"/>
  <c r="AQ20" i="91"/>
  <c r="AR20" i="91"/>
  <c r="AS20" i="91"/>
  <c r="AT20" i="91"/>
  <c r="AU20" i="91"/>
  <c r="AV20" i="91"/>
  <c r="E21" i="91"/>
  <c r="F21" i="91"/>
  <c r="G21" i="91"/>
  <c r="H21" i="91"/>
  <c r="I21" i="91"/>
  <c r="N21" i="91"/>
  <c r="P21" i="91"/>
  <c r="R21" i="91"/>
  <c r="S21" i="91"/>
  <c r="T21" i="91"/>
  <c r="U21" i="91"/>
  <c r="V21" i="91"/>
  <c r="W21" i="91"/>
  <c r="X21" i="91"/>
  <c r="Z21" i="91"/>
  <c r="AA21" i="91"/>
  <c r="AB21" i="91"/>
  <c r="AC21" i="91"/>
  <c r="AD21" i="91"/>
  <c r="AE21" i="91"/>
  <c r="AF21" i="91"/>
  <c r="AG21" i="91"/>
  <c r="AI21" i="91"/>
  <c r="AJ21" i="91"/>
  <c r="AK21" i="91"/>
  <c r="AL21" i="91"/>
  <c r="AM21" i="91"/>
  <c r="AN21" i="91"/>
  <c r="AO21" i="91"/>
  <c r="AP21" i="91"/>
  <c r="AQ21" i="91"/>
  <c r="AR21" i="91"/>
  <c r="AS21" i="91"/>
  <c r="AT21" i="91"/>
  <c r="AU21" i="91"/>
  <c r="AV21" i="91"/>
  <c r="E22" i="91"/>
  <c r="F22" i="91"/>
  <c r="G22" i="91"/>
  <c r="H22" i="91"/>
  <c r="I22" i="91"/>
  <c r="K22" i="91"/>
  <c r="L22" i="91"/>
  <c r="M22" i="91"/>
  <c r="N22" i="91"/>
  <c r="O22" i="91"/>
  <c r="P22" i="91"/>
  <c r="Q22" i="91"/>
  <c r="R22" i="91"/>
  <c r="S22" i="91"/>
  <c r="T22" i="91"/>
  <c r="U22" i="91"/>
  <c r="V22" i="91"/>
  <c r="W22" i="91"/>
  <c r="X22" i="91"/>
  <c r="Y22" i="91"/>
  <c r="Z22" i="91"/>
  <c r="AA22" i="91"/>
  <c r="AB22" i="91"/>
  <c r="AC22" i="91"/>
  <c r="AD22" i="91"/>
  <c r="AE22" i="91"/>
  <c r="AF22" i="91"/>
  <c r="AG22" i="91"/>
  <c r="AI22" i="91"/>
  <c r="AJ22" i="91"/>
  <c r="AK22" i="91"/>
  <c r="AL22" i="91"/>
  <c r="AM22" i="91"/>
  <c r="AN22" i="91"/>
  <c r="AO22" i="91"/>
  <c r="AP22" i="91"/>
  <c r="AQ22" i="91"/>
  <c r="AR22" i="91"/>
  <c r="AS22" i="91"/>
  <c r="AT22" i="91"/>
  <c r="AU22" i="91"/>
  <c r="AV22" i="91"/>
  <c r="E23" i="91"/>
  <c r="F23" i="91"/>
  <c r="G23" i="91"/>
  <c r="H23" i="91"/>
  <c r="I23" i="91"/>
  <c r="M23" i="91"/>
  <c r="N23" i="91"/>
  <c r="O23" i="91"/>
  <c r="S23" i="91"/>
  <c r="T23" i="91"/>
  <c r="U23" i="91"/>
  <c r="V23" i="91"/>
  <c r="W23" i="91"/>
  <c r="X23" i="91"/>
  <c r="Z23" i="91"/>
  <c r="AA23" i="91"/>
  <c r="AB23" i="91"/>
  <c r="AC23" i="91"/>
  <c r="AD23" i="91"/>
  <c r="AE23" i="91"/>
  <c r="AF23" i="91"/>
  <c r="AG23" i="91"/>
  <c r="AI23" i="91"/>
  <c r="AK23" i="91"/>
  <c r="AL23" i="91"/>
  <c r="AM23" i="91"/>
  <c r="AN23" i="91"/>
  <c r="AO23" i="91"/>
  <c r="AP23" i="91"/>
  <c r="AQ23" i="91"/>
  <c r="AR23" i="91"/>
  <c r="AS23" i="91"/>
  <c r="AT23" i="91"/>
  <c r="AU23" i="91"/>
  <c r="AV23" i="91"/>
  <c r="E26" i="91"/>
  <c r="F26" i="91"/>
  <c r="G26" i="91"/>
  <c r="H26" i="91"/>
  <c r="I26" i="91"/>
  <c r="J26" i="91"/>
  <c r="K26" i="91"/>
  <c r="L26" i="91"/>
  <c r="M26" i="91"/>
  <c r="N26" i="91"/>
  <c r="O26" i="91"/>
  <c r="P26" i="91"/>
  <c r="Q26" i="91"/>
  <c r="R26" i="91"/>
  <c r="S26" i="91"/>
  <c r="T26" i="91"/>
  <c r="V26" i="91"/>
  <c r="W26" i="91"/>
  <c r="Y26" i="91"/>
  <c r="Z26" i="91"/>
  <c r="AA26" i="91"/>
  <c r="AB26" i="91"/>
  <c r="AC26" i="91"/>
  <c r="AD26" i="91"/>
  <c r="AE26" i="91"/>
  <c r="AF26" i="91"/>
  <c r="AG26" i="91"/>
  <c r="AI26" i="91"/>
  <c r="AJ26" i="91"/>
  <c r="AK26" i="91"/>
  <c r="AN26" i="91"/>
  <c r="AP26" i="91"/>
  <c r="AQ26" i="91"/>
  <c r="AR26" i="91"/>
  <c r="AT26" i="91"/>
  <c r="AU26" i="91"/>
  <c r="E27" i="91"/>
  <c r="F27" i="91"/>
  <c r="G27" i="91"/>
  <c r="H27" i="91"/>
  <c r="I27" i="91"/>
  <c r="J27" i="91"/>
  <c r="K27" i="91"/>
  <c r="L27" i="91"/>
  <c r="M27" i="91"/>
  <c r="N27" i="91"/>
  <c r="O27" i="91"/>
  <c r="P27" i="91"/>
  <c r="Q27" i="91"/>
  <c r="R27" i="91"/>
  <c r="S27" i="91"/>
  <c r="T27" i="91"/>
  <c r="U27" i="91"/>
  <c r="V27" i="91"/>
  <c r="W27" i="91"/>
  <c r="X27" i="91"/>
  <c r="Y27" i="91"/>
  <c r="Z27" i="91"/>
  <c r="AA27" i="91"/>
  <c r="AB27" i="91"/>
  <c r="AC27" i="91"/>
  <c r="AD27" i="91"/>
  <c r="AE27" i="91"/>
  <c r="AF27" i="91"/>
  <c r="AG27" i="91"/>
  <c r="AI27" i="91"/>
  <c r="AJ27" i="91"/>
  <c r="AK27" i="91"/>
  <c r="AL27" i="91"/>
  <c r="AM27" i="91"/>
  <c r="AO27" i="91"/>
  <c r="AP27" i="91"/>
  <c r="AQ27" i="91"/>
  <c r="AR27" i="91"/>
  <c r="AS27" i="91"/>
  <c r="AT27" i="91"/>
  <c r="AU27" i="91"/>
  <c r="AV27" i="91"/>
  <c r="E28" i="91"/>
  <c r="F28" i="91"/>
  <c r="G28" i="91"/>
  <c r="H28" i="91"/>
  <c r="I28" i="91"/>
  <c r="J28" i="91"/>
  <c r="K28" i="91"/>
  <c r="L28" i="91"/>
  <c r="M28" i="91"/>
  <c r="N28" i="91"/>
  <c r="O28" i="91"/>
  <c r="P28" i="91"/>
  <c r="Q28" i="91"/>
  <c r="R28" i="91"/>
  <c r="S28" i="91"/>
  <c r="T28" i="91"/>
  <c r="V28" i="91"/>
  <c r="W28" i="91"/>
  <c r="X28" i="91"/>
  <c r="Y28" i="91"/>
  <c r="Z28" i="91"/>
  <c r="AB28" i="91"/>
  <c r="AC28" i="91"/>
  <c r="AE28" i="91"/>
  <c r="AF28" i="91"/>
  <c r="AI28" i="91"/>
  <c r="AJ28" i="91"/>
  <c r="AK28" i="91"/>
  <c r="AL28" i="91"/>
  <c r="AM28" i="91"/>
  <c r="AN28" i="91"/>
  <c r="AO28" i="91"/>
  <c r="AP28" i="91"/>
  <c r="AQ28" i="91"/>
  <c r="AR28" i="91"/>
  <c r="AS28" i="91"/>
  <c r="AT28" i="91"/>
  <c r="AU28" i="91"/>
  <c r="AV28" i="91"/>
  <c r="E31" i="91"/>
  <c r="F31" i="91"/>
  <c r="H31" i="91"/>
  <c r="I31" i="91"/>
  <c r="J31" i="91"/>
  <c r="K31" i="91"/>
  <c r="L31" i="91"/>
  <c r="M31" i="91"/>
  <c r="N31" i="91"/>
  <c r="O31" i="91"/>
  <c r="P31" i="91"/>
  <c r="Q31" i="91"/>
  <c r="R31" i="91"/>
  <c r="S31" i="91"/>
  <c r="T31" i="91"/>
  <c r="W31" i="91"/>
  <c r="Z31" i="91"/>
  <c r="AA31" i="91"/>
  <c r="AC31" i="91"/>
  <c r="AD31" i="91"/>
  <c r="AG31" i="91"/>
  <c r="AI31" i="91"/>
  <c r="AK31" i="91"/>
  <c r="AM31" i="91"/>
  <c r="AO31" i="91"/>
  <c r="AP31" i="91"/>
  <c r="AQ31" i="91"/>
  <c r="AR31" i="91"/>
  <c r="AS31" i="91"/>
  <c r="AT31" i="91"/>
  <c r="AU31" i="91"/>
  <c r="E32" i="91"/>
  <c r="F32" i="91"/>
  <c r="G32" i="91"/>
  <c r="H32" i="91"/>
  <c r="I32" i="91"/>
  <c r="J32" i="91"/>
  <c r="K32" i="91"/>
  <c r="L32" i="91"/>
  <c r="M32" i="91"/>
  <c r="N32" i="91"/>
  <c r="O32" i="91"/>
  <c r="P32" i="91"/>
  <c r="Q32" i="91"/>
  <c r="R32" i="91"/>
  <c r="S32" i="91"/>
  <c r="T32" i="91"/>
  <c r="U32" i="91"/>
  <c r="V32" i="91"/>
  <c r="W32" i="91"/>
  <c r="X32" i="91"/>
  <c r="Y32" i="91"/>
  <c r="Z32" i="91"/>
  <c r="AA32" i="91"/>
  <c r="AB32" i="91"/>
  <c r="AC32" i="91"/>
  <c r="AD32" i="91"/>
  <c r="AE32" i="91"/>
  <c r="AF32" i="91"/>
  <c r="AG32" i="91"/>
  <c r="AI32" i="91"/>
  <c r="AJ32" i="91"/>
  <c r="AK32" i="91"/>
  <c r="AL32" i="91"/>
  <c r="AM32" i="91"/>
  <c r="AN32" i="91"/>
  <c r="AO32" i="91"/>
  <c r="AP32" i="91"/>
  <c r="AQ32" i="91"/>
  <c r="AR32" i="91"/>
  <c r="AS32" i="91"/>
  <c r="AT32" i="91"/>
  <c r="AU32" i="91"/>
  <c r="AV32" i="91"/>
  <c r="E33" i="91"/>
  <c r="F33" i="91"/>
  <c r="H33" i="91"/>
  <c r="I33" i="91"/>
  <c r="K33" i="91"/>
  <c r="L33" i="91"/>
  <c r="M33" i="91"/>
  <c r="N33" i="91"/>
  <c r="O33" i="91"/>
  <c r="P33" i="91"/>
  <c r="Q33" i="91"/>
  <c r="R33" i="91"/>
  <c r="S33" i="91"/>
  <c r="T33" i="91"/>
  <c r="U33" i="91"/>
  <c r="V33" i="91"/>
  <c r="W33" i="91"/>
  <c r="X33" i="91"/>
  <c r="Y33" i="91"/>
  <c r="Z33" i="91"/>
  <c r="AA33" i="91"/>
  <c r="AB33" i="91"/>
  <c r="AC33" i="91"/>
  <c r="AD33" i="91"/>
  <c r="AE33" i="91"/>
  <c r="AF33" i="91"/>
  <c r="AG33" i="91"/>
  <c r="AI33" i="91"/>
  <c r="AJ33" i="91"/>
  <c r="AK33" i="91"/>
  <c r="AL33" i="91"/>
  <c r="AM33" i="91"/>
  <c r="AN33" i="91"/>
  <c r="AO33" i="91"/>
  <c r="AP33" i="91"/>
  <c r="AR33" i="91"/>
  <c r="AS33" i="91"/>
  <c r="AT33" i="91"/>
  <c r="AU33" i="91"/>
  <c r="AV33" i="91"/>
  <c r="E39" i="91"/>
  <c r="F39" i="91"/>
  <c r="G39" i="91"/>
  <c r="H39" i="91"/>
  <c r="I39" i="91"/>
  <c r="J39" i="91"/>
  <c r="K39" i="91"/>
  <c r="L39" i="91"/>
  <c r="M39" i="91"/>
  <c r="N39" i="91"/>
  <c r="O39" i="91"/>
  <c r="P39" i="91"/>
  <c r="Q39" i="91"/>
  <c r="R39" i="91"/>
  <c r="S39" i="91"/>
  <c r="T39" i="91"/>
  <c r="V39" i="91"/>
  <c r="W39" i="91"/>
  <c r="X39" i="91"/>
  <c r="Y39" i="91"/>
  <c r="Z39" i="91"/>
  <c r="AA39" i="91"/>
  <c r="AB39" i="91"/>
  <c r="AC39" i="91"/>
  <c r="AD39" i="91"/>
  <c r="AE39" i="91"/>
  <c r="AF39" i="91"/>
  <c r="AG39" i="91"/>
  <c r="AJ39" i="91"/>
  <c r="AK39" i="91"/>
  <c r="AM39" i="91"/>
  <c r="AN39" i="91"/>
  <c r="AP39" i="91"/>
  <c r="AQ39" i="91"/>
  <c r="AR39" i="91"/>
  <c r="AU39" i="91"/>
  <c r="E40" i="91"/>
  <c r="F40" i="91"/>
  <c r="G40" i="91"/>
  <c r="H40" i="91"/>
  <c r="I40" i="91"/>
  <c r="J40" i="91"/>
  <c r="K40" i="91"/>
  <c r="L40" i="91"/>
  <c r="M40" i="91"/>
  <c r="N40" i="91"/>
  <c r="O40" i="91"/>
  <c r="P40" i="91"/>
  <c r="Q40" i="91"/>
  <c r="R40" i="91"/>
  <c r="S40" i="91"/>
  <c r="T40" i="91"/>
  <c r="U40" i="91"/>
  <c r="V40" i="91"/>
  <c r="W40" i="91"/>
  <c r="X40" i="91"/>
  <c r="Y40" i="91"/>
  <c r="Z40" i="91"/>
  <c r="AA40" i="91"/>
  <c r="AB40" i="91"/>
  <c r="AC40" i="91"/>
  <c r="AD40" i="91"/>
  <c r="AE40" i="91"/>
  <c r="AF40" i="91"/>
  <c r="AG40" i="91"/>
  <c r="AI40" i="91"/>
  <c r="AJ40" i="91"/>
  <c r="AK40" i="91"/>
  <c r="AL40" i="91"/>
  <c r="AM40" i="91"/>
  <c r="AN40" i="91"/>
  <c r="AO40" i="91"/>
  <c r="AP40" i="91"/>
  <c r="AQ40" i="91"/>
  <c r="AR40" i="91"/>
  <c r="AS40" i="91"/>
  <c r="AT40" i="91"/>
  <c r="AU40" i="91"/>
  <c r="AV40" i="91"/>
  <c r="E41" i="91"/>
  <c r="F41" i="91"/>
  <c r="G41" i="91"/>
  <c r="H41" i="91"/>
  <c r="I41" i="91"/>
  <c r="J41" i="91"/>
  <c r="K41" i="91"/>
  <c r="L41" i="91"/>
  <c r="M41" i="91"/>
  <c r="N41" i="91"/>
  <c r="O41" i="91"/>
  <c r="P41" i="91"/>
  <c r="Q41" i="91"/>
  <c r="R41" i="91"/>
  <c r="S41" i="91"/>
  <c r="T41" i="91"/>
  <c r="U41" i="91"/>
  <c r="V41" i="91"/>
  <c r="W41" i="91"/>
  <c r="X41" i="91"/>
  <c r="Y41" i="91"/>
  <c r="Z41" i="91"/>
  <c r="AA41" i="91"/>
  <c r="AB41" i="91"/>
  <c r="AC41" i="91"/>
  <c r="AD41" i="91"/>
  <c r="AE41" i="91"/>
  <c r="AF41" i="91"/>
  <c r="AG41" i="91"/>
  <c r="AK41" i="91"/>
  <c r="AL41" i="91"/>
  <c r="AO41" i="91"/>
  <c r="AP41" i="91"/>
  <c r="AQ41" i="91"/>
  <c r="AR41" i="91"/>
  <c r="AS41" i="91"/>
  <c r="AT41" i="91"/>
  <c r="AU41" i="91"/>
  <c r="AV41" i="91"/>
  <c r="E42" i="91"/>
  <c r="F42" i="91"/>
  <c r="G42" i="91"/>
  <c r="H42" i="91"/>
  <c r="I42" i="91"/>
  <c r="J42" i="91"/>
  <c r="K42" i="91"/>
  <c r="L42" i="91"/>
  <c r="M42" i="91"/>
  <c r="N42" i="91"/>
  <c r="O42" i="91"/>
  <c r="P42" i="91"/>
  <c r="Q42" i="91"/>
  <c r="R42" i="91"/>
  <c r="S42" i="91"/>
  <c r="T42" i="91"/>
  <c r="U42" i="91"/>
  <c r="V42" i="91"/>
  <c r="W42" i="91"/>
  <c r="X42" i="91"/>
  <c r="Y42" i="91"/>
  <c r="Z42" i="91"/>
  <c r="AA42" i="91"/>
  <c r="AB42" i="91"/>
  <c r="AC42" i="91"/>
  <c r="AD42" i="91"/>
  <c r="AE42" i="91"/>
  <c r="AF42" i="91"/>
  <c r="AG42" i="91"/>
  <c r="AI42" i="91"/>
  <c r="AJ42" i="91"/>
  <c r="AK42" i="91"/>
  <c r="AL42" i="91"/>
  <c r="AM42" i="91"/>
  <c r="AN42" i="91"/>
  <c r="AO42" i="91"/>
  <c r="AP42" i="91"/>
  <c r="AQ42" i="91"/>
  <c r="AR42" i="91"/>
  <c r="AS42" i="91"/>
  <c r="AT42" i="91"/>
  <c r="AU42" i="91"/>
  <c r="AV42" i="91"/>
  <c r="E43" i="91"/>
  <c r="F43" i="91"/>
  <c r="G43" i="91"/>
  <c r="H43" i="91"/>
  <c r="I43" i="91"/>
  <c r="J43" i="91"/>
  <c r="K43" i="91"/>
  <c r="L43" i="91"/>
  <c r="M43" i="91"/>
  <c r="N43" i="91"/>
  <c r="O43" i="91"/>
  <c r="P43" i="91"/>
  <c r="Q43" i="91"/>
  <c r="R43" i="91"/>
  <c r="S43" i="91"/>
  <c r="T43" i="91"/>
  <c r="U43" i="91"/>
  <c r="V43" i="91"/>
  <c r="W43" i="91"/>
  <c r="X43" i="91"/>
  <c r="Y43" i="91"/>
  <c r="Z43" i="91"/>
  <c r="AA43" i="91"/>
  <c r="AB43" i="91"/>
  <c r="AC43" i="91"/>
  <c r="AD43" i="91"/>
  <c r="AE43" i="91"/>
  <c r="AF43" i="91"/>
  <c r="AG43" i="91"/>
  <c r="AI43" i="91"/>
  <c r="AJ43" i="91"/>
  <c r="AK43" i="91"/>
  <c r="AL43" i="91"/>
  <c r="AM43" i="91"/>
  <c r="AN43" i="91"/>
  <c r="AO43" i="91"/>
  <c r="AP43" i="91"/>
  <c r="AQ43" i="91"/>
  <c r="AR43" i="91"/>
  <c r="AS43" i="91"/>
  <c r="AT43" i="91"/>
  <c r="AU43" i="91"/>
  <c r="AV43" i="91"/>
  <c r="E44" i="91"/>
  <c r="F44" i="91"/>
  <c r="G44" i="91"/>
  <c r="H44" i="91"/>
  <c r="I44" i="91"/>
  <c r="J44" i="91"/>
  <c r="K44" i="91"/>
  <c r="L44" i="91"/>
  <c r="M44" i="91"/>
  <c r="N44" i="91"/>
  <c r="O44" i="91"/>
  <c r="P44" i="91"/>
  <c r="Q44" i="91"/>
  <c r="R44" i="91"/>
  <c r="S44" i="91"/>
  <c r="T44" i="91"/>
  <c r="U44" i="91"/>
  <c r="V44" i="91"/>
  <c r="W44" i="91"/>
  <c r="X44" i="91"/>
  <c r="Y44" i="91"/>
  <c r="Z44" i="91"/>
  <c r="AA44" i="91"/>
  <c r="AB44" i="91"/>
  <c r="AC44" i="91"/>
  <c r="AD44" i="91"/>
  <c r="AE44" i="91"/>
  <c r="AF44" i="91"/>
  <c r="AG44" i="91"/>
  <c r="AI44" i="91"/>
  <c r="AJ44" i="91"/>
  <c r="AK44" i="91"/>
  <c r="AL44" i="91"/>
  <c r="AN44" i="91"/>
  <c r="AO44" i="91"/>
  <c r="AP44" i="91"/>
  <c r="AQ44" i="91"/>
  <c r="AR44" i="91"/>
  <c r="AS44" i="91"/>
  <c r="AT44" i="91"/>
  <c r="AU44" i="91"/>
  <c r="AV44" i="91"/>
  <c r="E45" i="91"/>
  <c r="F45" i="91"/>
  <c r="G45" i="91"/>
  <c r="H45" i="91"/>
  <c r="I45" i="91"/>
  <c r="J45" i="91"/>
  <c r="K45" i="91"/>
  <c r="L45" i="91"/>
  <c r="M45" i="91"/>
  <c r="N45" i="91"/>
  <c r="O45" i="91"/>
  <c r="P45" i="91"/>
  <c r="Q45" i="91"/>
  <c r="R45" i="91"/>
  <c r="S45" i="91"/>
  <c r="T45" i="91"/>
  <c r="U45" i="91"/>
  <c r="V45" i="91"/>
  <c r="W45" i="91"/>
  <c r="X45" i="91"/>
  <c r="Y45" i="91"/>
  <c r="Z45" i="91"/>
  <c r="AA45" i="91"/>
  <c r="AB45" i="91"/>
  <c r="AC45" i="91"/>
  <c r="AD45" i="91"/>
  <c r="AE45" i="91"/>
  <c r="AF45" i="91"/>
  <c r="AG45" i="91"/>
  <c r="AI45" i="91"/>
  <c r="AJ45" i="91"/>
  <c r="AK45" i="91"/>
  <c r="AL45" i="91"/>
  <c r="AN45" i="91"/>
  <c r="AO45" i="91"/>
  <c r="AP45" i="91"/>
  <c r="AQ45" i="91"/>
  <c r="AR45" i="91"/>
  <c r="AS45" i="91"/>
  <c r="AT45" i="91"/>
  <c r="AU45" i="91"/>
  <c r="AV45" i="91"/>
  <c r="E46" i="91"/>
  <c r="F46" i="91"/>
  <c r="G46" i="91"/>
  <c r="H46" i="91"/>
  <c r="I46" i="91"/>
  <c r="J46" i="91"/>
  <c r="K46" i="91"/>
  <c r="L46" i="91"/>
  <c r="M46" i="91"/>
  <c r="N46" i="91"/>
  <c r="O46" i="91"/>
  <c r="P46" i="91"/>
  <c r="Q46" i="91"/>
  <c r="R46" i="91"/>
  <c r="S46" i="91"/>
  <c r="T46" i="91"/>
  <c r="U46" i="91"/>
  <c r="V46" i="91"/>
  <c r="W46" i="91"/>
  <c r="X46" i="91"/>
  <c r="Y46" i="91"/>
  <c r="Z46" i="91"/>
  <c r="AA46" i="91"/>
  <c r="AB46" i="91"/>
  <c r="AC46" i="91"/>
  <c r="AD46" i="91"/>
  <c r="AE46" i="91"/>
  <c r="AF46" i="91"/>
  <c r="AG46" i="91"/>
  <c r="AI46" i="91"/>
  <c r="AJ46" i="91"/>
  <c r="AK46" i="91"/>
  <c r="AL46" i="91"/>
  <c r="AN46" i="91"/>
  <c r="AO46" i="91"/>
  <c r="AP46" i="91"/>
  <c r="AQ46" i="91"/>
  <c r="AR46" i="91"/>
  <c r="AS46" i="91"/>
  <c r="AT46" i="91"/>
  <c r="AU46" i="91"/>
  <c r="AV46" i="91"/>
  <c r="E47" i="91"/>
  <c r="F47" i="91"/>
  <c r="G47" i="91"/>
  <c r="H47" i="91"/>
  <c r="I47" i="91"/>
  <c r="J47" i="91"/>
  <c r="K47" i="91"/>
  <c r="L47" i="91"/>
  <c r="M47" i="91"/>
  <c r="N47" i="91"/>
  <c r="O47" i="91"/>
  <c r="P47" i="91"/>
  <c r="Q47" i="91"/>
  <c r="R47" i="91"/>
  <c r="S47" i="91"/>
  <c r="T47" i="91"/>
  <c r="U47" i="91"/>
  <c r="V47" i="91"/>
  <c r="W47" i="91"/>
  <c r="X47" i="91"/>
  <c r="Y47" i="91"/>
  <c r="Z47" i="91"/>
  <c r="AA47" i="91"/>
  <c r="AB47" i="91"/>
  <c r="AC47" i="91"/>
  <c r="AD47" i="91"/>
  <c r="AE47" i="91"/>
  <c r="AF47" i="91"/>
  <c r="AG47" i="91"/>
  <c r="AI47" i="91"/>
  <c r="AJ47" i="91"/>
  <c r="AK47" i="91"/>
  <c r="AL47" i="91"/>
  <c r="AN47" i="91"/>
  <c r="AO47" i="91"/>
  <c r="AP47" i="91"/>
  <c r="AQ47" i="91"/>
  <c r="AR47" i="91"/>
  <c r="AS47" i="91"/>
  <c r="AT47" i="91"/>
  <c r="AV47" i="91"/>
  <c r="E48" i="91"/>
  <c r="F48" i="91"/>
  <c r="G48" i="91"/>
  <c r="H48" i="91"/>
  <c r="I48" i="91"/>
  <c r="J48" i="91"/>
  <c r="K48" i="91"/>
  <c r="L48" i="91"/>
  <c r="M48" i="91"/>
  <c r="N48" i="91"/>
  <c r="O48" i="91"/>
  <c r="P48" i="91"/>
  <c r="Q48" i="91"/>
  <c r="R48" i="91"/>
  <c r="S48" i="91"/>
  <c r="T48" i="91"/>
  <c r="U48" i="91"/>
  <c r="V48" i="91"/>
  <c r="W48" i="91"/>
  <c r="X48" i="91"/>
  <c r="Y48" i="91"/>
  <c r="Z48" i="91"/>
  <c r="AA48" i="91"/>
  <c r="AB48" i="91"/>
  <c r="AC48" i="91"/>
  <c r="AD48" i="91"/>
  <c r="AE48" i="91"/>
  <c r="AF48" i="91"/>
  <c r="AG48" i="91"/>
  <c r="AI48" i="91"/>
  <c r="AJ48" i="91"/>
  <c r="AK48" i="91"/>
  <c r="AL48" i="91"/>
  <c r="AM48" i="91"/>
  <c r="AN48" i="91"/>
  <c r="AO48" i="91"/>
  <c r="AP48" i="91"/>
  <c r="AQ48" i="91"/>
  <c r="AR48" i="91"/>
  <c r="AS48" i="91"/>
  <c r="AT48" i="91"/>
  <c r="AU48" i="91"/>
  <c r="AV48" i="91"/>
  <c r="E49" i="91"/>
  <c r="F49" i="91"/>
  <c r="G49" i="91"/>
  <c r="H49" i="91"/>
  <c r="I49" i="91"/>
  <c r="J49" i="91"/>
  <c r="K49" i="91"/>
  <c r="L49" i="91"/>
  <c r="M49" i="91"/>
  <c r="N49" i="91"/>
  <c r="O49" i="91"/>
  <c r="P49" i="91"/>
  <c r="Q49" i="91"/>
  <c r="R49" i="91"/>
  <c r="S49" i="91"/>
  <c r="T49" i="91"/>
  <c r="U49" i="91"/>
  <c r="V49" i="91"/>
  <c r="W49" i="91"/>
  <c r="X49" i="91"/>
  <c r="Y49" i="91"/>
  <c r="Z49" i="91"/>
  <c r="AA49" i="91"/>
  <c r="AB49" i="91"/>
  <c r="AC49" i="91"/>
  <c r="AD49" i="91"/>
  <c r="AE49" i="91"/>
  <c r="AF49" i="91"/>
  <c r="AG49" i="91"/>
  <c r="AI49" i="91"/>
  <c r="AJ49" i="91"/>
  <c r="AK49" i="91"/>
  <c r="AL49" i="91"/>
  <c r="AM49" i="91"/>
  <c r="AN49" i="91"/>
  <c r="AO49" i="91"/>
  <c r="AP49" i="91"/>
  <c r="AQ49" i="91"/>
  <c r="AR49" i="91"/>
  <c r="AS49" i="91"/>
  <c r="AT49" i="91"/>
  <c r="AU49" i="91"/>
  <c r="AV49" i="91"/>
  <c r="E70" i="91"/>
  <c r="F70" i="91"/>
  <c r="G70" i="91"/>
  <c r="H70" i="91"/>
  <c r="I70" i="91"/>
  <c r="J70" i="91"/>
  <c r="K70" i="91"/>
  <c r="L70" i="91"/>
  <c r="M70" i="91"/>
  <c r="N70" i="91"/>
  <c r="O70" i="91"/>
  <c r="P70" i="91"/>
  <c r="Q70" i="91"/>
  <c r="R70" i="91"/>
  <c r="S70" i="91"/>
  <c r="T70" i="91"/>
  <c r="U70" i="91"/>
  <c r="V70" i="91"/>
  <c r="W70" i="91"/>
  <c r="X70" i="91"/>
  <c r="Y70" i="91"/>
  <c r="Z70" i="91"/>
  <c r="AA70" i="91"/>
  <c r="AB70" i="91"/>
  <c r="AC70" i="91"/>
  <c r="AD70" i="91"/>
  <c r="AE70" i="91"/>
  <c r="AF70" i="91"/>
  <c r="AG70" i="91"/>
  <c r="AI70" i="91"/>
  <c r="AJ70" i="91"/>
  <c r="AK70" i="91"/>
  <c r="AL70" i="91"/>
  <c r="AM70" i="91"/>
  <c r="AN70" i="91"/>
  <c r="AO70" i="91"/>
  <c r="AP70" i="91"/>
  <c r="AQ70" i="91"/>
  <c r="AR70" i="91"/>
  <c r="AS70" i="91"/>
  <c r="AT70" i="91"/>
  <c r="AU70" i="91"/>
  <c r="AV70" i="91"/>
  <c r="E71" i="91"/>
  <c r="F71" i="91"/>
  <c r="G71" i="91"/>
  <c r="H71" i="91"/>
  <c r="I71" i="91"/>
  <c r="J71" i="91"/>
  <c r="K71" i="91"/>
  <c r="L71" i="91"/>
  <c r="M71" i="91"/>
  <c r="N71" i="91"/>
  <c r="O71" i="91"/>
  <c r="P71" i="91"/>
  <c r="Q71" i="91"/>
  <c r="R71" i="91"/>
  <c r="S71" i="91"/>
  <c r="T71" i="91"/>
  <c r="U71" i="91"/>
  <c r="V71" i="91"/>
  <c r="W71" i="91"/>
  <c r="X71" i="91"/>
  <c r="Y71" i="91"/>
  <c r="Z71" i="91"/>
  <c r="AA71" i="91"/>
  <c r="AB71" i="91"/>
  <c r="AC71" i="91"/>
  <c r="AD71" i="91"/>
  <c r="AE71" i="91"/>
  <c r="AF71" i="91"/>
  <c r="AG71" i="91"/>
  <c r="AI71" i="91"/>
  <c r="AJ71" i="91"/>
  <c r="AK71" i="91"/>
  <c r="AL71" i="91"/>
  <c r="AM71" i="91"/>
  <c r="AN71" i="91"/>
  <c r="AO71" i="91"/>
  <c r="AP71" i="91"/>
  <c r="AQ71" i="91"/>
  <c r="AR71" i="91"/>
  <c r="AS71" i="91"/>
  <c r="AT71" i="91"/>
  <c r="AU71" i="91"/>
  <c r="AV71" i="91"/>
  <c r="E72" i="91"/>
  <c r="F72" i="91"/>
  <c r="G72" i="91"/>
  <c r="H72" i="91"/>
  <c r="I72" i="91"/>
  <c r="J72" i="91"/>
  <c r="K72" i="91"/>
  <c r="L72" i="91"/>
  <c r="M72" i="91"/>
  <c r="N72" i="91"/>
  <c r="O72" i="91"/>
  <c r="P72" i="91"/>
  <c r="Q72" i="91"/>
  <c r="R72" i="91"/>
  <c r="S72" i="91"/>
  <c r="T72" i="91"/>
  <c r="U72" i="91"/>
  <c r="V72" i="91"/>
  <c r="W72" i="91"/>
  <c r="X72" i="91"/>
  <c r="Y72" i="91"/>
  <c r="AA72" i="91"/>
  <c r="AB72" i="91"/>
  <c r="AC72" i="91"/>
  <c r="AD72" i="91"/>
  <c r="AE72" i="91"/>
  <c r="AF72" i="91"/>
  <c r="AG72" i="91"/>
  <c r="AI72" i="91"/>
  <c r="AJ72" i="91"/>
  <c r="AK72" i="91"/>
  <c r="AL72" i="91"/>
  <c r="AM72" i="91"/>
  <c r="AN72" i="91"/>
  <c r="AO72" i="91"/>
  <c r="AP72" i="91"/>
  <c r="AQ72" i="91"/>
  <c r="AR72" i="91"/>
  <c r="AS72" i="91"/>
  <c r="AT72" i="91"/>
  <c r="AU72" i="91"/>
  <c r="AV72" i="91"/>
  <c r="E73" i="91"/>
  <c r="F73" i="91"/>
  <c r="H73" i="91"/>
  <c r="I73" i="91"/>
  <c r="J73" i="91"/>
  <c r="K73" i="91"/>
  <c r="L73" i="91"/>
  <c r="M73" i="91"/>
  <c r="N73" i="91"/>
  <c r="P73" i="91"/>
  <c r="Q73" i="91"/>
  <c r="S73" i="91"/>
  <c r="T73" i="91"/>
  <c r="V73" i="91"/>
  <c r="W73" i="91"/>
  <c r="Z73" i="91"/>
  <c r="AA73" i="91"/>
  <c r="AB73" i="91"/>
  <c r="AC73" i="91"/>
  <c r="AD73" i="91"/>
  <c r="AE73" i="91"/>
  <c r="AF73" i="91"/>
  <c r="AG73" i="91"/>
  <c r="AK73" i="91"/>
  <c r="AM73" i="91"/>
  <c r="AO73" i="91"/>
  <c r="AP73" i="91"/>
  <c r="AQ73" i="91"/>
  <c r="AR73" i="91"/>
  <c r="AS73" i="91"/>
  <c r="AT73" i="91"/>
  <c r="AU73" i="91"/>
  <c r="E74" i="91"/>
  <c r="F74" i="91"/>
  <c r="H74" i="91"/>
  <c r="I74" i="91"/>
  <c r="J74" i="91"/>
  <c r="K74" i="91"/>
  <c r="L74" i="91"/>
  <c r="M74" i="91"/>
  <c r="N74" i="91"/>
  <c r="O74" i="91"/>
  <c r="Q74" i="91"/>
  <c r="R74" i="91"/>
  <c r="S74" i="91"/>
  <c r="T74" i="91"/>
  <c r="W74" i="91"/>
  <c r="Y74" i="91"/>
  <c r="Z74" i="91"/>
  <c r="AA74" i="91"/>
  <c r="AB74" i="91"/>
  <c r="AC74" i="91"/>
  <c r="AD74" i="91"/>
  <c r="AE74" i="91"/>
  <c r="AF74" i="91"/>
  <c r="AG74" i="91"/>
  <c r="AK74" i="91"/>
  <c r="AM74" i="91"/>
  <c r="AQ74" i="91"/>
  <c r="AR74" i="91"/>
  <c r="AS74" i="91"/>
  <c r="AT74" i="91"/>
  <c r="AU74" i="91"/>
  <c r="E80" i="91"/>
  <c r="F80" i="91"/>
  <c r="G80" i="91"/>
  <c r="H80" i="91"/>
  <c r="I80" i="91"/>
  <c r="J80" i="91"/>
  <c r="K80" i="91"/>
  <c r="L80" i="91"/>
  <c r="M80" i="91"/>
  <c r="N80" i="91"/>
  <c r="O80" i="91"/>
  <c r="P80" i="91"/>
  <c r="Q80" i="91"/>
  <c r="R80" i="91"/>
  <c r="S80" i="91"/>
  <c r="T80" i="91"/>
  <c r="U80" i="91"/>
  <c r="V80" i="91"/>
  <c r="W80" i="91"/>
  <c r="X80" i="91"/>
  <c r="Y80" i="91"/>
  <c r="Z80" i="91"/>
  <c r="AA80" i="91"/>
  <c r="AC80" i="91"/>
  <c r="AD80" i="91"/>
  <c r="AE80" i="91"/>
  <c r="AF80" i="91"/>
  <c r="AG80" i="91"/>
  <c r="AI80" i="91"/>
  <c r="AJ80" i="91"/>
  <c r="AK80" i="91"/>
  <c r="AL80" i="91"/>
  <c r="AM80" i="91"/>
  <c r="AN80" i="91"/>
  <c r="AO80" i="91"/>
  <c r="AP80" i="91"/>
  <c r="AQ80" i="91"/>
  <c r="AR80" i="91"/>
  <c r="AS80" i="91"/>
  <c r="AT80" i="91"/>
  <c r="AU80" i="91"/>
  <c r="H9" i="128" l="1"/>
  <c r="C77" i="6"/>
  <c r="AB11" i="91"/>
  <c r="Q11" i="91"/>
  <c r="AF24" i="91"/>
  <c r="AB24" i="91"/>
  <c r="AK24" i="91"/>
  <c r="H24" i="91"/>
  <c r="AK11" i="91"/>
  <c r="AS11" i="91"/>
  <c r="J50" i="91"/>
  <c r="Z61" i="91"/>
  <c r="O61" i="91"/>
  <c r="T61" i="91"/>
  <c r="Q61" i="91"/>
  <c r="AB61" i="91"/>
  <c r="AS61" i="91"/>
  <c r="R50" i="91"/>
  <c r="S61" i="91"/>
  <c r="K61" i="91"/>
  <c r="F61" i="91"/>
  <c r="AO24" i="91"/>
  <c r="AF61" i="91"/>
  <c r="M61" i="91"/>
  <c r="H61" i="91"/>
  <c r="AU61" i="91"/>
  <c r="AD61" i="91"/>
  <c r="AC50" i="91"/>
  <c r="E50" i="91"/>
  <c r="AO61" i="91"/>
  <c r="X24" i="91"/>
  <c r="AP50" i="91"/>
  <c r="AG50" i="91"/>
  <c r="Y50" i="91"/>
  <c r="N50" i="91"/>
  <c r="I50" i="91"/>
  <c r="AO11" i="91"/>
  <c r="AF11" i="91"/>
  <c r="X11" i="91"/>
  <c r="M11" i="91"/>
  <c r="AR50" i="91"/>
  <c r="AE50" i="91"/>
  <c r="AA50" i="91"/>
  <c r="W50" i="91"/>
  <c r="P50" i="91"/>
  <c r="L50" i="91"/>
  <c r="G50" i="91"/>
  <c r="AQ50" i="91"/>
  <c r="AK50" i="91"/>
  <c r="AF50" i="91"/>
  <c r="AD50" i="91"/>
  <c r="AB50" i="91"/>
  <c r="AB63" i="91" s="1"/>
  <c r="Z50" i="91"/>
  <c r="X50" i="91"/>
  <c r="V50" i="91"/>
  <c r="T50" i="91"/>
  <c r="S50" i="91"/>
  <c r="Q50" i="91"/>
  <c r="O50" i="91"/>
  <c r="M50" i="91"/>
  <c r="K50" i="91"/>
  <c r="H50" i="91"/>
  <c r="F50" i="91"/>
  <c r="AT11" i="91"/>
  <c r="AP11" i="91"/>
  <c r="AN11" i="91"/>
  <c r="AL11" i="91"/>
  <c r="AJ11" i="91"/>
  <c r="AG11" i="91"/>
  <c r="AE11" i="91"/>
  <c r="AC11" i="91"/>
  <c r="AA11" i="91"/>
  <c r="Y11" i="91"/>
  <c r="W11" i="91"/>
  <c r="U11" i="91"/>
  <c r="R11" i="91"/>
  <c r="P11" i="91"/>
  <c r="L11" i="91"/>
  <c r="J11" i="91"/>
  <c r="G11" i="91"/>
  <c r="AU11" i="91"/>
  <c r="AQ11" i="91"/>
  <c r="AM11" i="91"/>
  <c r="AI11" i="91"/>
  <c r="AD11" i="91"/>
  <c r="Z11" i="91"/>
  <c r="V11" i="91"/>
  <c r="S11" i="91"/>
  <c r="O11" i="91"/>
  <c r="K11" i="91"/>
  <c r="R61" i="91"/>
  <c r="P61" i="91"/>
  <c r="N61" i="91"/>
  <c r="L61" i="91"/>
  <c r="J61" i="91"/>
  <c r="I61" i="91"/>
  <c r="E61" i="91"/>
  <c r="W61" i="91"/>
  <c r="AT61" i="91"/>
  <c r="AR61" i="91"/>
  <c r="AG61" i="91"/>
  <c r="AA61" i="91"/>
  <c r="AU24" i="91"/>
  <c r="AQ24" i="91"/>
  <c r="AM24" i="91"/>
  <c r="AI24" i="91"/>
  <c r="AD24" i="91"/>
  <c r="Z24" i="91"/>
  <c r="V24" i="91"/>
  <c r="F24" i="91"/>
  <c r="AT24" i="91"/>
  <c r="AR24" i="91"/>
  <c r="AP24" i="91"/>
  <c r="AN24" i="91"/>
  <c r="AL24" i="91"/>
  <c r="AG24" i="91"/>
  <c r="AE24" i="91"/>
  <c r="AC24" i="91"/>
  <c r="AA24" i="91"/>
  <c r="W24" i="91"/>
  <c r="U24" i="91"/>
  <c r="G24" i="91"/>
  <c r="E24" i="91"/>
  <c r="C79" i="6" l="1"/>
  <c r="N63" i="91"/>
  <c r="AK69" i="91"/>
  <c r="AK76" i="91" s="1"/>
  <c r="AK77" i="91" s="1"/>
  <c r="AK30" i="91" s="1"/>
  <c r="AG63" i="91"/>
  <c r="H49" i="128" s="1"/>
  <c r="E63" i="91"/>
  <c r="AB69" i="91"/>
  <c r="AB76" i="91" s="1"/>
  <c r="AB77" i="91" s="1"/>
  <c r="AB30" i="91" s="1"/>
  <c r="R63" i="91"/>
  <c r="Q63" i="91"/>
  <c r="AF63" i="91"/>
  <c r="AD63" i="91"/>
  <c r="S63" i="91"/>
  <c r="I63" i="91"/>
  <c r="Z63" i="91"/>
  <c r="AF69" i="91"/>
  <c r="AF76" i="91" s="1"/>
  <c r="AF77" i="91" s="1"/>
  <c r="AF30" i="91" s="1"/>
  <c r="J63" i="91"/>
  <c r="F63" i="91"/>
  <c r="H63" i="91"/>
  <c r="T63" i="91"/>
  <c r="K63" i="91"/>
  <c r="M63" i="91"/>
  <c r="O63" i="91"/>
  <c r="P63" i="91"/>
  <c r="V69" i="91"/>
  <c r="AU69" i="91"/>
  <c r="AU76" i="91" s="1"/>
  <c r="W69" i="91"/>
  <c r="W76" i="91" s="1"/>
  <c r="AE69" i="91"/>
  <c r="AE76" i="91" s="1"/>
  <c r="AA63" i="91"/>
  <c r="AR63" i="91"/>
  <c r="AR64" i="91" s="1"/>
  <c r="Z69" i="91"/>
  <c r="AI69" i="91"/>
  <c r="AC69" i="91"/>
  <c r="AC76" i="91" s="1"/>
  <c r="AP69" i="91"/>
  <c r="AT69" i="91"/>
  <c r="AT76" i="91" s="1"/>
  <c r="L63" i="91"/>
  <c r="W63" i="91"/>
  <c r="C80" i="6" l="1"/>
  <c r="AE77" i="91"/>
  <c r="AE30" i="91" s="1"/>
  <c r="W77" i="91"/>
  <c r="W30" i="91" s="1"/>
  <c r="AF78" i="91"/>
  <c r="AF79" i="91" s="1"/>
  <c r="AT77" i="91"/>
  <c r="AT30" i="91" s="1"/>
  <c r="AC77" i="91"/>
  <c r="AC30" i="91" s="1"/>
  <c r="AK78" i="91"/>
  <c r="AK79" i="91" s="1"/>
  <c r="AB78" i="91"/>
  <c r="AB79" i="91" s="1"/>
  <c r="AU77" i="91"/>
  <c r="AU30" i="91" s="1"/>
  <c r="AF81" i="91" l="1"/>
  <c r="AF29" i="91" s="1"/>
  <c r="AF34" i="91" s="1"/>
  <c r="AF36" i="91" s="1"/>
  <c r="AF64" i="91" s="1"/>
  <c r="AK81" i="91"/>
  <c r="AK29" i="91" s="1"/>
  <c r="AK34" i="91" s="1"/>
  <c r="AK36" i="91" s="1"/>
  <c r="C82" i="6"/>
  <c r="AC78" i="91"/>
  <c r="AC79" i="91" s="1"/>
  <c r="AT78" i="91"/>
  <c r="AT79" i="91" s="1"/>
  <c r="AU78" i="91"/>
  <c r="AU79" i="91" s="1"/>
  <c r="W78" i="91"/>
  <c r="W79" i="91" s="1"/>
  <c r="AE78" i="91"/>
  <c r="AE79" i="91" s="1"/>
  <c r="AT81" i="91" l="1"/>
  <c r="AT29" i="91" s="1"/>
  <c r="AT34" i="91" s="1"/>
  <c r="AT36" i="91" s="1"/>
  <c r="AE81" i="91"/>
  <c r="AE29" i="91" s="1"/>
  <c r="AC81" i="91"/>
  <c r="AC29" i="91" s="1"/>
  <c r="AC34" i="91" s="1"/>
  <c r="AC36" i="91" s="1"/>
  <c r="AU81" i="91"/>
  <c r="AU29" i="91" s="1"/>
  <c r="AU34" i="91" s="1"/>
  <c r="AU36" i="91" s="1"/>
  <c r="W81" i="91"/>
  <c r="W29" i="91" s="1"/>
  <c r="W34" i="91" s="1"/>
  <c r="W36" i="91" s="1"/>
  <c r="W64" i="91" s="1"/>
  <c r="C32" i="6"/>
  <c r="C37" i="6" l="1"/>
  <c r="C39" i="6" s="1"/>
  <c r="J81" i="6"/>
  <c r="C70" i="7" l="1"/>
  <c r="C67" i="6" l="1"/>
  <c r="AS16" i="91"/>
  <c r="AS24" i="91" s="1"/>
  <c r="AS69" i="91" s="1"/>
  <c r="AS76" i="91" s="1"/>
  <c r="AS77" i="91" l="1"/>
  <c r="AS30" i="91" s="1"/>
  <c r="AR11" i="87"/>
  <c r="AD28" i="91"/>
  <c r="AD69" i="91" s="1"/>
  <c r="AD76" i="91" s="1"/>
  <c r="AA28" i="91"/>
  <c r="AA69" i="91" s="1"/>
  <c r="AA76" i="91" s="1"/>
  <c r="C8" i="87"/>
  <c r="AV9" i="91"/>
  <c r="I11" i="87"/>
  <c r="AV10" i="91"/>
  <c r="E11" i="87"/>
  <c r="F11" i="87"/>
  <c r="G11" i="87"/>
  <c r="H11" i="87"/>
  <c r="J11" i="87"/>
  <c r="K11" i="87"/>
  <c r="L11" i="87"/>
  <c r="M11" i="87"/>
  <c r="N11" i="87"/>
  <c r="O11" i="87"/>
  <c r="P11" i="87"/>
  <c r="Q11" i="87"/>
  <c r="R11" i="87"/>
  <c r="S11" i="87"/>
  <c r="T11" i="87"/>
  <c r="U11" i="87"/>
  <c r="V11" i="87"/>
  <c r="W11" i="87"/>
  <c r="X11" i="87"/>
  <c r="Z11" i="87"/>
  <c r="AA11" i="87"/>
  <c r="AB11" i="87"/>
  <c r="AC11" i="87"/>
  <c r="AD11" i="87"/>
  <c r="AE11" i="87"/>
  <c r="AF11" i="87"/>
  <c r="AG11" i="87"/>
  <c r="AI11" i="87"/>
  <c r="AJ11" i="87"/>
  <c r="AK11" i="87"/>
  <c r="AL11" i="87"/>
  <c r="AM11" i="87"/>
  <c r="AN11" i="87"/>
  <c r="AO11" i="87"/>
  <c r="AP11" i="87"/>
  <c r="AQ11" i="87"/>
  <c r="AS11" i="87"/>
  <c r="AT11" i="87"/>
  <c r="AU11" i="87"/>
  <c r="AV11" i="87"/>
  <c r="L14" i="91"/>
  <c r="AV14" i="91"/>
  <c r="C15" i="87"/>
  <c r="L16" i="91"/>
  <c r="L17" i="91"/>
  <c r="AV17" i="91"/>
  <c r="L18" i="91"/>
  <c r="AV18" i="91"/>
  <c r="L19" i="91"/>
  <c r="L20" i="91"/>
  <c r="L21" i="91"/>
  <c r="C22" i="87"/>
  <c r="L23" i="91"/>
  <c r="P24" i="87"/>
  <c r="D24" i="87"/>
  <c r="E24" i="87"/>
  <c r="F24" i="87"/>
  <c r="G24" i="87"/>
  <c r="H24" i="87"/>
  <c r="I24" i="87"/>
  <c r="J24" i="87"/>
  <c r="M24" i="87"/>
  <c r="N24" i="87"/>
  <c r="O24" i="87"/>
  <c r="Q24" i="87"/>
  <c r="R24" i="87"/>
  <c r="S24" i="87"/>
  <c r="T24" i="87"/>
  <c r="U24" i="87"/>
  <c r="V24" i="87"/>
  <c r="V69" i="87" s="1"/>
  <c r="W24" i="87"/>
  <c r="X24" i="87"/>
  <c r="Z24" i="87"/>
  <c r="AA24" i="87"/>
  <c r="AB24" i="87"/>
  <c r="AC24" i="87"/>
  <c r="AD24" i="87"/>
  <c r="AE24" i="87"/>
  <c r="AE69" i="87" s="1"/>
  <c r="AE76" i="87" s="1"/>
  <c r="AE77" i="87" s="1"/>
  <c r="AF24" i="87"/>
  <c r="AG24" i="87"/>
  <c r="AI24" i="87"/>
  <c r="AJ24" i="87"/>
  <c r="AJ69" i="87" s="1"/>
  <c r="AK24" i="87"/>
  <c r="AL24" i="87"/>
  <c r="AM24" i="87"/>
  <c r="AN24" i="87"/>
  <c r="AO24" i="87"/>
  <c r="AP24" i="87"/>
  <c r="AQ24" i="87"/>
  <c r="AR24" i="87"/>
  <c r="AR69" i="87" s="1"/>
  <c r="AR76" i="87" s="1"/>
  <c r="AR77" i="87" s="1"/>
  <c r="AS24" i="87"/>
  <c r="AS69" i="87" s="1"/>
  <c r="AS76" i="87" s="1"/>
  <c r="AT24" i="87"/>
  <c r="AU24" i="87"/>
  <c r="AM26" i="91"/>
  <c r="AM69" i="91" s="1"/>
  <c r="AM76" i="91" s="1"/>
  <c r="AV26" i="91"/>
  <c r="AN27" i="91"/>
  <c r="AN69" i="91" s="1"/>
  <c r="AG28" i="91"/>
  <c r="AG69" i="91" s="1"/>
  <c r="AG76" i="91" s="1"/>
  <c r="G31" i="91"/>
  <c r="V31" i="91"/>
  <c r="AB31" i="91"/>
  <c r="AN31" i="91"/>
  <c r="AV31" i="91"/>
  <c r="C32" i="87"/>
  <c r="AV39" i="91"/>
  <c r="AV50" i="91" s="1"/>
  <c r="C40" i="87"/>
  <c r="AN41" i="91"/>
  <c r="AN50" i="91" s="1"/>
  <c r="C42" i="87"/>
  <c r="C43" i="87"/>
  <c r="C44" i="87"/>
  <c r="C45" i="87"/>
  <c r="C46" i="87"/>
  <c r="C47" i="87"/>
  <c r="C48" i="87"/>
  <c r="C49" i="87"/>
  <c r="D50" i="87"/>
  <c r="E50" i="87"/>
  <c r="F50" i="87"/>
  <c r="G50" i="87"/>
  <c r="H50" i="87"/>
  <c r="I50" i="87"/>
  <c r="J50" i="87"/>
  <c r="K50" i="87"/>
  <c r="L50" i="87"/>
  <c r="M50" i="87"/>
  <c r="N50" i="87"/>
  <c r="O50" i="87"/>
  <c r="P50" i="87"/>
  <c r="Q50" i="87"/>
  <c r="R50" i="87"/>
  <c r="S50" i="87"/>
  <c r="T50" i="87"/>
  <c r="U50" i="87"/>
  <c r="V50" i="87"/>
  <c r="W50" i="87"/>
  <c r="X50" i="87"/>
  <c r="Z50" i="87"/>
  <c r="AA50" i="87"/>
  <c r="AB50" i="87"/>
  <c r="AC50" i="87"/>
  <c r="AD50" i="87"/>
  <c r="AE50" i="87"/>
  <c r="AF50" i="87"/>
  <c r="AG50" i="87"/>
  <c r="AI50" i="87"/>
  <c r="AJ50" i="87"/>
  <c r="AK50" i="87"/>
  <c r="AO50" i="87"/>
  <c r="AP50" i="87"/>
  <c r="AQ50" i="87"/>
  <c r="AR50" i="87"/>
  <c r="AS50" i="87"/>
  <c r="AT50" i="87"/>
  <c r="AU50" i="87"/>
  <c r="AV50" i="87"/>
  <c r="AN61" i="91"/>
  <c r="C56" i="87"/>
  <c r="C57" i="87"/>
  <c r="C58" i="87"/>
  <c r="D61" i="87"/>
  <c r="E61" i="87"/>
  <c r="E63" i="87" s="1"/>
  <c r="F61" i="87"/>
  <c r="G61" i="87"/>
  <c r="G63" i="87" s="1"/>
  <c r="H61" i="87"/>
  <c r="I61" i="87"/>
  <c r="I63" i="87" s="1"/>
  <c r="J61" i="87"/>
  <c r="K61" i="87"/>
  <c r="L61" i="87"/>
  <c r="L63" i="87" s="1"/>
  <c r="M61" i="87"/>
  <c r="N61" i="87"/>
  <c r="N63" i="87" s="1"/>
  <c r="O61" i="87"/>
  <c r="P61" i="87"/>
  <c r="Q61" i="87"/>
  <c r="R61" i="87"/>
  <c r="R63" i="87" s="1"/>
  <c r="S61" i="87"/>
  <c r="T61" i="87"/>
  <c r="U61" i="87"/>
  <c r="U63" i="87" s="1"/>
  <c r="W61" i="87"/>
  <c r="X61" i="87"/>
  <c r="Z61" i="87"/>
  <c r="AA61" i="87"/>
  <c r="AB61" i="87"/>
  <c r="AC61" i="87"/>
  <c r="AD61" i="87"/>
  <c r="AE61" i="87"/>
  <c r="AF61" i="87"/>
  <c r="AG61" i="87"/>
  <c r="AI61" i="87"/>
  <c r="AJ61" i="87"/>
  <c r="AK61" i="87"/>
  <c r="AO61" i="87"/>
  <c r="AP61" i="87"/>
  <c r="AQ61" i="87"/>
  <c r="AR61" i="87"/>
  <c r="AS61" i="87"/>
  <c r="AT61" i="87"/>
  <c r="AU61" i="87"/>
  <c r="N69" i="87"/>
  <c r="N76" i="87" s="1"/>
  <c r="R69" i="87"/>
  <c r="R76" i="87" s="1"/>
  <c r="AN69" i="87"/>
  <c r="C70" i="87"/>
  <c r="C71" i="87"/>
  <c r="G73" i="91"/>
  <c r="AN73" i="91"/>
  <c r="AV73" i="91"/>
  <c r="G74" i="91"/>
  <c r="V74" i="91"/>
  <c r="V76" i="91" s="1"/>
  <c r="X74" i="91"/>
  <c r="AN74" i="91"/>
  <c r="AV74" i="91"/>
  <c r="AW76" i="87"/>
  <c r="AB80" i="91"/>
  <c r="AB81" i="91" s="1"/>
  <c r="AB29" i="91" s="1"/>
  <c r="AO63" i="87" l="1"/>
  <c r="AK63" i="87"/>
  <c r="AF63" i="87"/>
  <c r="AB63" i="87"/>
  <c r="W63" i="87"/>
  <c r="AO69" i="87"/>
  <c r="AO76" i="87" s="1"/>
  <c r="AK69" i="87"/>
  <c r="AK76" i="87" s="1"/>
  <c r="AK77" i="87" s="1"/>
  <c r="AF69" i="87"/>
  <c r="AF76" i="87" s="1"/>
  <c r="AB69" i="87"/>
  <c r="AB76" i="87" s="1"/>
  <c r="AB77" i="87" s="1"/>
  <c r="AB78" i="87" s="1"/>
  <c r="W69" i="87"/>
  <c r="W76" i="87" s="1"/>
  <c r="P63" i="87"/>
  <c r="AD63" i="87"/>
  <c r="AS63" i="87"/>
  <c r="P69" i="87"/>
  <c r="P76" i="87" s="1"/>
  <c r="P77" i="87" s="1"/>
  <c r="F69" i="87"/>
  <c r="F76" i="87" s="1"/>
  <c r="F77" i="87" s="1"/>
  <c r="AI63" i="87"/>
  <c r="Z63" i="87"/>
  <c r="AU69" i="87"/>
  <c r="AU76" i="87" s="1"/>
  <c r="AU77" i="87" s="1"/>
  <c r="AQ69" i="87"/>
  <c r="AQ76" i="87" s="1"/>
  <c r="AI69" i="87"/>
  <c r="AI76" i="87" s="1"/>
  <c r="Z69" i="87"/>
  <c r="U69" i="87"/>
  <c r="U76" i="87" s="1"/>
  <c r="U77" i="87" s="1"/>
  <c r="AU63" i="87"/>
  <c r="AB34" i="91"/>
  <c r="AB36" i="91" s="1"/>
  <c r="AJ76" i="87"/>
  <c r="AJ77" i="87" s="1"/>
  <c r="AJ78" i="87" s="1"/>
  <c r="AN76" i="87"/>
  <c r="AN77" i="87" s="1"/>
  <c r="J63" i="87"/>
  <c r="AN61" i="87"/>
  <c r="C54" i="87"/>
  <c r="AN50" i="87"/>
  <c r="Q63" i="87"/>
  <c r="M63" i="87"/>
  <c r="AM50" i="87"/>
  <c r="C33" i="87"/>
  <c r="G33" i="91"/>
  <c r="G69" i="91" s="1"/>
  <c r="G76" i="91" s="1"/>
  <c r="L24" i="87"/>
  <c r="L69" i="87" s="1"/>
  <c r="L76" i="87" s="1"/>
  <c r="L77" i="87" s="1"/>
  <c r="L78" i="87" s="1"/>
  <c r="L24" i="91"/>
  <c r="L69" i="91" s="1"/>
  <c r="L76" i="91" s="1"/>
  <c r="T69" i="87"/>
  <c r="T76" i="87" s="1"/>
  <c r="T77" i="87" s="1"/>
  <c r="O69" i="87"/>
  <c r="O76" i="87" s="1"/>
  <c r="O77" i="87" s="1"/>
  <c r="AQ63" i="87"/>
  <c r="H63" i="87"/>
  <c r="D63" i="87"/>
  <c r="AG77" i="91"/>
  <c r="AG30" i="91" s="1"/>
  <c r="AM77" i="91"/>
  <c r="AM30" i="91" s="1"/>
  <c r="P23" i="91"/>
  <c r="C59" i="87"/>
  <c r="AV61" i="87"/>
  <c r="AV63" i="87" s="1"/>
  <c r="AV61" i="91"/>
  <c r="AV63" i="91" s="1"/>
  <c r="G61" i="91"/>
  <c r="G63" i="91" s="1"/>
  <c r="H15" i="128" s="1"/>
  <c r="AM61" i="87"/>
  <c r="AM61" i="91"/>
  <c r="T63" i="87"/>
  <c r="S63" i="87"/>
  <c r="O63" i="87"/>
  <c r="K63" i="87"/>
  <c r="AN76" i="91"/>
  <c r="AM69" i="87"/>
  <c r="AM76" i="87" s="1"/>
  <c r="AV24" i="91"/>
  <c r="Q69" i="87"/>
  <c r="Q76" i="87" s="1"/>
  <c r="Q77" i="87" s="1"/>
  <c r="M69" i="87"/>
  <c r="M76" i="87" s="1"/>
  <c r="M77" i="87" s="1"/>
  <c r="AV11" i="91"/>
  <c r="AA77" i="91"/>
  <c r="AA30" i="91" s="1"/>
  <c r="C80" i="87"/>
  <c r="AV80" i="91"/>
  <c r="V77" i="91"/>
  <c r="V30" i="91" s="1"/>
  <c r="V61" i="91"/>
  <c r="V63" i="91" s="1"/>
  <c r="V64" i="91" s="1"/>
  <c r="F63" i="87"/>
  <c r="AN63" i="91"/>
  <c r="C27" i="87"/>
  <c r="H69" i="87"/>
  <c r="H76" i="87" s="1"/>
  <c r="H77" i="87" s="1"/>
  <c r="AD77" i="91"/>
  <c r="AD30" i="91" s="1"/>
  <c r="AS78" i="91"/>
  <c r="AS79" i="91" s="1"/>
  <c r="S69" i="87"/>
  <c r="S76" i="87" s="1"/>
  <c r="S77" i="87" s="1"/>
  <c r="R77" i="87"/>
  <c r="N77" i="87"/>
  <c r="W77" i="87"/>
  <c r="AJ63" i="87"/>
  <c r="AE63" i="87"/>
  <c r="X63" i="87"/>
  <c r="AG63" i="87"/>
  <c r="AC63" i="87"/>
  <c r="AA63" i="87"/>
  <c r="AT63" i="87"/>
  <c r="AR63" i="87"/>
  <c r="AP63" i="87"/>
  <c r="I69" i="87"/>
  <c r="I76" i="87" s="1"/>
  <c r="I77" i="87" s="1"/>
  <c r="G69" i="87"/>
  <c r="G76" i="87" s="1"/>
  <c r="E69" i="87"/>
  <c r="E76" i="87" s="1"/>
  <c r="E77" i="87" s="1"/>
  <c r="E78" i="87" s="1"/>
  <c r="AS77" i="87"/>
  <c r="AQ77" i="87"/>
  <c r="AO77" i="87"/>
  <c r="AM77" i="87"/>
  <c r="AI77" i="87"/>
  <c r="AF77" i="87"/>
  <c r="V76" i="87"/>
  <c r="V61" i="87"/>
  <c r="V63" i="87" s="1"/>
  <c r="J69" i="87"/>
  <c r="J76" i="87" s="1"/>
  <c r="C7" i="87"/>
  <c r="D11" i="87"/>
  <c r="AR78" i="87"/>
  <c r="AE78" i="87"/>
  <c r="F78" i="87"/>
  <c r="AT69" i="87"/>
  <c r="AT76" i="87" s="1"/>
  <c r="AP69" i="87"/>
  <c r="AP76" i="87" s="1"/>
  <c r="AG69" i="87"/>
  <c r="AG76" i="87" s="1"/>
  <c r="AC69" i="87"/>
  <c r="AC76" i="87" s="1"/>
  <c r="X69" i="87"/>
  <c r="X76" i="87" s="1"/>
  <c r="C41" i="87"/>
  <c r="AV24" i="87"/>
  <c r="K24" i="87"/>
  <c r="AB79" i="87" l="1"/>
  <c r="AB81" i="87" s="1"/>
  <c r="AB29" i="87" s="1"/>
  <c r="AB34" i="87" s="1"/>
  <c r="AB36" i="87" s="1"/>
  <c r="AR79" i="87"/>
  <c r="AR81" i="87" s="1"/>
  <c r="AR29" i="87" s="1"/>
  <c r="AR34" i="87" s="1"/>
  <c r="AR36" i="87" s="1"/>
  <c r="L79" i="87"/>
  <c r="L81" i="87" s="1"/>
  <c r="L29" i="87" s="1"/>
  <c r="L34" i="87" s="1"/>
  <c r="L36" i="87" s="1"/>
  <c r="F79" i="87"/>
  <c r="F81" i="87" s="1"/>
  <c r="F29" i="87" s="1"/>
  <c r="F34" i="87" s="1"/>
  <c r="F36" i="87" s="1"/>
  <c r="AE79" i="87"/>
  <c r="AE81" i="87" s="1"/>
  <c r="AE29" i="87" s="1"/>
  <c r="AE34" i="87" s="1"/>
  <c r="AE36" i="87" s="1"/>
  <c r="E79" i="87"/>
  <c r="E81" i="87" s="1"/>
  <c r="E29" i="87" s="1"/>
  <c r="E34" i="87" s="1"/>
  <c r="E36" i="87" s="1"/>
  <c r="AJ79" i="87"/>
  <c r="AJ81" i="87" s="1"/>
  <c r="AJ29" i="87" s="1"/>
  <c r="AJ34" i="87" s="1"/>
  <c r="AJ36" i="87" s="1"/>
  <c r="AS81" i="91"/>
  <c r="AS29" i="91" s="1"/>
  <c r="AS34" i="91" s="1"/>
  <c r="AS36" i="91" s="1"/>
  <c r="AN63" i="87"/>
  <c r="T78" i="87"/>
  <c r="AN78" i="87"/>
  <c r="P78" i="87"/>
  <c r="AD78" i="91"/>
  <c r="AD79" i="91" s="1"/>
  <c r="AM78" i="91"/>
  <c r="AM79" i="91" s="1"/>
  <c r="AV69" i="91"/>
  <c r="AV76" i="91" s="1"/>
  <c r="AV77" i="91" s="1"/>
  <c r="AV30" i="91" s="1"/>
  <c r="V78" i="91"/>
  <c r="V79" i="91" s="1"/>
  <c r="AA78" i="91"/>
  <c r="AA79" i="91" s="1"/>
  <c r="AM63" i="87"/>
  <c r="AG78" i="91"/>
  <c r="AG79" i="91" s="1"/>
  <c r="L77" i="91"/>
  <c r="L30" i="91" s="1"/>
  <c r="AN77" i="91"/>
  <c r="AN30" i="91" s="1"/>
  <c r="G77" i="91"/>
  <c r="G30" i="91" s="1"/>
  <c r="N78" i="87"/>
  <c r="W78" i="87"/>
  <c r="R78" i="87"/>
  <c r="O78" i="87"/>
  <c r="H78" i="87"/>
  <c r="S78" i="87"/>
  <c r="G77" i="87"/>
  <c r="M78" i="87"/>
  <c r="Q78" i="87"/>
  <c r="I78" i="87"/>
  <c r="U78" i="87"/>
  <c r="K69" i="87"/>
  <c r="K76" i="87" s="1"/>
  <c r="AC77" i="87"/>
  <c r="AT77" i="87"/>
  <c r="J77" i="87"/>
  <c r="V77" i="87"/>
  <c r="AV69" i="87"/>
  <c r="AV76" i="87" s="1"/>
  <c r="X77" i="87"/>
  <c r="AG77" i="87"/>
  <c r="AP77" i="87"/>
  <c r="D69" i="87"/>
  <c r="AF78" i="87"/>
  <c r="AI78" i="87"/>
  <c r="AK78" i="87"/>
  <c r="AM78" i="87"/>
  <c r="AO78" i="87"/>
  <c r="AQ78" i="87"/>
  <c r="AS78" i="87"/>
  <c r="AU78" i="87"/>
  <c r="AU79" i="87" s="1"/>
  <c r="AF79" i="87" l="1"/>
  <c r="AF81" i="87" s="1"/>
  <c r="AF29" i="87" s="1"/>
  <c r="AF34" i="87" s="1"/>
  <c r="AF36" i="87" s="1"/>
  <c r="I79" i="87"/>
  <c r="I81" i="87" s="1"/>
  <c r="I29" i="87" s="1"/>
  <c r="I34" i="87" s="1"/>
  <c r="I36" i="87" s="1"/>
  <c r="S79" i="87"/>
  <c r="S81" i="87" s="1"/>
  <c r="S29" i="87" s="1"/>
  <c r="S34" i="87" s="1"/>
  <c r="S36" i="87" s="1"/>
  <c r="W79" i="87"/>
  <c r="W81" i="87" s="1"/>
  <c r="W29" i="87" s="1"/>
  <c r="W34" i="87" s="1"/>
  <c r="W36" i="87" s="1"/>
  <c r="P79" i="87"/>
  <c r="P81" i="87" s="1"/>
  <c r="P29" i="87" s="1"/>
  <c r="P34" i="87" s="1"/>
  <c r="P36" i="87" s="1"/>
  <c r="AO79" i="87"/>
  <c r="AO81" i="87" s="1"/>
  <c r="AO29" i="87" s="1"/>
  <c r="AO34" i="87" s="1"/>
  <c r="AO36" i="87" s="1"/>
  <c r="U79" i="87"/>
  <c r="U81" i="87" s="1"/>
  <c r="U29" i="87" s="1"/>
  <c r="U34" i="87" s="1"/>
  <c r="U36" i="87" s="1"/>
  <c r="R79" i="87"/>
  <c r="R81" i="87" s="1"/>
  <c r="R29" i="87" s="1"/>
  <c r="R34" i="87" s="1"/>
  <c r="R36" i="87" s="1"/>
  <c r="AM79" i="87"/>
  <c r="AM81" i="87" s="1"/>
  <c r="AM29" i="87" s="1"/>
  <c r="AM34" i="87" s="1"/>
  <c r="AM36" i="87" s="1"/>
  <c r="AS79" i="87"/>
  <c r="AS81" i="87" s="1"/>
  <c r="AS29" i="87" s="1"/>
  <c r="AS34" i="87" s="1"/>
  <c r="AS36" i="87" s="1"/>
  <c r="AK79" i="87"/>
  <c r="AK81" i="87" s="1"/>
  <c r="AK29" i="87" s="1"/>
  <c r="AK34" i="87" s="1"/>
  <c r="AK36" i="87" s="1"/>
  <c r="Q79" i="87"/>
  <c r="Q81" i="87" s="1"/>
  <c r="Q29" i="87" s="1"/>
  <c r="Q34" i="87" s="1"/>
  <c r="Q36" i="87" s="1"/>
  <c r="H79" i="87"/>
  <c r="H81" i="87" s="1"/>
  <c r="H29" i="87" s="1"/>
  <c r="H34" i="87" s="1"/>
  <c r="H36" i="87" s="1"/>
  <c r="N79" i="87"/>
  <c r="N81" i="87" s="1"/>
  <c r="N29" i="87" s="1"/>
  <c r="N34" i="87" s="1"/>
  <c r="N36" i="87" s="1"/>
  <c r="AN79" i="87"/>
  <c r="AN81" i="87" s="1"/>
  <c r="AN29" i="87" s="1"/>
  <c r="AN34" i="87" s="1"/>
  <c r="AN36" i="87" s="1"/>
  <c r="AQ79" i="87"/>
  <c r="AQ81" i="87" s="1"/>
  <c r="AQ29" i="87" s="1"/>
  <c r="AQ34" i="87" s="1"/>
  <c r="AQ36" i="87" s="1"/>
  <c r="AI79" i="87"/>
  <c r="AI81" i="87" s="1"/>
  <c r="AI29" i="87" s="1"/>
  <c r="AI34" i="87" s="1"/>
  <c r="AI36" i="87" s="1"/>
  <c r="M79" i="87"/>
  <c r="M81" i="87" s="1"/>
  <c r="M29" i="87" s="1"/>
  <c r="M34" i="87" s="1"/>
  <c r="M36" i="87" s="1"/>
  <c r="O79" i="87"/>
  <c r="O81" i="87" s="1"/>
  <c r="O29" i="87" s="1"/>
  <c r="O34" i="87" s="1"/>
  <c r="O36" i="87" s="1"/>
  <c r="T79" i="87"/>
  <c r="T81" i="87" s="1"/>
  <c r="T29" i="87" s="1"/>
  <c r="T34" i="87" s="1"/>
  <c r="T36" i="87" s="1"/>
  <c r="AM81" i="91"/>
  <c r="AM29" i="91" s="1"/>
  <c r="AM34" i="91" s="1"/>
  <c r="AM36" i="91" s="1"/>
  <c r="AD81" i="91"/>
  <c r="AD29" i="91" s="1"/>
  <c r="AD34" i="91" s="1"/>
  <c r="AD36" i="91" s="1"/>
  <c r="V81" i="91"/>
  <c r="V29" i="91" s="1"/>
  <c r="V34" i="91" s="1"/>
  <c r="V36" i="91" s="1"/>
  <c r="AG81" i="91"/>
  <c r="AG29" i="91" s="1"/>
  <c r="AG34" i="91" s="1"/>
  <c r="AG36" i="91" s="1"/>
  <c r="G49" i="128" s="1"/>
  <c r="AU81" i="87"/>
  <c r="AU29" i="87" s="1"/>
  <c r="AU34" i="87" s="1"/>
  <c r="AU36" i="87" s="1"/>
  <c r="AU64" i="87" s="1"/>
  <c r="AA81" i="91"/>
  <c r="AA29" i="91" s="1"/>
  <c r="AA34" i="91" s="1"/>
  <c r="AA36" i="91" s="1"/>
  <c r="AA64" i="91" s="1"/>
  <c r="G78" i="91"/>
  <c r="G79" i="91" s="1"/>
  <c r="L78" i="91"/>
  <c r="L79" i="91" s="1"/>
  <c r="AN78" i="91"/>
  <c r="AN79" i="91" s="1"/>
  <c r="AV78" i="91"/>
  <c r="AV79" i="91" s="1"/>
  <c r="G78" i="87"/>
  <c r="AP78" i="87"/>
  <c r="AG78" i="87"/>
  <c r="X78" i="87"/>
  <c r="D76" i="87"/>
  <c r="AV77" i="87"/>
  <c r="AV30" i="87" s="1"/>
  <c r="K77" i="87"/>
  <c r="V78" i="87"/>
  <c r="J78" i="87"/>
  <c r="AT78" i="87"/>
  <c r="AC78" i="87"/>
  <c r="AC79" i="87" l="1"/>
  <c r="AC81" i="87" s="1"/>
  <c r="AC29" i="87" s="1"/>
  <c r="AC34" i="87" s="1"/>
  <c r="AC36" i="87" s="1"/>
  <c r="AG79" i="87"/>
  <c r="AG81" i="87" s="1"/>
  <c r="AG29" i="87" s="1"/>
  <c r="AG34" i="87" s="1"/>
  <c r="AG36" i="87" s="1"/>
  <c r="X79" i="87"/>
  <c r="X81" i="87" s="1"/>
  <c r="X29" i="87" s="1"/>
  <c r="X34" i="87" s="1"/>
  <c r="X36" i="87" s="1"/>
  <c r="AT79" i="87"/>
  <c r="AT81" i="87" s="1"/>
  <c r="AT29" i="87" s="1"/>
  <c r="AT34" i="87" s="1"/>
  <c r="AT36" i="87" s="1"/>
  <c r="AP79" i="87"/>
  <c r="AP81" i="87" s="1"/>
  <c r="AP29" i="87" s="1"/>
  <c r="AP34" i="87" s="1"/>
  <c r="AP36" i="87" s="1"/>
  <c r="V79" i="87"/>
  <c r="V81" i="87" s="1"/>
  <c r="V29" i="87" s="1"/>
  <c r="V34" i="87" s="1"/>
  <c r="V36" i="87" s="1"/>
  <c r="J79" i="87"/>
  <c r="J81" i="87" s="1"/>
  <c r="J29" i="87" s="1"/>
  <c r="J34" i="87" s="1"/>
  <c r="J36" i="87" s="1"/>
  <c r="G79" i="87"/>
  <c r="G81" i="87" s="1"/>
  <c r="G29" i="87" s="1"/>
  <c r="G34" i="87" s="1"/>
  <c r="G36" i="87" s="1"/>
  <c r="AV81" i="91"/>
  <c r="AV29" i="91" s="1"/>
  <c r="AV34" i="91" s="1"/>
  <c r="AV36" i="91" s="1"/>
  <c r="AN81" i="91"/>
  <c r="AN29" i="91" s="1"/>
  <c r="AN34" i="91" s="1"/>
  <c r="AN36" i="91" s="1"/>
  <c r="L81" i="91"/>
  <c r="L29" i="91" s="1"/>
  <c r="L34" i="91" s="1"/>
  <c r="L36" i="91" s="1"/>
  <c r="G81" i="91"/>
  <c r="G29" i="91" s="1"/>
  <c r="G34" i="91" s="1"/>
  <c r="G36" i="91" s="1"/>
  <c r="K78" i="87"/>
  <c r="AV78" i="87"/>
  <c r="D77" i="87"/>
  <c r="AV79" i="87" l="1"/>
  <c r="AV81" i="87" s="1"/>
  <c r="AV29" i="87" s="1"/>
  <c r="AV34" i="87" s="1"/>
  <c r="AV36" i="87" s="1"/>
  <c r="K79" i="87"/>
  <c r="K81" i="87" s="1"/>
  <c r="K29" i="87" s="1"/>
  <c r="K34" i="87" s="1"/>
  <c r="K36" i="87" s="1"/>
  <c r="D78" i="87"/>
  <c r="D79" i="87" l="1"/>
  <c r="D81" i="87" s="1"/>
  <c r="D29" i="87" s="1"/>
  <c r="D34" i="87" s="1"/>
  <c r="D36" i="87" s="1"/>
  <c r="A8" i="9" l="1"/>
  <c r="A9" i="9" s="1"/>
  <c r="A10" i="9" s="1"/>
  <c r="A11" i="9" s="1"/>
  <c r="A12" i="9" s="1"/>
  <c r="A13" i="9" s="1"/>
  <c r="A14" i="9" s="1"/>
  <c r="A15" i="9" s="1"/>
  <c r="A16" i="9" s="1"/>
  <c r="A17" i="9" s="1"/>
  <c r="A18" i="9" s="1"/>
  <c r="A19" i="9" s="1"/>
  <c r="A20" i="9" s="1"/>
  <c r="A21" i="9" s="1"/>
  <c r="A22" i="9" s="1"/>
  <c r="A6" i="8"/>
  <c r="A7" i="8" s="1"/>
  <c r="A8" i="8" s="1"/>
  <c r="A9" i="8" s="1"/>
  <c r="A10" i="8" s="1"/>
  <c r="A11" i="8" s="1"/>
  <c r="A12" i="8" s="1"/>
  <c r="A13" i="8" s="1"/>
  <c r="A14" i="8" s="1"/>
  <c r="A15" i="8" s="1"/>
  <c r="A16" i="8" s="1"/>
  <c r="A17" i="8" s="1"/>
  <c r="A18" i="8" s="1"/>
  <c r="A19" i="8" s="1"/>
  <c r="A20" i="8" s="1"/>
  <c r="A21" i="8" s="1"/>
  <c r="A22" i="8" s="1"/>
  <c r="A23" i="8" s="1"/>
  <c r="A24" i="8" s="1"/>
  <c r="A25" i="8" s="1"/>
  <c r="A26" i="8" s="1"/>
  <c r="A27" i="8" s="1"/>
  <c r="D68" i="128"/>
  <c r="D78" i="128"/>
  <c r="D79" i="128"/>
  <c r="D80" i="128"/>
  <c r="D81" i="128"/>
  <c r="I78" i="128" l="1"/>
  <c r="AR10" i="91"/>
  <c r="AR11" i="91" s="1"/>
  <c r="AR69" i="91" s="1"/>
  <c r="AR76" i="91" s="1"/>
  <c r="AR77" i="91" l="1"/>
  <c r="AR30" i="91" s="1"/>
  <c r="H78" i="128"/>
  <c r="I81" i="128"/>
  <c r="I79" i="128"/>
  <c r="H79" i="128"/>
  <c r="I80" i="128"/>
  <c r="AR78" i="91" l="1"/>
  <c r="AR79" i="91" s="1"/>
  <c r="K80" i="128"/>
  <c r="K81" i="128"/>
  <c r="K78" i="128"/>
  <c r="E71" i="6"/>
  <c r="F71" i="6" s="1"/>
  <c r="AR81" i="91" l="1"/>
  <c r="AR29" i="91" s="1"/>
  <c r="AR34" i="91" s="1"/>
  <c r="AR36" i="91" s="1"/>
  <c r="J53" i="6"/>
  <c r="J63" i="6"/>
  <c r="J65" i="6" s="1"/>
  <c r="E68" i="128"/>
  <c r="H81" i="128"/>
  <c r="E81" i="128"/>
  <c r="H80" i="128"/>
  <c r="E80" i="128"/>
  <c r="E79" i="128"/>
  <c r="E78" i="128"/>
  <c r="A10" i="128"/>
  <c r="A11" i="128" s="1"/>
  <c r="A12" i="128" s="1"/>
  <c r="A13" i="128" s="1"/>
  <c r="A14" i="128" s="1"/>
  <c r="A15" i="128" s="1"/>
  <c r="A16" i="128" s="1"/>
  <c r="A17" i="128" s="1"/>
  <c r="D80" i="91"/>
  <c r="D74" i="91"/>
  <c r="D73" i="91"/>
  <c r="D72" i="91"/>
  <c r="D71" i="91"/>
  <c r="C71" i="91" s="1"/>
  <c r="D70" i="91"/>
  <c r="C70" i="91" s="1"/>
  <c r="D59" i="91"/>
  <c r="D58" i="91"/>
  <c r="D57" i="91"/>
  <c r="D56" i="91"/>
  <c r="D55" i="91"/>
  <c r="D54" i="91"/>
  <c r="D53" i="91"/>
  <c r="D49" i="91"/>
  <c r="D48" i="91"/>
  <c r="D47" i="91"/>
  <c r="D46" i="91"/>
  <c r="D45" i="91"/>
  <c r="D44" i="91"/>
  <c r="D43" i="91"/>
  <c r="D42" i="91"/>
  <c r="D41" i="91"/>
  <c r="D40" i="91"/>
  <c r="D39" i="91"/>
  <c r="D33" i="91"/>
  <c r="D32" i="91"/>
  <c r="D31" i="91"/>
  <c r="D28" i="91"/>
  <c r="D27" i="91"/>
  <c r="D26" i="91"/>
  <c r="D23" i="91"/>
  <c r="D22" i="91"/>
  <c r="D21" i="91"/>
  <c r="D20" i="91"/>
  <c r="D19" i="91"/>
  <c r="D18" i="91"/>
  <c r="D17" i="91"/>
  <c r="D16" i="91"/>
  <c r="D15" i="91"/>
  <c r="D14" i="91"/>
  <c r="D10" i="91"/>
  <c r="D9" i="91"/>
  <c r="D8" i="91"/>
  <c r="A18" i="128" l="1"/>
  <c r="A19" i="128" s="1"/>
  <c r="A20" i="128" s="1"/>
  <c r="A21" i="128" s="1"/>
  <c r="A22" i="128" s="1"/>
  <c r="A23" i="128" s="1"/>
  <c r="A24" i="128" s="1"/>
  <c r="A25" i="128" s="1"/>
  <c r="A26" i="128" s="1"/>
  <c r="A27" i="128" s="1"/>
  <c r="A28" i="128" s="1"/>
  <c r="A29" i="128" s="1"/>
  <c r="A30" i="128" s="1"/>
  <c r="A31" i="128" s="1"/>
  <c r="A32" i="128" s="1"/>
  <c r="A33" i="128" s="1"/>
  <c r="A34" i="128" s="1"/>
  <c r="A35" i="128" s="1"/>
  <c r="A36" i="128" s="1"/>
  <c r="A37" i="128" s="1"/>
  <c r="A38" i="128" s="1"/>
  <c r="A39" i="128" s="1"/>
  <c r="A40" i="128" s="1"/>
  <c r="A41" i="128" s="1"/>
  <c r="A42" i="128" s="1"/>
  <c r="A43" i="128" s="1"/>
  <c r="A44" i="128" s="1"/>
  <c r="A45" i="128" s="1"/>
  <c r="A46" i="128" s="1"/>
  <c r="A47" i="128" s="1"/>
  <c r="A48" i="128" s="1"/>
  <c r="A49" i="128" s="1"/>
  <c r="A50" i="128" s="1"/>
  <c r="A51" i="128" s="1"/>
  <c r="A52" i="128" s="1"/>
  <c r="A53" i="128" s="1"/>
  <c r="A54" i="128" s="1"/>
  <c r="A55" i="128" s="1"/>
  <c r="A56" i="128" s="1"/>
  <c r="A57" i="128" s="1"/>
  <c r="A58" i="128" s="1"/>
  <c r="A59" i="128" s="1"/>
  <c r="A60" i="128" s="1"/>
  <c r="A61" i="128" s="1"/>
  <c r="A62" i="128" s="1"/>
  <c r="A63" i="128" s="1"/>
  <c r="A64" i="128" s="1"/>
  <c r="A65" i="128" s="1"/>
  <c r="A66" i="128" s="1"/>
  <c r="A67" i="128" s="1"/>
  <c r="A68" i="128" s="1"/>
  <c r="A69" i="128" s="1"/>
  <c r="A70" i="128" s="1"/>
  <c r="A71" i="128" s="1"/>
  <c r="A72" i="128" s="1"/>
  <c r="A73" i="128" s="1"/>
  <c r="A74" i="128" s="1"/>
  <c r="A75" i="128" s="1"/>
  <c r="A76" i="128" s="1"/>
  <c r="A77" i="128" s="1"/>
  <c r="A78" i="128" s="1"/>
  <c r="A79" i="128" s="1"/>
  <c r="A80" i="128" s="1"/>
  <c r="A81" i="128" s="1"/>
  <c r="A82" i="128" s="1"/>
  <c r="C15" i="91"/>
  <c r="C40" i="91"/>
  <c r="C48" i="91"/>
  <c r="H29" i="128"/>
  <c r="H42" i="128"/>
  <c r="H27" i="128"/>
  <c r="H23" i="128"/>
  <c r="H16" i="128"/>
  <c r="C22" i="91"/>
  <c r="C43" i="91"/>
  <c r="C49" i="91"/>
  <c r="D24" i="91"/>
  <c r="K79" i="128"/>
  <c r="H21" i="128"/>
  <c r="C42" i="91"/>
  <c r="D50" i="91"/>
  <c r="C32" i="91"/>
  <c r="D61" i="91"/>
  <c r="C8" i="91"/>
  <c r="K82" i="128" l="1"/>
  <c r="D63" i="91"/>
  <c r="H12" i="128" s="1"/>
  <c r="H14" i="128"/>
  <c r="H43" i="128"/>
  <c r="H46" i="128"/>
  <c r="H22" i="128"/>
  <c r="H26" i="128"/>
  <c r="H32" i="128"/>
  <c r="H25" i="128"/>
  <c r="H44" i="128"/>
  <c r="H62" i="128"/>
  <c r="H13" i="128"/>
  <c r="H17" i="128"/>
  <c r="H20" i="128"/>
  <c r="H24" i="128"/>
  <c r="H28" i="128"/>
  <c r="AA69" i="87" l="1"/>
  <c r="AA76" i="87" s="1"/>
  <c r="AD69" i="87"/>
  <c r="AD76" i="87" s="1"/>
  <c r="C10" i="87"/>
  <c r="G55" i="128"/>
  <c r="AD77" i="87" l="1"/>
  <c r="C28" i="87"/>
  <c r="AA77" i="87"/>
  <c r="G45" i="128"/>
  <c r="AA78" i="87" l="1"/>
  <c r="AD78" i="87"/>
  <c r="AD79" i="87" l="1"/>
  <c r="AD81" i="87" s="1"/>
  <c r="AD29" i="87" s="1"/>
  <c r="AD34" i="87" s="1"/>
  <c r="AD36" i="87" s="1"/>
  <c r="AA81" i="87"/>
  <c r="AA29" i="87" s="1"/>
  <c r="AA34" i="87" s="1"/>
  <c r="AA36" i="87" s="1"/>
  <c r="AA79" i="87"/>
  <c r="C12" i="9"/>
  <c r="D82" i="128" s="1"/>
  <c r="E9" i="9"/>
  <c r="F79" i="128" s="1"/>
  <c r="E10" i="9"/>
  <c r="F80" i="128" s="1"/>
  <c r="E11" i="9"/>
  <c r="F81" i="128" s="1"/>
  <c r="F78" i="128"/>
  <c r="J78" i="128" l="1"/>
  <c r="J81" i="128"/>
  <c r="J79" i="128"/>
  <c r="J80" i="128"/>
  <c r="Y61" i="91" l="1"/>
  <c r="Y63" i="91" s="1"/>
  <c r="H39" i="128" s="1"/>
  <c r="Y31" i="91"/>
  <c r="Y73" i="91"/>
  <c r="Y61" i="7" l="1"/>
  <c r="Y63" i="7" s="1"/>
  <c r="C20" i="87" l="1"/>
  <c r="C16" i="87"/>
  <c r="C21" i="87"/>
  <c r="C23" i="87"/>
  <c r="C19" i="87" l="1"/>
  <c r="I24" i="121" l="1"/>
  <c r="AI73" i="91"/>
  <c r="AL55" i="87" l="1"/>
  <c r="AL55" i="91" s="1"/>
  <c r="AI74" i="91"/>
  <c r="AI76" i="91" s="1"/>
  <c r="AI77" i="91" l="1"/>
  <c r="AI30" i="91" s="1"/>
  <c r="Y20" i="91"/>
  <c r="Y21" i="91"/>
  <c r="AI78" i="91" l="1"/>
  <c r="AI79" i="91" s="1"/>
  <c r="Y14" i="91"/>
  <c r="Y18" i="91"/>
  <c r="Y17" i="91"/>
  <c r="Y16" i="91"/>
  <c r="Y23" i="91"/>
  <c r="Y19" i="91"/>
  <c r="X31" i="91"/>
  <c r="X73" i="91"/>
  <c r="AI81" i="91" l="1"/>
  <c r="AI29" i="91" s="1"/>
  <c r="AI34" i="91" s="1"/>
  <c r="AI36" i="91" s="1"/>
  <c r="G53" i="128" s="1"/>
  <c r="Y24" i="91"/>
  <c r="Y69" i="91" s="1"/>
  <c r="Y76" i="91" s="1"/>
  <c r="X61" i="91"/>
  <c r="X63" i="91" s="1"/>
  <c r="H38" i="128" s="1"/>
  <c r="Y76" i="7"/>
  <c r="Y77" i="91" l="1"/>
  <c r="Y30" i="91" s="1"/>
  <c r="Y77" i="7"/>
  <c r="Y78" i="91" l="1"/>
  <c r="Y79" i="91" s="1"/>
  <c r="Y78" i="7"/>
  <c r="Y81" i="91" l="1"/>
  <c r="Y29" i="91" s="1"/>
  <c r="Y34" i="91" s="1"/>
  <c r="Y36" i="91" s="1"/>
  <c r="Y64" i="91" s="1"/>
  <c r="Y81" i="7"/>
  <c r="Y29" i="7" s="1"/>
  <c r="Y34" i="7" s="1"/>
  <c r="Y36" i="7" s="1"/>
  <c r="G39" i="128" l="1"/>
  <c r="AJ31" i="91"/>
  <c r="I17" i="121" l="1"/>
  <c r="I21" i="121"/>
  <c r="AL73" i="87" s="1"/>
  <c r="I22" i="121"/>
  <c r="AL74" i="87" s="1"/>
  <c r="I13" i="121"/>
  <c r="I23" i="121"/>
  <c r="AL31" i="87" s="1"/>
  <c r="C17" i="87"/>
  <c r="C9" i="87"/>
  <c r="C11" i="87" s="1"/>
  <c r="AJ73" i="91"/>
  <c r="AJ61" i="91"/>
  <c r="C74" i="87" l="1"/>
  <c r="AL74" i="91"/>
  <c r="AL73" i="91"/>
  <c r="C73" i="87"/>
  <c r="C18" i="87"/>
  <c r="C14" i="87"/>
  <c r="G46" i="128"/>
  <c r="C24" i="87" l="1"/>
  <c r="M21" i="91" l="1"/>
  <c r="N10" i="91"/>
  <c r="N11" i="91" s="1"/>
  <c r="N14" i="91" l="1"/>
  <c r="N24" i="91" s="1"/>
  <c r="N69" i="91" s="1"/>
  <c r="N76" i="91" s="1"/>
  <c r="N77" i="91" l="1"/>
  <c r="N30" i="91" s="1"/>
  <c r="K20" i="91"/>
  <c r="N78" i="91" l="1"/>
  <c r="N79" i="91" s="1"/>
  <c r="K21" i="91"/>
  <c r="K23" i="91"/>
  <c r="K19" i="91"/>
  <c r="K18" i="91"/>
  <c r="K17" i="91"/>
  <c r="K16" i="91"/>
  <c r="N81" i="91" l="1"/>
  <c r="N29" i="91" s="1"/>
  <c r="N34" i="91" s="1"/>
  <c r="N36" i="91" s="1"/>
  <c r="G24" i="128" s="1"/>
  <c r="K14" i="91"/>
  <c r="K24" i="91" s="1"/>
  <c r="K69" i="91" s="1"/>
  <c r="K76" i="91" s="1"/>
  <c r="K77" i="91" l="1"/>
  <c r="K30" i="91" s="1"/>
  <c r="K78" i="91" l="1"/>
  <c r="K79" i="91" s="1"/>
  <c r="K81" i="91" l="1"/>
  <c r="K29" i="91" s="1"/>
  <c r="K34" i="91" s="1"/>
  <c r="K36" i="91" s="1"/>
  <c r="C22" i="9"/>
  <c r="H82" i="128" s="1"/>
  <c r="F26" i="55" l="1"/>
  <c r="F17" i="55" s="1"/>
  <c r="J82" i="128" l="1"/>
  <c r="S20" i="91" l="1"/>
  <c r="S24" i="91" s="1"/>
  <c r="S69" i="91" s="1"/>
  <c r="S76" i="91" s="1"/>
  <c r="S77" i="91" l="1"/>
  <c r="S30" i="91" s="1"/>
  <c r="C24" i="8"/>
  <c r="S78" i="91" l="1"/>
  <c r="S79" i="91" s="1"/>
  <c r="S81" i="91" l="1"/>
  <c r="S29" i="91" s="1"/>
  <c r="S34" i="91" s="1"/>
  <c r="S36" i="91" s="1"/>
  <c r="G29" i="128" s="1"/>
  <c r="H37" i="128"/>
  <c r="AU47" i="91" l="1"/>
  <c r="AU50" i="91" s="1"/>
  <c r="AU63" i="91" s="1"/>
  <c r="AU64" i="91" s="1"/>
  <c r="G37" i="128"/>
  <c r="AT61" i="7"/>
  <c r="AU61" i="7"/>
  <c r="H65" i="128" l="1"/>
  <c r="AU63" i="7"/>
  <c r="AT76" i="7"/>
  <c r="AT77" i="7" s="1"/>
  <c r="AT78" i="7" s="1"/>
  <c r="AU76" i="7"/>
  <c r="AU77" i="7" s="1"/>
  <c r="AU78" i="7" s="1"/>
  <c r="AU81" i="7" l="1"/>
  <c r="AU29" i="7" s="1"/>
  <c r="AU34" i="7" s="1"/>
  <c r="AU36" i="7" s="1"/>
  <c r="AT81" i="7"/>
  <c r="AT29" i="7" s="1"/>
  <c r="AT34" i="7" s="1"/>
  <c r="AT36" i="7" s="1"/>
  <c r="G64" i="128"/>
  <c r="G65" i="128"/>
  <c r="W76" i="7" l="1"/>
  <c r="W77" i="7" s="1"/>
  <c r="W61" i="7" l="1"/>
  <c r="W63" i="7" s="1"/>
  <c r="W78" i="7"/>
  <c r="W79" i="7" s="1"/>
  <c r="M17" i="91"/>
  <c r="M24" i="91" s="1"/>
  <c r="M69" i="91" s="1"/>
  <c r="M76" i="91" s="1"/>
  <c r="W81" i="7" l="1"/>
  <c r="W29" i="7" s="1"/>
  <c r="W34" i="7" s="1"/>
  <c r="W36" i="7" s="1"/>
  <c r="W64" i="7" s="1"/>
  <c r="M77" i="91"/>
  <c r="M30" i="91" s="1"/>
  <c r="M78" i="91" l="1"/>
  <c r="M79" i="91" s="1"/>
  <c r="M81" i="91" l="1"/>
  <c r="M29" i="91" s="1"/>
  <c r="M34" i="91" s="1"/>
  <c r="M36" i="91" s="1"/>
  <c r="G23" i="128" s="1"/>
  <c r="AT39" i="91"/>
  <c r="AT50" i="91" s="1"/>
  <c r="AT63" i="91" s="1"/>
  <c r="H64" i="128" s="1"/>
  <c r="AT63" i="7"/>
  <c r="AS61" i="7" l="1"/>
  <c r="AS76" i="7"/>
  <c r="AS77" i="7" s="1"/>
  <c r="AS78" i="7" s="1"/>
  <c r="D18" i="121"/>
  <c r="D14" i="121"/>
  <c r="D11" i="121"/>
  <c r="C31" i="87" l="1"/>
  <c r="AL31" i="91"/>
  <c r="AS81" i="7"/>
  <c r="AS29" i="7" s="1"/>
  <c r="AS34" i="7" s="1"/>
  <c r="AS36" i="7" s="1"/>
  <c r="G63" i="128"/>
  <c r="I14" i="121"/>
  <c r="AL53" i="87" s="1"/>
  <c r="AL53" i="91" s="1"/>
  <c r="I11" i="121"/>
  <c r="AL39" i="87" s="1"/>
  <c r="I18" i="121"/>
  <c r="AL26" i="87" s="1"/>
  <c r="C55" i="87" l="1"/>
  <c r="AS39" i="91"/>
  <c r="AS50" i="91" s="1"/>
  <c r="AS63" i="91" s="1"/>
  <c r="AS64" i="91" s="1"/>
  <c r="AL26" i="91"/>
  <c r="AL69" i="91" s="1"/>
  <c r="AL76" i="91" s="1"/>
  <c r="AL39" i="91"/>
  <c r="AL50" i="91" s="1"/>
  <c r="AM41" i="91"/>
  <c r="AS63" i="7"/>
  <c r="AS64" i="7" s="1"/>
  <c r="H63" i="128" l="1"/>
  <c r="AL61" i="91"/>
  <c r="AL63" i="91" s="1"/>
  <c r="AL77" i="91"/>
  <c r="AL30" i="91" s="1"/>
  <c r="C26" i="87"/>
  <c r="C69" i="87" s="1"/>
  <c r="AL69" i="87"/>
  <c r="AL61" i="87"/>
  <c r="C53" i="87"/>
  <c r="C61" i="87" s="1"/>
  <c r="AL50" i="87"/>
  <c r="C39" i="87"/>
  <c r="C50" i="87" s="1"/>
  <c r="AL78" i="91" l="1"/>
  <c r="AL79" i="91" s="1"/>
  <c r="H56" i="128"/>
  <c r="AL63" i="87"/>
  <c r="AL76" i="87"/>
  <c r="C68" i="87"/>
  <c r="C63" i="87"/>
  <c r="X61" i="7"/>
  <c r="X63" i="7" s="1"/>
  <c r="X26" i="91"/>
  <c r="X69" i="91" s="1"/>
  <c r="X76" i="91" s="1"/>
  <c r="AL81" i="91" l="1"/>
  <c r="AL29" i="91" s="1"/>
  <c r="AL34" i="91" s="1"/>
  <c r="AL36" i="91" s="1"/>
  <c r="AL64" i="91" s="1"/>
  <c r="X77" i="91"/>
  <c r="X30" i="91" s="1"/>
  <c r="AC61" i="91"/>
  <c r="AC63" i="91" s="1"/>
  <c r="AC64" i="91" s="1"/>
  <c r="AL77" i="87"/>
  <c r="G43" i="128"/>
  <c r="X76" i="7"/>
  <c r="H45" i="128" l="1"/>
  <c r="G56" i="128"/>
  <c r="X78" i="91"/>
  <c r="X79" i="91" s="1"/>
  <c r="AL78" i="87"/>
  <c r="AL79" i="87" s="1"/>
  <c r="X77" i="7"/>
  <c r="Q23" i="91"/>
  <c r="P17" i="91"/>
  <c r="P19" i="91"/>
  <c r="X81" i="91" l="1"/>
  <c r="X29" i="91" s="1"/>
  <c r="X34" i="91" s="1"/>
  <c r="X36" i="91" s="1"/>
  <c r="G38" i="128" s="1"/>
  <c r="AL81" i="87"/>
  <c r="AL29" i="87" s="1"/>
  <c r="AL34" i="87" s="1"/>
  <c r="AL36" i="87" s="1"/>
  <c r="AL64" i="87" s="1"/>
  <c r="P18" i="91"/>
  <c r="P24" i="91" s="1"/>
  <c r="P69" i="91" s="1"/>
  <c r="X78" i="7"/>
  <c r="J24" i="91"/>
  <c r="X81" i="7" l="1"/>
  <c r="X29" i="7" s="1"/>
  <c r="X34" i="7" s="1"/>
  <c r="X36" i="7" s="1"/>
  <c r="P74" i="91"/>
  <c r="P76" i="91" s="1"/>
  <c r="P77" i="91" l="1"/>
  <c r="P30" i="91" s="1"/>
  <c r="P78" i="91" l="1"/>
  <c r="P79" i="91" s="1"/>
  <c r="P81" i="91" l="1"/>
  <c r="P29" i="91" s="1"/>
  <c r="P34" i="91" s="1"/>
  <c r="P36" i="91" s="1"/>
  <c r="J33" i="91"/>
  <c r="J69" i="91" s="1"/>
  <c r="J76" i="91" l="1"/>
  <c r="J77" i="91" s="1"/>
  <c r="J30" i="91" s="1"/>
  <c r="E43" i="6"/>
  <c r="E45" i="6"/>
  <c r="F45" i="6" s="1"/>
  <c r="E46" i="6"/>
  <c r="F46" i="6" s="1"/>
  <c r="E51" i="6"/>
  <c r="E35" i="6"/>
  <c r="E18" i="6"/>
  <c r="E25" i="6"/>
  <c r="E11" i="6"/>
  <c r="AV11" i="7"/>
  <c r="AV24" i="7"/>
  <c r="AV50" i="7"/>
  <c r="AV61" i="7"/>
  <c r="G72" i="6"/>
  <c r="G71" i="6"/>
  <c r="G59" i="6"/>
  <c r="G60" i="6"/>
  <c r="G43" i="6"/>
  <c r="G45" i="6"/>
  <c r="G46" i="6"/>
  <c r="G47" i="6"/>
  <c r="G48" i="6"/>
  <c r="G50" i="6"/>
  <c r="G51" i="6"/>
  <c r="G35" i="6"/>
  <c r="G25" i="6"/>
  <c r="G18" i="6"/>
  <c r="G11" i="6"/>
  <c r="AV69" i="7" l="1"/>
  <c r="J78" i="91"/>
  <c r="J79" i="91" s="1"/>
  <c r="H46" i="6"/>
  <c r="H45" i="6"/>
  <c r="AV63" i="7"/>
  <c r="AV76" i="7"/>
  <c r="AV77" i="7" s="1"/>
  <c r="AV78" i="7" s="1"/>
  <c r="S61" i="7"/>
  <c r="J81" i="91" l="1"/>
  <c r="J29" i="91" s="1"/>
  <c r="J34" i="91" s="1"/>
  <c r="J36" i="91" s="1"/>
  <c r="J64" i="91" s="1"/>
  <c r="AV81" i="7"/>
  <c r="AV29" i="7" s="1"/>
  <c r="S63" i="7"/>
  <c r="AV34" i="7" l="1"/>
  <c r="AV36" i="7" s="1"/>
  <c r="Q21" i="91" l="1"/>
  <c r="Q24" i="91" s="1"/>
  <c r="Q69" i="91" s="1"/>
  <c r="Q76" i="91" s="1"/>
  <c r="Q77" i="91" l="1"/>
  <c r="Q30" i="91" s="1"/>
  <c r="Q78" i="91" l="1"/>
  <c r="Q79" i="91" s="1"/>
  <c r="AE31" i="91"/>
  <c r="AE34" i="91" s="1"/>
  <c r="AE36" i="91" s="1"/>
  <c r="G47" i="128" s="1"/>
  <c r="H67" i="128"/>
  <c r="R23" i="91"/>
  <c r="R24" i="91" s="1"/>
  <c r="R69" i="91" s="1"/>
  <c r="Q81" i="91" l="1"/>
  <c r="Q29" i="91" s="1"/>
  <c r="Q34" i="91" s="1"/>
  <c r="Q36" i="91" s="1"/>
  <c r="G27" i="128" s="1"/>
  <c r="F61" i="7"/>
  <c r="F63" i="7" s="1"/>
  <c r="G67" i="128" l="1"/>
  <c r="K67" i="128" s="1"/>
  <c r="L61" i="7" l="1"/>
  <c r="M61" i="7"/>
  <c r="L63" i="7" l="1"/>
  <c r="M63" i="7"/>
  <c r="M76" i="7"/>
  <c r="M77" i="7" s="1"/>
  <c r="M78" i="7" s="1"/>
  <c r="L76" i="7"/>
  <c r="L77" i="7" s="1"/>
  <c r="M81" i="7" l="1"/>
  <c r="M29" i="7" s="1"/>
  <c r="M34" i="7" s="1"/>
  <c r="M36" i="7" s="1"/>
  <c r="L78" i="7"/>
  <c r="L81" i="7" l="1"/>
  <c r="L29" i="7" s="1"/>
  <c r="L34" i="7" s="1"/>
  <c r="L36" i="7" s="1"/>
  <c r="R73" i="91"/>
  <c r="R76" i="91" s="1"/>
  <c r="R61" i="7"/>
  <c r="Q61" i="7"/>
  <c r="P61" i="7"/>
  <c r="R77" i="91" l="1"/>
  <c r="R30" i="91" s="1"/>
  <c r="R63" i="7"/>
  <c r="P63" i="7"/>
  <c r="AF76" i="7"/>
  <c r="R78" i="91" l="1"/>
  <c r="R79" i="91" s="1"/>
  <c r="AF77" i="7"/>
  <c r="R81" i="91" l="1"/>
  <c r="R29" i="91" s="1"/>
  <c r="R34" i="91" s="1"/>
  <c r="R36" i="91" s="1"/>
  <c r="R64" i="91" s="1"/>
  <c r="AF78" i="7"/>
  <c r="G28" i="128" l="1"/>
  <c r="AF81" i="7"/>
  <c r="AF29" i="7" s="1"/>
  <c r="AF34" i="7" s="1"/>
  <c r="AF36" i="7" s="1"/>
  <c r="C27" i="91"/>
  <c r="G30" i="6"/>
  <c r="AI61" i="91"/>
  <c r="AI41" i="91"/>
  <c r="AQ61" i="91"/>
  <c r="AQ63" i="91" s="1"/>
  <c r="C80" i="7"/>
  <c r="E81" i="6" s="1"/>
  <c r="H61" i="128" l="1"/>
  <c r="C58" i="91"/>
  <c r="AQ33" i="91"/>
  <c r="AQ69" i="91" s="1"/>
  <c r="AQ76" i="91" s="1"/>
  <c r="AM46" i="91"/>
  <c r="E61" i="6"/>
  <c r="Q63" i="7"/>
  <c r="R76" i="7"/>
  <c r="R77" i="7" s="1"/>
  <c r="R78" i="7" s="1"/>
  <c r="R79" i="7" s="1"/>
  <c r="O73" i="91"/>
  <c r="R81" i="7" l="1"/>
  <c r="R29" i="7" s="1"/>
  <c r="R34" i="7" s="1"/>
  <c r="R36" i="7" s="1"/>
  <c r="R64" i="7" s="1"/>
  <c r="AQ77" i="91"/>
  <c r="AQ30" i="91" s="1"/>
  <c r="G36" i="128"/>
  <c r="E49" i="6"/>
  <c r="C46" i="91"/>
  <c r="G62" i="128"/>
  <c r="P76" i="7"/>
  <c r="P77" i="7" s="1"/>
  <c r="P78" i="7" s="1"/>
  <c r="S76" i="7"/>
  <c r="S77" i="7" s="1"/>
  <c r="S78" i="7" s="1"/>
  <c r="O21" i="91"/>
  <c r="O24" i="91" s="1"/>
  <c r="O69" i="91" s="1"/>
  <c r="O76" i="91" s="1"/>
  <c r="Q76" i="7"/>
  <c r="Q77" i="7" s="1"/>
  <c r="Q78" i="7" s="1"/>
  <c r="G52" i="6"/>
  <c r="G61" i="6"/>
  <c r="AQ78" i="91" l="1"/>
  <c r="AQ79" i="91" s="1"/>
  <c r="Q81" i="7"/>
  <c r="Q29" i="7" s="1"/>
  <c r="Q34" i="7" s="1"/>
  <c r="Q36" i="7" s="1"/>
  <c r="S81" i="7"/>
  <c r="S29" i="7" s="1"/>
  <c r="S34" i="7" s="1"/>
  <c r="S36" i="7" s="1"/>
  <c r="P81" i="7"/>
  <c r="P29" i="7" s="1"/>
  <c r="P34" i="7" s="1"/>
  <c r="P36" i="7" s="1"/>
  <c r="AM45" i="91"/>
  <c r="C45" i="91" s="1"/>
  <c r="O77" i="91"/>
  <c r="O30" i="91" s="1"/>
  <c r="AE61" i="91"/>
  <c r="AE63" i="91" s="1"/>
  <c r="H47" i="128" s="1"/>
  <c r="C54" i="91"/>
  <c r="C19" i="91"/>
  <c r="C20" i="91"/>
  <c r="C21" i="91"/>
  <c r="E48" i="6"/>
  <c r="G49" i="6"/>
  <c r="G57" i="6"/>
  <c r="G29" i="6"/>
  <c r="G42" i="6"/>
  <c r="AQ81" i="91" l="1"/>
  <c r="AQ29" i="91" s="1"/>
  <c r="AQ34" i="91" s="1"/>
  <c r="AQ36" i="91" s="1"/>
  <c r="G61" i="128" s="1"/>
  <c r="O78" i="91"/>
  <c r="O79" i="91" s="1"/>
  <c r="G57" i="128"/>
  <c r="O81" i="91" l="1"/>
  <c r="O29" i="91" s="1"/>
  <c r="O34" i="91" s="1"/>
  <c r="O36" i="91" s="1"/>
  <c r="G25" i="128" s="1"/>
  <c r="G20" i="128"/>
  <c r="G21" i="128"/>
  <c r="AP74" i="91" l="1"/>
  <c r="AP76" i="91" s="1"/>
  <c r="AO74" i="91"/>
  <c r="AO26" i="91"/>
  <c r="AO69" i="91" s="1"/>
  <c r="AJ74" i="91"/>
  <c r="G48" i="128"/>
  <c r="H48" i="128"/>
  <c r="U73" i="91"/>
  <c r="T18" i="91"/>
  <c r="AO76" i="91" l="1"/>
  <c r="AO77" i="91" s="1"/>
  <c r="AO30" i="91" s="1"/>
  <c r="AI39" i="91"/>
  <c r="AI50" i="91" s="1"/>
  <c r="AI63" i="91" s="1"/>
  <c r="H53" i="128" s="1"/>
  <c r="AO39" i="91"/>
  <c r="AO50" i="91" s="1"/>
  <c r="AO63" i="91" s="1"/>
  <c r="H59" i="128" s="1"/>
  <c r="AP77" i="91"/>
  <c r="AP30" i="91" s="1"/>
  <c r="C80" i="91"/>
  <c r="AM44" i="91"/>
  <c r="H10" i="91"/>
  <c r="H11" i="91" s="1"/>
  <c r="H69" i="91" s="1"/>
  <c r="H76" i="91" s="1"/>
  <c r="AP76" i="7"/>
  <c r="AF61" i="7"/>
  <c r="AF63" i="7" s="1"/>
  <c r="AF64" i="7" s="1"/>
  <c r="C71" i="7"/>
  <c r="E72" i="6" s="1"/>
  <c r="AJ41" i="91"/>
  <c r="AJ50" i="91" s="1"/>
  <c r="AJ63" i="91" s="1"/>
  <c r="H58" i="128"/>
  <c r="H36" i="128"/>
  <c r="AK61" i="91"/>
  <c r="AK63" i="91" s="1"/>
  <c r="AJ23" i="91"/>
  <c r="AJ24" i="91" s="1"/>
  <c r="AJ69" i="91" s="1"/>
  <c r="AJ76" i="91" l="1"/>
  <c r="AJ77" i="91" s="1"/>
  <c r="AJ30" i="91" s="1"/>
  <c r="AO78" i="91"/>
  <c r="AO79" i="91" s="1"/>
  <c r="H77" i="91"/>
  <c r="H30" i="91" s="1"/>
  <c r="T17" i="91"/>
  <c r="C17" i="91" s="1"/>
  <c r="AP78" i="91"/>
  <c r="AP79" i="91" s="1"/>
  <c r="AP61" i="91"/>
  <c r="AP63" i="91" s="1"/>
  <c r="H60" i="128" s="1"/>
  <c r="G58" i="128"/>
  <c r="K58" i="128" s="1"/>
  <c r="G12" i="6"/>
  <c r="G26" i="128"/>
  <c r="H55" i="128"/>
  <c r="C57" i="91"/>
  <c r="C23" i="91"/>
  <c r="C44" i="91"/>
  <c r="H54" i="128"/>
  <c r="C41" i="91"/>
  <c r="G13" i="6"/>
  <c r="G44" i="128"/>
  <c r="AP61" i="7"/>
  <c r="AP63" i="7" s="1"/>
  <c r="AP77" i="7"/>
  <c r="G58" i="6"/>
  <c r="G56" i="6"/>
  <c r="E47" i="6"/>
  <c r="AO81" i="91" l="1"/>
  <c r="AO29" i="91" s="1"/>
  <c r="AO34" i="91" s="1"/>
  <c r="AO36" i="91" s="1"/>
  <c r="G59" i="128" s="1"/>
  <c r="AP81" i="91"/>
  <c r="AP29" i="91" s="1"/>
  <c r="AP34" i="91" s="1"/>
  <c r="AP36" i="91" s="1"/>
  <c r="G60" i="128" s="1"/>
  <c r="H78" i="91"/>
  <c r="H79" i="91" s="1"/>
  <c r="AJ78" i="91"/>
  <c r="AJ79" i="91" s="1"/>
  <c r="AM47" i="91"/>
  <c r="AM50" i="91" s="1"/>
  <c r="AM63" i="91" s="1"/>
  <c r="H57" i="128" s="1"/>
  <c r="G44" i="6"/>
  <c r="G53" i="6" s="1"/>
  <c r="G81" i="6"/>
  <c r="E50" i="6"/>
  <c r="AP78" i="7"/>
  <c r="H81" i="91" l="1"/>
  <c r="H29" i="91" s="1"/>
  <c r="H34" i="91" s="1"/>
  <c r="H36" i="91" s="1"/>
  <c r="G16" i="128" s="1"/>
  <c r="AJ81" i="91"/>
  <c r="AJ29" i="91" s="1"/>
  <c r="AJ34" i="91" s="1"/>
  <c r="AJ36" i="91" s="1"/>
  <c r="AJ64" i="91" s="1"/>
  <c r="C47" i="91"/>
  <c r="AP81" i="7"/>
  <c r="AP29" i="7" s="1"/>
  <c r="AP34" i="7" s="1"/>
  <c r="AP36" i="7" s="1"/>
  <c r="F51" i="6"/>
  <c r="H51" i="6" s="1"/>
  <c r="F48" i="6"/>
  <c r="H48" i="6" s="1"/>
  <c r="F43" i="6"/>
  <c r="H43" i="6" s="1"/>
  <c r="F35" i="6"/>
  <c r="H35" i="6" s="1"/>
  <c r="F25" i="6"/>
  <c r="H25" i="6" s="1"/>
  <c r="F18" i="6"/>
  <c r="H18" i="6" s="1"/>
  <c r="F11" i="6"/>
  <c r="H11" i="6" s="1"/>
  <c r="G54" i="128" l="1"/>
  <c r="L11" i="6"/>
  <c r="H71" i="6"/>
  <c r="E52" i="6" l="1"/>
  <c r="U74" i="91"/>
  <c r="U39" i="91"/>
  <c r="U50" i="91" s="1"/>
  <c r="U31" i="91"/>
  <c r="U26" i="91"/>
  <c r="U28" i="91" l="1"/>
  <c r="U69" i="91" s="1"/>
  <c r="U76" i="91" s="1"/>
  <c r="C55" i="91"/>
  <c r="C56" i="91"/>
  <c r="E29" i="6"/>
  <c r="C53" i="91"/>
  <c r="C39" i="91"/>
  <c r="C50" i="91" s="1"/>
  <c r="E34" i="6"/>
  <c r="E59" i="6"/>
  <c r="E31" i="6"/>
  <c r="AM61" i="7"/>
  <c r="E42" i="6"/>
  <c r="I10" i="91"/>
  <c r="I11" i="91" s="1"/>
  <c r="U61" i="7"/>
  <c r="C28" i="91" l="1"/>
  <c r="U61" i="91"/>
  <c r="U63" i="91" s="1"/>
  <c r="H33" i="128" s="1"/>
  <c r="U77" i="91"/>
  <c r="U30" i="91" s="1"/>
  <c r="E30" i="6"/>
  <c r="F30" i="6" s="1"/>
  <c r="H30" i="6" s="1"/>
  <c r="C26" i="91"/>
  <c r="C10" i="91"/>
  <c r="E13" i="6"/>
  <c r="AM63" i="7"/>
  <c r="F50" i="6"/>
  <c r="H50" i="6" s="1"/>
  <c r="F47" i="6"/>
  <c r="H47" i="6" s="1"/>
  <c r="F52" i="6"/>
  <c r="H52" i="6" s="1"/>
  <c r="F49" i="6"/>
  <c r="H49" i="6" s="1"/>
  <c r="F61" i="6"/>
  <c r="H61" i="6" s="1"/>
  <c r="AM76" i="7"/>
  <c r="AM77" i="7" s="1"/>
  <c r="U63" i="7"/>
  <c r="U78" i="91" l="1"/>
  <c r="U79" i="91" s="1"/>
  <c r="E44" i="6"/>
  <c r="F44" i="6" s="1"/>
  <c r="H44" i="6" s="1"/>
  <c r="E60" i="6"/>
  <c r="F72" i="6"/>
  <c r="H72" i="6" s="1"/>
  <c r="U76" i="7"/>
  <c r="U77" i="7" s="1"/>
  <c r="AM78" i="7"/>
  <c r="U81" i="91" l="1"/>
  <c r="U29" i="91" s="1"/>
  <c r="U34" i="91" s="1"/>
  <c r="U36" i="91" s="1"/>
  <c r="G33" i="128" s="1"/>
  <c r="F60" i="6"/>
  <c r="H60" i="6" s="1"/>
  <c r="AM81" i="7"/>
  <c r="AM29" i="7" s="1"/>
  <c r="AM34" i="7" s="1"/>
  <c r="AM36" i="7" s="1"/>
  <c r="E53" i="6"/>
  <c r="U78" i="7"/>
  <c r="T14" i="91"/>
  <c r="T24" i="91" s="1"/>
  <c r="T9" i="91"/>
  <c r="T11" i="91" s="1"/>
  <c r="I18" i="91"/>
  <c r="I24" i="91" s="1"/>
  <c r="I69" i="91" s="1"/>
  <c r="I76" i="91" s="1"/>
  <c r="U81" i="7" l="1"/>
  <c r="I77" i="91"/>
  <c r="I30" i="91" s="1"/>
  <c r="T69" i="91"/>
  <c r="T76" i="91" s="1"/>
  <c r="C18" i="91"/>
  <c r="C9" i="91"/>
  <c r="F13" i="6"/>
  <c r="H13" i="6" l="1"/>
  <c r="L13" i="6" s="1"/>
  <c r="U29" i="7"/>
  <c r="U34" i="7" s="1"/>
  <c r="U36" i="7" s="1"/>
  <c r="T77" i="91"/>
  <c r="T30" i="91" s="1"/>
  <c r="I78" i="91"/>
  <c r="I79" i="91" s="1"/>
  <c r="E12" i="6"/>
  <c r="F12" i="6" s="1"/>
  <c r="H12" i="6" s="1"/>
  <c r="L12" i="6" s="1"/>
  <c r="C31" i="91"/>
  <c r="C74" i="7"/>
  <c r="E75" i="6" s="1"/>
  <c r="I81" i="91" l="1"/>
  <c r="I29" i="91" s="1"/>
  <c r="I34" i="91" s="1"/>
  <c r="I36" i="91" s="1"/>
  <c r="G17" i="128" s="1"/>
  <c r="T78" i="91"/>
  <c r="T79" i="91" s="1"/>
  <c r="G34" i="6"/>
  <c r="G75" i="6"/>
  <c r="G74" i="6"/>
  <c r="C73" i="91"/>
  <c r="G62" i="6"/>
  <c r="G63" i="6" s="1"/>
  <c r="G65" i="6" s="1"/>
  <c r="C73" i="7"/>
  <c r="E74" i="6" s="1"/>
  <c r="F7" i="91"/>
  <c r="F11" i="91" s="1"/>
  <c r="F69" i="91" s="1"/>
  <c r="F76" i="91" s="1"/>
  <c r="E7" i="91"/>
  <c r="E11" i="91" s="1"/>
  <c r="E69" i="91" s="1"/>
  <c r="E76" i="91" s="1"/>
  <c r="T81" i="91" l="1"/>
  <c r="T29" i="91" s="1"/>
  <c r="T34" i="91" s="1"/>
  <c r="T36" i="91" s="1"/>
  <c r="G32" i="128" s="1"/>
  <c r="F77" i="91"/>
  <c r="F30" i="91" s="1"/>
  <c r="E77" i="91"/>
  <c r="E30" i="91" s="1"/>
  <c r="E36" i="6"/>
  <c r="F36" i="6" s="1"/>
  <c r="E62" i="6"/>
  <c r="F62" i="6" s="1"/>
  <c r="G36" i="6"/>
  <c r="C59" i="91"/>
  <c r="C61" i="91" s="1"/>
  <c r="C63" i="91" s="1"/>
  <c r="F76" i="7"/>
  <c r="F77" i="7" s="1"/>
  <c r="F78" i="7" s="1"/>
  <c r="G10" i="6"/>
  <c r="G14" i="6" s="1"/>
  <c r="F81" i="7" l="1"/>
  <c r="F29" i="7" s="1"/>
  <c r="F34" i="7" s="1"/>
  <c r="F36" i="7" s="1"/>
  <c r="F78" i="91"/>
  <c r="F79" i="91" s="1"/>
  <c r="E78" i="91"/>
  <c r="E79" i="91" s="1"/>
  <c r="G15" i="128"/>
  <c r="H36" i="6"/>
  <c r="C33" i="91"/>
  <c r="H62" i="6"/>
  <c r="F29" i="6"/>
  <c r="H29" i="6" s="1"/>
  <c r="F34" i="6"/>
  <c r="H34" i="6" s="1"/>
  <c r="F59" i="6"/>
  <c r="H59" i="6" s="1"/>
  <c r="E81" i="91" l="1"/>
  <c r="E29" i="91" s="1"/>
  <c r="E34" i="91" s="1"/>
  <c r="E36" i="91" s="1"/>
  <c r="G13" i="128" s="1"/>
  <c r="F81" i="91"/>
  <c r="F29" i="91" s="1"/>
  <c r="F34" i="91" s="1"/>
  <c r="F36" i="91" s="1"/>
  <c r="G14" i="128" s="1"/>
  <c r="E56" i="6"/>
  <c r="F56" i="6" s="1"/>
  <c r="E57" i="6"/>
  <c r="F57" i="6" s="1"/>
  <c r="H57" i="6" s="1"/>
  <c r="E58" i="6"/>
  <c r="F58" i="6" s="1"/>
  <c r="H58" i="6" s="1"/>
  <c r="F75" i="6"/>
  <c r="H75" i="6" s="1"/>
  <c r="L75" i="6" s="1"/>
  <c r="F31" i="6"/>
  <c r="H31" i="6" s="1"/>
  <c r="C61" i="7"/>
  <c r="H56" i="6" l="1"/>
  <c r="F63" i="6"/>
  <c r="E63" i="6"/>
  <c r="F74" i="6"/>
  <c r="H74" i="6" s="1"/>
  <c r="L74" i="6" s="1"/>
  <c r="E65" i="6" l="1"/>
  <c r="F16" i="55" s="1"/>
  <c r="F18" i="55" s="1"/>
  <c r="D7" i="91"/>
  <c r="F29" i="55" l="1"/>
  <c r="C7" i="91"/>
  <c r="C11" i="91" s="1"/>
  <c r="D11" i="91"/>
  <c r="D69" i="91" s="1"/>
  <c r="E10" i="6"/>
  <c r="E14" i="6" s="1"/>
  <c r="D76" i="91" l="1"/>
  <c r="D77" i="91" s="1"/>
  <c r="D30" i="91" s="1"/>
  <c r="C68" i="91"/>
  <c r="F21" i="55"/>
  <c r="F10" i="55" s="1"/>
  <c r="F10" i="6"/>
  <c r="F14" i="6" s="1"/>
  <c r="D78" i="91" l="1"/>
  <c r="D79" i="91" s="1"/>
  <c r="C63" i="7"/>
  <c r="F42" i="6"/>
  <c r="H42" i="6" s="1"/>
  <c r="L44" i="6"/>
  <c r="L43" i="6"/>
  <c r="L36" i="6"/>
  <c r="L34" i="6"/>
  <c r="L30" i="6"/>
  <c r="L25" i="6"/>
  <c r="L18" i="6"/>
  <c r="AR61" i="7"/>
  <c r="AQ61" i="7"/>
  <c r="AO61" i="7"/>
  <c r="AN61" i="7"/>
  <c r="AL61" i="7"/>
  <c r="AK61" i="7"/>
  <c r="AJ61" i="7"/>
  <c r="AI61" i="7"/>
  <c r="AG61" i="7"/>
  <c r="AE61" i="7"/>
  <c r="AD61" i="7"/>
  <c r="AC61" i="7"/>
  <c r="AB61" i="7"/>
  <c r="AA61" i="7"/>
  <c r="Z61" i="7"/>
  <c r="V61" i="7"/>
  <c r="T61" i="7"/>
  <c r="O61" i="7"/>
  <c r="N61" i="7"/>
  <c r="K61" i="7"/>
  <c r="J61" i="7"/>
  <c r="I61" i="7"/>
  <c r="H61" i="7"/>
  <c r="G61" i="7"/>
  <c r="E61" i="7"/>
  <c r="D61" i="7"/>
  <c r="AI76" i="7"/>
  <c r="L46" i="6"/>
  <c r="L47" i="6"/>
  <c r="L48" i="6"/>
  <c r="L50" i="6"/>
  <c r="L51" i="6"/>
  <c r="L52" i="6"/>
  <c r="L56" i="6"/>
  <c r="L57" i="6"/>
  <c r="L59" i="6"/>
  <c r="L60" i="6"/>
  <c r="L61" i="6"/>
  <c r="L62" i="6"/>
  <c r="L29" i="6"/>
  <c r="L35" i="6"/>
  <c r="L72" i="6"/>
  <c r="AA76" i="7"/>
  <c r="AA77" i="7" s="1"/>
  <c r="AA78" i="7" s="1"/>
  <c r="AA79" i="7" s="1"/>
  <c r="D81" i="91" l="1"/>
  <c r="D29" i="91" s="1"/>
  <c r="D34" i="91" s="1"/>
  <c r="D36" i="91" s="1"/>
  <c r="G12" i="128" s="1"/>
  <c r="AG76" i="7"/>
  <c r="AG77" i="7" s="1"/>
  <c r="AO63" i="7"/>
  <c r="AI63" i="7"/>
  <c r="AI77" i="7"/>
  <c r="H10" i="6"/>
  <c r="AJ76" i="7"/>
  <c r="AJ77" i="7" s="1"/>
  <c r="AQ76" i="7"/>
  <c r="AQ77" i="7" s="1"/>
  <c r="Z63" i="7"/>
  <c r="AB63" i="7"/>
  <c r="F53" i="6"/>
  <c r="F65" i="6" s="1"/>
  <c r="V76" i="7"/>
  <c r="V77" i="7" s="1"/>
  <c r="AC76" i="7"/>
  <c r="AC77" i="7" s="1"/>
  <c r="AL76" i="7"/>
  <c r="AL77" i="7" s="1"/>
  <c r="AE76" i="7"/>
  <c r="AE77" i="7" s="1"/>
  <c r="AA81" i="7"/>
  <c r="AE63" i="7"/>
  <c r="H63" i="7"/>
  <c r="AK76" i="7"/>
  <c r="AK77" i="7" s="1"/>
  <c r="AN76" i="7"/>
  <c r="AN77" i="7" s="1"/>
  <c r="AO76" i="7"/>
  <c r="AO77" i="7" s="1"/>
  <c r="AD76" i="7"/>
  <c r="AD77" i="7" s="1"/>
  <c r="AR76" i="7"/>
  <c r="AR77" i="7" s="1"/>
  <c r="D63" i="7"/>
  <c r="K63" i="7"/>
  <c r="AJ63" i="7"/>
  <c r="AA63" i="7"/>
  <c r="AQ63" i="7"/>
  <c r="J76" i="7"/>
  <c r="J77" i="7" s="1"/>
  <c r="V63" i="7"/>
  <c r="V64" i="7" s="1"/>
  <c r="E63" i="7"/>
  <c r="G63" i="7"/>
  <c r="I63" i="7"/>
  <c r="J63" i="7"/>
  <c r="N63" i="7"/>
  <c r="O63" i="7"/>
  <c r="T63" i="7"/>
  <c r="AK63" i="7"/>
  <c r="AG63" i="7"/>
  <c r="AC63" i="7"/>
  <c r="AC64" i="7" s="1"/>
  <c r="O76" i="7"/>
  <c r="E76" i="7"/>
  <c r="E77" i="7" s="1"/>
  <c r="I76" i="7"/>
  <c r="I77" i="7" s="1"/>
  <c r="G76" i="7"/>
  <c r="G77" i="7" s="1"/>
  <c r="H76" i="7"/>
  <c r="H77" i="7" s="1"/>
  <c r="AL63" i="7"/>
  <c r="AR63" i="7"/>
  <c r="AR64" i="7" s="1"/>
  <c r="AD63" i="7"/>
  <c r="AN63" i="7"/>
  <c r="G9" i="128"/>
  <c r="K9" i="128" s="1"/>
  <c r="L45" i="6"/>
  <c r="L58" i="6"/>
  <c r="L63" i="6" s="1"/>
  <c r="H63" i="6"/>
  <c r="AA29" i="7" l="1"/>
  <c r="AA34" i="7" s="1"/>
  <c r="AA36" i="7" s="1"/>
  <c r="AA64" i="7" s="1"/>
  <c r="E78" i="7"/>
  <c r="AI78" i="7"/>
  <c r="J78" i="7"/>
  <c r="J79" i="7" s="1"/>
  <c r="H14" i="6"/>
  <c r="AC78" i="7"/>
  <c r="AG78" i="7"/>
  <c r="F81" i="6"/>
  <c r="H81" i="6" s="1"/>
  <c r="AJ78" i="7"/>
  <c r="AJ79" i="7" s="1"/>
  <c r="AN78" i="7"/>
  <c r="AE78" i="7"/>
  <c r="O77" i="7"/>
  <c r="AK78" i="7"/>
  <c r="AO78" i="7"/>
  <c r="I78" i="7"/>
  <c r="G78" i="7"/>
  <c r="H78" i="7"/>
  <c r="V78" i="7"/>
  <c r="AL78" i="7"/>
  <c r="AD78" i="7"/>
  <c r="AR78" i="7"/>
  <c r="AQ78" i="7"/>
  <c r="D69" i="7"/>
  <c r="D26" i="55" l="1"/>
  <c r="D17" i="55" s="1"/>
  <c r="D18" i="55" s="1"/>
  <c r="E26" i="55"/>
  <c r="E17" i="55" s="1"/>
  <c r="E18" i="55" s="1"/>
  <c r="E29" i="55" s="1"/>
  <c r="G81" i="7"/>
  <c r="G29" i="7" s="1"/>
  <c r="G34" i="7" s="1"/>
  <c r="G36" i="7" s="1"/>
  <c r="AJ81" i="7"/>
  <c r="AJ29" i="7" s="1"/>
  <c r="AL81" i="7"/>
  <c r="AL29" i="7" s="1"/>
  <c r="J81" i="7"/>
  <c r="J29" i="7" s="1"/>
  <c r="J34" i="7" s="1"/>
  <c r="J36" i="7" s="1"/>
  <c r="J64" i="7" s="1"/>
  <c r="AD81" i="7"/>
  <c r="AD29" i="7" s="1"/>
  <c r="AD34" i="7" s="1"/>
  <c r="AD36" i="7" s="1"/>
  <c r="I81" i="7"/>
  <c r="I29" i="7" s="1"/>
  <c r="I34" i="7" s="1"/>
  <c r="I36" i="7" s="1"/>
  <c r="AO81" i="7"/>
  <c r="AO29" i="7" s="1"/>
  <c r="AO34" i="7" s="1"/>
  <c r="AO36" i="7" s="1"/>
  <c r="AG81" i="7"/>
  <c r="AI81" i="7"/>
  <c r="AI29" i="7" s="1"/>
  <c r="AI34" i="7" s="1"/>
  <c r="AI36" i="7" s="1"/>
  <c r="AE81" i="7"/>
  <c r="AE29" i="7" s="1"/>
  <c r="AE34" i="7" s="1"/>
  <c r="AE36" i="7" s="1"/>
  <c r="AQ81" i="7"/>
  <c r="AQ29" i="7" s="1"/>
  <c r="AQ34" i="7" s="1"/>
  <c r="AQ36" i="7" s="1"/>
  <c r="V81" i="7"/>
  <c r="V29" i="7" s="1"/>
  <c r="V34" i="7" s="1"/>
  <c r="V36" i="7" s="1"/>
  <c r="AN81" i="7"/>
  <c r="AN29" i="7" s="1"/>
  <c r="AN34" i="7" s="1"/>
  <c r="AN36" i="7" s="1"/>
  <c r="AR81" i="7"/>
  <c r="AR29" i="7" s="1"/>
  <c r="AR34" i="7" s="1"/>
  <c r="AR36" i="7" s="1"/>
  <c r="H81" i="7"/>
  <c r="H29" i="7" s="1"/>
  <c r="H34" i="7" s="1"/>
  <c r="H36" i="7" s="1"/>
  <c r="AK81" i="7"/>
  <c r="AK29" i="7" s="1"/>
  <c r="AK34" i="7" s="1"/>
  <c r="AK36" i="7" s="1"/>
  <c r="AC81" i="7"/>
  <c r="AC29" i="7" s="1"/>
  <c r="AC34" i="7" s="1"/>
  <c r="AC36" i="7" s="1"/>
  <c r="E81" i="7"/>
  <c r="E29" i="7" s="1"/>
  <c r="E34" i="7" s="1"/>
  <c r="E36" i="7" s="1"/>
  <c r="AL34" i="7"/>
  <c r="AL36" i="7" s="1"/>
  <c r="C23" i="8"/>
  <c r="C10" i="8"/>
  <c r="H68" i="128"/>
  <c r="O78" i="7"/>
  <c r="F9" i="10"/>
  <c r="L42" i="6"/>
  <c r="D76" i="7"/>
  <c r="D77" i="7" s="1"/>
  <c r="L49" i="6"/>
  <c r="F82" i="128" l="1"/>
  <c r="E9" i="10"/>
  <c r="E11" i="10" s="1"/>
  <c r="E15" i="10" s="1"/>
  <c r="D9" i="10"/>
  <c r="D15" i="10" s="1"/>
  <c r="E21" i="55"/>
  <c r="E10" i="55" s="1"/>
  <c r="D21" i="55"/>
  <c r="D10" i="55" s="1"/>
  <c r="I10" i="55" s="1"/>
  <c r="Z72" i="7" s="1"/>
  <c r="D29" i="55"/>
  <c r="AJ34" i="7"/>
  <c r="AJ36" i="7" s="1"/>
  <c r="AJ64" i="7" s="1"/>
  <c r="AG29" i="7"/>
  <c r="AG34" i="7" s="1"/>
  <c r="AG36" i="7" s="1"/>
  <c r="O81" i="7"/>
  <c r="O29" i="7" s="1"/>
  <c r="O34" i="7" s="1"/>
  <c r="O36" i="7" s="1"/>
  <c r="C12" i="8"/>
  <c r="C14" i="8" s="1"/>
  <c r="H53" i="6"/>
  <c r="L53" i="6"/>
  <c r="L65" i="6" s="1"/>
  <c r="D78" i="7"/>
  <c r="D81" i="7" s="1"/>
  <c r="D29" i="7" s="1"/>
  <c r="C16" i="8" l="1"/>
  <c r="D34" i="7"/>
  <c r="D36" i="7" s="1"/>
  <c r="C72" i="7"/>
  <c r="E73" i="6" s="1"/>
  <c r="H65" i="6"/>
  <c r="F25" i="55" s="1"/>
  <c r="D27" i="55" l="1"/>
  <c r="D30" i="55" s="1"/>
  <c r="D12" i="55" s="1"/>
  <c r="D17" i="10"/>
  <c r="D19" i="10" s="1"/>
  <c r="F74" i="128"/>
  <c r="I33" i="128" s="1"/>
  <c r="C20" i="8"/>
  <c r="F27" i="55"/>
  <c r="F30" i="55" s="1"/>
  <c r="F12" i="55" s="1"/>
  <c r="E25" i="55"/>
  <c r="F7" i="10"/>
  <c r="F11" i="10" s="1"/>
  <c r="E19" i="10"/>
  <c r="Z76" i="7"/>
  <c r="Z77" i="7" s="1"/>
  <c r="I38" i="128" l="1"/>
  <c r="F13" i="128"/>
  <c r="I26" i="128"/>
  <c r="F65" i="128"/>
  <c r="I12" i="128"/>
  <c r="I46" i="128"/>
  <c r="F56" i="128"/>
  <c r="I54" i="128"/>
  <c r="J54" i="128" s="1"/>
  <c r="F44" i="128"/>
  <c r="F29" i="128"/>
  <c r="F47" i="128"/>
  <c r="I56" i="128"/>
  <c r="J56" i="128" s="1"/>
  <c r="F16" i="128"/>
  <c r="I53" i="128"/>
  <c r="F22" i="128"/>
  <c r="F53" i="128"/>
  <c r="I61" i="128"/>
  <c r="F28" i="128"/>
  <c r="F63" i="128"/>
  <c r="I21" i="128"/>
  <c r="F67" i="128"/>
  <c r="I17" i="128"/>
  <c r="I48" i="128"/>
  <c r="J48" i="128" s="1"/>
  <c r="I20" i="128"/>
  <c r="J20" i="128" s="1"/>
  <c r="I24" i="128"/>
  <c r="I58" i="128"/>
  <c r="F24" i="128"/>
  <c r="F45" i="128"/>
  <c r="F12" i="128"/>
  <c r="F38" i="128"/>
  <c r="F59" i="128"/>
  <c r="I32" i="128"/>
  <c r="I59" i="128"/>
  <c r="I28" i="128"/>
  <c r="J28" i="128" s="1"/>
  <c r="I29" i="128"/>
  <c r="I15" i="128"/>
  <c r="F15" i="128"/>
  <c r="F43" i="128"/>
  <c r="F62" i="128"/>
  <c r="F25" i="128"/>
  <c r="F46" i="128"/>
  <c r="F9" i="128"/>
  <c r="F42" i="128"/>
  <c r="I9" i="128"/>
  <c r="K32" i="128"/>
  <c r="I55" i="128"/>
  <c r="I64" i="128"/>
  <c r="I36" i="128"/>
  <c r="J36" i="128" s="1"/>
  <c r="F17" i="128"/>
  <c r="F33" i="128"/>
  <c r="F60" i="128"/>
  <c r="F23" i="128"/>
  <c r="F48" i="128"/>
  <c r="F70" i="128"/>
  <c r="I57" i="128"/>
  <c r="I25" i="128"/>
  <c r="I63" i="128"/>
  <c r="J63" i="128" s="1"/>
  <c r="I37" i="128"/>
  <c r="J37" i="128" s="1"/>
  <c r="I67" i="128"/>
  <c r="F26" i="128"/>
  <c r="F54" i="128"/>
  <c r="F14" i="128"/>
  <c r="F32" i="128"/>
  <c r="F57" i="128"/>
  <c r="I62" i="128"/>
  <c r="J62" i="128" s="1"/>
  <c r="I13" i="128"/>
  <c r="I60" i="128"/>
  <c r="I27" i="128"/>
  <c r="I65" i="128"/>
  <c r="J65" i="128" s="1"/>
  <c r="I43" i="128"/>
  <c r="J43" i="128" s="1"/>
  <c r="F20" i="128"/>
  <c r="F39" i="128"/>
  <c r="F64" i="128"/>
  <c r="F27" i="128"/>
  <c r="F55" i="128"/>
  <c r="I14" i="128"/>
  <c r="I16" i="128"/>
  <c r="I47" i="128"/>
  <c r="I23" i="128"/>
  <c r="I45" i="128"/>
  <c r="J45" i="128" s="1"/>
  <c r="I44" i="128"/>
  <c r="F37" i="128"/>
  <c r="F58" i="128"/>
  <c r="F21" i="128"/>
  <c r="F36" i="128"/>
  <c r="F61" i="128"/>
  <c r="E27" i="55"/>
  <c r="E30" i="55" s="1"/>
  <c r="E12" i="55" s="1"/>
  <c r="I12" i="55" s="1"/>
  <c r="Z72" i="87" s="1"/>
  <c r="Z72" i="91" s="1"/>
  <c r="Z76" i="91" s="1"/>
  <c r="F50" i="128"/>
  <c r="F49" i="128"/>
  <c r="I50" i="128"/>
  <c r="I49" i="128"/>
  <c r="I39" i="128"/>
  <c r="J39" i="128" s="1"/>
  <c r="K50" i="128"/>
  <c r="K49" i="128"/>
  <c r="F71" i="128"/>
  <c r="F72" i="128" s="1"/>
  <c r="K44" i="128"/>
  <c r="K15" i="128"/>
  <c r="K43" i="128"/>
  <c r="K46" i="128"/>
  <c r="K36" i="128"/>
  <c r="K56" i="128"/>
  <c r="K45" i="128"/>
  <c r="K39" i="128"/>
  <c r="K37" i="128"/>
  <c r="K24" i="128"/>
  <c r="K21" i="128"/>
  <c r="K29" i="128"/>
  <c r="K65" i="128"/>
  <c r="K23" i="128"/>
  <c r="K64" i="128"/>
  <c r="K63" i="128"/>
  <c r="K38" i="128"/>
  <c r="K26" i="128"/>
  <c r="K20" i="128"/>
  <c r="K27" i="128"/>
  <c r="K28" i="128"/>
  <c r="K47" i="128"/>
  <c r="K62" i="128"/>
  <c r="K61" i="128"/>
  <c r="K25" i="128"/>
  <c r="K53" i="128"/>
  <c r="K48" i="128"/>
  <c r="K59" i="128"/>
  <c r="K60" i="128"/>
  <c r="K55" i="128"/>
  <c r="K16" i="128"/>
  <c r="K57" i="128"/>
  <c r="K54" i="128"/>
  <c r="K33" i="128"/>
  <c r="K17" i="128"/>
  <c r="K13" i="128"/>
  <c r="K14" i="128"/>
  <c r="K12" i="128"/>
  <c r="Z78" i="7"/>
  <c r="Z79" i="7" s="1"/>
  <c r="Z81" i="7" l="1"/>
  <c r="Z77" i="91"/>
  <c r="Z30" i="91" s="1"/>
  <c r="J67" i="128"/>
  <c r="C72" i="87"/>
  <c r="Z76" i="87"/>
  <c r="C74" i="91"/>
  <c r="F73" i="6"/>
  <c r="Z29" i="7" l="1"/>
  <c r="Z34" i="7" s="1"/>
  <c r="Z36" i="7" s="1"/>
  <c r="Z64" i="7" s="1"/>
  <c r="Z78" i="91"/>
  <c r="Z79" i="91" s="1"/>
  <c r="Z77" i="87"/>
  <c r="Z78" i="87" s="1"/>
  <c r="Z79" i="87" s="1"/>
  <c r="C72" i="91"/>
  <c r="C76" i="87"/>
  <c r="G73" i="6"/>
  <c r="Z81" i="87" l="1"/>
  <c r="Z29" i="87" s="1"/>
  <c r="Z81" i="91"/>
  <c r="Z29" i="91" s="1"/>
  <c r="Z34" i="91" s="1"/>
  <c r="Z36" i="91" s="1"/>
  <c r="Z64" i="91" s="1"/>
  <c r="H73" i="6"/>
  <c r="C30" i="87"/>
  <c r="C77" i="87"/>
  <c r="C78" i="87" s="1"/>
  <c r="C79" i="87" s="1"/>
  <c r="C81" i="87" l="1"/>
  <c r="C29" i="87" s="1"/>
  <c r="C34" i="87" s="1"/>
  <c r="C36" i="87" s="1"/>
  <c r="C64" i="87" s="1"/>
  <c r="L73" i="6"/>
  <c r="G42" i="128"/>
  <c r="Z34" i="87"/>
  <c r="Z36" i="87" s="1"/>
  <c r="Z64" i="87" s="1"/>
  <c r="I42" i="128" l="1"/>
  <c r="J42" i="128" s="1"/>
  <c r="K42" i="128"/>
  <c r="AB76" i="7"/>
  <c r="AB77" i="7" l="1"/>
  <c r="AB78" i="7" s="1"/>
  <c r="AB81" i="7" l="1"/>
  <c r="AB29" i="7" s="1"/>
  <c r="AB34" i="7" s="1"/>
  <c r="AB36" i="7" s="1"/>
  <c r="T76" i="7"/>
  <c r="T77" i="7" l="1"/>
  <c r="T78" i="7" l="1"/>
  <c r="T81" i="7" l="1"/>
  <c r="T29" i="7" s="1"/>
  <c r="T34" i="7" s="1"/>
  <c r="T36" i="7" s="1"/>
  <c r="L81" i="6"/>
  <c r="E17" i="6" l="1"/>
  <c r="E23" i="6" l="1"/>
  <c r="F23" i="6" s="1"/>
  <c r="E24" i="6"/>
  <c r="F24" i="6" s="1"/>
  <c r="E20" i="6"/>
  <c r="F20" i="6" s="1"/>
  <c r="E21" i="6"/>
  <c r="F21" i="6" s="1"/>
  <c r="E26" i="6"/>
  <c r="F26" i="6" s="1"/>
  <c r="E19" i="6"/>
  <c r="F19" i="6" s="1"/>
  <c r="K76" i="7"/>
  <c r="K77" i="7" s="1"/>
  <c r="F17" i="6"/>
  <c r="E22" i="6" l="1"/>
  <c r="F22" i="6" s="1"/>
  <c r="F27" i="6" s="1"/>
  <c r="C69" i="7"/>
  <c r="K78" i="7"/>
  <c r="E27" i="6" l="1"/>
  <c r="K81" i="7"/>
  <c r="K29" i="7" s="1"/>
  <c r="K34" i="7" s="1"/>
  <c r="K36" i="7" s="1"/>
  <c r="C76" i="7"/>
  <c r="E70" i="6" l="1"/>
  <c r="E77" i="6" s="1"/>
  <c r="F70" i="6" l="1"/>
  <c r="F77" i="6" s="1"/>
  <c r="C68" i="7"/>
  <c r="N76" i="7" l="1"/>
  <c r="N77" i="7" l="1"/>
  <c r="C30" i="7" s="1"/>
  <c r="C77" i="7" l="1"/>
  <c r="E78" i="6" s="1"/>
  <c r="E33" i="6" s="1"/>
  <c r="N78" i="7"/>
  <c r="N81" i="7" l="1"/>
  <c r="N29" i="7" s="1"/>
  <c r="C29" i="7" s="1"/>
  <c r="C34" i="7" s="1"/>
  <c r="C36" i="7" s="1"/>
  <c r="C64" i="7" s="1"/>
  <c r="C78" i="7"/>
  <c r="C79" i="7" s="1"/>
  <c r="N34" i="7" l="1"/>
  <c r="N36" i="7" s="1"/>
  <c r="C81" i="7"/>
  <c r="F33" i="6"/>
  <c r="F78" i="6"/>
  <c r="F79" i="6" s="1"/>
  <c r="H78" i="6" l="1"/>
  <c r="L78" i="6" s="1"/>
  <c r="G17" i="6" l="1"/>
  <c r="C16" i="91" l="1"/>
  <c r="C14" i="91"/>
  <c r="G22" i="128" l="1"/>
  <c r="C24" i="91"/>
  <c r="G19" i="6"/>
  <c r="H17" i="6"/>
  <c r="C69" i="91" l="1"/>
  <c r="H19" i="6"/>
  <c r="L19" i="6" s="1"/>
  <c r="I22" i="128"/>
  <c r="K22" i="128"/>
  <c r="K68" i="128" s="1"/>
  <c r="G68" i="128"/>
  <c r="I71" i="128" s="1"/>
  <c r="L17" i="6"/>
  <c r="I68" i="128" l="1"/>
  <c r="J68" i="128"/>
  <c r="I72" i="128"/>
  <c r="I70" i="128"/>
  <c r="G20" i="6"/>
  <c r="G21" i="6"/>
  <c r="G22" i="6"/>
  <c r="G23" i="6"/>
  <c r="G24" i="6"/>
  <c r="G26" i="6"/>
  <c r="G27" i="6" l="1"/>
  <c r="G70" i="6" s="1"/>
  <c r="G77" i="6" s="1"/>
  <c r="H26" i="6"/>
  <c r="H24" i="6"/>
  <c r="H23" i="6"/>
  <c r="H22" i="6"/>
  <c r="H21" i="6"/>
  <c r="C76" i="91" l="1"/>
  <c r="L21" i="6"/>
  <c r="L22" i="6"/>
  <c r="L26" i="6"/>
  <c r="L24" i="6"/>
  <c r="H20" i="6"/>
  <c r="L20" i="6" l="1"/>
  <c r="H27" i="6"/>
  <c r="C81" i="91" l="1"/>
  <c r="C30" i="91"/>
  <c r="C77" i="91"/>
  <c r="C78" i="91" s="1"/>
  <c r="C79" i="91" s="1"/>
  <c r="G78" i="6"/>
  <c r="G79" i="6" l="1"/>
  <c r="G80" i="6" s="1"/>
  <c r="G82" i="6" s="1"/>
  <c r="G33" i="6"/>
  <c r="H33" i="6" s="1"/>
  <c r="L33" i="6" s="1"/>
  <c r="C29" i="91"/>
  <c r="C34" i="91" l="1"/>
  <c r="C36" i="91" s="1"/>
  <c r="C64" i="91" s="1"/>
  <c r="F68" i="128"/>
  <c r="H70" i="6" l="1"/>
  <c r="H77" i="6" s="1"/>
  <c r="E79" i="6"/>
  <c r="E80" i="6" l="1"/>
  <c r="F80" i="6" s="1"/>
  <c r="H79" i="6"/>
  <c r="G32" i="6"/>
  <c r="E82" i="6" l="1"/>
  <c r="E32" i="6" s="1"/>
  <c r="E37" i="6" s="1"/>
  <c r="E39" i="6" s="1"/>
  <c r="F82" i="6"/>
  <c r="H82" i="6" s="1"/>
  <c r="H80" i="6"/>
  <c r="G37" i="6"/>
  <c r="G39" i="6" s="1"/>
  <c r="F32" i="6" l="1"/>
  <c r="H32" i="6" s="1"/>
  <c r="H37" i="6" s="1"/>
  <c r="H39" i="6" s="1"/>
  <c r="F37" i="6" l="1"/>
  <c r="F39" i="6" s="1"/>
  <c r="F67" i="6" s="1"/>
  <c r="F13" i="10"/>
  <c r="F15" i="10" s="1"/>
  <c r="H67" i="6"/>
  <c r="F19" i="10" l="1"/>
  <c r="J10" i="6" l="1"/>
  <c r="J23" i="6" s="1"/>
  <c r="F21" i="10"/>
  <c r="J31" i="6" l="1"/>
  <c r="L31" i="6" s="1"/>
  <c r="J9" i="6"/>
  <c r="L10" i="6"/>
  <c r="J14" i="6"/>
  <c r="L14" i="6" l="1"/>
  <c r="L23" i="6"/>
  <c r="L27" i="6" s="1"/>
  <c r="J27" i="6"/>
  <c r="J70" i="6" s="1"/>
  <c r="J77" i="6" l="1"/>
  <c r="J79" i="6" s="1"/>
  <c r="J80" i="6" s="1"/>
  <c r="J82" i="6" s="1"/>
  <c r="J32" i="6" s="1"/>
  <c r="L70" i="6"/>
  <c r="L77" i="6" s="1"/>
  <c r="L79" i="6" s="1"/>
  <c r="L80" i="6" s="1"/>
  <c r="L82" i="6" s="1"/>
  <c r="J37" i="6" l="1"/>
  <c r="J39" i="6" s="1"/>
  <c r="L32" i="6"/>
  <c r="L37" i="6" l="1"/>
  <c r="L39" i="6" s="1"/>
  <c r="L67" i="6" s="1"/>
</calcChain>
</file>

<file path=xl/sharedStrings.xml><?xml version="1.0" encoding="utf-8"?>
<sst xmlns="http://schemas.openxmlformats.org/spreadsheetml/2006/main" count="2674" uniqueCount="503">
  <si>
    <t>Return on Rate Base</t>
  </si>
  <si>
    <t>Difference</t>
  </si>
  <si>
    <t>Per Company</t>
  </si>
  <si>
    <t>Revenue</t>
  </si>
  <si>
    <t>Interest</t>
  </si>
  <si>
    <t>Adjustments</t>
  </si>
  <si>
    <t>Price Change</t>
  </si>
  <si>
    <t>Amortization</t>
  </si>
  <si>
    <t>Working Capital</t>
  </si>
  <si>
    <t>Operating Revenues:</t>
  </si>
  <si>
    <t>General Business Revenues</t>
  </si>
  <si>
    <t>Interdepartmental</t>
  </si>
  <si>
    <t>Special Sales</t>
  </si>
  <si>
    <t>Other operating revenues</t>
  </si>
  <si>
    <t>Total Operating Revenues</t>
  </si>
  <si>
    <t>Operating Expenses:</t>
  </si>
  <si>
    <t>Steam Production</t>
  </si>
  <si>
    <t>Nuclear Production</t>
  </si>
  <si>
    <t>Hydro Production</t>
  </si>
  <si>
    <t>Other Power Supply</t>
  </si>
  <si>
    <t>Transmission</t>
  </si>
  <si>
    <t>Distribution</t>
  </si>
  <si>
    <t>Customer Accounting</t>
  </si>
  <si>
    <t>Customer Service &amp; Info</t>
  </si>
  <si>
    <t>Sales</t>
  </si>
  <si>
    <t>Administrative &amp; General</t>
  </si>
  <si>
    <t>Total O&amp;M Expense</t>
  </si>
  <si>
    <t>Depreciation</t>
  </si>
  <si>
    <t>Taxes Other than Income</t>
  </si>
  <si>
    <t>Income Taxes:  Federal</t>
  </si>
  <si>
    <t xml:space="preserve">                       :  State</t>
  </si>
  <si>
    <t>Deferred Income Taxes</t>
  </si>
  <si>
    <t>Investment Tax Credit Adj.</t>
  </si>
  <si>
    <t>Misc. Revenue &amp; Expense</t>
  </si>
  <si>
    <t>Total Operating Expenses:</t>
  </si>
  <si>
    <t>Rate Base:</t>
  </si>
  <si>
    <t>Electric Plant in Service</t>
  </si>
  <si>
    <t>Plant Held for Future Use</t>
  </si>
  <si>
    <t>Misc. Deferred Debits</t>
  </si>
  <si>
    <t>Electric Plant Acq Adj</t>
  </si>
  <si>
    <t>Nuclear Fuel</t>
  </si>
  <si>
    <t>Prepayments</t>
  </si>
  <si>
    <t>Fuel Stock</t>
  </si>
  <si>
    <t>Material &amp; Supplies</t>
  </si>
  <si>
    <t>Weatherization Loans</t>
  </si>
  <si>
    <t>Misc. Rate Base</t>
  </si>
  <si>
    <t>Total Electric Plant:</t>
  </si>
  <si>
    <t>Deductions:</t>
  </si>
  <si>
    <t>Accum. Prov. for Depreciation</t>
  </si>
  <si>
    <t>Accum. Prov. for Amortization</t>
  </si>
  <si>
    <t>Accum. Deferred Income Tax</t>
  </si>
  <si>
    <t>Unamortized ITC</t>
  </si>
  <si>
    <t>Customer Advances for Const.</t>
  </si>
  <si>
    <t>Customer Service Deposits</t>
  </si>
  <si>
    <t>Miscellaneous Deductions</t>
  </si>
  <si>
    <t>Total Deductions:</t>
  </si>
  <si>
    <t>Total Rate Base:</t>
  </si>
  <si>
    <t>TAX CALCULATION</t>
  </si>
  <si>
    <t>Operating Revenue</t>
  </si>
  <si>
    <t>Other Deductions</t>
  </si>
  <si>
    <t>Interest (AFUDC)</t>
  </si>
  <si>
    <t>Schedule "M" additions</t>
  </si>
  <si>
    <t>Schedule "M" deductions</t>
  </si>
  <si>
    <t>Income Before Tax</t>
  </si>
  <si>
    <t>State Income Tax</t>
  </si>
  <si>
    <t>Taxable Income</t>
  </si>
  <si>
    <t>Federal Income Tax</t>
  </si>
  <si>
    <t>Jurisdiction Specific Adjusted Rate Base</t>
  </si>
  <si>
    <t>Total Rate Base Deductions:</t>
  </si>
  <si>
    <t>Federal Income Tax-Current</t>
  </si>
  <si>
    <t>Cap.Structure</t>
  </si>
  <si>
    <t>Weighted Cost</t>
  </si>
  <si>
    <t>Long-term Debt</t>
  </si>
  <si>
    <t>Short term Debt</t>
  </si>
  <si>
    <t>Conversion Factor</t>
  </si>
  <si>
    <t>Operating Revenue Deductions:</t>
  </si>
  <si>
    <t>Uncollectible Accounts</t>
  </si>
  <si>
    <t>WUTC Fee</t>
  </si>
  <si>
    <t>Sub-Total</t>
  </si>
  <si>
    <t>Federal Income Tax @ 35%</t>
  </si>
  <si>
    <t>Weighted Average Cost of Capital</t>
  </si>
  <si>
    <t>customer accounting</t>
  </si>
  <si>
    <t>other taxes</t>
  </si>
  <si>
    <t>Net Operating Income Conversion Factor</t>
  </si>
  <si>
    <t>Debt Rate</t>
  </si>
  <si>
    <t>Type of Capital</t>
  </si>
  <si>
    <t>Preferred Stock</t>
  </si>
  <si>
    <t>Common Stock</t>
  </si>
  <si>
    <t>Adj.</t>
  </si>
  <si>
    <t>NOI</t>
  </si>
  <si>
    <t>Net Rate Base</t>
  </si>
  <si>
    <t>Requirement</t>
  </si>
  <si>
    <t>No.</t>
  </si>
  <si>
    <t>Impact</t>
  </si>
  <si>
    <t>Per Books</t>
  </si>
  <si>
    <t>Net Operating Income:</t>
  </si>
  <si>
    <t>Company uses inverse known as "Net to Gross Bump-up".</t>
  </si>
  <si>
    <t>Calculation of Revenue Requirement Deficiency or (Excess):</t>
  </si>
  <si>
    <t>Net Operating Income Requirement</t>
  </si>
  <si>
    <t>Proforma Net Operating Income</t>
  </si>
  <si>
    <t>NOI &gt; Revenue Conversion Factor</t>
  </si>
  <si>
    <t>Structure</t>
  </si>
  <si>
    <t>Interest True Up</t>
  </si>
  <si>
    <t>Staff</t>
  </si>
  <si>
    <t>Capital Structure</t>
  </si>
  <si>
    <t>Percentage Increase in Revenues</t>
  </si>
  <si>
    <t>O &amp; M</t>
  </si>
  <si>
    <t>TAX ADJUSTMENTS</t>
  </si>
  <si>
    <t>RATE BASE</t>
  </si>
  <si>
    <t>REVENUE</t>
  </si>
  <si>
    <t>POWER COSTS</t>
  </si>
  <si>
    <t>STAFF PROPOSED</t>
  </si>
  <si>
    <t>DEPRECIATION/AMORTIZATION</t>
  </si>
  <si>
    <t>Remove Non-Recurring Entries</t>
  </si>
  <si>
    <t>Temperature Normalization</t>
  </si>
  <si>
    <t>Revenue Normalizing</t>
  </si>
  <si>
    <t>Wheeling Revenue</t>
  </si>
  <si>
    <t>SO</t>
  </si>
  <si>
    <t>TOTAL</t>
  </si>
  <si>
    <t>ACCOUNT</t>
  </si>
  <si>
    <t>COMPANY</t>
  </si>
  <si>
    <t>FACTOR</t>
  </si>
  <si>
    <t>FACTOR %</t>
  </si>
  <si>
    <t>ALLOCATED</t>
  </si>
  <si>
    <t>RES</t>
  </si>
  <si>
    <t>WA</t>
  </si>
  <si>
    <t>Situs</t>
  </si>
  <si>
    <t>Description of Adjustment:</t>
  </si>
  <si>
    <t>SG</t>
  </si>
  <si>
    <t>SC</t>
  </si>
  <si>
    <t>SE</t>
  </si>
  <si>
    <t>GPS</t>
  </si>
  <si>
    <t>SNP</t>
  </si>
  <si>
    <t>SNPD</t>
  </si>
  <si>
    <t>CN</t>
  </si>
  <si>
    <t>CIAC</t>
  </si>
  <si>
    <t>TAXDEPR</t>
  </si>
  <si>
    <t>BADDEBT</t>
  </si>
  <si>
    <t>DITEXP</t>
  </si>
  <si>
    <t>DITBAL</t>
  </si>
  <si>
    <t>ITC84</t>
  </si>
  <si>
    <t>ITC85</t>
  </si>
  <si>
    <t>ITC86</t>
  </si>
  <si>
    <t>ITC88</t>
  </si>
  <si>
    <t>ITC89</t>
  </si>
  <si>
    <t>ITC90</t>
  </si>
  <si>
    <t>OTHER</t>
  </si>
  <si>
    <t>NUTIL</t>
  </si>
  <si>
    <t>SNPT</t>
  </si>
  <si>
    <t>TROJP</t>
  </si>
  <si>
    <t>TROJD</t>
  </si>
  <si>
    <t>SCHMDEXP</t>
  </si>
  <si>
    <t>CA</t>
  </si>
  <si>
    <t>OR</t>
  </si>
  <si>
    <t>UT</t>
  </si>
  <si>
    <t>ID</t>
  </si>
  <si>
    <t>108GP</t>
  </si>
  <si>
    <t>108HP</t>
  </si>
  <si>
    <t>108SP</t>
  </si>
  <si>
    <t>108TP</t>
  </si>
  <si>
    <t>403GP</t>
  </si>
  <si>
    <t>403HP</t>
  </si>
  <si>
    <t>403SP</t>
  </si>
  <si>
    <t>403TP</t>
  </si>
  <si>
    <t>SCHMAT</t>
  </si>
  <si>
    <t>SCHMDT</t>
  </si>
  <si>
    <t>Adjustment to Expense:</t>
  </si>
  <si>
    <t xml:space="preserve"> </t>
  </si>
  <si>
    <t>CAGW</t>
  </si>
  <si>
    <t>Adjustment Detail:</t>
  </si>
  <si>
    <t>CAEW</t>
  </si>
  <si>
    <t>CAGE</t>
  </si>
  <si>
    <t>Adjustment to Rate Base:</t>
  </si>
  <si>
    <t>JBG</t>
  </si>
  <si>
    <t>JBE</t>
  </si>
  <si>
    <t>Adjustment to Tax:</t>
  </si>
  <si>
    <t>WASHINGTON</t>
  </si>
  <si>
    <t>Effective Price Change</t>
  </si>
  <si>
    <t>WRG</t>
  </si>
  <si>
    <t>WRE</t>
  </si>
  <si>
    <t>S</t>
  </si>
  <si>
    <t>CAEE</t>
  </si>
  <si>
    <t>Other Interest Expense - Restating</t>
  </si>
  <si>
    <t>Restating:</t>
  </si>
  <si>
    <t>Weighted Cost of Debt:</t>
  </si>
  <si>
    <t>Restated Interest Expense</t>
  </si>
  <si>
    <t>Tax Depreciation</t>
  </si>
  <si>
    <t>Customer Advances for Construction</t>
  </si>
  <si>
    <t>DIT Expense</t>
  </si>
  <si>
    <t>AVERAGE OF MONTHLY AVERAGE FACTORS</t>
  </si>
  <si>
    <t>West Control Area</t>
  </si>
  <si>
    <t>DESCRIPTION</t>
  </si>
  <si>
    <t>FERC-UPL</t>
  </si>
  <si>
    <t>System Generation</t>
  </si>
  <si>
    <t>System Capacity</t>
  </si>
  <si>
    <t>System Energy</t>
  </si>
  <si>
    <t>Control Area Energy - West</t>
  </si>
  <si>
    <t>Control Area Energy - East</t>
  </si>
  <si>
    <t>System Overhead</t>
  </si>
  <si>
    <t>Gross Plant-System</t>
  </si>
  <si>
    <t>System Net Plant</t>
  </si>
  <si>
    <t>Division Net Plant Distribution</t>
  </si>
  <si>
    <t>Control Area Generation - West</t>
  </si>
  <si>
    <t>Control Area Generation - East</t>
  </si>
  <si>
    <t>Jim Bridger Generation</t>
  </si>
  <si>
    <t>Jim Bridger Energy</t>
  </si>
  <si>
    <t>Wheeling Revenue - Generation</t>
  </si>
  <si>
    <t>Wheeling Revenue - Energy</t>
  </si>
  <si>
    <t>Customer - System</t>
  </si>
  <si>
    <t>Bad Debt Expense</t>
  </si>
  <si>
    <t>Accumulated Investment Tax Credit 1984</t>
  </si>
  <si>
    <t>Accumulated Investment Tax Credit 1985</t>
  </si>
  <si>
    <t>Accumulated Investment Tax Credit 1986</t>
  </si>
  <si>
    <t>Accumulated Investment Tax Credit 1988</t>
  </si>
  <si>
    <t>Accumulated Investment Tax Credit 1989</t>
  </si>
  <si>
    <t>Accumulated Investment Tax Credit 1990</t>
  </si>
  <si>
    <t>Other Electric</t>
  </si>
  <si>
    <t>Non-Utility</t>
  </si>
  <si>
    <t>System Net Transmission Plant</t>
  </si>
  <si>
    <t>Trojan Plant Allocator</t>
  </si>
  <si>
    <t>Trojan Decommissioning Allocator</t>
  </si>
  <si>
    <t>DIT Balance</t>
  </si>
  <si>
    <t>SCHMAT Depreciation Expense</t>
  </si>
  <si>
    <t>3.5</t>
  </si>
  <si>
    <t>4.1</t>
  </si>
  <si>
    <t>4.2</t>
  </si>
  <si>
    <t>4.3</t>
  </si>
  <si>
    <t>4.4</t>
  </si>
  <si>
    <t>4.6</t>
  </si>
  <si>
    <t>Def Inc Tax Expense</t>
  </si>
  <si>
    <t>4.7</t>
  </si>
  <si>
    <t>4.8</t>
  </si>
  <si>
    <t>6.1</t>
  </si>
  <si>
    <t>8.10</t>
  </si>
  <si>
    <t>Environmental Remediation</t>
  </si>
  <si>
    <t>3.3</t>
  </si>
  <si>
    <t>3.4</t>
  </si>
  <si>
    <t>3.6</t>
  </si>
  <si>
    <t>4.5</t>
  </si>
  <si>
    <t>cross check</t>
  </si>
  <si>
    <t xml:space="preserve">Misc. Deferred Debits </t>
  </si>
  <si>
    <t xml:space="preserve">Accum. Deferred Income Tax </t>
  </si>
  <si>
    <t xml:space="preserve">Schedule "M" additions </t>
  </si>
  <si>
    <t xml:space="preserve">Schedule "M" deductions </t>
  </si>
  <si>
    <t>Total Adjustments</t>
  </si>
  <si>
    <t>PRO</t>
  </si>
  <si>
    <t>Insurance Expense</t>
  </si>
  <si>
    <t>Major Plant Additions</t>
  </si>
  <si>
    <t>Federal Tax Credit</t>
  </si>
  <si>
    <t>3.1</t>
  </si>
  <si>
    <t>3.2</t>
  </si>
  <si>
    <t>4.9</t>
  </si>
  <si>
    <t>4.10</t>
  </si>
  <si>
    <t>5.2</t>
  </si>
  <si>
    <t>Description of Company Adjustment:</t>
  </si>
  <si>
    <t xml:space="preserve"> Wyo-UPL</t>
  </si>
  <si>
    <t>NON-UTIL</t>
  </si>
  <si>
    <t>WYP</t>
  </si>
  <si>
    <t>WA Public Utility Tax Adjustment</t>
  </si>
  <si>
    <t>Trued-up Interest Expense</t>
  </si>
  <si>
    <t>Unadjusted Interest Expense</t>
  </si>
  <si>
    <t>Restating Interest True-up Adjustment</t>
  </si>
  <si>
    <t>Pro Forma:</t>
  </si>
  <si>
    <t>Total Pro Forma Interest True-up Adjustment</t>
  </si>
  <si>
    <t>Production Factor</t>
  </si>
  <si>
    <t>Depreciation Expense</t>
  </si>
  <si>
    <t>7.7</t>
  </si>
  <si>
    <t>Energy Tax Credits</t>
  </si>
  <si>
    <t>Federal Income Tax Before Credits</t>
  </si>
  <si>
    <t>Adjustment 7.1</t>
  </si>
  <si>
    <t>WY</t>
  </si>
  <si>
    <t>WCA</t>
  </si>
  <si>
    <t>Irrigation Load Control Program</t>
  </si>
  <si>
    <t>Advertising</t>
  </si>
  <si>
    <t>Property Tax Expense</t>
  </si>
  <si>
    <t>WA Low Income Tax Credit</t>
  </si>
  <si>
    <t>Total Rate Base</t>
  </si>
  <si>
    <t>Accumulated Reserve</t>
  </si>
  <si>
    <t>Total Accumulated Reserve</t>
  </si>
  <si>
    <t>Total Depreciation Expense</t>
  </si>
  <si>
    <t>Misc. Asset Sales and Removals</t>
  </si>
  <si>
    <t>Investor Supplied Working Capital</t>
  </si>
  <si>
    <t>6.2</t>
  </si>
  <si>
    <t>6.3</t>
  </si>
  <si>
    <t>8.6</t>
  </si>
  <si>
    <t>8.8</t>
  </si>
  <si>
    <t>8.9</t>
  </si>
  <si>
    <t>8.11</t>
  </si>
  <si>
    <t>8.12</t>
  </si>
  <si>
    <t>8.13</t>
  </si>
  <si>
    <t>Net Operating Revenue :</t>
  </si>
  <si>
    <t>(a)</t>
  </si>
  <si>
    <t>(b)</t>
  </si>
  <si>
    <t>(c)</t>
  </si>
  <si>
    <t>(d)</t>
  </si>
  <si>
    <t>(e)</t>
  </si>
  <si>
    <t>(f)</t>
  </si>
  <si>
    <t>(g)</t>
  </si>
  <si>
    <t>Cost</t>
  </si>
  <si>
    <t>Legal Expenses</t>
  </si>
  <si>
    <t>State Utility Tax ((3.8734%- (Line 3 * 3.8734%))</t>
  </si>
  <si>
    <t>Adjustment 8.4</t>
  </si>
  <si>
    <t>TYPE</t>
  </si>
  <si>
    <t>Adjusted Results at Company's ROR and Conversion</t>
  </si>
  <si>
    <t>Staff's ROR</t>
  </si>
  <si>
    <t>Adjustment 6.4</t>
  </si>
  <si>
    <r>
      <t>Impact per Filing</t>
    </r>
    <r>
      <rPr>
        <vertAlign val="superscript"/>
        <sz val="10"/>
        <rFont val="Times New Roman"/>
        <family val="1"/>
      </rPr>
      <t>1</t>
    </r>
  </si>
  <si>
    <t>SO2 Emission Allowance Sales</t>
  </si>
  <si>
    <t>6.4</t>
  </si>
  <si>
    <t>7.8</t>
  </si>
  <si>
    <t>,</t>
  </si>
  <si>
    <t>Unadjusted Results
2013 CBR</t>
  </si>
  <si>
    <t>Restating Adjustments</t>
  </si>
  <si>
    <t>Total Adjusted Actual Results</t>
  </si>
  <si>
    <t>Pro Forma Adjustments</t>
  </si>
  <si>
    <t>Adjusted Results at Present Rates</t>
  </si>
  <si>
    <t>Adjusted Results With Price Change</t>
  </si>
  <si>
    <t>O&amp;M Expense</t>
  </si>
  <si>
    <t>Nominal Tax Rate</t>
  </si>
  <si>
    <t>COMPANY PROPOSED</t>
  </si>
  <si>
    <t>WCA Allocation Factors</t>
  </si>
  <si>
    <t>Summary of Adjustments (Restating &amp; Pro Forma)</t>
  </si>
  <si>
    <t>Summary of Restating Adjustments</t>
  </si>
  <si>
    <t>Summary of Pro Forma Adjustments</t>
  </si>
  <si>
    <t>Net Rate Base - Washington Jurisdiction</t>
  </si>
  <si>
    <t>Proposed Rate of Return</t>
  </si>
  <si>
    <t>Net Operating Income Deficiency</t>
  </si>
  <si>
    <t>Revenue Requirement Deficiency (line 9/line 11)</t>
  </si>
  <si>
    <t>Revenue Sensitive Tax Rates:</t>
  </si>
  <si>
    <t>Pro Forma Major Plant Additions</t>
  </si>
  <si>
    <t>5.1</t>
  </si>
  <si>
    <t>7.1</t>
  </si>
  <si>
    <t>7.2</t>
  </si>
  <si>
    <t>7.3</t>
  </si>
  <si>
    <t>7.4</t>
  </si>
  <si>
    <t>7.5</t>
  </si>
  <si>
    <t>7.6</t>
  </si>
  <si>
    <t>7.9</t>
  </si>
  <si>
    <t>8.1</t>
  </si>
  <si>
    <t>8.2</t>
  </si>
  <si>
    <t>8.3</t>
  </si>
  <si>
    <t>8.4</t>
  </si>
  <si>
    <t>8.5</t>
  </si>
  <si>
    <t>8.7</t>
  </si>
  <si>
    <t>Renewable Energy Credits</t>
  </si>
  <si>
    <t>Miscellan -eous Expense &amp; Revenue</t>
  </si>
  <si>
    <t>General Wage Increase (Annualizing)</t>
  </si>
  <si>
    <t>DSM  Expense Removal</t>
  </si>
  <si>
    <t>Revenue-Sensitive/ Uncollectible Expense</t>
  </si>
  <si>
    <t>Net Power Costs - Removal</t>
  </si>
  <si>
    <t>Colstrip #3 Removal</t>
  </si>
  <si>
    <t>End-of-Period Plant Reserves</t>
  </si>
  <si>
    <t>Annualization of Base Period Depr./Amort. Expense</t>
  </si>
  <si>
    <t>Hydro Decommissioing</t>
  </si>
  <si>
    <t>Accelerated Depreciation on Jim Bridger &amp; Colstrip</t>
  </si>
  <si>
    <t>Production Tax Credit</t>
  </si>
  <si>
    <t>PowerTax ADIT Balance</t>
  </si>
  <si>
    <t>Flow-Through Adjustment</t>
  </si>
  <si>
    <t>Remove Deferred State Tax Expense &amp; Balance</t>
  </si>
  <si>
    <t>AFUDC Equity</t>
  </si>
  <si>
    <t>Jim Bridger Mine Rate Base</t>
  </si>
  <si>
    <t>Removal of Colstrip #4 AFUDC</t>
  </si>
  <si>
    <t>End-of-Period Plant Balances</t>
  </si>
  <si>
    <t>Chehalis Regulatory Asset Adjustment</t>
  </si>
  <si>
    <t>Idaho Asset Exchange</t>
  </si>
  <si>
    <t>Actual, Adjusted, &amp; Normalized Results of Operations - Washington</t>
  </si>
  <si>
    <t>For The Twelve Months Ending June 2015 - Staff Revenue Requirement</t>
  </si>
  <si>
    <t>Revenue Requirement Cap (As proposed by PacifiCorp)</t>
  </si>
  <si>
    <t>Colstrip and Jim Bridger Accelerated Depreciation</t>
  </si>
  <si>
    <t>Incremental Depreciation Expense</t>
  </si>
  <si>
    <t>Incremental Depreciation Reserve</t>
  </si>
  <si>
    <t>Adjustment to Tax</t>
  </si>
  <si>
    <t>Washington Expedited Rate Filing -  June 2015</t>
  </si>
  <si>
    <t>STAFF</t>
  </si>
  <si>
    <t>Remove Plants to Idaho Power</t>
  </si>
  <si>
    <t>Remove Reserves to Idaho Power</t>
  </si>
  <si>
    <t>Add Plants from Idaho Power</t>
  </si>
  <si>
    <t>Total</t>
  </si>
  <si>
    <t>Add Reserves Transferred from Idaho Power</t>
  </si>
  <si>
    <t>ADIT Balance at June 2015 - WA</t>
  </si>
  <si>
    <t>404IP</t>
  </si>
  <si>
    <t>403OP</t>
  </si>
  <si>
    <t>TP</t>
  </si>
  <si>
    <t>SP</t>
  </si>
  <si>
    <t>OP</t>
  </si>
  <si>
    <t>GP</t>
  </si>
  <si>
    <t>DP</t>
  </si>
  <si>
    <t>182M</t>
  </si>
  <si>
    <t>111IP</t>
  </si>
  <si>
    <t>111HP</t>
  </si>
  <si>
    <t>111GP</t>
  </si>
  <si>
    <t>108OP</t>
  </si>
  <si>
    <t>108MP</t>
  </si>
  <si>
    <t>108DP</t>
  </si>
  <si>
    <t>Steam Production - Sch M Adjust</t>
  </si>
  <si>
    <t>Steam Production - DIT Expense</t>
  </si>
  <si>
    <t>Steam Production - AMA ADIT</t>
  </si>
  <si>
    <t>as filed</t>
  </si>
  <si>
    <t>discovery</t>
  </si>
  <si>
    <t>ADIT Balance</t>
  </si>
  <si>
    <t>Cholla SHL</t>
  </si>
  <si>
    <t>Accel Amort of Pollution Cntrl Facilities</t>
  </si>
  <si>
    <t>California</t>
  </si>
  <si>
    <t>Idaho</t>
  </si>
  <si>
    <t>Other</t>
  </si>
  <si>
    <t>Oregon</t>
  </si>
  <si>
    <t>Utah</t>
  </si>
  <si>
    <t>Washington</t>
  </si>
  <si>
    <t>Wyoming</t>
  </si>
  <si>
    <t>PP&amp;E Adjustment - SNP</t>
  </si>
  <si>
    <t>PP&amp;E Adjustment - CIAC</t>
  </si>
  <si>
    <t>PP&amp;E Adjustment - SG</t>
  </si>
  <si>
    <t>PP&amp;E Adjustment - JBG</t>
  </si>
  <si>
    <t>PP&amp;E Adjustment - JBE</t>
  </si>
  <si>
    <t>PP&amp;E Adjustment - SNPD</t>
  </si>
  <si>
    <t>PP&amp;E Adjustment - SO</t>
  </si>
  <si>
    <t xml:space="preserve">OTHER </t>
  </si>
  <si>
    <t>Adjustment 7.4</t>
  </si>
  <si>
    <t xml:space="preserve">PowerTax ADIT Balance </t>
  </si>
  <si>
    <t>Adjustment 7.7</t>
  </si>
  <si>
    <t xml:space="preserve">This adjustment removes the deferred state income tax expense  and associated balances related to the non-property items from results since state income tax expense is excluded under the WCA allocation methodology.
The column "Total Company Discovery" the effects of the PATH Act as detailed by the Company in response to Boise Data Request 09.
Staff does not contest this adjustment.  The purpose of the "Staff" column is to maintain functionality in the workbook
</t>
  </si>
  <si>
    <t>Miscellaneous Epxense &amp; Revenue</t>
  </si>
  <si>
    <t>Adjustment 4.1</t>
  </si>
  <si>
    <t>Adjustment to Revenue:</t>
  </si>
  <si>
    <t>Gain on Property Sales</t>
  </si>
  <si>
    <t>Loss on Property Sales</t>
  </si>
  <si>
    <t>Amortization Expense</t>
  </si>
  <si>
    <t>Other Expenses</t>
  </si>
  <si>
    <t>Transmission Expense</t>
  </si>
  <si>
    <t>Customer Accounts</t>
  </si>
  <si>
    <t>Info. &amp; Instructional Advertising</t>
  </si>
  <si>
    <t>Office Supplies</t>
  </si>
  <si>
    <t>Outside Services</t>
  </si>
  <si>
    <t>Regulatory Commission Expense</t>
  </si>
  <si>
    <t>Duplicate Charges</t>
  </si>
  <si>
    <t>Misc. General Expense</t>
  </si>
  <si>
    <t>Total Miscellaneous General Expense Removal</t>
  </si>
  <si>
    <t>Staff Adjustment for Modeling Effects</t>
  </si>
  <si>
    <t>Accum. Prov. For Depreciation</t>
  </si>
  <si>
    <t>Adjustment 8.13</t>
  </si>
  <si>
    <t>Adjustment 6.1</t>
  </si>
  <si>
    <t>Annualization of Base Period Depreciation/Amortization Expense</t>
  </si>
  <si>
    <t>Adjustment 6.2</t>
  </si>
  <si>
    <t>Schedule M Adjustment</t>
  </si>
  <si>
    <t>Accum Def Inc Tax Bal</t>
  </si>
  <si>
    <t>Adjustment 8.11</t>
  </si>
  <si>
    <t>403MP</t>
  </si>
  <si>
    <t>Adjustment 8.10</t>
  </si>
  <si>
    <t>CWC</t>
  </si>
  <si>
    <t>Memberships &amp; Subscriptions</t>
  </si>
  <si>
    <t>Adjustment 4.9</t>
  </si>
  <si>
    <t>Remove:</t>
  </si>
  <si>
    <t>Memberships As Booked</t>
  </si>
  <si>
    <t>Add Back:</t>
  </si>
  <si>
    <t>Memberships on State Specific Factors</t>
  </si>
  <si>
    <t>Adjustment 7.2</t>
  </si>
  <si>
    <t>Taxes Other Than Income</t>
  </si>
  <si>
    <t>Adjustment 8.2</t>
  </si>
  <si>
    <t>Remove Booked Env. Cost Amort.</t>
  </si>
  <si>
    <t>Add back Third West Amortization</t>
  </si>
  <si>
    <t>Add back Remediation Projects Cost</t>
  </si>
  <si>
    <t xml:space="preserve">Adjustment to Rate Base: </t>
  </si>
  <si>
    <t>Remove Env. Reg. Asset as Booked</t>
  </si>
  <si>
    <t>Add back Third West Regulatory Asset</t>
  </si>
  <si>
    <t>Schedule M Adjustment - Third West</t>
  </si>
  <si>
    <t xml:space="preserve">Adjustment to Tax: </t>
  </si>
  <si>
    <t>Other Interest Expense - Pro Forma</t>
  </si>
  <si>
    <t>mark</t>
  </si>
  <si>
    <t xml:space="preserve">Modelling Switches </t>
  </si>
  <si>
    <t>Determines which column (Staff, Company, or Company discovery) to use to calculate revenue requirement</t>
  </si>
  <si>
    <t>Sets Which Case to Present</t>
  </si>
  <si>
    <t>Pacific Power GRC UE-152253</t>
  </si>
  <si>
    <t>Pacific Power
 (Updated in Discovery)</t>
  </si>
  <si>
    <t>PacifiCorp ERF UE-152253</t>
  </si>
  <si>
    <t>This adjustment removes from results of operations certain miscellaneous expenses that should have been charged to non-regulated accounts.  It also reallocates gains and losses on property sales to reflect the appropriate allocation.  In addition, a reversing entry was made to correct an Oregon depreciation deferral incorrectly booked on a Control Area Generation-West (CAGW) factor that should have been booked situs to Oregon. This adjustment corrects that allocation as well. 
The column "Total Company Discovery"  reflects the effects of removing expenses related to the Cholla Coal Plant in Arizona in the Company's in response to Boise Data Request 054.
Staff does not contest this adjustment.</t>
  </si>
  <si>
    <t xml:space="preserve">This pro forma adjustment records annual incremental depreciation expense and reserve on Jim Bridger Plant and Colstrip Unit 4 assuming depreciation schedule is accelerated in Washington to match that in Oregon.  This change will move the end of the depreciable life for Colstrip from 2047 to 2032 and Jim Bridger from 2037 to 2025, which would result in depreciation rates similar to those based on steam plant lives previously approved in Washington under the 2002 Depreciation Study (WA Docket No. UE-021271, Order dated July 31, 2003).  Incremental reserves are reflected on an average basis.
Staff contests the acceleration of depreciation expense for Jim Bridger and Colstrip as discussed in the direct testimony of Staff witness Joanna Huang.  </t>
  </si>
  <si>
    <t xml:space="preserve">This restating and pro forma adjustment details the adjustment to interest expense required to synchronize the test period expense with rate base. This is done by multiplying normalized Washington net rate base by the Company’s weighted cost of debt in this case.  This adjustment is calculated in two parts.  First, the interest expense is calculated for all of the restating adjustments included in this filing.  Second, the interest expense is calculated for all of the adjustments within the filing, including those that are pro forma in nature.
Staff does not contest this adjustment - it is included to account for modeling effects from Staff's proposed revenue requirement.  </t>
  </si>
  <si>
    <t xml:space="preserve">This adjustment updates property taxes to reflect 12 months ended October 2015 actual accrued property taxes.  This is the most current amount recorded in the Company's books as of the filing date of the current proceeding.
Staff contests the inclusion of these costs unless the Company provides an update through rebuttal.  This is discussed by Staff witness Elizabeth O'Connell.  </t>
  </si>
  <si>
    <t>Source</t>
  </si>
  <si>
    <t>JBT-10C</t>
  </si>
  <si>
    <t>Estimated</t>
  </si>
  <si>
    <t>calculated</t>
  </si>
  <si>
    <t>Straight Line Depreciation over 22 years 
(2037 Shutdown - Pacific Power response to Staff Data Request No. 16)</t>
  </si>
  <si>
    <t xml:space="preserve">This adjustment adds into rate base major plant addition projects at Jim Bridger Unit 3 (Overhaul and Selective Catalytic Reduction system installation) placed in-service November 2015, on an AMA basis for the rate effective period May 1, 2016 through April 30, 2017. Details of the project can be found on Page 8.4.1.  The project is also discussed in detail in the Direct Testimony of Mr. Chad A. Teply and Mr. Rick T. Link.  This adjustment also incorporates the associated depreciation expense, accumulated reserve impacts, and corresponding tax effects. 
The column "Total Company Discovery" reflects the updated actual transfer to plant provided by the Company in response to Boise Data Request 20. 
Staff contests the level of costs related to the installation of SCR at Jim Bridger.  As Staff witness Jeremy Twitchell discusses in his direct testimony, the decision was imprudent.  
Given the interplay between the Company's tax books and the Company's regulatory Books, Staff estimated the tax effects for certain aspects of this adjustment.  Staff expects the Company will correct this adjustment for the actual tax effects on rebuttal.  </t>
  </si>
  <si>
    <t xml:space="preserve">This adjustment walks the plant balances from June 2015 AMA to June 2015 Year End.
The associated depreciation expense and accumulated reserve impacts are accounted for in adjustment 6.2 and 6.3.
Staff supports the use of EOP as detailed in the direct testimony of sStaff witness  Joanna Huang.  However, the effects of certain changes due to the Idaho Power Asset Exchange (specifically the Reassignment and WCA Correction Assets) are captured in part in this adjustment.  Staff contests the inclusion of costs related to the Reassignment Assets and removes those costs.  </t>
  </si>
  <si>
    <t>Updated WCA Factors based on Staff Adjustment 8.13 (Not Included in Staff Revenue Requirement Model)</t>
  </si>
  <si>
    <t>Rate Plan Year 1 - Staff Proposed Revenue Requirement Increase</t>
  </si>
  <si>
    <t>For the Twelve Months Ending June 2015</t>
  </si>
  <si>
    <t>Pacific Power</t>
  </si>
  <si>
    <t>At Staff's ROR</t>
  </si>
  <si>
    <t>Pacific Power
 (As Filed)</t>
  </si>
  <si>
    <t>Estimated Price Change</t>
  </si>
  <si>
    <t xml:space="preserve">This adjustment reflects the accumulated deferred income tax balances for property on a jurisdictional basis as maintained in the PowerTax System.   
The column "Total Company Discovery"  reflects the effects of the PATH Act as detailed by the Company in response to Boise Data Request 09.
Staff does not contest this adjustment. </t>
  </si>
  <si>
    <t>Miscellaneous Rate Base</t>
  </si>
  <si>
    <t>Trojan Unrecovered Plant</t>
  </si>
  <si>
    <t xml:space="preserve">Per Order 06 in Docket UE-100749 (the 2010 Rate Case), the Commission encouraged the Company to engage in a dialogue with Commission Staff, Public Counsel and the Industrial Customers of Northwest Utilities (collectively referred to as the "Joint Parties") to explore effective means to refine the allocation of certain system allocated costs. Compliant with this directive, on May 19, 2011, the Company held a conference call with Staff and the Joint Parties to discuss potential refinements to the allocation of certain costs. As a result of this meeting, all parties agreed that to the extent possible, membership expenses should be situs assigned to specific states instead of system allocated. 
For all system-allocated membership and subscription expenses incurred during the 12 months ended June 2015, this adjustment situs-assigns any costs attributable to a specific jurisdiction.
Staff contests the inclusion of certain costs as discussed by Staff witness Tiffany Van Meter in her direct testimony.  
</t>
  </si>
  <si>
    <t xml:space="preserve">This adjustment walks forward June 2015 AMA depreciation and amortization reserves to end-of-period (EOP) balances as of June 30, 2015. The Company is proposing the use of EOP rate base for historical net plant balances. The Commission has recognized in Orders issued in prior rate cases for the Company and other utilities that use of EOP rate base is an appropriate response to regulatory lag and attritional challenges.  Please refer to the direct testimony of Shelley McCoy and Bryce Dalley for further considerations on the use of EOP rate base.
Staff supports the use of EOP as detailed in the direct testimony of Staff witness Joanna Huang.  However, the effects of certain changes due to the Idaho Power Asset Exchange (specifically the Reassignment and WCA Correction Assets) are captured in part in this adjustment.  Staff contests the inclusion of costs related to the Reassignment Assets and removes these costs.  </t>
  </si>
  <si>
    <t xml:space="preserve">This adjustment annualizes depreciation expense associated with the end-of-period (EOP) plant balances in adjustment 8.11 and reflects the corresponding tax impacts.  Considerations supporting the use of  EOP rate base  can be found in the direct testimony of Shelley McCoy and Bryce Dalley.
Staff supports the use of EOP as detailed in the direct testimony of Staff witness Joanna Huang.  However, the effects of certain changes due to the Idaho Power Asset Exchange (specifically the Reassignment and WCA Correction Assets) are captured in part in this adjustment.  Staff contests the inclusion of costs related to the Reassignment Assets and removes these costs.  </t>
  </si>
  <si>
    <t xml:space="preserve">On April 27, 2005, the Commission granted a request by the Company for an accounting order relating to the Company's treatment of environmental remediation costs in Docket UE-031658.  The Commission authorized the company to record and defer costs prudently incurred in connection with its environmental remediation program.  Additional costs of existing projects expected to exceed $3 million system-wide and incurred from October 13, 2003, the date the petition was submitted, through fiscal year 2005 are to be deferred and amortized over a  10-year period.  These costs, subject to deferral, will only include those amounts paid to outside vendors or contractors and will not include internal employee or legal costs. Currently, only one project, the Third West Substation Cleanup, can be deferred.  This restating adjustment removes the balance and amortization from FERC accounts 182.391 and 925, except for the Third West Substation Cleanup, and then adds back the cost for remediation projects that cannot be deferred, per the Commission's 2005 order.  However, as of May 2014, Third West Substation Cleanup deferred amounts were fully normalized.  As a result, there will no longer be adjustments for Third West project remediation expenses on a forward going basis.
Staff contests certain costs that the Company has failed to show are related to service in Washington.  Staff witness Elizabeth O'Connell discusses this adjustment in her direct testimony.  </t>
  </si>
  <si>
    <t xml:space="preserve">This restating adjustment adds cash working capital using the Investor Supplied Working Capital Model (ISWC) developed by Staff and modified by the Company in Docket UE-130043.  The Commission approved  the Company's modifications to the classification of derivatives, pension and other postretirement costs and frozen derivative values in the ISWC model in Order 05 of Docket No. UE-130043.
Staff does not contest this adjustment.  However, the effects of certain changes due to the Idaho Power Asset Exchange (specifically the Reassignment and WCA Correction Assets) are captured in part in this adjustment.  Staff contests the inclusion of costs related to the Reassignment Assets and removes these costs.  </t>
  </si>
  <si>
    <t xml:space="preserve">This adjustment reflects the rate base impacts of the Asset Exchange agreement between PacifiCorp and Idaho Power as approved in Order 01 of Docket No. UE-144136.
The Company's adjustment reflects only the Exchange Assets (Assets transferred between Idaho Power and Pacific Power).  However, the Company made two other changes to transmission asset allocations: Reassignment Assets are related to assets previously owned by Pacific Power but newly assigned to the WCA after the exchange, and WCA Correction Assets are related to incorrect allocation of transmission assets.  The effects of these changes are in the input data that developed the revenue requirement.  Staff contest the inclusion of the Reassignment Assets and the Exchange Assets in this proceeding as detailed in my direct testimony, JLB-1T.  To reflect the impact of Staff's recommendation, estimated modeling impacts are included through this adjustment.  
The Reassignment Assets and WCA Correction Assets affect several other adjustments as well as the WCA Allocation factors.  Staff included changes to other adjustments that were explicitly affected by the Reassignment Assets allocation.  The estimated impact of the change in the WCA Allocation Factors is minimal and therefore is not included in Staff's revenue requirement model.  </t>
  </si>
  <si>
    <t>Remove Cholla</t>
  </si>
  <si>
    <t>Summary of Adjustments - Staff vs. Pacific Power</t>
  </si>
</sst>
</file>

<file path=xl/styles.xml><?xml version="1.0" encoding="utf-8"?>
<styleSheet xmlns="http://schemas.openxmlformats.org/spreadsheetml/2006/main" xmlns:mc="http://schemas.openxmlformats.org/markup-compatibility/2006" xmlns:x14ac="http://schemas.microsoft.com/office/spreadsheetml/2009/9/ac" mc:Ignorable="x14ac">
  <numFmts count="52">
    <numFmt numFmtId="5" formatCode="&quot;$&quot;#,##0_);\(&quot;$&quot;#,##0\)"/>
    <numFmt numFmtId="7" formatCode="&quot;$&quot;#,##0.00_);\(&quot;$&quot;#,##0.0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_);_(* \(#,##0\);_(* &quot;-&quot;??_);_(@_)"/>
    <numFmt numFmtId="165" formatCode="0.000%"/>
    <numFmt numFmtId="166" formatCode="_(&quot;$&quot;* #,##0_);_(&quot;$&quot;* \(#,##0\);_(&quot;$&quot;* &quot;-&quot;??_);_(@_)"/>
    <numFmt numFmtId="167" formatCode="0.0000%"/>
    <numFmt numFmtId="168" formatCode="0.00000%"/>
    <numFmt numFmtId="169" formatCode="dd\-mmm\-yy_)"/>
    <numFmt numFmtId="170" formatCode="0.0"/>
    <numFmt numFmtId="171" formatCode="0.000000"/>
    <numFmt numFmtId="172" formatCode="mm/dd/yy"/>
    <numFmt numFmtId="173" formatCode="_-* #,##0\ &quot;F&quot;_-;\-* #,##0\ &quot;F&quot;_-;_-* &quot;-&quot;\ &quot;F&quot;_-;_-@_-"/>
    <numFmt numFmtId="174" formatCode="mmmm\ d\,\ yyyy"/>
    <numFmt numFmtId="175" formatCode="#,##0.000;[Red]\-#,##0.000"/>
    <numFmt numFmtId="176" formatCode="#,##0.0000"/>
    <numFmt numFmtId="177" formatCode="General_)"/>
    <numFmt numFmtId="178" formatCode="&quot;$&quot;###0;[Red]\(&quot;$&quot;###0\)"/>
    <numFmt numFmtId="179" formatCode="########\-###\-###"/>
    <numFmt numFmtId="180" formatCode="#,##0.0_);\(#,##0.0\);\-\ ;"/>
    <numFmt numFmtId="181" formatCode="mmm\ dd\,\ yyyy"/>
    <numFmt numFmtId="182" formatCode="&quot;$&quot;#,##0\ ;\(&quot;$&quot;#,##0\)"/>
    <numFmt numFmtId="183" formatCode="_(* #,##0.00_);[Red]_(* \(#,##0.00\);_(* &quot;-&quot;??_);_(@_)"/>
    <numFmt numFmtId="184" formatCode="_(* #,##0_);[Red]_(* \(#,##0\);_(* &quot;-&quot;_);_(@_)"/>
    <numFmt numFmtId="185" formatCode="0.00_)"/>
    <numFmt numFmtId="186" formatCode="#,##0.0_);\(#,##0.0\)"/>
    <numFmt numFmtId="187" formatCode="_(* #,##0.00000_);_(* \(#,##0.00000\);_(* &quot;-&quot;??_);_(@_)"/>
    <numFmt numFmtId="188" formatCode="0.0000000"/>
    <numFmt numFmtId="189" formatCode="d\.mmm\.yy"/>
    <numFmt numFmtId="190" formatCode="#."/>
    <numFmt numFmtId="191" formatCode="_(* ###0_);_(* \(###0\);_(* &quot;-&quot;_);_(@_)"/>
    <numFmt numFmtId="192" formatCode="_([$€-2]* #,##0.00_);_([$€-2]* \(#,##0.00\);_([$€-2]* &quot;-&quot;??_)"/>
    <numFmt numFmtId="193" formatCode="0000000"/>
    <numFmt numFmtId="194" formatCode="_(&quot;$&quot;* #,##0.0000_);_(&quot;$&quot;* \(#,##0.0000\);_(&quot;$&quot;* &quot;-&quot;????_);_(@_)"/>
    <numFmt numFmtId="195" formatCode="_(* #,##0.0_);_(* \(#,##0.0\);_(* &quot;-&quot;_);_(@_)"/>
    <numFmt numFmtId="196" formatCode="&quot;$&quot;#,##0.00"/>
    <numFmt numFmtId="197" formatCode="[$-409]mmm\-yy;@"/>
    <numFmt numFmtId="198" formatCode="#,##0;\-#,##0;&quot;-&quot;"/>
    <numFmt numFmtId="199" formatCode="_-* #,##0.000000_-;\-* #,##0.000000_-;_-* &quot;-&quot;??????_-;_-@_-"/>
    <numFmt numFmtId="200" formatCode="_(* #,##0.000000_);_(* \(#,##0.000000\);_(* &quot;-&quot;??_);_(@_)"/>
    <numFmt numFmtId="201" formatCode="_-* #,##0.00_-;\-* #,##0.00_-;_-* &quot;-&quot;??_-;_-@_-"/>
    <numFmt numFmtId="202" formatCode="&quot;$&quot;#,##0.0&quot;b&quot;_);&quot;$&quot;\(#,##0.0\)&quot;b&quot;"/>
    <numFmt numFmtId="203" formatCode="&quot;$&quot;#,##0.0&quot;m&quot;_);&quot;$&quot;\(#,##0.0\)&quot;m&quot;"/>
    <numFmt numFmtId="204" formatCode="###0.0_);[Red]\(###0.0\)"/>
    <numFmt numFmtId="205" formatCode="_-* #,##0_-;\-* #,##0_-;_-* &quot;-&quot;_-;_-@_-"/>
    <numFmt numFmtId="206" formatCode="_-&quot;$&quot;* #,##0_-;\-&quot;$&quot;* #,##0_-;_-&quot;$&quot;* &quot;-&quot;_-;_-@_-"/>
    <numFmt numFmtId="207" formatCode="_-&quot;$&quot;* #,##0.00_-;\-&quot;$&quot;* #,##0.00_-;_-&quot;$&quot;* &quot;-&quot;??_-;_-@_-"/>
    <numFmt numFmtId="208" formatCode="_(* #,##0.00_);_(* \(#,##0.00\);_(* &quot;-&quot;_);_(@_)"/>
  </numFmts>
  <fonts count="236">
    <font>
      <sz val="10"/>
      <name val="Arial"/>
    </font>
    <font>
      <sz val="11"/>
      <color theme="1"/>
      <name val="Calibri"/>
      <family val="2"/>
      <scheme val="minor"/>
    </font>
    <font>
      <sz val="12"/>
      <color theme="1"/>
      <name val="Calibri"/>
      <family val="2"/>
    </font>
    <font>
      <sz val="12"/>
      <color theme="1"/>
      <name val="Calibri"/>
      <family val="2"/>
    </font>
    <font>
      <sz val="12"/>
      <color theme="1"/>
      <name val="Calibri"/>
      <family val="2"/>
    </font>
    <font>
      <sz val="11"/>
      <color theme="1"/>
      <name val="Calibri"/>
      <family val="2"/>
      <scheme val="minor"/>
    </font>
    <font>
      <sz val="10"/>
      <name val="Arial"/>
      <family val="2"/>
    </font>
    <font>
      <sz val="8"/>
      <name val="Arial"/>
      <family val="2"/>
    </font>
    <font>
      <sz val="12"/>
      <name val="Times New Roman"/>
      <family val="1"/>
    </font>
    <font>
      <sz val="10"/>
      <name val="Times New Roman"/>
      <family val="1"/>
    </font>
    <font>
      <sz val="10"/>
      <name val="Arial"/>
      <family val="2"/>
    </font>
    <font>
      <sz val="10"/>
      <name val="MS Sans Serif"/>
      <family val="2"/>
    </font>
    <font>
      <sz val="10"/>
      <color indexed="8"/>
      <name val="Arial"/>
      <family val="2"/>
    </font>
    <font>
      <sz val="10"/>
      <name val="Arial"/>
      <family val="2"/>
    </font>
    <font>
      <b/>
      <sz val="18"/>
      <color theme="3"/>
      <name val="Cambria"/>
      <family val="2"/>
      <scheme val="major"/>
    </font>
    <font>
      <b/>
      <sz val="10"/>
      <name val="Arial"/>
      <family val="2"/>
    </font>
    <font>
      <b/>
      <u/>
      <sz val="9"/>
      <name val="Arial"/>
      <family val="2"/>
    </font>
    <font>
      <b/>
      <sz val="9"/>
      <name val="Arial"/>
      <family val="2"/>
    </font>
    <font>
      <sz val="10"/>
      <color theme="1"/>
      <name val="Arial"/>
      <family val="2"/>
    </font>
    <font>
      <b/>
      <i/>
      <sz val="10"/>
      <name val="Arial"/>
      <family val="2"/>
    </font>
    <font>
      <b/>
      <sz val="8"/>
      <name val="Arial"/>
      <family val="2"/>
    </font>
    <font>
      <b/>
      <sz val="10"/>
      <color theme="1"/>
      <name val="Arial"/>
      <family val="2"/>
    </font>
    <font>
      <sz val="10"/>
      <name val="Courier"/>
      <family val="3"/>
    </font>
    <font>
      <sz val="10"/>
      <color indexed="8"/>
      <name val="Helv"/>
    </font>
    <font>
      <sz val="10"/>
      <name val="Helv"/>
    </font>
    <font>
      <sz val="7"/>
      <name val="Arial"/>
      <family val="2"/>
    </font>
    <font>
      <b/>
      <sz val="16"/>
      <name val="Times New Roman"/>
      <family val="1"/>
    </font>
    <font>
      <b/>
      <sz val="12"/>
      <name val="Arial"/>
      <family val="2"/>
    </font>
    <font>
      <sz val="11"/>
      <color indexed="8"/>
      <name val="TimesNewRomanPS"/>
    </font>
    <font>
      <sz val="10"/>
      <color indexed="11"/>
      <name val="Geneva"/>
    </font>
    <font>
      <b/>
      <sz val="10"/>
      <color indexed="8"/>
      <name val="Arial"/>
      <family val="2"/>
    </font>
    <font>
      <b/>
      <sz val="10"/>
      <color indexed="39"/>
      <name val="Arial"/>
      <family val="2"/>
    </font>
    <font>
      <b/>
      <sz val="12"/>
      <color indexed="8"/>
      <name val="Arial"/>
      <family val="2"/>
    </font>
    <font>
      <sz val="8"/>
      <color indexed="18"/>
      <name val="Arial"/>
      <family val="2"/>
    </font>
    <font>
      <b/>
      <sz val="8"/>
      <color indexed="8"/>
      <name val="Arial"/>
      <family val="2"/>
    </font>
    <font>
      <sz val="10"/>
      <color indexed="39"/>
      <name val="Arial"/>
      <family val="2"/>
    </font>
    <font>
      <b/>
      <sz val="14"/>
      <name val="Arial"/>
      <family val="2"/>
    </font>
    <font>
      <sz val="10"/>
      <color indexed="10"/>
      <name val="Arial"/>
      <family val="2"/>
    </font>
    <font>
      <sz val="12"/>
      <name val="Arial MT"/>
    </font>
    <font>
      <sz val="10"/>
      <name val="LinePrinter"/>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1"/>
      <name val="Arial"/>
      <family val="2"/>
    </font>
    <font>
      <sz val="10"/>
      <name val="Tahoma"/>
      <family val="2"/>
    </font>
    <font>
      <sz val="8"/>
      <name val="Helv"/>
    </font>
    <font>
      <i/>
      <sz val="11"/>
      <color indexed="23"/>
      <name val="Calibri"/>
      <family val="2"/>
    </font>
    <font>
      <sz val="11"/>
      <color indexed="17"/>
      <name val="Calibri"/>
      <family val="2"/>
    </font>
    <font>
      <b/>
      <sz val="15"/>
      <color indexed="56"/>
      <name val="Calibri"/>
      <family val="2"/>
    </font>
    <font>
      <b/>
      <sz val="18"/>
      <name val="Arial"/>
      <family val="2"/>
    </font>
    <font>
      <b/>
      <sz val="13"/>
      <color indexed="56"/>
      <name val="Calibri"/>
      <family val="2"/>
    </font>
    <font>
      <b/>
      <sz val="11"/>
      <color indexed="56"/>
      <name val="Calibri"/>
      <family val="2"/>
    </font>
    <font>
      <sz val="11"/>
      <color indexed="62"/>
      <name val="Calibri"/>
      <family val="2"/>
    </font>
    <font>
      <b/>
      <u/>
      <sz val="10"/>
      <color indexed="39"/>
      <name val="Arial"/>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8"/>
      <color indexed="12"/>
      <name val="Arial"/>
      <family val="2"/>
    </font>
    <font>
      <sz val="11"/>
      <color indexed="10"/>
      <name val="Calibri"/>
      <family val="2"/>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Times New Roman"/>
      <family val="2"/>
    </font>
    <font>
      <b/>
      <sz val="11"/>
      <color theme="1"/>
      <name val="Arial"/>
      <family val="2"/>
    </font>
    <font>
      <sz val="11"/>
      <color theme="1"/>
      <name val="Arial"/>
      <family val="2"/>
    </font>
    <font>
      <sz val="11"/>
      <color theme="0"/>
      <name val="Arial"/>
      <family val="2"/>
    </font>
    <font>
      <sz val="11"/>
      <color rgb="FF9C0006"/>
      <name val="Arial"/>
      <family val="2"/>
    </font>
    <font>
      <b/>
      <sz val="11"/>
      <color rgb="FFFA7D00"/>
      <name val="Arial"/>
      <family val="2"/>
    </font>
    <font>
      <b/>
      <sz val="11"/>
      <color theme="0"/>
      <name val="Arial"/>
      <family val="2"/>
    </font>
    <font>
      <sz val="10"/>
      <color indexed="24"/>
      <name val="Courier New"/>
      <family val="3"/>
    </font>
    <font>
      <i/>
      <sz val="11"/>
      <color rgb="FF7F7F7F"/>
      <name val="Arial"/>
      <family val="2"/>
    </font>
    <font>
      <sz val="11"/>
      <color rgb="FF006100"/>
      <name val="Arial"/>
      <family val="2"/>
    </font>
    <font>
      <b/>
      <sz val="15"/>
      <color theme="3"/>
      <name val="Arial"/>
      <family val="2"/>
    </font>
    <font>
      <b/>
      <sz val="13"/>
      <color theme="3"/>
      <name val="Arial"/>
      <family val="2"/>
    </font>
    <font>
      <sz val="11"/>
      <color rgb="FF3F3F76"/>
      <name val="Arial"/>
      <family val="2"/>
    </font>
    <font>
      <sz val="11"/>
      <color rgb="FFFA7D00"/>
      <name val="Arial"/>
      <family val="2"/>
    </font>
    <font>
      <sz val="11"/>
      <color rgb="FF9C6500"/>
      <name val="Arial"/>
      <family val="2"/>
    </font>
    <font>
      <b/>
      <sz val="11"/>
      <color rgb="FF3F3F3F"/>
      <name val="Arial"/>
      <family val="2"/>
    </font>
    <font>
      <sz val="11"/>
      <color rgb="FFFF0000"/>
      <name val="Arial"/>
      <family val="2"/>
    </font>
    <font>
      <sz val="12"/>
      <color indexed="12"/>
      <name val="Times New Roman"/>
      <family val="1"/>
    </font>
    <font>
      <b/>
      <sz val="12"/>
      <color indexed="24"/>
      <name val="Times New Roman"/>
      <family val="1"/>
    </font>
    <font>
      <sz val="10"/>
      <color indexed="24"/>
      <name val="Times New Roman"/>
      <family val="1"/>
    </font>
    <font>
      <b/>
      <i/>
      <sz val="8"/>
      <color indexed="18"/>
      <name val="Helv"/>
    </font>
    <font>
      <sz val="9"/>
      <name val="Helv"/>
    </font>
    <font>
      <b/>
      <sz val="10"/>
      <color indexed="63"/>
      <name val="Arial"/>
      <family val="2"/>
    </font>
    <font>
      <sz val="10"/>
      <name val="Geneva"/>
      <family val="2"/>
    </font>
    <font>
      <sz val="10"/>
      <color indexed="11"/>
      <name val="Geneva"/>
      <family val="2"/>
    </font>
    <font>
      <sz val="8"/>
      <color indexed="62"/>
      <name val="Arial"/>
      <family val="2"/>
    </font>
    <font>
      <b/>
      <i/>
      <sz val="16"/>
      <name val="Helv"/>
    </font>
    <font>
      <u/>
      <sz val="10"/>
      <color indexed="12"/>
      <name val="Arial"/>
      <family val="2"/>
    </font>
    <font>
      <sz val="12"/>
      <name val="Helv"/>
    </font>
    <font>
      <b/>
      <sz val="14"/>
      <name val="Helv"/>
    </font>
    <font>
      <sz val="24"/>
      <color indexed="13"/>
      <name val="Helv"/>
    </font>
    <font>
      <sz val="10"/>
      <name val="Tms Rmn"/>
    </font>
    <font>
      <sz val="8"/>
      <color indexed="10"/>
      <name val="Arial"/>
      <family val="2"/>
    </font>
    <font>
      <b/>
      <sz val="11"/>
      <color indexed="10"/>
      <name val="Calibri"/>
      <family val="2"/>
      <scheme val="minor"/>
    </font>
    <font>
      <b/>
      <sz val="15"/>
      <color indexed="62"/>
      <name val="Calibri"/>
      <family val="2"/>
      <scheme val="minor"/>
    </font>
    <font>
      <b/>
      <sz val="13"/>
      <color indexed="62"/>
      <name val="Calibri"/>
      <family val="2"/>
      <scheme val="minor"/>
    </font>
    <font>
      <b/>
      <sz val="11"/>
      <color indexed="62"/>
      <name val="Calibri"/>
      <family val="2"/>
      <scheme val="minor"/>
    </font>
    <font>
      <sz val="11"/>
      <color indexed="10"/>
      <name val="Calibri"/>
      <family val="2"/>
      <scheme val="minor"/>
    </font>
    <font>
      <sz val="11"/>
      <color indexed="19"/>
      <name val="Calibri"/>
      <family val="2"/>
      <scheme val="minor"/>
    </font>
    <font>
      <b/>
      <sz val="18"/>
      <color indexed="62"/>
      <name val="Cambria"/>
      <family val="2"/>
      <scheme val="major"/>
    </font>
    <font>
      <sz val="12"/>
      <color indexed="24"/>
      <name val="Arial"/>
      <family val="2"/>
    </font>
    <font>
      <u/>
      <sz val="12"/>
      <color indexed="24"/>
      <name val="Arial"/>
      <family val="2"/>
    </font>
    <font>
      <sz val="8"/>
      <color indexed="24"/>
      <name val="Arial"/>
      <family val="2"/>
    </font>
    <font>
      <sz val="12"/>
      <name val="Arial"/>
      <family val="2"/>
    </font>
    <font>
      <sz val="10"/>
      <color theme="0"/>
      <name val="Arial"/>
      <family val="2"/>
    </font>
    <font>
      <sz val="10"/>
      <color rgb="FF9C0006"/>
      <name val="Arial"/>
      <family val="2"/>
    </font>
    <font>
      <b/>
      <sz val="10"/>
      <color rgb="FFFA7D00"/>
      <name val="Arial"/>
      <family val="2"/>
    </font>
    <font>
      <b/>
      <sz val="10"/>
      <color theme="0"/>
      <name val="Arial"/>
      <family val="2"/>
    </font>
    <font>
      <i/>
      <sz val="10"/>
      <color rgb="FF7F7F7F"/>
      <name val="Arial"/>
      <family val="2"/>
    </font>
    <font>
      <sz val="10"/>
      <color rgb="FF006100"/>
      <name val="Arial"/>
      <family val="2"/>
    </font>
    <font>
      <b/>
      <sz val="11"/>
      <color theme="3"/>
      <name val="Arial"/>
      <family val="2"/>
    </font>
    <font>
      <sz val="10"/>
      <color rgb="FF3F3F76"/>
      <name val="Arial"/>
      <family val="2"/>
    </font>
    <font>
      <sz val="10"/>
      <color rgb="FFFA7D00"/>
      <name val="Arial"/>
      <family val="2"/>
    </font>
    <font>
      <sz val="10"/>
      <color rgb="FF9C6500"/>
      <name val="Arial"/>
      <family val="2"/>
    </font>
    <font>
      <b/>
      <sz val="10"/>
      <color rgb="FF3F3F3F"/>
      <name val="Arial"/>
      <family val="2"/>
    </font>
    <font>
      <sz val="10"/>
      <color rgb="FFFF0000"/>
      <name val="Arial"/>
      <family val="2"/>
    </font>
    <font>
      <b/>
      <sz val="15"/>
      <color theme="3"/>
      <name val="Times New Roman"/>
      <family val="2"/>
    </font>
    <font>
      <b/>
      <sz val="13"/>
      <color theme="3"/>
      <name val="Times New Roman"/>
      <family val="2"/>
    </font>
    <font>
      <b/>
      <sz val="11"/>
      <color theme="3"/>
      <name val="Times New Roman"/>
      <family val="2"/>
    </font>
    <font>
      <sz val="11"/>
      <color rgb="FF006100"/>
      <name val="Times New Roman"/>
      <family val="2"/>
    </font>
    <font>
      <sz val="11"/>
      <color rgb="FF9C0006"/>
      <name val="Times New Roman"/>
      <family val="2"/>
    </font>
    <font>
      <sz val="11"/>
      <color rgb="FF9C6500"/>
      <name val="Times New Roman"/>
      <family val="2"/>
    </font>
    <font>
      <sz val="11"/>
      <color rgb="FF3F3F76"/>
      <name val="Times New Roman"/>
      <family val="2"/>
    </font>
    <font>
      <b/>
      <sz val="11"/>
      <color rgb="FF3F3F3F"/>
      <name val="Times New Roman"/>
      <family val="2"/>
    </font>
    <font>
      <b/>
      <sz val="11"/>
      <color rgb="FFFA7D00"/>
      <name val="Times New Roman"/>
      <family val="2"/>
    </font>
    <font>
      <sz val="11"/>
      <color rgb="FFFA7D00"/>
      <name val="Times New Roman"/>
      <family val="2"/>
    </font>
    <font>
      <b/>
      <sz val="11"/>
      <color theme="0"/>
      <name val="Times New Roman"/>
      <family val="2"/>
    </font>
    <font>
      <sz val="11"/>
      <color rgb="FFFF0000"/>
      <name val="Times New Roman"/>
      <family val="2"/>
    </font>
    <font>
      <i/>
      <sz val="11"/>
      <color rgb="FF7F7F7F"/>
      <name val="Times New Roman"/>
      <family val="2"/>
    </font>
    <font>
      <b/>
      <sz val="11"/>
      <color theme="1"/>
      <name val="Times New Roman"/>
      <family val="2"/>
    </font>
    <font>
      <sz val="11"/>
      <color theme="0"/>
      <name val="Times New Roman"/>
      <family val="2"/>
    </font>
    <font>
      <sz val="10"/>
      <color indexed="8"/>
      <name val="MS Sans Serif"/>
      <family val="2"/>
    </font>
    <font>
      <sz val="12"/>
      <name val="Times"/>
      <family val="1"/>
    </font>
    <font>
      <sz val="1"/>
      <color indexed="16"/>
      <name val="Courier"/>
      <family val="3"/>
    </font>
    <font>
      <sz val="10"/>
      <name val="MS Serif"/>
      <family val="1"/>
    </font>
    <font>
      <sz val="10"/>
      <color indexed="12"/>
      <name val="Arial"/>
      <family val="2"/>
    </font>
    <font>
      <b/>
      <sz val="12"/>
      <color indexed="20"/>
      <name val="Arial"/>
      <family val="2"/>
    </font>
    <font>
      <sz val="7"/>
      <name val="Small Fonts"/>
      <family val="2"/>
    </font>
    <font>
      <sz val="10"/>
      <name val="Geneva"/>
    </font>
    <font>
      <b/>
      <sz val="10"/>
      <name val="MS Sans Serif"/>
      <family val="2"/>
    </font>
    <font>
      <sz val="12"/>
      <color indexed="10"/>
      <name val="Arial"/>
      <family val="2"/>
    </font>
    <font>
      <sz val="12"/>
      <color indexed="10"/>
      <name val="Times"/>
      <family val="1"/>
    </font>
    <font>
      <i/>
      <sz val="10"/>
      <name val="Arial"/>
      <family val="2"/>
    </font>
    <font>
      <b/>
      <sz val="8"/>
      <color indexed="8"/>
      <name val="Helv"/>
    </font>
    <font>
      <b/>
      <sz val="12"/>
      <color indexed="56"/>
      <name val="Arial"/>
      <family val="2"/>
    </font>
    <font>
      <b/>
      <sz val="14"/>
      <color indexed="56"/>
      <name val="Arial"/>
      <family val="2"/>
    </font>
    <font>
      <sz val="10"/>
      <name val="Arial"/>
      <family val="2"/>
    </font>
    <font>
      <sz val="11"/>
      <name val="TimesNewRomanPS"/>
    </font>
    <font>
      <b/>
      <sz val="10"/>
      <color indexed="9"/>
      <name val="Arial"/>
      <family val="2"/>
    </font>
    <font>
      <sz val="10"/>
      <color theme="1"/>
      <name val="Times New Roman"/>
      <family val="2"/>
    </font>
    <font>
      <sz val="8"/>
      <name val="Times New Roman"/>
      <family val="1"/>
    </font>
    <font>
      <sz val="10"/>
      <color indexed="8"/>
      <name val="Times New Roman"/>
      <family val="2"/>
    </font>
    <font>
      <b/>
      <sz val="8"/>
      <color theme="1"/>
      <name val="Arial"/>
      <family val="2"/>
    </font>
    <font>
      <strike/>
      <sz val="8"/>
      <name val="Arial"/>
      <family val="2"/>
    </font>
    <font>
      <sz val="8"/>
      <color indexed="8"/>
      <name val="Arial"/>
      <family val="2"/>
    </font>
    <font>
      <sz val="8"/>
      <color indexed="12"/>
      <name val="Tms Rmn"/>
    </font>
    <font>
      <b/>
      <sz val="8"/>
      <name val="Times New Roman"/>
      <family val="1"/>
    </font>
    <font>
      <sz val="8"/>
      <color indexed="18"/>
      <name val="Times New Roman"/>
      <family val="1"/>
    </font>
    <font>
      <sz val="18"/>
      <name val="Times New Roman"/>
      <family val="1"/>
    </font>
    <font>
      <i/>
      <sz val="12"/>
      <name val="Times New Roman"/>
      <family val="1"/>
    </font>
    <font>
      <sz val="18"/>
      <name val="Arial"/>
      <family val="2"/>
    </font>
    <font>
      <i/>
      <sz val="12"/>
      <name val="Arial"/>
      <family val="2"/>
    </font>
    <font>
      <sz val="8"/>
      <name val="Helvetica"/>
      <family val="2"/>
    </font>
    <font>
      <b/>
      <sz val="26"/>
      <name val="Times New Roman"/>
      <family val="1"/>
    </font>
    <font>
      <b/>
      <sz val="18"/>
      <name val="Times New Roman"/>
      <family val="1"/>
    </font>
    <font>
      <i/>
      <sz val="8"/>
      <name val="Times New Roman"/>
      <family val="1"/>
    </font>
    <font>
      <sz val="10"/>
      <name val="Book Antiqua"/>
      <family val="1"/>
    </font>
    <font>
      <sz val="8"/>
      <color indexed="14"/>
      <name val="Helvetica"/>
      <family val="2"/>
    </font>
    <font>
      <b/>
      <sz val="16"/>
      <color indexed="23"/>
      <name val="Arial"/>
      <family val="2"/>
    </font>
    <font>
      <b/>
      <sz val="10"/>
      <name val="Helv"/>
    </font>
    <font>
      <sz val="7"/>
      <name val="Times New Roman"/>
      <family val="1"/>
    </font>
    <font>
      <sz val="8"/>
      <color indexed="9"/>
      <name val="Arial"/>
      <family val="2"/>
    </font>
    <font>
      <sz val="12"/>
      <color theme="1"/>
      <name val="Times New Roman"/>
      <family val="2"/>
    </font>
    <font>
      <sz val="8"/>
      <color theme="0"/>
      <name val="Arial"/>
      <family val="2"/>
    </font>
    <font>
      <sz val="8"/>
      <color theme="1"/>
      <name val="Arial"/>
      <family val="2"/>
    </font>
    <font>
      <sz val="8"/>
      <color rgb="FF9C0006"/>
      <name val="Arial"/>
      <family val="2"/>
    </font>
    <font>
      <b/>
      <sz val="8"/>
      <color rgb="FFFA7D00"/>
      <name val="Arial"/>
      <family val="2"/>
    </font>
    <font>
      <b/>
      <sz val="8"/>
      <color theme="0"/>
      <name val="Arial"/>
      <family val="2"/>
    </font>
    <font>
      <sz val="10"/>
      <color indexed="16"/>
      <name val="MS Serif"/>
      <family val="1"/>
    </font>
    <font>
      <i/>
      <sz val="8"/>
      <color rgb="FF7F7F7F"/>
      <name val="Arial"/>
      <family val="2"/>
    </font>
    <font>
      <sz val="8"/>
      <color rgb="FF006100"/>
      <name val="Arial"/>
      <family val="2"/>
    </font>
    <font>
      <b/>
      <sz val="8"/>
      <name val="MS Sans Serif"/>
      <family val="2"/>
    </font>
    <font>
      <sz val="8"/>
      <color rgb="FF3F3F76"/>
      <name val="Arial"/>
      <family val="2"/>
    </font>
    <font>
      <sz val="8"/>
      <color rgb="FFFA7D00"/>
      <name val="Arial"/>
      <family val="2"/>
    </font>
    <font>
      <sz val="8"/>
      <color rgb="FF9C6500"/>
      <name val="Arial"/>
      <family val="2"/>
    </font>
    <font>
      <sz val="10"/>
      <color indexed="8"/>
      <name val="Verdana"/>
      <family val="2"/>
    </font>
    <font>
      <b/>
      <sz val="8"/>
      <color rgb="FF3F3F3F"/>
      <name val="Arial"/>
      <family val="2"/>
    </font>
    <font>
      <b/>
      <i/>
      <sz val="10"/>
      <color indexed="8"/>
      <name val="Arial"/>
      <family val="2"/>
    </font>
    <font>
      <b/>
      <sz val="10"/>
      <color indexed="18"/>
      <name val="Arial"/>
      <family val="2"/>
    </font>
    <font>
      <b/>
      <sz val="22"/>
      <color indexed="18"/>
      <name val="Times New Roman"/>
      <family val="1"/>
    </font>
    <font>
      <sz val="8"/>
      <name val="Wingdings"/>
      <charset val="2"/>
    </font>
    <font>
      <b/>
      <sz val="9"/>
      <color indexed="8"/>
      <name val="Times New Roman"/>
      <family val="1"/>
    </font>
    <font>
      <sz val="9"/>
      <color indexed="8"/>
      <name val="Arial"/>
      <family val="2"/>
    </font>
    <font>
      <sz val="9"/>
      <color indexed="8"/>
      <name val="Times New Roman"/>
      <family val="1"/>
    </font>
    <font>
      <sz val="9"/>
      <color indexed="39"/>
      <name val="Times New Roman"/>
      <family val="1"/>
    </font>
    <font>
      <sz val="9"/>
      <color indexed="48"/>
      <name val="Arial"/>
      <family val="2"/>
    </font>
    <font>
      <sz val="19"/>
      <color indexed="23"/>
      <name val="Arial"/>
      <family val="2"/>
    </font>
    <font>
      <sz val="8"/>
      <name val="MS Sans Serif"/>
      <family val="2"/>
    </font>
    <font>
      <sz val="10"/>
      <name val="LinePrinter"/>
      <family val="3"/>
    </font>
    <font>
      <sz val="8"/>
      <color rgb="FFFF0000"/>
      <name val="Arial"/>
      <family val="2"/>
    </font>
    <font>
      <sz val="12"/>
      <name val="Times New Roman"/>
      <family val="1"/>
    </font>
    <font>
      <sz val="11"/>
      <name val="Times New Roman"/>
      <family val="1"/>
    </font>
    <font>
      <b/>
      <i/>
      <sz val="10"/>
      <name val="Times New Roman"/>
      <family val="1"/>
    </font>
    <font>
      <sz val="10"/>
      <color indexed="8"/>
      <name val="Times New Roman"/>
      <family val="1"/>
    </font>
    <font>
      <b/>
      <sz val="10"/>
      <name val="Times New Roman"/>
      <family val="1"/>
    </font>
    <font>
      <sz val="10"/>
      <color rgb="FFFF0000"/>
      <name val="Times New Roman"/>
      <family val="1"/>
    </font>
    <font>
      <i/>
      <sz val="10"/>
      <name val="Times New Roman"/>
      <family val="1"/>
    </font>
    <font>
      <b/>
      <sz val="10"/>
      <color indexed="8"/>
      <name val="Times New Roman"/>
      <family val="1"/>
    </font>
    <font>
      <u/>
      <sz val="10"/>
      <name val="Times New Roman"/>
      <family val="1"/>
    </font>
    <font>
      <vertAlign val="superscript"/>
      <sz val="10"/>
      <name val="Times New Roman"/>
      <family val="1"/>
    </font>
    <font>
      <sz val="10"/>
      <color theme="1"/>
      <name val="Times New Roman"/>
      <family val="1"/>
    </font>
    <font>
      <b/>
      <sz val="10"/>
      <color rgb="FFFF0000"/>
      <name val="Times New Roman"/>
      <family val="1"/>
    </font>
    <font>
      <sz val="10"/>
      <color indexed="12"/>
      <name val="Times New Roman"/>
      <family val="1"/>
    </font>
    <font>
      <b/>
      <sz val="10"/>
      <color theme="1"/>
      <name val="Times New Roman"/>
      <family val="1"/>
    </font>
    <font>
      <b/>
      <u/>
      <sz val="10"/>
      <name val="Times New Roman"/>
      <family val="1"/>
    </font>
    <font>
      <sz val="10"/>
      <color indexed="10"/>
      <name val="Times New Roman"/>
      <family val="1"/>
    </font>
    <font>
      <sz val="10"/>
      <color rgb="FF000000"/>
      <name val="Arial"/>
      <family val="2"/>
    </font>
    <font>
      <sz val="10"/>
      <color rgb="FF000000"/>
      <name val="Times New Roman"/>
      <family val="1"/>
    </font>
  </fonts>
  <fills count="10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43"/>
        <bgColor indexed="64"/>
      </patternFill>
    </fill>
    <fill>
      <patternFill patternType="solid">
        <fgColor indexed="40"/>
        <bgColor indexed="64"/>
      </patternFill>
    </fill>
    <fill>
      <patternFill patternType="solid">
        <fgColor indexed="45"/>
      </patternFill>
    </fill>
    <fill>
      <patternFill patternType="solid">
        <fgColor indexed="29"/>
      </patternFill>
    </fill>
    <fill>
      <patternFill patternType="solid">
        <fgColor indexed="10"/>
      </patternFill>
    </fill>
    <fill>
      <patternFill patternType="solid">
        <fgColor indexed="51"/>
      </patternFill>
    </fill>
    <fill>
      <patternFill patternType="solid">
        <fgColor indexed="52"/>
      </patternFill>
    </fill>
    <fill>
      <patternFill patternType="solid">
        <fgColor indexed="53"/>
      </patternFill>
    </fill>
    <fill>
      <patternFill patternType="solid">
        <fgColor indexed="57"/>
      </patternFill>
    </fill>
    <fill>
      <patternFill patternType="solid">
        <fgColor indexed="50"/>
      </patternFill>
    </fill>
    <fill>
      <patternFill patternType="solid">
        <fgColor indexed="11"/>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9"/>
        <bgColor indexed="41"/>
      </patternFill>
    </fill>
    <fill>
      <patternFill patternType="solid">
        <fgColor indexed="9"/>
        <bgColor indexed="40"/>
      </patternFill>
    </fill>
    <fill>
      <patternFill patternType="solid">
        <fgColor indexed="44"/>
        <bgColor indexed="64"/>
      </patternFill>
    </fill>
    <fill>
      <patternFill patternType="solid">
        <fgColor indexed="41"/>
        <bgColor indexed="64"/>
      </patternFill>
    </fill>
    <fill>
      <patternFill patternType="solid">
        <fgColor indexed="9"/>
        <bgColor indexed="15"/>
      </patternFill>
    </fill>
    <fill>
      <patternFill patternType="lightGray"/>
    </fill>
    <fill>
      <patternFill patternType="solid">
        <fgColor indexed="31"/>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30"/>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55"/>
      </patternFill>
    </fill>
    <fill>
      <patternFill patternType="solid">
        <fgColor indexed="26"/>
      </patternFill>
    </fill>
    <fill>
      <patternFill patternType="solid">
        <fgColor indexed="55"/>
        <bgColor indexed="64"/>
      </patternFill>
    </fill>
    <fill>
      <patternFill patternType="solid">
        <fgColor indexed="31"/>
        <bgColor indexed="64"/>
      </patternFill>
    </fill>
    <fill>
      <patternFill patternType="solid">
        <fgColor indexed="14"/>
        <bgColor indexed="64"/>
      </patternFill>
    </fill>
    <fill>
      <patternFill patternType="solid">
        <fgColor indexed="62"/>
        <bgColor indexed="64"/>
      </patternFill>
    </fill>
    <fill>
      <patternFill patternType="solid">
        <fgColor indexed="56"/>
      </patternFill>
    </fill>
    <fill>
      <patternFill patternType="solid">
        <fgColor indexed="54"/>
      </patternFill>
    </fill>
    <fill>
      <patternFill patternType="solid">
        <fgColor indexed="9"/>
      </patternFill>
    </fill>
    <fill>
      <patternFill patternType="solid">
        <fgColor indexed="13"/>
      </patternFill>
    </fill>
    <fill>
      <patternFill patternType="gray125">
        <fgColor indexed="8"/>
      </patternFill>
    </fill>
    <fill>
      <patternFill patternType="solid">
        <fgColor indexed="12"/>
      </patternFill>
    </fill>
    <fill>
      <patternFill patternType="mediumGray">
        <fgColor indexed="22"/>
      </patternFill>
    </fill>
    <fill>
      <patternFill patternType="gray0625">
        <fgColor indexed="8"/>
      </patternFill>
    </fill>
    <fill>
      <patternFill patternType="solid">
        <fgColor theme="7" tint="0.59999389629810485"/>
        <bgColor indexed="64"/>
      </patternFill>
    </fill>
    <fill>
      <patternFill patternType="solid">
        <fgColor indexed="18"/>
      </patternFill>
    </fill>
    <fill>
      <patternFill patternType="solid">
        <fgColor indexed="17"/>
      </patternFill>
    </fill>
    <fill>
      <patternFill patternType="solid">
        <fgColor indexed="21"/>
      </patternFill>
    </fill>
    <fill>
      <patternFill patternType="gray125">
        <fgColor indexed="21"/>
      </patternFill>
    </fill>
    <fill>
      <patternFill patternType="solid">
        <fgColor indexed="19"/>
      </patternFill>
    </fill>
    <fill>
      <patternFill patternType="mediumGray">
        <fgColor indexed="21"/>
      </patternFill>
    </fill>
    <fill>
      <patternFill patternType="solid">
        <fgColor indexed="63"/>
        <bgColor indexed="64"/>
      </patternFill>
    </fill>
    <fill>
      <patternFill patternType="solid">
        <fgColor theme="0"/>
        <bgColor indexed="64"/>
      </patternFill>
    </fill>
    <fill>
      <patternFill patternType="solid">
        <fgColor indexed="18"/>
        <bgColor indexed="64"/>
      </patternFill>
    </fill>
    <fill>
      <patternFill patternType="darkVertical"/>
    </fill>
    <fill>
      <patternFill patternType="solid">
        <fgColor indexed="35"/>
        <bgColor indexed="64"/>
      </patternFill>
    </fill>
    <fill>
      <patternFill patternType="solid">
        <fgColor indexed="23"/>
        <bgColor indexed="64"/>
      </patternFill>
    </fill>
    <fill>
      <patternFill patternType="solid">
        <fgColor indexed="23"/>
      </patternFill>
    </fill>
    <fill>
      <patternFill patternType="solid">
        <fgColor indexed="15"/>
      </patternFill>
    </fill>
    <fill>
      <patternFill patternType="solid">
        <fgColor indexed="45"/>
        <bgColor indexed="64"/>
      </patternFill>
    </fill>
    <fill>
      <patternFill patternType="solid">
        <fgColor indexed="29"/>
        <bgColor indexed="64"/>
      </patternFill>
    </fill>
    <fill>
      <patternFill patternType="solid">
        <fgColor indexed="10"/>
        <bgColor indexed="64"/>
      </patternFill>
    </fill>
    <fill>
      <patternFill patternType="solid">
        <fgColor indexed="51"/>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
      <patternFill patternType="solid">
        <fgColor indexed="50"/>
        <bgColor indexed="64"/>
      </patternFill>
    </fill>
    <fill>
      <patternFill patternType="solid">
        <fgColor indexed="11"/>
        <bgColor indexed="64"/>
      </patternFill>
    </fill>
    <fill>
      <patternFill patternType="lightUp">
        <fgColor indexed="22"/>
        <bgColor indexed="35"/>
      </patternFill>
    </fill>
    <fill>
      <patternFill patternType="solid">
        <fgColor theme="1"/>
        <bgColor indexed="64"/>
      </patternFill>
    </fill>
  </fills>
  <borders count="153">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thin">
        <color indexed="8"/>
      </top>
      <bottom style="thin">
        <color indexed="8"/>
      </bottom>
      <diagonal/>
    </border>
    <border>
      <left/>
      <right/>
      <top style="thin">
        <color indexed="8"/>
      </top>
      <bottom/>
      <diagonal/>
    </border>
    <border>
      <left/>
      <right/>
      <top/>
      <bottom style="double">
        <color indexed="8"/>
      </bottom>
      <diagonal/>
    </border>
    <border>
      <left/>
      <right/>
      <top/>
      <bottom style="double">
        <color indexed="64"/>
      </bottom>
      <diagonal/>
    </border>
    <border>
      <left/>
      <right/>
      <top/>
      <bottom style="thin">
        <color indexed="8"/>
      </bottom>
      <diagonal/>
    </border>
    <border>
      <left/>
      <right/>
      <top/>
      <bottom style="medium">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48"/>
      </left>
      <right style="thin">
        <color indexed="48"/>
      </right>
      <top style="thin">
        <color indexed="48"/>
      </top>
      <bottom style="thin">
        <color indexed="48"/>
      </bottom>
      <diagonal/>
    </border>
    <border>
      <left/>
      <right/>
      <top style="thin">
        <color indexed="8"/>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style="thin">
        <color indexed="41"/>
      </left>
      <right style="thin">
        <color indexed="48"/>
      </right>
      <top style="medium">
        <color indexed="41"/>
      </top>
      <bottom style="thin">
        <color indexed="48"/>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double">
        <color indexed="64"/>
      </top>
      <bottom/>
      <diagonal/>
    </border>
    <border>
      <left style="double">
        <color indexed="64"/>
      </left>
      <right style="double">
        <color indexed="64"/>
      </right>
      <top style="double">
        <color indexed="64"/>
      </top>
      <bottom style="double">
        <color indexed="64"/>
      </bottom>
      <diagonal/>
    </border>
    <border>
      <left/>
      <right/>
      <top style="thin">
        <color indexed="64"/>
      </top>
      <bottom style="thick">
        <color indexed="64"/>
      </bottom>
      <diagonal/>
    </border>
    <border>
      <left/>
      <right/>
      <top/>
      <bottom style="medium">
        <color indexed="64"/>
      </bottom>
      <diagonal/>
    </border>
    <border>
      <left style="thin">
        <color indexed="64"/>
      </left>
      <right style="thin">
        <color indexed="64"/>
      </right>
      <top/>
      <bottom/>
      <diagonal/>
    </border>
    <border>
      <left style="thin">
        <color indexed="48"/>
      </left>
      <right style="thin">
        <color indexed="48"/>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indexed="48"/>
      </left>
      <right style="thin">
        <color indexed="48"/>
      </right>
      <top style="thin">
        <color indexed="48"/>
      </top>
      <bottom style="thin">
        <color indexed="48"/>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8"/>
      </left>
      <right style="thin">
        <color indexed="8"/>
      </right>
      <top/>
      <bottom/>
      <diagonal/>
    </border>
    <border>
      <left/>
      <right/>
      <top style="thin">
        <color indexed="56"/>
      </top>
      <bottom style="double">
        <color indexed="56"/>
      </bottom>
      <diagonal/>
    </border>
    <border>
      <left style="thin">
        <color indexed="8"/>
      </left>
      <right style="thin">
        <color indexed="8"/>
      </right>
      <top style="double">
        <color indexed="8"/>
      </top>
      <bottom style="thin">
        <color indexed="8"/>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48"/>
      </left>
      <right style="thin">
        <color indexed="48"/>
      </right>
      <top style="thin">
        <color indexed="48"/>
      </top>
      <bottom style="thin">
        <color indexed="48"/>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style="thin">
        <color indexed="48"/>
      </left>
      <right style="thin">
        <color indexed="48"/>
      </right>
      <top style="thin">
        <color indexed="48"/>
      </top>
      <bottom style="thin">
        <color indexed="48"/>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56"/>
      </top>
      <bottom style="double">
        <color indexed="56"/>
      </bottom>
      <diagonal/>
    </border>
    <border>
      <left/>
      <right/>
      <top/>
      <bottom style="thin">
        <color indexed="64"/>
      </bottom>
      <diagonal/>
    </border>
    <border>
      <left/>
      <right/>
      <top style="medium">
        <color indexed="64"/>
      </top>
      <bottom/>
      <diagonal/>
    </border>
    <border>
      <left style="medium">
        <color indexed="64"/>
      </left>
      <right/>
      <top/>
      <bottom/>
      <diagonal/>
    </border>
    <border>
      <left style="thin">
        <color indexed="48"/>
      </left>
      <right style="thin">
        <color indexed="48"/>
      </right>
      <top/>
      <bottom/>
      <diagonal/>
    </border>
    <border>
      <left/>
      <right/>
      <top/>
      <bottom style="thin">
        <color indexed="8"/>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style="thin">
        <color indexed="8"/>
      </left>
      <right style="thin">
        <color indexed="8"/>
      </right>
      <top/>
      <bottom/>
      <diagonal/>
    </border>
    <border>
      <left style="thin">
        <color auto="1"/>
      </left>
      <right style="thin">
        <color auto="1"/>
      </right>
      <top/>
      <bottom/>
      <diagonal/>
    </border>
    <border>
      <left style="thin">
        <color indexed="8"/>
      </left>
      <right style="thin">
        <color indexed="8"/>
      </right>
      <top/>
      <bottom/>
      <diagonal/>
    </border>
    <border>
      <left style="thin">
        <color indexed="48"/>
      </left>
      <right style="thin">
        <color indexed="48"/>
      </right>
      <top style="thin">
        <color indexed="48"/>
      </top>
      <bottom style="thin">
        <color indexed="48"/>
      </bottom>
      <diagonal/>
    </border>
    <border>
      <left style="thin">
        <color auto="1"/>
      </left>
      <right style="thin">
        <color auto="1"/>
      </right>
      <top/>
      <bottom/>
      <diagonal/>
    </border>
    <border>
      <left style="thin">
        <color indexed="48"/>
      </left>
      <right style="thin">
        <color indexed="48"/>
      </right>
      <top/>
      <bottom/>
      <diagonal/>
    </border>
    <border>
      <left style="hair">
        <color indexed="64"/>
      </left>
      <right style="hair">
        <color indexed="64"/>
      </right>
      <top style="hair">
        <color indexed="64"/>
      </top>
      <bottom style="hair">
        <color indexed="64"/>
      </bottom>
      <diagonal/>
    </border>
    <border>
      <left/>
      <right style="hair">
        <color indexed="64"/>
      </right>
      <top/>
      <bottom style="thin">
        <color indexed="64"/>
      </bottom>
      <diagonal/>
    </border>
    <border>
      <left/>
      <right style="hair">
        <color indexed="64"/>
      </right>
      <top/>
      <bottom/>
      <diagonal/>
    </border>
    <border>
      <left/>
      <right/>
      <top style="thin">
        <color indexed="64"/>
      </top>
      <bottom/>
      <diagonal/>
    </border>
    <border>
      <left/>
      <right/>
      <top style="hair">
        <color indexed="64"/>
      </top>
      <bottom/>
      <diagonal/>
    </border>
    <border>
      <left/>
      <right/>
      <top style="double">
        <color indexed="8"/>
      </top>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style="thin">
        <color indexed="48"/>
      </left>
      <right style="thin">
        <color indexed="48"/>
      </right>
      <top/>
      <bottom/>
      <diagonal/>
    </border>
    <border>
      <left style="thin">
        <color indexed="8"/>
      </left>
      <right style="thin">
        <color indexed="8"/>
      </right>
      <top/>
      <bottom/>
      <diagonal/>
    </border>
    <border>
      <left style="thin">
        <color auto="1"/>
      </left>
      <right style="thin">
        <color auto="1"/>
      </right>
      <top/>
      <bottom/>
      <diagonal/>
    </border>
    <border>
      <left/>
      <right/>
      <top/>
      <bottom style="thin">
        <color indexed="22"/>
      </bottom>
      <diagonal/>
    </border>
    <border>
      <left/>
      <right/>
      <top style="thick">
        <color indexed="64"/>
      </top>
      <bottom style="thin">
        <color indexed="64"/>
      </bottom>
      <diagonal/>
    </border>
    <border>
      <left style="thin">
        <color indexed="63"/>
      </left>
      <right style="thin">
        <color indexed="63"/>
      </right>
      <top style="thin">
        <color indexed="64"/>
      </top>
      <bottom style="thin">
        <color indexed="63"/>
      </bottom>
      <diagonal/>
    </border>
    <border>
      <left style="thin">
        <color indexed="48"/>
      </left>
      <right style="thin">
        <color indexed="48"/>
      </right>
      <top/>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64"/>
      </left>
      <right style="thin">
        <color indexed="64"/>
      </right>
      <top style="thin">
        <color indexed="64"/>
      </top>
      <bottom style="thin">
        <color indexed="64"/>
      </bottom>
      <diagonal/>
    </border>
    <border>
      <left style="thin">
        <color indexed="48"/>
      </left>
      <right style="thin">
        <color indexed="48"/>
      </right>
      <top style="thin">
        <color indexed="48"/>
      </top>
      <bottom style="thin">
        <color indexed="48"/>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double">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8"/>
      </top>
      <bottom style="thin">
        <color indexed="8"/>
      </bottom>
      <diagonal/>
    </border>
    <border>
      <left/>
      <right style="thin">
        <color indexed="64"/>
      </right>
      <top style="thin">
        <color indexed="8"/>
      </top>
      <bottom style="thin">
        <color indexed="8"/>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8"/>
      </top>
      <bottom style="thin">
        <color indexed="8"/>
      </bottom>
      <diagonal/>
    </border>
    <border>
      <left style="thin">
        <color indexed="64"/>
      </left>
      <right style="thin">
        <color indexed="64"/>
      </right>
      <top/>
      <bottom style="double">
        <color indexed="64"/>
      </bottom>
      <diagonal/>
    </border>
    <border>
      <left style="thin">
        <color indexed="64"/>
      </left>
      <right style="thin">
        <color indexed="64"/>
      </right>
      <top/>
      <bottom style="double">
        <color indexed="8"/>
      </bottom>
      <diagonal/>
    </border>
    <border>
      <left style="thin">
        <color indexed="64"/>
      </left>
      <right style="thin">
        <color indexed="64"/>
      </right>
      <top/>
      <bottom style="thin">
        <color indexed="8"/>
      </bottom>
      <diagonal/>
    </border>
    <border>
      <left style="thin">
        <color auto="1"/>
      </left>
      <right style="thin">
        <color auto="1"/>
      </right>
      <top style="thin">
        <color auto="1"/>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8"/>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style="medium">
        <color indexed="64"/>
      </right>
      <top style="medium">
        <color indexed="64"/>
      </top>
      <bottom style="thin">
        <color indexed="64"/>
      </bottom>
      <diagonal/>
    </border>
  </borders>
  <cellStyleXfs count="42982">
    <xf numFmtId="0" fontId="0" fillId="0" borderId="0"/>
    <xf numFmtId="43" fontId="6" fillId="0" borderId="0" applyFont="0" applyFill="0" applyBorder="0" applyAlignment="0" applyProtection="0"/>
    <xf numFmtId="44" fontId="6" fillId="0" borderId="0" applyFont="0" applyFill="0" applyBorder="0" applyAlignment="0" applyProtection="0"/>
    <xf numFmtId="9" fontId="6" fillId="0" borderId="0" applyFont="0" applyFill="0" applyBorder="0" applyAlignment="0" applyProtection="0"/>
    <xf numFmtId="0" fontId="8" fillId="0" borderId="0"/>
    <xf numFmtId="0" fontId="10" fillId="0" borderId="0"/>
    <xf numFmtId="43" fontId="10" fillId="0" borderId="0" applyFont="0" applyFill="0" applyBorder="0" applyAlignment="0" applyProtection="0"/>
    <xf numFmtId="9" fontId="10" fillId="0" borderId="0" applyFont="0" applyFill="0" applyBorder="0" applyAlignment="0" applyProtection="0"/>
    <xf numFmtId="0" fontId="8" fillId="0" borderId="0"/>
    <xf numFmtId="4" fontId="12" fillId="0" borderId="13" applyNumberFormat="0" applyProtection="0">
      <alignment horizontal="left" vertical="center" indent="1"/>
    </xf>
    <xf numFmtId="9" fontId="8" fillId="0" borderId="0" applyFont="0" applyFill="0" applyBorder="0" applyAlignment="0" applyProtection="0"/>
    <xf numFmtId="171" fontId="6" fillId="0" borderId="0">
      <alignment horizontal="left" wrapText="1"/>
    </xf>
    <xf numFmtId="0" fontId="6" fillId="0" borderId="0"/>
    <xf numFmtId="43" fontId="6" fillId="0" borderId="0" applyFont="0" applyFill="0" applyBorder="0" applyAlignment="0" applyProtection="0"/>
    <xf numFmtId="9" fontId="6" fillId="0" borderId="0" applyFont="0" applyFill="0" applyBorder="0" applyAlignment="0" applyProtection="0"/>
    <xf numFmtId="0" fontId="5" fillId="0" borderId="0"/>
    <xf numFmtId="43" fontId="13" fillId="0" borderId="0" applyFont="0" applyFill="0" applyBorder="0" applyAlignment="0" applyProtection="0"/>
    <xf numFmtId="44" fontId="13" fillId="0" borderId="0" applyFont="0" applyFill="0" applyBorder="0" applyAlignment="0" applyProtection="0"/>
    <xf numFmtId="9" fontId="13" fillId="0" borderId="0" applyFont="0" applyFill="0" applyBorder="0" applyAlignment="0" applyProtection="0"/>
    <xf numFmtId="0" fontId="14" fillId="0" borderId="0" applyNumberFormat="0" applyFill="0" applyBorder="0" applyAlignment="0" applyProtection="0"/>
    <xf numFmtId="0" fontId="6" fillId="0" borderId="0"/>
    <xf numFmtId="0" fontId="71" fillId="6" borderId="18" applyNumberFormat="0" applyAlignment="0" applyProtection="0"/>
    <xf numFmtId="43" fontId="11" fillId="0" borderId="0" applyFont="0" applyFill="0" applyBorder="0" applyAlignment="0" applyProtection="0"/>
    <xf numFmtId="43" fontId="6" fillId="0" borderId="0" applyFont="0" applyFill="0" applyBorder="0" applyAlignment="0" applyProtection="0"/>
    <xf numFmtId="0" fontId="11" fillId="0" borderId="0"/>
    <xf numFmtId="0" fontId="67" fillId="3" borderId="0" applyNumberFormat="0" applyBorder="0" applyAlignment="0" applyProtection="0"/>
    <xf numFmtId="9" fontId="11" fillId="0" borderId="0" applyFont="0" applyFill="0" applyBorder="0" applyAlignment="0" applyProtection="0"/>
    <xf numFmtId="4" fontId="12" fillId="33" borderId="13" applyNumberFormat="0" applyProtection="0">
      <alignment horizontal="left" vertical="center" indent="1"/>
    </xf>
    <xf numFmtId="43" fontId="8" fillId="0" borderId="0" applyFont="0" applyFill="0" applyBorder="0" applyAlignment="0" applyProtection="0"/>
    <xf numFmtId="43" fontId="18" fillId="0" borderId="0" applyFont="0" applyFill="0" applyBorder="0" applyAlignment="0" applyProtection="0"/>
    <xf numFmtId="0" fontId="18" fillId="0" borderId="0"/>
    <xf numFmtId="43" fontId="5" fillId="0" borderId="0" applyFont="0" applyFill="0" applyBorder="0" applyAlignment="0" applyProtection="0"/>
    <xf numFmtId="43" fontId="18" fillId="0" borderId="0" applyFont="0" applyFill="0" applyBorder="0" applyAlignment="0" applyProtection="0"/>
    <xf numFmtId="0" fontId="63" fillId="0" borderId="15" applyNumberFormat="0" applyFill="0" applyAlignment="0" applyProtection="0"/>
    <xf numFmtId="0" fontId="65" fillId="0" borderId="0" applyNumberFormat="0" applyFill="0" applyBorder="0" applyAlignment="0" applyProtection="0"/>
    <xf numFmtId="0" fontId="70" fillId="6" borderId="19" applyNumberFormat="0" applyAlignment="0" applyProtection="0"/>
    <xf numFmtId="0" fontId="18" fillId="0" borderId="0"/>
    <xf numFmtId="0" fontId="64" fillId="0" borderId="16" applyNumberFormat="0" applyFill="0" applyAlignment="0" applyProtection="0"/>
    <xf numFmtId="0" fontId="22"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 fontId="23" fillId="0" borderId="0"/>
    <xf numFmtId="41" fontId="6" fillId="0" borderId="0" applyFont="0" applyFill="0" applyBorder="0" applyAlignment="0" applyProtection="0"/>
    <xf numFmtId="43" fontId="5" fillId="0" borderId="0" applyFont="0" applyFill="0" applyBorder="0" applyAlignment="0" applyProtection="0"/>
    <xf numFmtId="0" fontId="69" fillId="5" borderId="18" applyNumberFormat="0" applyAlignment="0" applyProtection="0"/>
    <xf numFmtId="43" fontId="5" fillId="0" borderId="0" applyFont="0" applyFill="0" applyBorder="0" applyAlignment="0" applyProtection="0"/>
    <xf numFmtId="43" fontId="18" fillId="0" borderId="0" applyFont="0" applyFill="0" applyBorder="0" applyAlignment="0" applyProtection="0"/>
    <xf numFmtId="37" fontId="6" fillId="0" borderId="0" applyFill="0" applyBorder="0" applyAlignment="0" applyProtection="0"/>
    <xf numFmtId="0" fontId="24" fillId="0" borderId="0"/>
    <xf numFmtId="0" fontId="24" fillId="0" borderId="0"/>
    <xf numFmtId="0" fontId="24" fillId="0" borderId="0"/>
    <xf numFmtId="44" fontId="5" fillId="0" borderId="0" applyFont="0" applyFill="0" applyBorder="0" applyAlignment="0" applyProtection="0"/>
    <xf numFmtId="5" fontId="24" fillId="0" borderId="0"/>
    <xf numFmtId="5" fontId="6" fillId="0" borderId="0" applyFill="0" applyBorder="0" applyAlignment="0" applyProtection="0"/>
    <xf numFmtId="174" fontId="6" fillId="0" borderId="0" applyFill="0" applyBorder="0" applyAlignment="0" applyProtection="0"/>
    <xf numFmtId="0" fontId="24" fillId="0" borderId="0"/>
    <xf numFmtId="2" fontId="6" fillId="0" borderId="0" applyFill="0" applyBorder="0" applyAlignment="0" applyProtection="0"/>
    <xf numFmtId="0" fontId="25" fillId="0" borderId="0" applyFont="0" applyFill="0" applyBorder="0" applyAlignment="0" applyProtection="0">
      <alignment horizontal="left"/>
    </xf>
    <xf numFmtId="38" fontId="7" fillId="34" borderId="0" applyNumberFormat="0" applyBorder="0" applyAlignment="0" applyProtection="0"/>
    <xf numFmtId="0" fontId="26" fillId="0" borderId="0"/>
    <xf numFmtId="0" fontId="27" fillId="0" borderId="26" applyNumberFormat="0" applyAlignment="0" applyProtection="0">
      <alignment horizontal="left" vertical="center"/>
    </xf>
    <xf numFmtId="0" fontId="27" fillId="0" borderId="2">
      <alignment horizontal="left" vertical="center"/>
    </xf>
    <xf numFmtId="10" fontId="7" fillId="35" borderId="24" applyNumberFormat="0" applyBorder="0" applyAlignment="0" applyProtection="0"/>
    <xf numFmtId="37" fontId="28" fillId="0" borderId="0" applyNumberFormat="0" applyFill="0" applyBorder="0"/>
    <xf numFmtId="175" fontId="6" fillId="0" borderId="0"/>
    <xf numFmtId="0" fontId="65" fillId="0" borderId="17" applyNumberFormat="0" applyFill="0" applyAlignment="0" applyProtection="0"/>
    <xf numFmtId="0" fontId="5" fillId="0" borderId="0"/>
    <xf numFmtId="0" fontId="5" fillId="0" borderId="0"/>
    <xf numFmtId="0" fontId="6" fillId="0" borderId="0"/>
    <xf numFmtId="0" fontId="5" fillId="0" borderId="0"/>
    <xf numFmtId="0" fontId="6" fillId="0" borderId="0"/>
    <xf numFmtId="0" fontId="6" fillId="0" borderId="0"/>
    <xf numFmtId="37" fontId="24" fillId="0" borderId="0"/>
    <xf numFmtId="0" fontId="24" fillId="0" borderId="0"/>
    <xf numFmtId="0" fontId="24" fillId="0" borderId="0"/>
    <xf numFmtId="10" fontId="6" fillId="0" borderId="0" applyFont="0" applyFill="0" applyBorder="0" applyAlignment="0" applyProtection="0"/>
    <xf numFmtId="0" fontId="5" fillId="0" borderId="0"/>
    <xf numFmtId="9" fontId="5" fillId="0" borderId="0" applyFont="0" applyFill="0" applyBorder="0" applyAlignment="0" applyProtection="0"/>
    <xf numFmtId="9" fontId="6" fillId="0" borderId="0" applyFont="0" applyFill="0" applyBorder="0" applyAlignment="0" applyProtection="0"/>
    <xf numFmtId="9" fontId="29" fillId="0" borderId="0"/>
    <xf numFmtId="4" fontId="30" fillId="36" borderId="13" applyNumberFormat="0" applyProtection="0">
      <alignment vertical="center"/>
    </xf>
    <xf numFmtId="4" fontId="31" fillId="37" borderId="13" applyNumberFormat="0" applyProtection="0">
      <alignment vertical="center"/>
    </xf>
    <xf numFmtId="4" fontId="30" fillId="37" borderId="13" applyNumberFormat="0" applyProtection="0">
      <alignment horizontal="left" vertical="center" indent="1"/>
    </xf>
    <xf numFmtId="0" fontId="30" fillId="37" borderId="13" applyNumberFormat="0" applyProtection="0">
      <alignment horizontal="left" vertical="top" indent="1"/>
    </xf>
    <xf numFmtId="4" fontId="30" fillId="38" borderId="13" applyNumberFormat="0" applyProtection="0"/>
    <xf numFmtId="4" fontId="12" fillId="39" borderId="13" applyNumberFormat="0" applyProtection="0">
      <alignment horizontal="right" vertical="center"/>
    </xf>
    <xf numFmtId="4" fontId="12" fillId="40" borderId="13" applyNumberFormat="0" applyProtection="0">
      <alignment horizontal="right" vertical="center"/>
    </xf>
    <xf numFmtId="4" fontId="12" fillId="41" borderId="13" applyNumberFormat="0" applyProtection="0">
      <alignment horizontal="right" vertical="center"/>
    </xf>
    <xf numFmtId="4" fontId="12" fillId="42" borderId="13" applyNumberFormat="0" applyProtection="0">
      <alignment horizontal="right" vertical="center"/>
    </xf>
    <xf numFmtId="4" fontId="12" fillId="43" borderId="13" applyNumberFormat="0" applyProtection="0">
      <alignment horizontal="right" vertical="center"/>
    </xf>
    <xf numFmtId="4" fontId="12" fillId="44" borderId="13" applyNumberFormat="0" applyProtection="0">
      <alignment horizontal="right" vertical="center"/>
    </xf>
    <xf numFmtId="4" fontId="12" fillId="45" borderId="13" applyNumberFormat="0" applyProtection="0">
      <alignment horizontal="right" vertical="center"/>
    </xf>
    <xf numFmtId="4" fontId="12" fillId="46" borderId="13" applyNumberFormat="0" applyProtection="0">
      <alignment horizontal="right" vertical="center"/>
    </xf>
    <xf numFmtId="4" fontId="12" fillId="47" borderId="13" applyNumberFormat="0" applyProtection="0">
      <alignment horizontal="right" vertical="center"/>
    </xf>
    <xf numFmtId="4" fontId="30" fillId="48" borderId="27" applyNumberFormat="0" applyProtection="0">
      <alignment horizontal="left" vertical="center" indent="1"/>
    </xf>
    <xf numFmtId="4" fontId="12" fillId="49" borderId="0" applyNumberFormat="0" applyProtection="0">
      <alignment horizontal="left"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12" fillId="51" borderId="13" applyNumberFormat="0" applyProtection="0">
      <alignment horizontal="right" vertical="center"/>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4" fontId="12" fillId="35" borderId="13" applyNumberFormat="0" applyProtection="0">
      <alignment vertical="center"/>
    </xf>
    <xf numFmtId="4" fontId="35" fillId="35" borderId="13" applyNumberFormat="0" applyProtection="0">
      <alignment vertical="center"/>
    </xf>
    <xf numFmtId="4" fontId="12" fillId="35" borderId="13" applyNumberFormat="0" applyProtection="0">
      <alignment horizontal="left" vertical="center" indent="1"/>
    </xf>
    <xf numFmtId="0" fontId="12" fillId="35" borderId="13" applyNumberFormat="0" applyProtection="0">
      <alignment horizontal="left" vertical="top" indent="1"/>
    </xf>
    <xf numFmtId="4" fontId="12" fillId="0" borderId="13" applyNumberFormat="0" applyProtection="0">
      <alignment horizontal="right" vertical="center"/>
    </xf>
    <xf numFmtId="4" fontId="35" fillId="49" borderId="13" applyNumberFormat="0" applyProtection="0">
      <alignment horizontal="right" vertical="center"/>
    </xf>
    <xf numFmtId="0" fontId="12" fillId="38" borderId="13" applyNumberFormat="0" applyProtection="0">
      <alignment horizontal="left" vertical="top"/>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7" fillId="49" borderId="13" applyNumberFormat="0" applyProtection="0">
      <alignment horizontal="right" vertical="center"/>
    </xf>
    <xf numFmtId="37" fontId="38" fillId="57" borderId="0" applyNumberFormat="0" applyFont="0" applyBorder="0" applyAlignment="0" applyProtection="0"/>
    <xf numFmtId="176" fontId="6" fillId="0" borderId="28">
      <alignment horizontal="justify" vertical="top" wrapText="1"/>
    </xf>
    <xf numFmtId="0" fontId="15" fillId="0" borderId="24">
      <alignment horizontal="center" vertical="center" wrapText="1"/>
    </xf>
    <xf numFmtId="0" fontId="24" fillId="0" borderId="6"/>
    <xf numFmtId="177" fontId="39" fillId="0" borderId="0">
      <alignment horizontal="left"/>
    </xf>
    <xf numFmtId="0" fontId="24" fillId="0" borderId="8"/>
    <xf numFmtId="43" fontId="6" fillId="0" borderId="0" applyFont="0" applyFill="0" applyBorder="0" applyAlignment="0" applyProtection="0"/>
    <xf numFmtId="0" fontId="40" fillId="58" borderId="0" applyNumberFormat="0" applyBorder="0" applyAlignment="0" applyProtection="0"/>
    <xf numFmtId="0" fontId="40" fillId="39" borderId="0" applyNumberFormat="0" applyBorder="0" applyAlignment="0" applyProtection="0"/>
    <xf numFmtId="0" fontId="40" fillId="59" borderId="0" applyNumberFormat="0" applyBorder="0" applyAlignment="0" applyProtection="0"/>
    <xf numFmtId="0" fontId="40" fillId="60" borderId="0" applyNumberFormat="0" applyBorder="0" applyAlignment="0" applyProtection="0"/>
    <xf numFmtId="0" fontId="40" fillId="61" borderId="0" applyNumberFormat="0" applyBorder="0" applyAlignment="0" applyProtection="0"/>
    <xf numFmtId="0" fontId="40" fillId="62" borderId="0" applyNumberFormat="0" applyBorder="0" applyAlignment="0" applyProtection="0"/>
    <xf numFmtId="0" fontId="40" fillId="63" borderId="0" applyNumberFormat="0" applyBorder="0" applyAlignment="0" applyProtection="0"/>
    <xf numFmtId="0" fontId="40" fillId="40" borderId="0" applyNumberFormat="0" applyBorder="0" applyAlignment="0" applyProtection="0"/>
    <xf numFmtId="0" fontId="40" fillId="47" borderId="0" applyNumberFormat="0" applyBorder="0" applyAlignment="0" applyProtection="0"/>
    <xf numFmtId="0" fontId="40" fillId="60" borderId="0" applyNumberFormat="0" applyBorder="0" applyAlignment="0" applyProtection="0"/>
    <xf numFmtId="0" fontId="40" fillId="63" borderId="0" applyNumberFormat="0" applyBorder="0" applyAlignment="0" applyProtection="0"/>
    <xf numFmtId="0" fontId="40" fillId="42" borderId="0" applyNumberFormat="0" applyBorder="0" applyAlignment="0" applyProtection="0"/>
    <xf numFmtId="0" fontId="41" fillId="64" borderId="0" applyNumberFormat="0" applyBorder="0" applyAlignment="0" applyProtection="0"/>
    <xf numFmtId="0" fontId="41" fillId="40" borderId="0" applyNumberFormat="0" applyBorder="0" applyAlignment="0" applyProtection="0"/>
    <xf numFmtId="0" fontId="41" fillId="47" borderId="0" applyNumberFormat="0" applyBorder="0" applyAlignment="0" applyProtection="0"/>
    <xf numFmtId="0" fontId="41" fillId="65" borderId="0" applyNumberFormat="0" applyBorder="0" applyAlignment="0" applyProtection="0"/>
    <xf numFmtId="0" fontId="41" fillId="66" borderId="0" applyNumberFormat="0" applyBorder="0" applyAlignment="0" applyProtection="0"/>
    <xf numFmtId="0" fontId="41" fillId="43" borderId="0" applyNumberFormat="0" applyBorder="0" applyAlignment="0" applyProtection="0"/>
    <xf numFmtId="0" fontId="41" fillId="67" borderId="0" applyNumberFormat="0" applyBorder="0" applyAlignment="0" applyProtection="0"/>
    <xf numFmtId="0" fontId="41" fillId="41" borderId="0" applyNumberFormat="0" applyBorder="0" applyAlignment="0" applyProtection="0"/>
    <xf numFmtId="0" fontId="41" fillId="45" borderId="0" applyNumberFormat="0" applyBorder="0" applyAlignment="0" applyProtection="0"/>
    <xf numFmtId="0" fontId="41" fillId="65" borderId="0" applyNumberFormat="0" applyBorder="0" applyAlignment="0" applyProtection="0"/>
    <xf numFmtId="0" fontId="41" fillId="66" borderId="0" applyNumberFormat="0" applyBorder="0" applyAlignment="0" applyProtection="0"/>
    <xf numFmtId="0" fontId="41" fillId="44" borderId="0" applyNumberFormat="0" applyBorder="0" applyAlignment="0" applyProtection="0"/>
    <xf numFmtId="0" fontId="42" fillId="39" borderId="0" applyNumberFormat="0" applyBorder="0" applyAlignment="0" applyProtection="0"/>
    <xf numFmtId="0" fontId="43" fillId="68" borderId="29" applyNumberFormat="0" applyAlignment="0" applyProtection="0"/>
    <xf numFmtId="0" fontId="44" fillId="69" borderId="30" applyNumberFormat="0" applyAlignment="0" applyProtection="0"/>
    <xf numFmtId="0" fontId="22" fillId="0" borderId="0"/>
    <xf numFmtId="0" fontId="22"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41"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0" fontId="68" fillId="4" borderId="0" applyNumberFormat="0" applyBorder="0" applyAlignment="0" applyProtection="0"/>
    <xf numFmtId="43" fontId="18" fillId="0" borderId="0" applyFont="0" applyFill="0" applyBorder="0" applyAlignment="0" applyProtection="0"/>
    <xf numFmtId="43" fontId="45" fillId="0" borderId="0" applyFont="0" applyFill="0" applyBorder="0" applyAlignment="0" applyProtection="0"/>
    <xf numFmtId="43" fontId="46"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24" fillId="0" borderId="0"/>
    <xf numFmtId="0" fontId="24" fillId="0" borderId="0"/>
    <xf numFmtId="37" fontId="6" fillId="0" borderId="0" applyFill="0" applyBorder="0" applyAlignment="0" applyProtection="0"/>
    <xf numFmtId="37" fontId="6" fillId="0" borderId="0" applyFill="0" applyBorder="0" applyAlignment="0" applyProtection="0"/>
    <xf numFmtId="0" fontId="24" fillId="0" borderId="0"/>
    <xf numFmtId="0" fontId="24" fillId="0" borderId="0"/>
    <xf numFmtId="42" fontId="6" fillId="0" borderId="0" applyFont="0" applyFill="0" applyBorder="0" applyAlignment="0" applyProtection="0"/>
    <xf numFmtId="44" fontId="18" fillId="0" borderId="0" applyFont="0" applyFill="0" applyBorder="0" applyAlignment="0" applyProtection="0"/>
    <xf numFmtId="44" fontId="5" fillId="0" borderId="0" applyFont="0" applyFill="0" applyBorder="0" applyAlignment="0" applyProtection="0"/>
    <xf numFmtId="44" fontId="6" fillId="0" borderId="0" applyFont="0" applyFill="0" applyBorder="0" applyAlignment="0" applyProtection="0"/>
    <xf numFmtId="178" fontId="47" fillId="0" borderId="0" applyFont="0" applyFill="0" applyBorder="0" applyProtection="0">
      <alignment horizontal="right"/>
    </xf>
    <xf numFmtId="5" fontId="6" fillId="0" borderId="0" applyFill="0" applyBorder="0" applyAlignment="0" applyProtection="0"/>
    <xf numFmtId="5" fontId="6" fillId="0" borderId="0" applyFill="0" applyBorder="0" applyAlignment="0" applyProtection="0"/>
    <xf numFmtId="0" fontId="24" fillId="0" borderId="0"/>
    <xf numFmtId="174" fontId="6" fillId="0" borderId="0" applyFill="0" applyBorder="0" applyAlignment="0" applyProtection="0"/>
    <xf numFmtId="174" fontId="6" fillId="0" borderId="0" applyFill="0" applyBorder="0" applyAlignment="0" applyProtection="0"/>
    <xf numFmtId="0" fontId="48" fillId="0" borderId="0" applyNumberFormat="0" applyFill="0" applyBorder="0" applyAlignment="0" applyProtection="0"/>
    <xf numFmtId="2" fontId="6" fillId="0" borderId="0" applyFill="0" applyBorder="0" applyAlignment="0" applyProtection="0"/>
    <xf numFmtId="2" fontId="6" fillId="0" borderId="0" applyFill="0" applyBorder="0" applyAlignment="0" applyProtection="0"/>
    <xf numFmtId="0" fontId="24" fillId="0" borderId="0"/>
    <xf numFmtId="0" fontId="49" fillId="59" borderId="0" applyNumberFormat="0" applyBorder="0" applyAlignment="0" applyProtection="0"/>
    <xf numFmtId="0" fontId="50" fillId="0" borderId="31" applyNumberFormat="0" applyFill="0" applyAlignment="0" applyProtection="0"/>
    <xf numFmtId="0" fontId="51" fillId="0" borderId="0" applyNumberFormat="0" applyFill="0" applyBorder="0" applyAlignment="0" applyProtection="0"/>
    <xf numFmtId="0" fontId="52" fillId="0" borderId="32" applyNumberFormat="0" applyFill="0" applyAlignment="0" applyProtection="0"/>
    <xf numFmtId="0" fontId="27" fillId="0" borderId="0" applyNumberFormat="0" applyFill="0" applyBorder="0" applyAlignment="0" applyProtection="0"/>
    <xf numFmtId="0" fontId="53" fillId="0" borderId="33" applyNumberFormat="0" applyFill="0" applyAlignment="0" applyProtection="0"/>
    <xf numFmtId="0" fontId="53" fillId="0" borderId="0" applyNumberFormat="0" applyFill="0" applyBorder="0" applyAlignment="0" applyProtection="0"/>
    <xf numFmtId="165" fontId="6" fillId="0" borderId="0">
      <protection locked="0"/>
    </xf>
    <xf numFmtId="165" fontId="6" fillId="0" borderId="0">
      <protection locked="0"/>
    </xf>
    <xf numFmtId="0" fontId="54" fillId="62" borderId="29" applyNumberFormat="0" applyAlignment="0" applyProtection="0"/>
    <xf numFmtId="38" fontId="19" fillId="0" borderId="0">
      <alignment horizontal="left" wrapText="1"/>
    </xf>
    <xf numFmtId="38" fontId="55" fillId="0" borderId="0">
      <alignment horizontal="left" wrapText="1"/>
    </xf>
    <xf numFmtId="0" fontId="56" fillId="0" borderId="34" applyNumberFormat="0" applyFill="0" applyAlignment="0" applyProtection="0"/>
    <xf numFmtId="179" fontId="6" fillId="0" borderId="0"/>
    <xf numFmtId="179" fontId="6" fillId="0" borderId="0"/>
    <xf numFmtId="179" fontId="6" fillId="0" borderId="0"/>
    <xf numFmtId="170" fontId="20" fillId="0" borderId="0" applyNumberFormat="0" applyFill="0" applyBorder="0" applyAlignment="0" applyProtection="0"/>
    <xf numFmtId="0" fontId="57" fillId="36" borderId="0" applyNumberFormat="0" applyBorder="0" applyAlignment="0" applyProtection="0"/>
    <xf numFmtId="0" fontId="7" fillId="0" borderId="35" applyNumberFormat="0" applyBorder="0" applyAlignment="0"/>
    <xf numFmtId="175" fontId="6" fillId="0" borderId="0"/>
    <xf numFmtId="175" fontId="6" fillId="0" borderId="0"/>
    <xf numFmtId="0" fontId="5" fillId="0" borderId="0"/>
    <xf numFmtId="0" fontId="5" fillId="0" borderId="0"/>
    <xf numFmtId="0" fontId="5" fillId="0" borderId="0"/>
    <xf numFmtId="0" fontId="1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6" fillId="2" borderId="0" applyNumberFormat="0" applyBorder="0" applyAlignment="0" applyProtection="0"/>
    <xf numFmtId="0" fontId="5" fillId="0" borderId="0"/>
    <xf numFmtId="0" fontId="5" fillId="0" borderId="0"/>
    <xf numFmtId="0" fontId="5" fillId="0" borderId="0"/>
    <xf numFmtId="0" fontId="5" fillId="0" borderId="0"/>
    <xf numFmtId="0" fontId="8" fillId="0" borderId="0" applyFill="0" applyBorder="0" applyProtection="0"/>
    <xf numFmtId="0" fontId="5" fillId="0" borderId="0"/>
    <xf numFmtId="0" fontId="5" fillId="0" borderId="0"/>
    <xf numFmtId="0" fontId="5" fillId="0" borderId="0"/>
    <xf numFmtId="0" fontId="6" fillId="0" borderId="0"/>
    <xf numFmtId="0" fontId="5" fillId="0" borderId="0"/>
    <xf numFmtId="0" fontId="5" fillId="0" borderId="0"/>
    <xf numFmtId="0" fontId="5" fillId="0" borderId="0"/>
    <xf numFmtId="0" fontId="18"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xf numFmtId="0" fontId="6" fillId="0" borderId="0"/>
    <xf numFmtId="0" fontId="5" fillId="0" borderId="0"/>
    <xf numFmtId="0" fontId="6" fillId="0" borderId="0"/>
    <xf numFmtId="0" fontId="5" fillId="0" borderId="0"/>
    <xf numFmtId="0" fontId="6" fillId="0" borderId="0"/>
    <xf numFmtId="0" fontId="6" fillId="0" borderId="0"/>
    <xf numFmtId="0" fontId="5" fillId="0" borderId="0"/>
    <xf numFmtId="0" fontId="5" fillId="0" borderId="0"/>
    <xf numFmtId="0" fontId="5" fillId="0" borderId="0"/>
    <xf numFmtId="0" fontId="5" fillId="0" borderId="0"/>
    <xf numFmtId="0" fontId="6" fillId="0" borderId="0"/>
    <xf numFmtId="0" fontId="5" fillId="0" borderId="0"/>
    <xf numFmtId="0" fontId="5" fillId="0" borderId="0"/>
    <xf numFmtId="0" fontId="5" fillId="0" borderId="0"/>
    <xf numFmtId="0" fontId="6" fillId="0" borderId="0"/>
    <xf numFmtId="0" fontId="11" fillId="0" borderId="0"/>
    <xf numFmtId="0" fontId="5" fillId="0" borderId="0"/>
    <xf numFmtId="0" fontId="5" fillId="0" borderId="0"/>
    <xf numFmtId="0" fontId="5" fillId="0" borderId="0"/>
    <xf numFmtId="0" fontId="6" fillId="0" borderId="0"/>
    <xf numFmtId="0" fontId="5" fillId="0" borderId="0"/>
    <xf numFmtId="0" fontId="5" fillId="0" borderId="0"/>
    <xf numFmtId="0" fontId="6" fillId="70" borderId="36" applyNumberFormat="0" applyFont="0" applyAlignment="0" applyProtection="0"/>
    <xf numFmtId="0" fontId="6" fillId="70" borderId="36" applyNumberFormat="0" applyFont="0" applyAlignment="0" applyProtection="0"/>
    <xf numFmtId="0" fontId="5" fillId="8" borderId="22" applyNumberFormat="0" applyFont="0" applyAlignment="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0" fontId="58" fillId="68" borderId="37" applyNumberFormat="0" applyAlignment="0" applyProtection="0"/>
    <xf numFmtId="12" fontId="27" fillId="71" borderId="9">
      <alignment horizontal="left"/>
    </xf>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46" fillId="0" borderId="0" applyFont="0" applyFill="0" applyBorder="0" applyAlignment="0" applyProtection="0"/>
    <xf numFmtId="4" fontId="30" fillId="36" borderId="13" applyNumberFormat="0" applyProtection="0">
      <alignment vertical="center"/>
    </xf>
    <xf numFmtId="4" fontId="30" fillId="37" borderId="13" applyNumberFormat="0" applyProtection="0">
      <alignment horizontal="left" vertical="center" indent="1"/>
    </xf>
    <xf numFmtId="4" fontId="30" fillId="38" borderId="13" applyNumberFormat="0" applyProtection="0"/>
    <xf numFmtId="0" fontId="6" fillId="72" borderId="37" applyNumberFormat="0" applyProtection="0">
      <alignment horizontal="left" vertical="center" indent="1"/>
    </xf>
    <xf numFmtId="4" fontId="30" fillId="48" borderId="27" applyNumberFormat="0" applyProtection="0">
      <alignment horizontal="left" vertical="center" indent="1"/>
    </xf>
    <xf numFmtId="4" fontId="12" fillId="49" borderId="0" applyNumberFormat="0" applyProtection="0">
      <alignment horizontal="left"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4" fontId="34" fillId="53" borderId="0" applyNumberFormat="0" applyProtection="0"/>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center"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50" borderId="13" applyNumberFormat="0" applyProtection="0">
      <alignment horizontal="left" vertical="top"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center"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38" borderId="13" applyNumberFormat="0" applyProtection="0">
      <alignment horizontal="left" vertical="top"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center"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4" borderId="13" applyNumberFormat="0" applyProtection="0">
      <alignment horizontal="left" vertical="top"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center"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0" fontId="6" fillId="55" borderId="13" applyNumberFormat="0" applyProtection="0">
      <alignment horizontal="left" vertical="top" indent="1"/>
    </xf>
    <xf numFmtId="4" fontId="12" fillId="0" borderId="13" applyNumberFormat="0" applyProtection="0">
      <alignment horizontal="right" vertical="center"/>
    </xf>
    <xf numFmtId="4" fontId="12" fillId="49" borderId="13" applyNumberFormat="0" applyProtection="0">
      <alignment horizontal="right" vertical="center"/>
    </xf>
    <xf numFmtId="4" fontId="12" fillId="0" borderId="13" applyNumberFormat="0" applyProtection="0">
      <alignment horizontal="left" vertical="center" indent="1"/>
    </xf>
    <xf numFmtId="0" fontId="6" fillId="72" borderId="37" applyNumberFormat="0" applyProtection="0">
      <alignment horizontal="left" vertical="center" indent="1"/>
    </xf>
    <xf numFmtId="4" fontId="12" fillId="51" borderId="13" applyNumberFormat="0" applyProtection="0">
      <alignment horizontal="left" vertical="center" indent="1"/>
    </xf>
    <xf numFmtId="0" fontId="12" fillId="38" borderId="13" applyNumberFormat="0" applyProtection="0">
      <alignment horizontal="left" vertical="top"/>
    </xf>
    <xf numFmtId="0" fontId="6" fillId="72" borderId="37" applyNumberFormat="0" applyProtection="0">
      <alignment horizontal="left" vertical="center" indent="1"/>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6" fillId="56" borderId="0" applyNumberFormat="0" applyProtection="0">
      <alignment horizontal="left"/>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4" fontId="37" fillId="49" borderId="13" applyNumberFormat="0" applyProtection="0">
      <alignment horizontal="right" vertical="center"/>
    </xf>
    <xf numFmtId="176" fontId="6" fillId="0" borderId="28">
      <alignment horizontal="justify" vertical="top" wrapText="1"/>
    </xf>
    <xf numFmtId="176" fontId="6" fillId="0" borderId="28">
      <alignment horizontal="justify" vertical="top" wrapText="1"/>
    </xf>
    <xf numFmtId="0" fontId="6" fillId="0" borderId="0">
      <alignment horizontal="left" wrapText="1"/>
    </xf>
    <xf numFmtId="0" fontId="6" fillId="0" borderId="0">
      <alignment horizontal="left" wrapText="1"/>
    </xf>
    <xf numFmtId="0" fontId="6" fillId="0" borderId="0">
      <alignment horizontal="left" wrapText="1"/>
    </xf>
    <xf numFmtId="181" fontId="6" fillId="0" borderId="0" applyFill="0" applyBorder="0" applyAlignment="0" applyProtection="0">
      <alignment wrapText="1"/>
    </xf>
    <xf numFmtId="0" fontId="15" fillId="0" borderId="0" applyNumberFormat="0" applyFill="0" applyBorder="0">
      <alignment horizontal="center" wrapText="1"/>
    </xf>
    <xf numFmtId="0" fontId="15" fillId="0" borderId="0" applyNumberFormat="0" applyFill="0" applyBorder="0">
      <alignment horizontal="center" wrapText="1"/>
    </xf>
    <xf numFmtId="38" fontId="6" fillId="0" borderId="0">
      <alignment horizontal="left" wrapText="1"/>
    </xf>
    <xf numFmtId="0" fontId="59" fillId="0" borderId="0" applyNumberFormat="0" applyFill="0" applyBorder="0" applyAlignment="0" applyProtection="0"/>
    <xf numFmtId="0" fontId="15" fillId="0" borderId="24">
      <alignment horizontal="center" vertical="center" wrapText="1"/>
    </xf>
    <xf numFmtId="0" fontId="15" fillId="0" borderId="24">
      <alignment horizontal="center" vertical="center" wrapText="1"/>
    </xf>
    <xf numFmtId="0" fontId="60" fillId="0" borderId="38" applyNumberFormat="0" applyFill="0" applyAlignment="0" applyProtection="0"/>
    <xf numFmtId="0" fontId="6" fillId="0" borderId="39" applyNumberFormat="0" applyFill="0" applyAlignment="0" applyProtection="0"/>
    <xf numFmtId="37" fontId="7" fillId="37" borderId="0" applyNumberFormat="0" applyBorder="0" applyAlignment="0" applyProtection="0"/>
    <xf numFmtId="37" fontId="7" fillId="0" borderId="0"/>
    <xf numFmtId="37" fontId="7" fillId="0" borderId="0"/>
    <xf numFmtId="37" fontId="7" fillId="0" borderId="0"/>
    <xf numFmtId="3" fontId="61" fillId="73" borderId="40" applyProtection="0"/>
    <xf numFmtId="0" fontId="62" fillId="0" borderId="0" applyNumberFormat="0" applyFill="0" applyBorder="0" applyAlignment="0" applyProtection="0"/>
    <xf numFmtId="0" fontId="72" fillId="0" borderId="20" applyNumberFormat="0" applyFill="0" applyAlignment="0" applyProtection="0"/>
    <xf numFmtId="0" fontId="73" fillId="7" borderId="21" applyNumberFormat="0" applyAlignment="0" applyProtection="0"/>
    <xf numFmtId="0" fontId="74" fillId="0" borderId="0" applyNumberFormat="0" applyFill="0" applyBorder="0" applyAlignment="0" applyProtection="0"/>
    <xf numFmtId="0" fontId="108" fillId="80" borderId="0"/>
    <xf numFmtId="0" fontId="75" fillId="0" borderId="0" applyNumberFormat="0" applyFill="0" applyBorder="0" applyAlignment="0" applyProtection="0"/>
    <xf numFmtId="0" fontId="76" fillId="0" borderId="23" applyNumberFormat="0" applyFill="0" applyAlignment="0" applyProtection="0"/>
    <xf numFmtId="0" fontId="77"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77" fillId="12" borderId="0" applyNumberFormat="0" applyBorder="0" applyAlignment="0" applyProtection="0"/>
    <xf numFmtId="0" fontId="77"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77" fillId="16" borderId="0" applyNumberFormat="0" applyBorder="0" applyAlignment="0" applyProtection="0"/>
    <xf numFmtId="0" fontId="77"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77" fillId="20" borderId="0" applyNumberFormat="0" applyBorder="0" applyAlignment="0" applyProtection="0"/>
    <xf numFmtId="0" fontId="77"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77" fillId="24" borderId="0" applyNumberFormat="0" applyBorder="0" applyAlignment="0" applyProtection="0"/>
    <xf numFmtId="0" fontId="77"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77" fillId="28" borderId="0" applyNumberFormat="0" applyBorder="0" applyAlignment="0" applyProtection="0"/>
    <xf numFmtId="0" fontId="77"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77" fillId="32" borderId="0" applyNumberFormat="0" applyBorder="0" applyAlignment="0" applyProtection="0"/>
    <xf numFmtId="43" fontId="5" fillId="0" borderId="0" applyFont="0" applyFill="0" applyBorder="0" applyAlignment="0" applyProtection="0"/>
    <xf numFmtId="0" fontId="18" fillId="0" borderId="0"/>
    <xf numFmtId="0" fontId="78" fillId="0" borderId="0"/>
    <xf numFmtId="43" fontId="18" fillId="0" borderId="0" applyFont="0" applyFill="0" applyBorder="0" applyAlignment="0" applyProtection="0"/>
    <xf numFmtId="9" fontId="18" fillId="0" borderId="0" applyFont="0" applyFill="0" applyBorder="0" applyAlignment="0" applyProtection="0"/>
    <xf numFmtId="0" fontId="80" fillId="10" borderId="0" applyNumberFormat="0" applyBorder="0" applyAlignment="0" applyProtection="0"/>
    <xf numFmtId="0" fontId="80" fillId="10" borderId="0" applyNumberFormat="0" applyBorder="0" applyAlignment="0" applyProtection="0"/>
    <xf numFmtId="0" fontId="80" fillId="14" borderId="0" applyNumberFormat="0" applyBorder="0" applyAlignment="0" applyProtection="0"/>
    <xf numFmtId="0" fontId="80" fillId="14" borderId="0" applyNumberFormat="0" applyBorder="0" applyAlignment="0" applyProtection="0"/>
    <xf numFmtId="0" fontId="80" fillId="18" borderId="0" applyNumberFormat="0" applyBorder="0" applyAlignment="0" applyProtection="0"/>
    <xf numFmtId="0" fontId="80" fillId="18" borderId="0" applyNumberFormat="0" applyBorder="0" applyAlignment="0" applyProtection="0"/>
    <xf numFmtId="0" fontId="80" fillId="22" borderId="0" applyNumberFormat="0" applyBorder="0" applyAlignment="0" applyProtection="0"/>
    <xf numFmtId="0" fontId="80" fillId="22" borderId="0" applyNumberFormat="0" applyBorder="0" applyAlignment="0" applyProtection="0"/>
    <xf numFmtId="0" fontId="80" fillId="26" borderId="0" applyNumberFormat="0" applyBorder="0" applyAlignment="0" applyProtection="0"/>
    <xf numFmtId="0" fontId="80" fillId="26" borderId="0" applyNumberFormat="0" applyBorder="0" applyAlignment="0" applyProtection="0"/>
    <xf numFmtId="0" fontId="80" fillId="30" borderId="0" applyNumberFormat="0" applyBorder="0" applyAlignment="0" applyProtection="0"/>
    <xf numFmtId="0" fontId="80" fillId="30" borderId="0" applyNumberFormat="0" applyBorder="0" applyAlignment="0" applyProtection="0"/>
    <xf numFmtId="0" fontId="80" fillId="11" borderId="0" applyNumberFormat="0" applyBorder="0" applyAlignment="0" applyProtection="0"/>
    <xf numFmtId="0" fontId="80" fillId="11" borderId="0" applyNumberFormat="0" applyBorder="0" applyAlignment="0" applyProtection="0"/>
    <xf numFmtId="0" fontId="80" fillId="15" borderId="0" applyNumberFormat="0" applyBorder="0" applyAlignment="0" applyProtection="0"/>
    <xf numFmtId="0" fontId="80" fillId="15" borderId="0" applyNumberFormat="0" applyBorder="0" applyAlignment="0" applyProtection="0"/>
    <xf numFmtId="0" fontId="80" fillId="19" borderId="0" applyNumberFormat="0" applyBorder="0" applyAlignment="0" applyProtection="0"/>
    <xf numFmtId="0" fontId="80" fillId="19" borderId="0" applyNumberFormat="0" applyBorder="0" applyAlignment="0" applyProtection="0"/>
    <xf numFmtId="0" fontId="80" fillId="23" borderId="0" applyNumberFormat="0" applyBorder="0" applyAlignment="0" applyProtection="0"/>
    <xf numFmtId="0" fontId="80" fillId="23" borderId="0" applyNumberFormat="0" applyBorder="0" applyAlignment="0" applyProtection="0"/>
    <xf numFmtId="0" fontId="80" fillId="27" borderId="0" applyNumberFormat="0" applyBorder="0" applyAlignment="0" applyProtection="0"/>
    <xf numFmtId="0" fontId="80" fillId="27" borderId="0" applyNumberFormat="0" applyBorder="0" applyAlignment="0" applyProtection="0"/>
    <xf numFmtId="0" fontId="80" fillId="31" borderId="0" applyNumberFormat="0" applyBorder="0" applyAlignment="0" applyProtection="0"/>
    <xf numFmtId="0" fontId="80" fillId="31" borderId="0" applyNumberFormat="0" applyBorder="0" applyAlignment="0" applyProtection="0"/>
    <xf numFmtId="0" fontId="81" fillId="12" borderId="0" applyNumberFormat="0" applyBorder="0" applyAlignment="0" applyProtection="0"/>
    <xf numFmtId="0" fontId="81" fillId="12" borderId="0" applyNumberFormat="0" applyBorder="0" applyAlignment="0" applyProtection="0"/>
    <xf numFmtId="0" fontId="81" fillId="16" borderId="0" applyNumberFormat="0" applyBorder="0" applyAlignment="0" applyProtection="0"/>
    <xf numFmtId="0" fontId="81" fillId="16" borderId="0" applyNumberFormat="0" applyBorder="0" applyAlignment="0" applyProtection="0"/>
    <xf numFmtId="0" fontId="81" fillId="20" borderId="0" applyNumberFormat="0" applyBorder="0" applyAlignment="0" applyProtection="0"/>
    <xf numFmtId="0" fontId="81" fillId="20" borderId="0" applyNumberFormat="0" applyBorder="0" applyAlignment="0" applyProtection="0"/>
    <xf numFmtId="0" fontId="81" fillId="24" borderId="0" applyNumberFormat="0" applyBorder="0" applyAlignment="0" applyProtection="0"/>
    <xf numFmtId="0" fontId="81" fillId="24" borderId="0" applyNumberFormat="0" applyBorder="0" applyAlignment="0" applyProtection="0"/>
    <xf numFmtId="0" fontId="81" fillId="28" borderId="0" applyNumberFormat="0" applyBorder="0" applyAlignment="0" applyProtection="0"/>
    <xf numFmtId="0" fontId="81" fillId="28" borderId="0" applyNumberFormat="0" applyBorder="0" applyAlignment="0" applyProtection="0"/>
    <xf numFmtId="0" fontId="81" fillId="32" borderId="0" applyNumberFormat="0" applyBorder="0" applyAlignment="0" applyProtection="0"/>
    <xf numFmtId="0" fontId="81" fillId="32" borderId="0" applyNumberFormat="0" applyBorder="0" applyAlignment="0" applyProtection="0"/>
    <xf numFmtId="0" fontId="81" fillId="9" borderId="0" applyNumberFormat="0" applyBorder="0" applyAlignment="0" applyProtection="0"/>
    <xf numFmtId="0" fontId="81" fillId="9" borderId="0" applyNumberFormat="0" applyBorder="0" applyAlignment="0" applyProtection="0"/>
    <xf numFmtId="0" fontId="81" fillId="13" borderId="0" applyNumberFormat="0" applyBorder="0" applyAlignment="0" applyProtection="0"/>
    <xf numFmtId="0" fontId="81" fillId="13" borderId="0" applyNumberFormat="0" applyBorder="0" applyAlignment="0" applyProtection="0"/>
    <xf numFmtId="0" fontId="81" fillId="17" borderId="0" applyNumberFormat="0" applyBorder="0" applyAlignment="0" applyProtection="0"/>
    <xf numFmtId="0" fontId="81" fillId="17" borderId="0" applyNumberFormat="0" applyBorder="0" applyAlignment="0" applyProtection="0"/>
    <xf numFmtId="0" fontId="81" fillId="21" borderId="0" applyNumberFormat="0" applyBorder="0" applyAlignment="0" applyProtection="0"/>
    <xf numFmtId="0" fontId="81" fillId="21" borderId="0" applyNumberFormat="0" applyBorder="0" applyAlignment="0" applyProtection="0"/>
    <xf numFmtId="0" fontId="81" fillId="25" borderId="0" applyNumberFormat="0" applyBorder="0" applyAlignment="0" applyProtection="0"/>
    <xf numFmtId="0" fontId="81" fillId="25" borderId="0" applyNumberFormat="0" applyBorder="0" applyAlignment="0" applyProtection="0"/>
    <xf numFmtId="0" fontId="81" fillId="29" borderId="0" applyNumberFormat="0" applyBorder="0" applyAlignment="0" applyProtection="0"/>
    <xf numFmtId="0" fontId="81" fillId="29" borderId="0" applyNumberFormat="0" applyBorder="0" applyAlignment="0" applyProtection="0"/>
    <xf numFmtId="0" fontId="82" fillId="3" borderId="0" applyNumberFormat="0" applyBorder="0" applyAlignment="0" applyProtection="0"/>
    <xf numFmtId="0" fontId="82" fillId="3" borderId="0" applyNumberFormat="0" applyBorder="0" applyAlignment="0" applyProtection="0"/>
    <xf numFmtId="0" fontId="83" fillId="6" borderId="18" applyNumberFormat="0" applyAlignment="0" applyProtection="0"/>
    <xf numFmtId="0" fontId="83" fillId="6" borderId="18" applyNumberFormat="0" applyAlignment="0" applyProtection="0"/>
    <xf numFmtId="0" fontId="84" fillId="7" borderId="21" applyNumberFormat="0" applyAlignment="0" applyProtection="0"/>
    <xf numFmtId="0" fontId="84" fillId="7" borderId="21" applyNumberFormat="0" applyAlignment="0" applyProtection="0"/>
    <xf numFmtId="44" fontId="8" fillId="0" borderId="0" applyFont="0" applyFill="0" applyBorder="0" applyAlignment="0" applyProtection="0"/>
    <xf numFmtId="3" fontId="85" fillId="0" borderId="0" applyFont="0" applyFill="0" applyBorder="0" applyAlignment="0" applyProtection="0"/>
    <xf numFmtId="43" fontId="80" fillId="0" borderId="0" applyFont="0" applyFill="0" applyBorder="0" applyAlignment="0" applyProtection="0"/>
    <xf numFmtId="43" fontId="18" fillId="0" borderId="0" applyFont="0" applyFill="0" applyBorder="0" applyAlignment="0" applyProtection="0"/>
    <xf numFmtId="3" fontId="85" fillId="0" borderId="0" applyFont="0" applyFill="0" applyBorder="0" applyAlignment="0" applyProtection="0"/>
    <xf numFmtId="182" fontId="85" fillId="0" borderId="0" applyFont="0" applyFill="0" applyBorder="0" applyAlignment="0" applyProtection="0"/>
    <xf numFmtId="0" fontId="85" fillId="0" borderId="0" applyFont="0" applyFill="0" applyBorder="0" applyAlignment="0" applyProtection="0"/>
    <xf numFmtId="0" fontId="86" fillId="0" borderId="0" applyNumberFormat="0" applyFill="0" applyBorder="0" applyAlignment="0" applyProtection="0"/>
    <xf numFmtId="0" fontId="86" fillId="0" borderId="0" applyNumberFormat="0" applyFill="0" applyBorder="0" applyAlignment="0" applyProtection="0"/>
    <xf numFmtId="2" fontId="85" fillId="0" borderId="0" applyFont="0" applyFill="0" applyBorder="0" applyAlignment="0" applyProtection="0"/>
    <xf numFmtId="0" fontId="87" fillId="2" borderId="0" applyNumberFormat="0" applyBorder="0" applyAlignment="0" applyProtection="0"/>
    <xf numFmtId="0" fontId="87" fillId="2" borderId="0" applyNumberFormat="0" applyBorder="0" applyAlignment="0" applyProtection="0"/>
    <xf numFmtId="0" fontId="76" fillId="0" borderId="57" applyNumberFormat="0" applyFill="0" applyAlignment="0" applyProtection="0"/>
    <xf numFmtId="0" fontId="5" fillId="0" borderId="0"/>
    <xf numFmtId="0" fontId="88" fillId="0" borderId="15" applyNumberFormat="0" applyFill="0" applyAlignment="0" applyProtection="0"/>
    <xf numFmtId="0" fontId="89" fillId="0" borderId="16" applyNumberFormat="0" applyFill="0" applyAlignment="0" applyProtection="0"/>
    <xf numFmtId="0" fontId="90" fillId="5" borderId="18" applyNumberFormat="0" applyAlignment="0" applyProtection="0"/>
    <xf numFmtId="0" fontId="90" fillId="5" borderId="18" applyNumberFormat="0" applyAlignment="0" applyProtection="0"/>
    <xf numFmtId="0" fontId="91" fillId="0" borderId="20" applyNumberFormat="0" applyFill="0" applyAlignment="0" applyProtection="0"/>
    <xf numFmtId="0" fontId="91" fillId="0" borderId="20" applyNumberFormat="0" applyFill="0" applyAlignment="0" applyProtection="0"/>
    <xf numFmtId="0" fontId="92" fillId="4" borderId="0" applyNumberFormat="0" applyBorder="0" applyAlignment="0" applyProtection="0"/>
    <xf numFmtId="0" fontId="92" fillId="4" borderId="0" applyNumberFormat="0" applyBorder="0" applyAlignment="0" applyProtection="0"/>
    <xf numFmtId="0" fontId="69" fillId="5" borderId="18" applyNumberFormat="0" applyAlignment="0" applyProtection="0"/>
    <xf numFmtId="0" fontId="11" fillId="0" borderId="0"/>
    <xf numFmtId="0" fontId="80" fillId="0" borderId="0"/>
    <xf numFmtId="0" fontId="6" fillId="0" borderId="0"/>
    <xf numFmtId="0" fontId="80" fillId="8" borderId="22" applyNumberFormat="0" applyFont="0" applyAlignment="0" applyProtection="0"/>
    <xf numFmtId="0" fontId="93" fillId="6" borderId="19" applyNumberFormat="0" applyAlignment="0" applyProtection="0"/>
    <xf numFmtId="0" fontId="93" fillId="6" borderId="19" applyNumberFormat="0" applyAlignment="0" applyProtection="0"/>
    <xf numFmtId="0" fontId="5" fillId="0" borderId="0"/>
    <xf numFmtId="0" fontId="79" fillId="0" borderId="23" applyNumberFormat="0" applyFill="0" applyAlignment="0" applyProtection="0"/>
    <xf numFmtId="0" fontId="79" fillId="0" borderId="23" applyNumberFormat="0" applyFill="0" applyAlignment="0" applyProtection="0"/>
    <xf numFmtId="0" fontId="94" fillId="0" borderId="0" applyNumberFormat="0" applyFill="0" applyBorder="0" applyAlignment="0" applyProtection="0"/>
    <xf numFmtId="0" fontId="94" fillId="0" borderId="0" applyNumberFormat="0" applyFill="0" applyBorder="0" applyAlignment="0" applyProtection="0"/>
    <xf numFmtId="0" fontId="8" fillId="0" borderId="0"/>
    <xf numFmtId="43" fontId="5" fillId="0" borderId="0" applyFont="0" applyFill="0" applyBorder="0" applyAlignment="0" applyProtection="0"/>
    <xf numFmtId="43" fontId="6" fillId="0" borderId="0" applyFont="0" applyFill="0" applyBorder="0" applyAlignment="0" applyProtection="0"/>
    <xf numFmtId="0" fontId="78" fillId="0" borderId="0"/>
    <xf numFmtId="0" fontId="8" fillId="0" borderId="0"/>
    <xf numFmtId="0" fontId="85" fillId="0" borderId="0" applyFont="0" applyFill="0" applyBorder="0" applyAlignment="0" applyProtection="0"/>
    <xf numFmtId="0" fontId="9" fillId="0" borderId="0"/>
    <xf numFmtId="0" fontId="74" fillId="0" borderId="0" applyNumberFormat="0" applyFill="0" applyBorder="0" applyAlignment="0" applyProtection="0"/>
    <xf numFmtId="38" fontId="12" fillId="0" borderId="43" applyFill="0" applyBorder="0" applyAlignment="0" applyProtection="0">
      <protection locked="0"/>
    </xf>
    <xf numFmtId="38" fontId="12" fillId="0" borderId="43" applyFill="0" applyBorder="0" applyAlignment="0" applyProtection="0">
      <protection locked="0"/>
    </xf>
    <xf numFmtId="0" fontId="6" fillId="0" borderId="39" applyNumberFormat="0" applyFill="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5" fillId="62" borderId="0" applyNumberFormat="0" applyBorder="0" applyAlignment="0" applyProtection="0"/>
    <xf numFmtId="0" fontId="110" fillId="79" borderId="56"/>
    <xf numFmtId="43" fontId="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8" fontId="12" fillId="0" borderId="43" applyFill="0" applyBorder="0" applyAlignment="0" applyProtection="0">
      <protection locked="0"/>
    </xf>
    <xf numFmtId="0" fontId="6" fillId="0" borderId="39" applyNumberFormat="0" applyFill="0" applyAlignment="0" applyProtection="0"/>
    <xf numFmtId="44" fontId="6" fillId="0" borderId="0" applyFont="0" applyFill="0" applyBorder="0" applyAlignment="0" applyProtection="0"/>
    <xf numFmtId="176" fontId="6" fillId="0" borderId="28">
      <alignment horizontal="justify" vertical="top" wrapText="1"/>
    </xf>
    <xf numFmtId="43" fontId="78" fillId="0" borderId="0" applyFont="0" applyFill="0" applyBorder="0" applyAlignment="0" applyProtection="0"/>
    <xf numFmtId="0" fontId="69" fillId="5" borderId="18" applyNumberFormat="0" applyAlignment="0" applyProtection="0"/>
    <xf numFmtId="0" fontId="5" fillId="0" borderId="0"/>
    <xf numFmtId="9" fontId="8" fillId="0" borderId="0" applyFont="0" applyFill="0" applyBorder="0" applyAlignment="0" applyProtection="0"/>
    <xf numFmtId="164" fontId="95" fillId="0" borderId="0" applyFont="0" applyAlignment="0" applyProtection="0"/>
    <xf numFmtId="43" fontId="8" fillId="0" borderId="0" applyFont="0" applyFill="0" applyBorder="0" applyAlignment="0" applyProtection="0"/>
    <xf numFmtId="0" fontId="8" fillId="0" borderId="0"/>
    <xf numFmtId="0" fontId="40" fillId="62" borderId="0" applyNumberFormat="0" applyBorder="0" applyAlignment="0" applyProtection="0"/>
    <xf numFmtId="0" fontId="106" fillId="0" borderId="0"/>
    <xf numFmtId="40" fontId="12" fillId="33" borderId="0">
      <alignment horizontal="right"/>
    </xf>
    <xf numFmtId="0" fontId="70" fillId="77" borderId="19" applyNumberFormat="0" applyAlignment="0" applyProtection="0"/>
    <xf numFmtId="3" fontId="85" fillId="0" borderId="0" applyFont="0" applyFill="0" applyBorder="0" applyAlignment="0" applyProtection="0"/>
    <xf numFmtId="0" fontId="70" fillId="77" borderId="19" applyNumberFormat="0" applyAlignment="0" applyProtection="0"/>
    <xf numFmtId="0" fontId="58" fillId="68" borderId="55" applyNumberFormat="0" applyAlignment="0" applyProtection="0"/>
    <xf numFmtId="0" fontId="40" fillId="8" borderId="22" applyNumberFormat="0" applyFont="0" applyAlignment="0" applyProtection="0"/>
    <xf numFmtId="0" fontId="40" fillId="8" borderId="22" applyNumberFormat="0" applyFont="0" applyAlignment="0" applyProtection="0"/>
    <xf numFmtId="0" fontId="40" fillId="70" borderId="54" applyNumberFormat="0" applyFont="0" applyAlignment="0" applyProtection="0"/>
    <xf numFmtId="3" fontId="85" fillId="0" borderId="0" applyFont="0" applyFill="0" applyBorder="0" applyAlignment="0" applyProtection="0"/>
    <xf numFmtId="0" fontId="116" fillId="4" borderId="0" applyNumberFormat="0" applyBorder="0" applyAlignment="0" applyProtection="0"/>
    <xf numFmtId="0" fontId="116" fillId="4" borderId="0" applyNumberFormat="0" applyBorder="0" applyAlignment="0" applyProtection="0"/>
    <xf numFmtId="0" fontId="85" fillId="0" borderId="0" applyFont="0" applyFill="0" applyBorder="0" applyAlignment="0" applyProtection="0"/>
    <xf numFmtId="43" fontId="80" fillId="0" borderId="0" applyFont="0" applyFill="0" applyBorder="0" applyAlignment="0" applyProtection="0"/>
    <xf numFmtId="0" fontId="115" fillId="0" borderId="53" applyNumberFormat="0" applyFill="0" applyAlignment="0" applyProtection="0"/>
    <xf numFmtId="0" fontId="115" fillId="0" borderId="53" applyNumberFormat="0" applyFill="0" applyAlignment="0" applyProtection="0"/>
    <xf numFmtId="3" fontId="85" fillId="0" borderId="0" applyFont="0" applyFill="0" applyBorder="0" applyAlignment="0" applyProtection="0"/>
    <xf numFmtId="43" fontId="18" fillId="0" borderId="0" applyFont="0" applyFill="0" applyBorder="0" applyAlignment="0" applyProtection="0"/>
    <xf numFmtId="176" fontId="6" fillId="0" borderId="60">
      <alignment horizontal="justify" vertical="top" wrapText="1"/>
    </xf>
    <xf numFmtId="0" fontId="85" fillId="0" borderId="0" applyFont="0" applyFill="0" applyBorder="0" applyAlignment="0" applyProtection="0"/>
    <xf numFmtId="10" fontId="7" fillId="35" borderId="45" applyNumberFormat="0" applyBorder="0" applyAlignment="0" applyProtection="0"/>
    <xf numFmtId="0" fontId="54" fillId="62" borderId="48" applyNumberFormat="0" applyAlignment="0" applyProtection="0"/>
    <xf numFmtId="0" fontId="105" fillId="0" borderId="0" applyNumberFormat="0" applyFill="0" applyBorder="0" applyAlignment="0" applyProtection="0">
      <alignment vertical="top"/>
      <protection locked="0"/>
    </xf>
    <xf numFmtId="0" fontId="98" fillId="0" borderId="0" applyNumberFormat="0" applyFill="0" applyBorder="0" applyAlignment="0">
      <protection locked="0"/>
    </xf>
    <xf numFmtId="0" fontId="105" fillId="0" borderId="0" applyNumberFormat="0" applyFill="0" applyBorder="0" applyAlignment="0" applyProtection="0">
      <alignment vertical="top"/>
      <protection locked="0"/>
    </xf>
    <xf numFmtId="0" fontId="40" fillId="63" borderId="0" applyNumberFormat="0" applyBorder="0" applyAlignment="0" applyProtection="0"/>
    <xf numFmtId="165" fontId="6" fillId="0" borderId="0">
      <protection locked="0"/>
    </xf>
    <xf numFmtId="0" fontId="27" fillId="0" borderId="0" applyNumberFormat="0" applyFill="0" applyBorder="0" applyAlignment="0" applyProtection="0"/>
    <xf numFmtId="0" fontId="96" fillId="0" borderId="0" applyNumberFormat="0" applyFill="0" applyBorder="0" applyAlignment="0" applyProtection="0"/>
    <xf numFmtId="0" fontId="97" fillId="0" borderId="0" applyNumberFormat="0" applyFill="0" applyBorder="0" applyAlignment="0" applyProtection="0"/>
    <xf numFmtId="0" fontId="77" fillId="61" borderId="0" applyNumberFormat="0" applyBorder="0" applyAlignment="0" applyProtection="0"/>
    <xf numFmtId="0" fontId="112" fillId="0" borderId="50" applyNumberFormat="0" applyFill="0" applyAlignment="0" applyProtection="0"/>
    <xf numFmtId="0" fontId="98" fillId="0" borderId="0" applyNumberFormat="0" applyFill="0" applyBorder="0" applyAlignment="0">
      <protection locked="0"/>
    </xf>
    <xf numFmtId="0" fontId="112" fillId="0" borderId="50" applyNumberFormat="0" applyFill="0" applyAlignment="0" applyProtection="0"/>
    <xf numFmtId="0" fontId="51" fillId="0" borderId="0" applyNumberFormat="0" applyFill="0" applyBorder="0" applyAlignment="0" applyProtection="0"/>
    <xf numFmtId="38" fontId="7" fillId="34" borderId="0" applyNumberFormat="0" applyBorder="0" applyAlignment="0" applyProtection="0"/>
    <xf numFmtId="0" fontId="98" fillId="0" borderId="0" applyNumberFormat="0" applyFill="0" applyBorder="0" applyAlignment="0">
      <protection locked="0"/>
    </xf>
    <xf numFmtId="0" fontId="41" fillId="40" borderId="0" applyNumberFormat="0" applyBorder="0" applyAlignment="0" applyProtection="0"/>
    <xf numFmtId="0" fontId="77" fillId="42" borderId="0" applyNumberFormat="0" applyBorder="0" applyAlignment="0" applyProtection="0"/>
    <xf numFmtId="2" fontId="6" fillId="0" borderId="0" applyFill="0" applyBorder="0" applyAlignment="0" applyProtection="0"/>
    <xf numFmtId="0" fontId="99" fillId="70" borderId="36" applyNumberFormat="0" applyFont="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41" fillId="66" borderId="0" applyNumberFormat="0" applyBorder="0" applyAlignment="0" applyProtection="0"/>
    <xf numFmtId="174" fontId="6" fillId="0" borderId="0" applyFill="0" applyBorder="0" applyAlignment="0" applyProtection="0"/>
    <xf numFmtId="0" fontId="106" fillId="0" borderId="49"/>
    <xf numFmtId="0" fontId="106" fillId="0" borderId="0"/>
    <xf numFmtId="0" fontId="40" fillId="70" borderId="54" applyNumberFormat="0" applyFont="0" applyAlignment="0" applyProtection="0"/>
    <xf numFmtId="0" fontId="85" fillId="0" borderId="0" applyFont="0" applyFill="0" applyBorder="0" applyAlignment="0" applyProtection="0"/>
    <xf numFmtId="5" fontId="6" fillId="0" borderId="0" applyFill="0" applyBorder="0" applyAlignment="0" applyProtection="0"/>
    <xf numFmtId="0" fontId="41" fillId="67" borderId="0" applyNumberFormat="0" applyBorder="0" applyAlignment="0" applyProtection="0"/>
    <xf numFmtId="3" fontId="85" fillId="0" borderId="0" applyFont="0" applyFill="0" applyBorder="0" applyAlignment="0" applyProtection="0"/>
    <xf numFmtId="0" fontId="77" fillId="76" borderId="0" applyNumberFormat="0" applyBorder="0" applyAlignment="0" applyProtection="0"/>
    <xf numFmtId="37" fontId="6" fillId="0" borderId="0" applyFill="0" applyBorder="0" applyAlignment="0" applyProtection="0"/>
    <xf numFmtId="0" fontId="77" fillId="25" borderId="0" applyNumberFormat="0" applyBorder="0" applyAlignment="0" applyProtection="0"/>
    <xf numFmtId="0" fontId="73" fillId="7" borderId="21" applyNumberFormat="0" applyAlignment="0" applyProtection="0"/>
    <xf numFmtId="0" fontId="73" fillId="7" borderId="21" applyNumberFormat="0" applyAlignment="0" applyProtection="0"/>
    <xf numFmtId="0" fontId="109" fillId="0" borderId="0"/>
    <xf numFmtId="0" fontId="111" fillId="77" borderId="18" applyNumberFormat="0" applyAlignment="0" applyProtection="0"/>
    <xf numFmtId="0" fontId="8" fillId="0" borderId="0"/>
    <xf numFmtId="0" fontId="6" fillId="0" borderId="0"/>
    <xf numFmtId="9" fontId="8" fillId="0" borderId="0" applyFont="0" applyFill="0" applyBorder="0" applyAlignment="0" applyProtection="0"/>
    <xf numFmtId="42" fontId="8" fillId="0" borderId="0" applyFont="0" applyFill="0" applyBorder="0" applyAlignment="0" applyProtection="0"/>
    <xf numFmtId="43" fontId="8" fillId="0" borderId="0" applyFont="0" applyFill="0" applyBorder="0" applyAlignment="0" applyProtection="0"/>
    <xf numFmtId="0" fontId="8" fillId="0" borderId="0"/>
    <xf numFmtId="2" fontId="6" fillId="0" borderId="0" applyFill="0" applyBorder="0" applyProtection="0">
      <alignment horizontal="right"/>
    </xf>
    <xf numFmtId="14" fontId="100" fillId="74" borderId="41" applyProtection="0">
      <alignment horizontal="right"/>
    </xf>
    <xf numFmtId="0" fontId="100" fillId="0" borderId="0" applyNumberFormat="0" applyFill="0" applyBorder="0" applyProtection="0">
      <alignment horizontal="left"/>
    </xf>
    <xf numFmtId="38" fontId="7" fillId="34" borderId="0" applyNumberFormat="0" applyBorder="0" applyAlignment="0" applyProtection="0"/>
    <xf numFmtId="0" fontId="85" fillId="0" borderId="39" applyNumberFormat="0" applyFont="0" applyFill="0" applyAlignment="0" applyProtection="0"/>
    <xf numFmtId="0" fontId="5" fillId="61" borderId="0" applyNumberFormat="0" applyBorder="0" applyAlignment="0" applyProtection="0"/>
    <xf numFmtId="0" fontId="66" fillId="61" borderId="0" applyNumberFormat="0" applyBorder="0" applyAlignment="0" applyProtection="0"/>
    <xf numFmtId="0" fontId="5" fillId="0" borderId="0"/>
    <xf numFmtId="0" fontId="114" fillId="0" borderId="52" applyNumberFormat="0" applyFill="0" applyAlignment="0" applyProtection="0"/>
    <xf numFmtId="0" fontId="6" fillId="0" borderId="0"/>
    <xf numFmtId="41" fontId="99" fillId="0" borderId="0"/>
    <xf numFmtId="9" fontId="101" fillId="0" borderId="0" applyFont="0" applyFill="0" applyBorder="0" applyAlignment="0" applyProtection="0"/>
    <xf numFmtId="4" fontId="101" fillId="0" borderId="0" applyFont="0" applyFill="0" applyBorder="0" applyAlignment="0" applyProtection="0"/>
    <xf numFmtId="9" fontId="101" fillId="0" borderId="0" applyFont="0" applyFill="0" applyBorder="0" applyAlignment="0" applyProtection="0"/>
    <xf numFmtId="4" fontId="101" fillId="0" borderId="0" applyFont="0" applyFill="0" applyBorder="0" applyAlignment="0" applyProtection="0"/>
    <xf numFmtId="41" fontId="6" fillId="0" borderId="0"/>
    <xf numFmtId="41" fontId="6" fillId="0" borderId="0"/>
    <xf numFmtId="0" fontId="77" fillId="61" borderId="0" applyNumberFormat="0" applyBorder="0" applyAlignment="0" applyProtection="0"/>
    <xf numFmtId="183" fontId="6" fillId="0" borderId="0" applyFont="0" applyFill="0" applyBorder="0" applyAlignment="0" applyProtection="0"/>
    <xf numFmtId="4" fontId="101" fillId="0" borderId="0" applyFont="0" applyFill="0" applyBorder="0" applyAlignment="0" applyProtection="0"/>
    <xf numFmtId="41" fontId="99" fillId="0" borderId="0"/>
    <xf numFmtId="9" fontId="101" fillId="0" borderId="0" applyFont="0" applyFill="0" applyBorder="0" applyAlignment="0" applyProtection="0"/>
    <xf numFmtId="184" fontId="6" fillId="0" borderId="0"/>
    <xf numFmtId="0" fontId="6" fillId="0" borderId="0"/>
    <xf numFmtId="0" fontId="113" fillId="0" borderId="51" applyNumberFormat="0" applyFill="0" applyAlignment="0" applyProtection="0"/>
    <xf numFmtId="0" fontId="69" fillId="36" borderId="18" applyNumberFormat="0" applyAlignment="0" applyProtection="0"/>
    <xf numFmtId="0" fontId="41" fillId="65" borderId="0" applyNumberFormat="0" applyBorder="0" applyAlignment="0" applyProtection="0"/>
    <xf numFmtId="0" fontId="5" fillId="36" borderId="0" applyNumberFormat="0" applyBorder="0" applyAlignment="0" applyProtection="0"/>
    <xf numFmtId="0" fontId="41" fillId="41" borderId="0" applyNumberFormat="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69" fillId="36" borderId="18" applyNumberFormat="0" applyAlignment="0" applyProtection="0"/>
    <xf numFmtId="0" fontId="77" fillId="42" borderId="0" applyNumberFormat="0" applyBorder="0" applyAlignment="0" applyProtection="0"/>
    <xf numFmtId="0" fontId="77" fillId="75" borderId="0" applyNumberFormat="0" applyBorder="0" applyAlignment="0" applyProtection="0"/>
    <xf numFmtId="165" fontId="6" fillId="0" borderId="0">
      <protection locked="0"/>
    </xf>
    <xf numFmtId="0" fontId="107" fillId="78" borderId="49"/>
    <xf numFmtId="0" fontId="5" fillId="70" borderId="0" applyNumberFormat="0" applyBorder="0" applyAlignment="0" applyProtection="0"/>
    <xf numFmtId="0" fontId="114" fillId="0" borderId="52" applyNumberFormat="0" applyFill="0" applyAlignment="0" applyProtection="0"/>
    <xf numFmtId="0" fontId="40" fillId="47" borderId="0" applyNumberFormat="0" applyBorder="0" applyAlignment="0" applyProtection="0"/>
    <xf numFmtId="0" fontId="66" fillId="61" borderId="0" applyNumberFormat="0" applyBorder="0" applyAlignment="0" applyProtection="0"/>
    <xf numFmtId="0" fontId="113" fillId="0" borderId="51" applyNumberFormat="0" applyFill="0" applyAlignment="0" applyProtection="0"/>
    <xf numFmtId="0" fontId="5" fillId="0" borderId="0"/>
    <xf numFmtId="0" fontId="80" fillId="0" borderId="0"/>
    <xf numFmtId="0" fontId="18" fillId="0" borderId="0"/>
    <xf numFmtId="0" fontId="45" fillId="0" borderId="0"/>
    <xf numFmtId="12" fontId="27" fillId="71" borderId="42">
      <alignment horizontal="left"/>
    </xf>
    <xf numFmtId="9" fontId="102" fillId="0" borderId="0"/>
    <xf numFmtId="4" fontId="30" fillId="37" borderId="13" applyNumberFormat="0" applyProtection="0">
      <alignment vertical="center"/>
    </xf>
    <xf numFmtId="4" fontId="12" fillId="49" borderId="0" applyNumberFormat="0" applyProtection="0">
      <alignment horizontal="left" vertical="center" indent="1"/>
    </xf>
    <xf numFmtId="43" fontId="8" fillId="0" borderId="0" applyFont="0" applyFill="0" applyBorder="0" applyAlignment="0" applyProtection="0"/>
    <xf numFmtId="0" fontId="5" fillId="61" borderId="0" applyNumberFormat="0" applyBorder="0" applyAlignment="0" applyProtection="0"/>
    <xf numFmtId="0" fontId="40" fillId="40" borderId="0" applyNumberFormat="0" applyBorder="0" applyAlignment="0" applyProtection="0"/>
    <xf numFmtId="37" fontId="6" fillId="0" borderId="0" applyFill="0" applyBorder="0" applyAlignment="0" applyProtection="0"/>
    <xf numFmtId="10" fontId="7" fillId="35" borderId="69"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4" fontId="103" fillId="0" borderId="0" applyNumberFormat="0" applyProtection="0">
      <alignment horizontal="left" vertical="center" indent="1"/>
    </xf>
    <xf numFmtId="10" fontId="7" fillId="35" borderId="45" applyNumberFormat="0" applyBorder="0" applyAlignment="0" applyProtection="0"/>
    <xf numFmtId="165" fontId="6" fillId="0" borderId="0">
      <protection locked="0"/>
    </xf>
    <xf numFmtId="0" fontId="77" fillId="41" borderId="0" applyNumberFormat="0" applyBorder="0" applyAlignment="0" applyProtection="0"/>
    <xf numFmtId="0" fontId="5" fillId="40" borderId="0" applyNumberFormat="0" applyBorder="0" applyAlignment="0" applyProtection="0"/>
    <xf numFmtId="0" fontId="40" fillId="58" borderId="0" applyNumberFormat="0" applyBorder="0" applyAlignment="0" applyProtection="0"/>
    <xf numFmtId="0" fontId="30" fillId="33" borderId="0">
      <alignment horizontal="left"/>
    </xf>
    <xf numFmtId="0" fontId="77" fillId="39" borderId="0" applyNumberFormat="0" applyBorder="0" applyAlignment="0" applyProtection="0"/>
    <xf numFmtId="0" fontId="77" fillId="44" borderId="0" applyNumberFormat="0" applyBorder="0" applyAlignment="0" applyProtection="0"/>
    <xf numFmtId="0" fontId="5" fillId="70" borderId="0" applyNumberFormat="0" applyBorder="0" applyAlignment="0" applyProtection="0"/>
    <xf numFmtId="165" fontId="6" fillId="0" borderId="0">
      <protection locked="0"/>
    </xf>
    <xf numFmtId="183" fontId="6" fillId="0" borderId="0" applyFont="0" applyFill="0" applyBorder="0" applyAlignment="0" applyProtection="0"/>
    <xf numFmtId="0" fontId="5" fillId="39" borderId="0" applyNumberFormat="0" applyBorder="0" applyAlignment="0" applyProtection="0"/>
    <xf numFmtId="0" fontId="44" fillId="69" borderId="30" applyNumberFormat="0" applyAlignment="0" applyProtection="0"/>
    <xf numFmtId="0" fontId="76" fillId="0" borderId="57" applyNumberFormat="0" applyFill="0" applyAlignment="0" applyProtection="0"/>
    <xf numFmtId="0" fontId="5" fillId="62" borderId="0" applyNumberFormat="0" applyBorder="0" applyAlignment="0" applyProtection="0"/>
    <xf numFmtId="0" fontId="41" fillId="45" borderId="0" applyNumberFormat="0" applyBorder="0" applyAlignment="0" applyProtection="0"/>
    <xf numFmtId="185" fontId="104" fillId="0" borderId="0"/>
    <xf numFmtId="0" fontId="77" fillId="76" borderId="0" applyNumberFormat="0" applyBorder="0" applyAlignment="0" applyProtection="0"/>
    <xf numFmtId="0" fontId="77" fillId="40" borderId="0" applyNumberFormat="0" applyBorder="0" applyAlignment="0" applyProtection="0"/>
    <xf numFmtId="0" fontId="77" fillId="42" borderId="0" applyNumberFormat="0" applyBorder="0" applyAlignment="0" applyProtection="0"/>
    <xf numFmtId="4" fontId="34" fillId="0" borderId="0" applyNumberFormat="0" applyProtection="0">
      <alignment horizontal="left" vertical="center" indent="1"/>
    </xf>
    <xf numFmtId="0" fontId="27" fillId="0" borderId="0" applyNumberFormat="0" applyFill="0" applyBorder="0" applyAlignment="0" applyProtection="0"/>
    <xf numFmtId="38" fontId="6" fillId="0" borderId="0">
      <alignment horizontal="left" wrapText="1"/>
    </xf>
    <xf numFmtId="0" fontId="5" fillId="15" borderId="0" applyNumberFormat="0" applyBorder="0" applyAlignment="0" applyProtection="0"/>
    <xf numFmtId="0" fontId="42" fillId="39" borderId="0" applyNumberFormat="0" applyBorder="0" applyAlignment="0" applyProtection="0"/>
    <xf numFmtId="0" fontId="40" fillId="6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77" fillId="42" borderId="0" applyNumberFormat="0" applyBorder="0" applyAlignment="0" applyProtection="0"/>
    <xf numFmtId="0" fontId="107" fillId="0" borderId="58"/>
    <xf numFmtId="0" fontId="5" fillId="70" borderId="0" applyNumberFormat="0" applyBorder="0" applyAlignment="0" applyProtection="0"/>
    <xf numFmtId="3" fontId="85" fillId="0" borderId="0" applyFont="0" applyFill="0" applyBorder="0" applyAlignment="0" applyProtection="0"/>
    <xf numFmtId="0" fontId="107" fillId="0" borderId="49"/>
    <xf numFmtId="0" fontId="5" fillId="26" borderId="0" applyNumberFormat="0" applyBorder="0" applyAlignment="0" applyProtection="0"/>
    <xf numFmtId="165" fontId="6" fillId="0" borderId="0">
      <protection locked="0"/>
    </xf>
    <xf numFmtId="5" fontId="6" fillId="0" borderId="0" applyFill="0" applyBorder="0" applyAlignment="0" applyProtection="0"/>
    <xf numFmtId="0" fontId="12" fillId="38" borderId="13" applyNumberFormat="0" applyProtection="0">
      <alignment horizontal="left" vertical="top"/>
    </xf>
    <xf numFmtId="4" fontId="12" fillId="0" borderId="13" applyNumberFormat="0" applyProtection="0">
      <alignment horizontal="left" vertical="center" indent="1"/>
    </xf>
    <xf numFmtId="4" fontId="12" fillId="0" borderId="13" applyNumberFormat="0" applyProtection="0">
      <alignment horizontal="right" vertical="center"/>
    </xf>
    <xf numFmtId="0" fontId="5" fillId="70" borderId="0" applyNumberFormat="0" applyBorder="0" applyAlignment="0" applyProtection="0"/>
    <xf numFmtId="0" fontId="5" fillId="61" borderId="0" applyNumberFormat="0" applyBorder="0" applyAlignment="0" applyProtection="0"/>
    <xf numFmtId="174" fontId="6" fillId="0" borderId="0" applyFill="0" applyBorder="0" applyAlignment="0" applyProtection="0"/>
    <xf numFmtId="0" fontId="6" fillId="0" borderId="39" applyNumberFormat="0" applyFill="0" applyAlignment="0" applyProtection="0"/>
    <xf numFmtId="10" fontId="7" fillId="35" borderId="45" applyNumberFormat="0" applyBorder="0" applyAlignment="0" applyProtection="0"/>
    <xf numFmtId="0" fontId="85" fillId="0" borderId="0" applyFont="0" applyFill="0" applyBorder="0" applyAlignment="0" applyProtection="0"/>
    <xf numFmtId="0" fontId="12" fillId="38" borderId="13" applyNumberFormat="0" applyProtection="0">
      <alignment horizontal="left" vertical="top"/>
    </xf>
    <xf numFmtId="4" fontId="12" fillId="0" borderId="13" applyNumberFormat="0" applyProtection="0">
      <alignment horizontal="left" vertical="center" indent="1"/>
    </xf>
    <xf numFmtId="4" fontId="12" fillId="0" borderId="13" applyNumberFormat="0" applyProtection="0">
      <alignment horizontal="right" vertical="center"/>
    </xf>
    <xf numFmtId="4" fontId="30" fillId="37" borderId="13" applyNumberFormat="0" applyProtection="0">
      <alignment horizontal="left" vertical="center" indent="1"/>
    </xf>
    <xf numFmtId="4" fontId="30" fillId="38" borderId="13" applyNumberFormat="0" applyProtection="0"/>
    <xf numFmtId="0" fontId="5" fillId="61" borderId="0" applyNumberFormat="0" applyBorder="0" applyAlignment="0" applyProtection="0"/>
    <xf numFmtId="0" fontId="40" fillId="63" borderId="0" applyNumberFormat="0" applyBorder="0" applyAlignment="0" applyProtection="0"/>
    <xf numFmtId="5" fontId="6" fillId="0" borderId="0" applyFill="0" applyBorder="0" applyAlignment="0" applyProtection="0"/>
    <xf numFmtId="0" fontId="41" fillId="47" borderId="0" applyNumberFormat="0" applyBorder="0" applyAlignment="0" applyProtection="0"/>
    <xf numFmtId="0" fontId="118" fillId="0" borderId="0"/>
    <xf numFmtId="0" fontId="5" fillId="70" borderId="0" applyNumberFormat="0" applyBorder="0" applyAlignment="0" applyProtection="0"/>
    <xf numFmtId="0" fontId="67" fillId="60" borderId="0" applyNumberFormat="0" applyBorder="0" applyAlignment="0" applyProtection="0"/>
    <xf numFmtId="0" fontId="9" fillId="0" borderId="0"/>
    <xf numFmtId="0" fontId="27" fillId="0" borderId="0" applyNumberFormat="0" applyFill="0" applyBorder="0" applyAlignment="0" applyProtection="0"/>
    <xf numFmtId="0" fontId="12" fillId="38" borderId="13" applyNumberFormat="0" applyProtection="0">
      <alignment horizontal="left" vertical="top"/>
    </xf>
    <xf numFmtId="4" fontId="12" fillId="0" borderId="13" applyNumberFormat="0" applyProtection="0">
      <alignment horizontal="left" vertical="center" indent="1"/>
    </xf>
    <xf numFmtId="0" fontId="5" fillId="70" borderId="0" applyNumberFormat="0" applyBorder="0" applyAlignment="0" applyProtection="0"/>
    <xf numFmtId="4" fontId="12" fillId="0" borderId="13" applyNumberFormat="0" applyProtection="0">
      <alignment horizontal="right" vertical="center"/>
    </xf>
    <xf numFmtId="4" fontId="30" fillId="37" borderId="13" applyNumberFormat="0" applyProtection="0">
      <alignment horizontal="left" vertical="center" indent="1"/>
    </xf>
    <xf numFmtId="4" fontId="30" fillId="38" borderId="13" applyNumberFormat="0" applyProtection="0"/>
    <xf numFmtId="0" fontId="5" fillId="39" borderId="0" applyNumberFormat="0" applyBorder="0" applyAlignment="0" applyProtection="0"/>
    <xf numFmtId="0" fontId="5" fillId="70" borderId="0" applyNumberFormat="0" applyBorder="0" applyAlignment="0" applyProtection="0"/>
    <xf numFmtId="37" fontId="6" fillId="0" borderId="0" applyFill="0" applyBorder="0" applyAlignment="0" applyProtection="0"/>
    <xf numFmtId="0" fontId="119" fillId="0" borderId="0" applyNumberForma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174" fontId="6" fillId="0" borderId="0" applyFill="0" applyBorder="0" applyAlignment="0" applyProtection="0"/>
    <xf numFmtId="0" fontId="12" fillId="38" borderId="13" applyNumberFormat="0" applyProtection="0">
      <alignment horizontal="left" vertical="top"/>
    </xf>
    <xf numFmtId="4" fontId="12" fillId="0" borderId="13" applyNumberFormat="0" applyProtection="0">
      <alignment horizontal="left" vertical="center" indent="1"/>
    </xf>
    <xf numFmtId="0" fontId="5" fillId="40" borderId="0" applyNumberFormat="0" applyBorder="0" applyAlignment="0" applyProtection="0"/>
    <xf numFmtId="4" fontId="12" fillId="0" borderId="13" applyNumberFormat="0" applyProtection="0">
      <alignment horizontal="right" vertical="center"/>
    </xf>
    <xf numFmtId="4" fontId="30" fillId="37" borderId="13" applyNumberFormat="0" applyProtection="0">
      <alignment horizontal="left" vertical="center" indent="1"/>
    </xf>
    <xf numFmtId="4" fontId="30" fillId="38" borderId="13" applyNumberFormat="0" applyProtection="0"/>
    <xf numFmtId="0" fontId="5" fillId="36" borderId="0" applyNumberFormat="0" applyBorder="0" applyAlignment="0" applyProtection="0"/>
    <xf numFmtId="176" fontId="6" fillId="0" borderId="28">
      <alignment horizontal="justify" vertical="top" wrapText="1"/>
    </xf>
    <xf numFmtId="0" fontId="77" fillId="40" borderId="0" applyNumberFormat="0" applyBorder="0" applyAlignment="0" applyProtection="0"/>
    <xf numFmtId="0" fontId="40" fillId="42" borderId="0" applyNumberFormat="0" applyBorder="0" applyAlignment="0" applyProtection="0"/>
    <xf numFmtId="0" fontId="120" fillId="0" borderId="0" applyNumberFormat="0" applyFill="0" applyBorder="0" applyAlignment="0" applyProtection="0"/>
    <xf numFmtId="0" fontId="8" fillId="0" borderId="0"/>
    <xf numFmtId="0" fontId="77" fillId="44" borderId="0" applyNumberFormat="0" applyBorder="0" applyAlignment="0" applyProtection="0"/>
    <xf numFmtId="0" fontId="5" fillId="63" borderId="0" applyNumberFormat="0" applyBorder="0" applyAlignment="0" applyProtection="0"/>
    <xf numFmtId="4" fontId="12" fillId="49" borderId="0" applyNumberFormat="0" applyProtection="0">
      <alignment horizontal="left" indent="1"/>
    </xf>
    <xf numFmtId="0" fontId="5" fillId="63" borderId="0" applyNumberFormat="0" applyBorder="0" applyAlignment="0" applyProtection="0"/>
    <xf numFmtId="4" fontId="12" fillId="49" borderId="0" applyNumberFormat="0" applyProtection="0">
      <alignment horizontal="left" indent="1"/>
    </xf>
    <xf numFmtId="4" fontId="12" fillId="49" borderId="0" applyNumberFormat="0" applyProtection="0">
      <alignment horizontal="left" indent="1"/>
    </xf>
    <xf numFmtId="4" fontId="30" fillId="38" borderId="13" applyNumberFormat="0" applyProtection="0"/>
    <xf numFmtId="4" fontId="118" fillId="0" borderId="0" applyFont="0" applyFill="0" applyBorder="0" applyAlignment="0" applyProtection="0"/>
    <xf numFmtId="4" fontId="30" fillId="37" borderId="13" applyNumberFormat="0" applyProtection="0">
      <alignment horizontal="left" vertical="center" indent="1"/>
    </xf>
    <xf numFmtId="4" fontId="12" fillId="49" borderId="0" applyNumberFormat="0" applyProtection="0">
      <alignment horizontal="left" indent="1"/>
    </xf>
    <xf numFmtId="43" fontId="8" fillId="0" borderId="0" applyFont="0" applyFill="0" applyBorder="0" applyAlignment="0" applyProtection="0"/>
    <xf numFmtId="0" fontId="111" fillId="77" borderId="18" applyNumberFormat="0" applyAlignment="0" applyProtection="0"/>
    <xf numFmtId="0" fontId="77" fillId="76" borderId="0" applyNumberFormat="0" applyBorder="0" applyAlignment="0" applyProtection="0"/>
    <xf numFmtId="0" fontId="118" fillId="0" borderId="0" applyFon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38" fontId="7" fillId="34" borderId="0" applyNumberFormat="0" applyBorder="0" applyAlignment="0" applyProtection="0"/>
    <xf numFmtId="38" fontId="7" fillId="34" borderId="0" applyNumberFormat="0" applyBorder="0" applyAlignment="0" applyProtection="0"/>
    <xf numFmtId="3" fontId="118" fillId="0" borderId="0" applyFont="0" applyFill="0" applyBorder="0" applyAlignment="0" applyProtection="0"/>
    <xf numFmtId="38" fontId="12" fillId="0" borderId="43" applyFill="0" applyBorder="0" applyAlignment="0" applyProtection="0">
      <protection locked="0"/>
    </xf>
    <xf numFmtId="0" fontId="8" fillId="0" borderId="0" applyFill="0" applyBorder="0" applyProtection="0"/>
    <xf numFmtId="0" fontId="51" fillId="0" borderId="0" applyNumberFormat="0" applyFill="0" applyBorder="0" applyAlignment="0" applyProtection="0"/>
    <xf numFmtId="9" fontId="8" fillId="0" borderId="0" applyFont="0" applyFill="0" applyBorder="0" applyAlignment="0" applyProtection="0"/>
    <xf numFmtId="0" fontId="73" fillId="7" borderId="21" applyNumberFormat="0" applyAlignment="0" applyProtection="0"/>
    <xf numFmtId="0" fontId="5" fillId="63"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4" fontId="51" fillId="0" borderId="0" applyNumberFormat="0" applyProtection="0">
      <alignment horizontal="left" vertical="center"/>
    </xf>
    <xf numFmtId="0" fontId="67" fillId="60" borderId="0" applyNumberFormat="0" applyBorder="0" applyAlignment="0" applyProtection="0"/>
    <xf numFmtId="0" fontId="5" fillId="15" borderId="0" applyNumberFormat="0" applyBorder="0" applyAlignment="0" applyProtection="0"/>
    <xf numFmtId="2" fontId="6" fillId="0" borderId="0" applyFill="0" applyBorder="0" applyAlignment="0" applyProtection="0"/>
    <xf numFmtId="0" fontId="12" fillId="38" borderId="13" applyNumberFormat="0" applyProtection="0">
      <alignment horizontal="center" vertical="top"/>
    </xf>
    <xf numFmtId="2" fontId="6" fillId="0" borderId="0" applyFill="0" applyBorder="0" applyAlignment="0" applyProtection="0"/>
    <xf numFmtId="0" fontId="98" fillId="0" borderId="0" applyNumberFormat="0" applyFill="0" applyBorder="0" applyAlignment="0">
      <protection locked="0"/>
    </xf>
    <xf numFmtId="4" fontId="12" fillId="33" borderId="44" applyNumberFormat="0" applyProtection="0">
      <alignment horizontal="right" vertical="center"/>
    </xf>
    <xf numFmtId="0" fontId="27" fillId="0" borderId="0" applyNumberFormat="0" applyFill="0" applyBorder="0" applyAlignment="0" applyProtection="0"/>
    <xf numFmtId="174" fontId="6" fillId="0" borderId="0" applyFill="0" applyBorder="0" applyAlignment="0" applyProtection="0"/>
    <xf numFmtId="165" fontId="6" fillId="0" borderId="0">
      <protection locked="0"/>
    </xf>
    <xf numFmtId="0" fontId="22" fillId="0" borderId="0"/>
    <xf numFmtId="0" fontId="5" fillId="15" borderId="0" applyNumberFormat="0" applyBorder="0" applyAlignment="0" applyProtection="0"/>
    <xf numFmtId="38" fontId="6" fillId="0" borderId="0">
      <alignment horizontal="left" wrapText="1"/>
    </xf>
    <xf numFmtId="0" fontId="77" fillId="39" borderId="0" applyNumberFormat="0" applyBorder="0" applyAlignment="0" applyProtection="0"/>
    <xf numFmtId="0" fontId="5" fillId="26" borderId="0" applyNumberFormat="0" applyBorder="0" applyAlignment="0" applyProtection="0"/>
    <xf numFmtId="37" fontId="6" fillId="0" borderId="0" applyFill="0" applyBorder="0" applyAlignment="0" applyProtection="0"/>
    <xf numFmtId="0" fontId="106" fillId="0" borderId="49"/>
    <xf numFmtId="0" fontId="5" fillId="39" borderId="0" applyNumberFormat="0" applyBorder="0" applyAlignment="0" applyProtection="0"/>
    <xf numFmtId="0" fontId="5" fillId="70" borderId="0" applyNumberFormat="0" applyBorder="0" applyAlignment="0" applyProtection="0"/>
    <xf numFmtId="0" fontId="22" fillId="0" borderId="0"/>
    <xf numFmtId="0" fontId="5" fillId="26" borderId="0" applyNumberFormat="0" applyBorder="0" applyAlignment="0" applyProtection="0"/>
    <xf numFmtId="0" fontId="98" fillId="0" borderId="0" applyNumberFormat="0" applyFill="0" applyBorder="0" applyAlignment="0">
      <protection locked="0"/>
    </xf>
    <xf numFmtId="0" fontId="5" fillId="36" borderId="0" applyNumberFormat="0" applyBorder="0" applyAlignment="0" applyProtection="0"/>
    <xf numFmtId="0" fontId="40" fillId="8" borderId="22" applyNumberFormat="0" applyFont="0" applyAlignment="0" applyProtection="0"/>
    <xf numFmtId="0" fontId="41" fillId="44" borderId="0" applyNumberFormat="0" applyBorder="0" applyAlignment="0" applyProtection="0"/>
    <xf numFmtId="2" fontId="118" fillId="0" borderId="0" applyFont="0" applyFill="0" applyBorder="0" applyAlignment="0" applyProtection="0"/>
    <xf numFmtId="0" fontId="5" fillId="70" borderId="0" applyNumberFormat="0" applyBorder="0" applyAlignment="0" applyProtection="0"/>
    <xf numFmtId="0" fontId="41" fillId="65" borderId="0" applyNumberFormat="0" applyBorder="0" applyAlignment="0" applyProtection="0"/>
    <xf numFmtId="0" fontId="9" fillId="0" borderId="0"/>
    <xf numFmtId="182" fontId="118" fillId="0" borderId="0" applyFont="0" applyFill="0" applyBorder="0" applyAlignment="0" applyProtection="0"/>
    <xf numFmtId="4" fontId="30" fillId="38" borderId="10" applyNumberFormat="0" applyProtection="0">
      <alignment vertical="center"/>
    </xf>
    <xf numFmtId="0" fontId="118" fillId="0" borderId="39" applyNumberFormat="0" applyFont="0" applyFill="0" applyAlignment="0" applyProtection="0"/>
    <xf numFmtId="184" fontId="6" fillId="0" borderId="0"/>
    <xf numFmtId="0" fontId="77" fillId="61" borderId="0" applyNumberFormat="0" applyBorder="0" applyAlignment="0" applyProtection="0"/>
    <xf numFmtId="0" fontId="77" fillId="61" borderId="0" applyNumberFormat="0" applyBorder="0" applyAlignment="0" applyProtection="0"/>
    <xf numFmtId="184" fontId="6" fillId="0" borderId="0"/>
    <xf numFmtId="38" fontId="12" fillId="0" borderId="43" applyFill="0" applyBorder="0" applyAlignment="0" applyProtection="0">
      <protection locked="0"/>
    </xf>
    <xf numFmtId="37" fontId="6" fillId="0" borderId="0" applyFill="0" applyBorder="0" applyAlignment="0" applyProtection="0"/>
    <xf numFmtId="0" fontId="5" fillId="26" borderId="0" applyNumberFormat="0" applyBorder="0" applyAlignment="0" applyProtection="0"/>
    <xf numFmtId="0" fontId="5" fillId="70" borderId="0" applyNumberFormat="0" applyBorder="0" applyAlignment="0" applyProtection="0"/>
    <xf numFmtId="0" fontId="98" fillId="0" borderId="0" applyNumberFormat="0" applyFill="0" applyBorder="0" applyAlignment="0">
      <protection locked="0"/>
    </xf>
    <xf numFmtId="38" fontId="12" fillId="0" borderId="43" applyFill="0" applyBorder="0" applyAlignment="0" applyProtection="0">
      <protection locked="0"/>
    </xf>
    <xf numFmtId="0" fontId="43" fillId="68" borderId="48" applyNumberFormat="0" applyAlignment="0" applyProtection="0"/>
    <xf numFmtId="10" fontId="7" fillId="35" borderId="45" applyNumberFormat="0" applyBorder="0" applyAlignment="0" applyProtection="0"/>
    <xf numFmtId="0" fontId="6" fillId="0" borderId="0"/>
    <xf numFmtId="0" fontId="6" fillId="0" borderId="0"/>
    <xf numFmtId="0" fontId="85" fillId="0" borderId="0" applyFont="0" applyFill="0" applyBorder="0" applyAlignment="0" applyProtection="0"/>
    <xf numFmtId="0" fontId="5" fillId="61" borderId="0" applyNumberFormat="0" applyBorder="0" applyAlignment="0" applyProtection="0"/>
    <xf numFmtId="0" fontId="77" fillId="61" borderId="0" applyNumberFormat="0" applyBorder="0" applyAlignment="0" applyProtection="0"/>
    <xf numFmtId="3" fontId="85" fillId="0" borderId="0" applyFont="0" applyFill="0" applyBorder="0" applyAlignment="0" applyProtection="0"/>
    <xf numFmtId="10" fontId="7" fillId="35" borderId="45" applyNumberFormat="0" applyBorder="0" applyAlignment="0" applyProtection="0"/>
    <xf numFmtId="38" fontId="12" fillId="0" borderId="43" applyFill="0" applyBorder="0" applyAlignment="0" applyProtection="0">
      <protection locked="0"/>
    </xf>
    <xf numFmtId="2" fontId="6" fillId="0" borderId="0" applyFill="0" applyBorder="0" applyAlignment="0" applyProtection="0"/>
    <xf numFmtId="0" fontId="5" fillId="62" borderId="0" applyNumberFormat="0" applyBorder="0" applyAlignment="0" applyProtection="0"/>
    <xf numFmtId="4" fontId="30" fillId="38" borderId="61" applyNumberFormat="0" applyProtection="0"/>
    <xf numFmtId="0" fontId="74" fillId="0" borderId="0" applyNumberFormat="0" applyFill="0" applyBorder="0" applyAlignment="0" applyProtection="0"/>
    <xf numFmtId="0" fontId="5" fillId="36" borderId="0" applyNumberFormat="0" applyBorder="0" applyAlignment="0" applyProtection="0"/>
    <xf numFmtId="165" fontId="6" fillId="0" borderId="0">
      <protection locked="0"/>
    </xf>
    <xf numFmtId="0" fontId="6" fillId="0" borderId="0"/>
    <xf numFmtId="0" fontId="111" fillId="77" borderId="18" applyNumberFormat="0" applyAlignment="0" applyProtection="0"/>
    <xf numFmtId="0" fontId="43" fillId="68" borderId="48" applyNumberFormat="0" applyAlignment="0" applyProtection="0"/>
    <xf numFmtId="0" fontId="67" fillId="60" borderId="0" applyNumberFormat="0" applyBorder="0" applyAlignment="0" applyProtection="0"/>
    <xf numFmtId="0" fontId="77" fillId="41" borderId="0" applyNumberFormat="0" applyBorder="0" applyAlignment="0" applyProtection="0"/>
    <xf numFmtId="0" fontId="77" fillId="41"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42" borderId="0" applyNumberFormat="0" applyBorder="0" applyAlignment="0" applyProtection="0"/>
    <xf numFmtId="0" fontId="77" fillId="42" borderId="0" applyNumberFormat="0" applyBorder="0" applyAlignment="0" applyProtection="0"/>
    <xf numFmtId="0" fontId="77" fillId="44" borderId="0" applyNumberFormat="0" applyBorder="0" applyAlignment="0" applyProtection="0"/>
    <xf numFmtId="0" fontId="77" fillId="44" borderId="0" applyNumberFormat="0" applyBorder="0" applyAlignment="0" applyProtection="0"/>
    <xf numFmtId="0" fontId="77" fillId="75" borderId="0" applyNumberFormat="0" applyBorder="0" applyAlignment="0" applyProtection="0"/>
    <xf numFmtId="0" fontId="77" fillId="75" borderId="0" applyNumberFormat="0" applyBorder="0" applyAlignment="0" applyProtection="0"/>
    <xf numFmtId="0" fontId="77" fillId="40" borderId="0" applyNumberFormat="0" applyBorder="0" applyAlignment="0" applyProtection="0"/>
    <xf numFmtId="0" fontId="77" fillId="61" borderId="0" applyNumberFormat="0" applyBorder="0" applyAlignment="0" applyProtection="0"/>
    <xf numFmtId="0" fontId="77" fillId="39"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4" fontId="12" fillId="0" borderId="61" applyNumberFormat="0" applyProtection="0">
      <alignment horizontal="left" vertical="center" indent="1"/>
    </xf>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6" fillId="0" borderId="39" applyNumberFormat="0" applyFill="0" applyAlignment="0" applyProtection="0"/>
    <xf numFmtId="38" fontId="6" fillId="0" borderId="0">
      <alignment horizontal="left" wrapText="1"/>
    </xf>
    <xf numFmtId="176" fontId="6" fillId="0" borderId="28">
      <alignment horizontal="justify" vertical="top" wrapText="1"/>
    </xf>
    <xf numFmtId="0" fontId="6" fillId="0" borderId="0"/>
    <xf numFmtId="0" fontId="6" fillId="0" borderId="39" applyNumberFormat="0" applyFill="0" applyAlignment="0" applyProtection="0"/>
    <xf numFmtId="38" fontId="6" fillId="0" borderId="0">
      <alignment horizontal="left" wrapText="1"/>
    </xf>
    <xf numFmtId="4" fontId="12" fillId="0" borderId="61" applyNumberFormat="0" applyProtection="0">
      <alignment horizontal="right" vertical="center"/>
    </xf>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165" fontId="6" fillId="0" borderId="0">
      <protection locked="0"/>
    </xf>
    <xf numFmtId="165" fontId="6" fillId="0" borderId="0">
      <protection locked="0"/>
    </xf>
    <xf numFmtId="0" fontId="27" fillId="0" borderId="0" applyNumberFormat="0" applyFill="0" applyBorder="0" applyAlignment="0" applyProtection="0"/>
    <xf numFmtId="0" fontId="51" fillId="0" borderId="0" applyNumberFormat="0" applyFill="0" applyBorder="0" applyAlignment="0" applyProtection="0"/>
    <xf numFmtId="165" fontId="6" fillId="0" borderId="0">
      <protection locked="0"/>
    </xf>
    <xf numFmtId="9" fontId="5" fillId="0" borderId="0" applyFont="0" applyFill="0" applyBorder="0" applyAlignment="0" applyProtection="0"/>
    <xf numFmtId="0" fontId="6" fillId="0" borderId="39" applyNumberFormat="0" applyFill="0" applyAlignment="0" applyProtection="0"/>
    <xf numFmtId="38" fontId="6" fillId="0" borderId="0">
      <alignment horizontal="left" wrapText="1"/>
    </xf>
    <xf numFmtId="4" fontId="30" fillId="37" borderId="61" applyNumberFormat="0" applyProtection="0">
      <alignment horizontal="left" vertical="center" indent="1"/>
    </xf>
    <xf numFmtId="165" fontId="6" fillId="0" borderId="0">
      <protection locked="0"/>
    </xf>
    <xf numFmtId="165" fontId="6" fillId="0" borderId="0">
      <protection locked="0"/>
    </xf>
    <xf numFmtId="0" fontId="27" fillId="0" borderId="0" applyNumberFormat="0" applyFill="0" applyBorder="0" applyAlignment="0" applyProtection="0"/>
    <xf numFmtId="0" fontId="51" fillId="0" borderId="0" applyNumberFormat="0" applyFill="0" applyBorder="0" applyAlignment="0" applyProtection="0"/>
    <xf numFmtId="0" fontId="58" fillId="68" borderId="73" applyNumberFormat="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6" fillId="0" borderId="0"/>
    <xf numFmtId="0" fontId="6" fillId="0" borderId="39" applyNumberFormat="0" applyFill="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27" fillId="0" borderId="0" applyNumberFormat="0" applyFill="0" applyBorder="0" applyAlignment="0" applyProtection="0"/>
    <xf numFmtId="0" fontId="51" fillId="0" borderId="0" applyNumberFormat="0" applyFill="0" applyBorder="0" applyAlignment="0" applyProtection="0"/>
    <xf numFmtId="4" fontId="12" fillId="0" borderId="47" applyNumberFormat="0" applyProtection="0">
      <alignment horizontal="left" vertical="center" indent="1"/>
    </xf>
    <xf numFmtId="0" fontId="6" fillId="0" borderId="39" applyNumberFormat="0" applyFill="0" applyAlignment="0" applyProtection="0"/>
    <xf numFmtId="0" fontId="6" fillId="0" borderId="39" applyNumberFormat="0" applyFill="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6" fillId="0" borderId="0"/>
    <xf numFmtId="0" fontId="6" fillId="0" borderId="39" applyNumberFormat="0" applyFill="0" applyAlignment="0" applyProtection="0"/>
    <xf numFmtId="0" fontId="6" fillId="0" borderId="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4" fontId="12" fillId="0" borderId="61" applyNumberFormat="0" applyProtection="0">
      <alignment horizontal="left" vertical="center" indent="1"/>
    </xf>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9" fontId="5" fillId="0" borderId="0" applyFont="0" applyFill="0" applyBorder="0" applyAlignment="0" applyProtection="0"/>
    <xf numFmtId="0" fontId="6" fillId="0" borderId="39" applyNumberFormat="0" applyFill="0" applyAlignment="0" applyProtection="0"/>
    <xf numFmtId="0" fontId="12" fillId="38" borderId="61" applyNumberFormat="0" applyProtection="0">
      <alignment horizontal="left" vertical="top"/>
    </xf>
    <xf numFmtId="4" fontId="30" fillId="36" borderId="61" applyNumberFormat="0" applyProtection="0">
      <alignment vertical="center"/>
    </xf>
    <xf numFmtId="0" fontId="12" fillId="38" borderId="47" applyNumberFormat="0" applyProtection="0">
      <alignment horizontal="left" vertical="top"/>
    </xf>
    <xf numFmtId="4" fontId="12" fillId="0" borderId="47" applyNumberFormat="0" applyProtection="0">
      <alignment horizontal="left" vertical="center" indent="1"/>
    </xf>
    <xf numFmtId="4" fontId="12" fillId="0" borderId="47" applyNumberFormat="0" applyProtection="0">
      <alignment horizontal="right" vertical="center"/>
    </xf>
    <xf numFmtId="4" fontId="30" fillId="38" borderId="47" applyNumberFormat="0" applyProtection="0"/>
    <xf numFmtId="4" fontId="30" fillId="37" borderId="47" applyNumberFormat="0" applyProtection="0">
      <alignment horizontal="left" vertical="center" indent="1"/>
    </xf>
    <xf numFmtId="4" fontId="30" fillId="36" borderId="47" applyNumberFormat="0" applyProtection="0">
      <alignment vertical="center"/>
    </xf>
    <xf numFmtId="0" fontId="12" fillId="38" borderId="61" applyNumberFormat="0" applyProtection="0">
      <alignment horizontal="left" vertical="top"/>
    </xf>
    <xf numFmtId="0" fontId="27" fillId="0" borderId="0" applyNumberFormat="0" applyFill="0" applyBorder="0" applyAlignment="0" applyProtection="0"/>
    <xf numFmtId="0" fontId="5" fillId="0" borderId="0"/>
    <xf numFmtId="9" fontId="5" fillId="0" borderId="0" applyFont="0" applyFill="0" applyBorder="0" applyAlignment="0" applyProtection="0"/>
    <xf numFmtId="0" fontId="6" fillId="0" borderId="0"/>
    <xf numFmtId="3" fontId="85" fillId="0" borderId="0" applyFont="0" applyFill="0" applyBorder="0" applyAlignment="0" applyProtection="0"/>
    <xf numFmtId="0" fontId="85" fillId="0" borderId="0" applyFont="0" applyFill="0" applyBorder="0" applyAlignment="0" applyProtection="0"/>
    <xf numFmtId="4" fontId="30" fillId="36" borderId="61" applyNumberFormat="0" applyProtection="0">
      <alignment vertical="center"/>
    </xf>
    <xf numFmtId="0" fontId="6" fillId="0" borderId="0"/>
    <xf numFmtId="0" fontId="6" fillId="0" borderId="0"/>
    <xf numFmtId="0" fontId="6" fillId="0" borderId="0"/>
    <xf numFmtId="0" fontId="6" fillId="0" borderId="0"/>
    <xf numFmtId="9" fontId="8" fillId="0" borderId="0" applyFont="0" applyFill="0" applyBorder="0" applyAlignment="0" applyProtection="0"/>
    <xf numFmtId="0" fontId="6" fillId="0" borderId="0"/>
    <xf numFmtId="9" fontId="8"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9" fontId="8" fillId="0" borderId="0" applyFont="0" applyFill="0" applyBorder="0" applyAlignment="0" applyProtection="0"/>
    <xf numFmtId="0" fontId="51" fillId="0" borderId="0" applyNumberFormat="0" applyFill="0" applyBorder="0" applyAlignment="0" applyProtection="0"/>
    <xf numFmtId="43" fontId="8" fillId="0" borderId="0" applyFont="0" applyFill="0" applyBorder="0" applyAlignment="0" applyProtection="0"/>
    <xf numFmtId="0" fontId="8" fillId="0" borderId="0"/>
    <xf numFmtId="0" fontId="85" fillId="0" borderId="0" applyFont="0" applyFill="0" applyBorder="0" applyAlignment="0" applyProtection="0"/>
    <xf numFmtId="3" fontId="85" fillId="0" borderId="0" applyFont="0" applyFill="0" applyBorder="0" applyAlignment="0" applyProtection="0"/>
    <xf numFmtId="43" fontId="8" fillId="0" borderId="0" applyFont="0" applyFill="0" applyBorder="0" applyAlignment="0" applyProtection="0"/>
    <xf numFmtId="0" fontId="8" fillId="0" borderId="0"/>
    <xf numFmtId="165" fontId="6" fillId="0" borderId="0">
      <protection locked="0"/>
    </xf>
    <xf numFmtId="0" fontId="40" fillId="60" borderId="0" applyNumberFormat="0" applyBorder="0" applyAlignment="0" applyProtection="0"/>
    <xf numFmtId="5" fontId="6" fillId="0" borderId="0" applyFill="0" applyBorder="0" applyAlignment="0" applyProtection="0"/>
    <xf numFmtId="0" fontId="77" fillId="44" borderId="0" applyNumberFormat="0" applyBorder="0" applyAlignment="0" applyProtection="0"/>
    <xf numFmtId="174" fontId="6" fillId="0" borderId="0" applyFill="0" applyBorder="0" applyAlignment="0" applyProtection="0"/>
    <xf numFmtId="0" fontId="5" fillId="61" borderId="0" applyNumberFormat="0" applyBorder="0" applyAlignment="0" applyProtection="0"/>
    <xf numFmtId="165" fontId="6" fillId="0" borderId="0">
      <protection locked="0"/>
    </xf>
    <xf numFmtId="2" fontId="6" fillId="0" borderId="0" applyFill="0" applyBorder="0" applyAlignment="0" applyProtection="0"/>
    <xf numFmtId="165" fontId="6" fillId="0" borderId="0">
      <protection locked="0"/>
    </xf>
    <xf numFmtId="5" fontId="6" fillId="0" borderId="0" applyFill="0" applyBorder="0" applyAlignment="0" applyProtection="0"/>
    <xf numFmtId="0" fontId="5" fillId="39" borderId="0" applyNumberFormat="0" applyBorder="0" applyAlignment="0" applyProtection="0"/>
    <xf numFmtId="165" fontId="6" fillId="0" borderId="0">
      <protection locked="0"/>
    </xf>
    <xf numFmtId="2" fontId="6" fillId="0" borderId="0" applyFill="0" applyBorder="0" applyAlignment="0" applyProtection="0"/>
    <xf numFmtId="0" fontId="41" fillId="43" borderId="0" applyNumberFormat="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0" fontId="5" fillId="40" borderId="0" applyNumberFormat="0" applyBorder="0" applyAlignment="0" applyProtection="0"/>
    <xf numFmtId="0" fontId="6" fillId="0" borderId="39" applyNumberFormat="0" applyFill="0" applyAlignment="0" applyProtection="0"/>
    <xf numFmtId="0" fontId="74" fillId="0" borderId="0" applyNumberFormat="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0" fontId="77" fillId="44" borderId="0" applyNumberFormat="0" applyBorder="0" applyAlignment="0" applyProtection="0"/>
    <xf numFmtId="176" fontId="6" fillId="0" borderId="28">
      <alignment horizontal="justify" vertical="top" wrapText="1"/>
    </xf>
    <xf numFmtId="174" fontId="6" fillId="0" borderId="0" applyFill="0" applyBorder="0" applyAlignment="0" applyProtection="0"/>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0" fontId="40" fillId="61" borderId="0" applyNumberFormat="0" applyBorder="0" applyAlignment="0" applyProtection="0"/>
    <xf numFmtId="0" fontId="5" fillId="63" borderId="0" applyNumberFormat="0" applyBorder="0" applyAlignment="0" applyProtection="0"/>
    <xf numFmtId="174" fontId="6" fillId="0" borderId="0" applyFill="0" applyBorder="0" applyAlignment="0" applyProtection="0"/>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0" fontId="56" fillId="0" borderId="34" applyNumberFormat="0" applyFill="0" applyAlignment="0" applyProtection="0"/>
    <xf numFmtId="0" fontId="6" fillId="0" borderId="39" applyNumberFormat="0" applyFill="0" applyAlignment="0" applyProtection="0"/>
    <xf numFmtId="174" fontId="6" fillId="0" borderId="0" applyFill="0" applyBorder="0" applyAlignment="0" applyProtection="0"/>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5" fillId="40" borderId="0" applyNumberFormat="0" applyBorder="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40" fillId="39" borderId="0" applyNumberFormat="0" applyBorder="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2"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165" fontId="6" fillId="0" borderId="0">
      <protection locked="0"/>
    </xf>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38" fontId="12" fillId="0" borderId="43" applyFill="0" applyBorder="0" applyAlignment="0" applyProtection="0">
      <protection locked="0"/>
    </xf>
    <xf numFmtId="5" fontId="6" fillId="0" borderId="0" applyFill="0" applyBorder="0" applyAlignment="0" applyProtection="0"/>
    <xf numFmtId="37"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38" fontId="12" fillId="0" borderId="43" applyFill="0" applyBorder="0" applyAlignment="0" applyProtection="0">
      <protection locked="0"/>
    </xf>
    <xf numFmtId="176" fontId="6" fillId="0" borderId="28">
      <alignment horizontal="justify" vertical="top" wrapText="1"/>
    </xf>
    <xf numFmtId="0" fontId="6" fillId="0" borderId="39" applyNumberFormat="0" applyFill="0" applyAlignment="0" applyProtection="0"/>
    <xf numFmtId="38" fontId="12" fillId="0" borderId="43" applyFill="0" applyBorder="0" applyAlignment="0" applyProtection="0">
      <protection locked="0"/>
    </xf>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165" fontId="6" fillId="0" borderId="0">
      <protection locked="0"/>
    </xf>
    <xf numFmtId="2" fontId="6" fillId="0" borderId="0" applyFill="0" applyBorder="0" applyAlignment="0" applyProtection="0"/>
    <xf numFmtId="165" fontId="6" fillId="0" borderId="0">
      <protection locked="0"/>
    </xf>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176" fontId="6" fillId="0" borderId="28">
      <alignment horizontal="justify" vertical="top" wrapText="1"/>
    </xf>
    <xf numFmtId="0" fontId="6" fillId="0" borderId="39" applyNumberFormat="0" applyFill="0" applyAlignment="0" applyProtection="0"/>
    <xf numFmtId="38" fontId="12" fillId="0" borderId="43" applyFill="0" applyBorder="0" applyAlignment="0" applyProtection="0">
      <protection locked="0"/>
    </xf>
    <xf numFmtId="0" fontId="6" fillId="0" borderId="39" applyNumberForma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37" fontId="6" fillId="0" borderId="0" applyFill="0" applyBorder="0" applyAlignment="0" applyProtection="0"/>
    <xf numFmtId="0" fontId="118" fillId="0" borderId="39" applyNumberFormat="0" applyFont="0" applyFill="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3" fontId="118" fillId="0" borderId="0" applyFont="0" applyFill="0" applyBorder="0" applyAlignment="0" applyProtection="0"/>
    <xf numFmtId="4" fontId="118" fillId="0" borderId="0" applyFont="0" applyFill="0" applyBorder="0" applyAlignment="0" applyProtection="0"/>
    <xf numFmtId="0" fontId="118" fillId="0" borderId="0"/>
    <xf numFmtId="38" fontId="12" fillId="0" borderId="43" applyFill="0" applyBorder="0" applyAlignment="0" applyProtection="0">
      <protection locked="0"/>
    </xf>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165" fontId="6" fillId="0" borderId="0">
      <protection locked="0"/>
    </xf>
    <xf numFmtId="5" fontId="6" fillId="0" borderId="0" applyFill="0" applyBorder="0" applyAlignment="0" applyProtection="0"/>
    <xf numFmtId="174" fontId="6" fillId="0" borderId="0" applyFill="0" applyBorder="0" applyAlignment="0" applyProtection="0"/>
    <xf numFmtId="165" fontId="6" fillId="0" borderId="0">
      <protection locked="0"/>
    </xf>
    <xf numFmtId="2" fontId="6" fillId="0" borderId="0" applyFill="0" applyBorder="0" applyAlignment="0" applyProtection="0"/>
    <xf numFmtId="165" fontId="6" fillId="0" borderId="0">
      <protection locked="0"/>
    </xf>
    <xf numFmtId="165" fontId="6" fillId="0" borderId="0">
      <protection locked="0"/>
    </xf>
    <xf numFmtId="165" fontId="6" fillId="0" borderId="0">
      <protection locked="0"/>
    </xf>
    <xf numFmtId="2" fontId="6" fillId="0" borderId="0" applyFill="0" applyBorder="0" applyAlignment="0" applyProtection="0"/>
    <xf numFmtId="0" fontId="6" fillId="0" borderId="39" applyNumberFormat="0" applyFill="0" applyAlignment="0" applyProtection="0"/>
    <xf numFmtId="176" fontId="6" fillId="0" borderId="28">
      <alignment horizontal="justify" vertical="top" wrapText="1"/>
    </xf>
    <xf numFmtId="0" fontId="6" fillId="0" borderId="39" applyNumberFormat="0" applyFill="0" applyAlignment="0" applyProtection="0"/>
    <xf numFmtId="174" fontId="6" fillId="0" borderId="0" applyFill="0" applyBorder="0" applyAlignment="0" applyProtection="0"/>
    <xf numFmtId="176" fontId="6" fillId="0" borderId="28">
      <alignment horizontal="justify" vertical="top" wrapText="1"/>
    </xf>
    <xf numFmtId="0" fontId="6" fillId="0" borderId="39" applyNumberFormat="0" applyFill="0" applyAlignment="0" applyProtection="0"/>
    <xf numFmtId="38" fontId="12" fillId="0" borderId="43" applyFill="0" applyBorder="0" applyAlignment="0" applyProtection="0">
      <protection locked="0"/>
    </xf>
    <xf numFmtId="0" fontId="6" fillId="0" borderId="39" applyNumberFormat="0" applyFill="0" applyAlignment="0" applyProtection="0"/>
    <xf numFmtId="5" fontId="6" fillId="0" borderId="0" applyFill="0" applyBorder="0" applyAlignment="0" applyProtection="0"/>
    <xf numFmtId="38" fontId="12" fillId="0" borderId="43" applyFill="0" applyBorder="0" applyAlignment="0" applyProtection="0">
      <protection locked="0"/>
    </xf>
    <xf numFmtId="0" fontId="6" fillId="0" borderId="39" applyNumberFormat="0" applyFill="0" applyAlignment="0" applyProtection="0"/>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176" fontId="6" fillId="0" borderId="28">
      <alignment horizontal="justify" vertical="top" wrapText="1"/>
    </xf>
    <xf numFmtId="165" fontId="6" fillId="0" borderId="0">
      <protection locked="0"/>
    </xf>
    <xf numFmtId="165" fontId="6" fillId="0" borderId="0">
      <protection locked="0"/>
    </xf>
    <xf numFmtId="165" fontId="6" fillId="0" borderId="0">
      <protection locked="0"/>
    </xf>
    <xf numFmtId="0" fontId="40" fillId="8" borderId="22" applyNumberFormat="0" applyFont="0" applyAlignment="0" applyProtection="0"/>
    <xf numFmtId="0" fontId="40" fillId="8" borderId="22" applyNumberFormat="0" applyFont="0" applyAlignment="0" applyProtection="0"/>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38" fontId="12" fillId="0" borderId="43" applyFill="0" applyBorder="0" applyAlignment="0" applyProtection="0">
      <protection locked="0"/>
    </xf>
    <xf numFmtId="0" fontId="118" fillId="0" borderId="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1" fillId="0" borderId="0" applyNumberFormat="0" applyFill="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38" fontId="12" fillId="0" borderId="43" applyFill="0" applyBorder="0" applyAlignment="0" applyProtection="0">
      <protection locked="0"/>
    </xf>
    <xf numFmtId="0" fontId="5" fillId="70" borderId="0" applyNumberFormat="0" applyBorder="0" applyAlignment="0" applyProtection="0"/>
    <xf numFmtId="0" fontId="5" fillId="70" borderId="0" applyNumberFormat="0" applyBorder="0" applyAlignment="0" applyProtection="0"/>
    <xf numFmtId="0" fontId="27" fillId="0" borderId="0" applyNumberFormat="0" applyFill="0" applyBorder="0" applyAlignment="0" applyProtection="0"/>
    <xf numFmtId="38" fontId="12" fillId="0" borderId="43" applyFill="0" applyBorder="0" applyAlignment="0" applyProtection="0">
      <protection locked="0"/>
    </xf>
    <xf numFmtId="0" fontId="5" fillId="15" borderId="0" applyNumberFormat="0" applyBorder="0" applyAlignment="0" applyProtection="0"/>
    <xf numFmtId="0" fontId="5" fillId="15" borderId="0" applyNumberFormat="0" applyBorder="0" applyAlignment="0" applyProtection="0"/>
    <xf numFmtId="0" fontId="22" fillId="0" borderId="0"/>
    <xf numFmtId="37" fontId="6" fillId="0" borderId="0" applyFill="0" applyBorder="0" applyAlignment="0" applyProtection="0"/>
    <xf numFmtId="174" fontId="6" fillId="0" borderId="0" applyFill="0" applyBorder="0" applyAlignment="0" applyProtection="0"/>
    <xf numFmtId="0" fontId="5" fillId="39" borderId="0" applyNumberFormat="0" applyBorder="0" applyAlignment="0" applyProtection="0"/>
    <xf numFmtId="5" fontId="6" fillId="0" borderId="0" applyFill="0" applyBorder="0" applyAlignment="0" applyProtection="0"/>
    <xf numFmtId="0" fontId="5" fillId="70" borderId="0" applyNumberFormat="0" applyBorder="0" applyAlignment="0" applyProtection="0"/>
    <xf numFmtId="174" fontId="6" fillId="0" borderId="0" applyFill="0" applyBorder="0" applyAlignment="0" applyProtection="0"/>
    <xf numFmtId="37" fontId="6" fillId="0" borderId="0" applyFill="0" applyBorder="0" applyAlignment="0" applyProtection="0"/>
    <xf numFmtId="2" fontId="6" fillId="0" borderId="0" applyFill="0" applyBorder="0" applyAlignment="0" applyProtection="0"/>
    <xf numFmtId="38" fontId="7" fillId="34" borderId="0" applyNumberFormat="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38" fontId="7" fillId="34" borderId="0" applyNumberFormat="0" applyBorder="0" applyAlignment="0" applyProtection="0"/>
    <xf numFmtId="165" fontId="6" fillId="0" borderId="0">
      <protection locked="0"/>
    </xf>
    <xf numFmtId="165" fontId="6" fillId="0" borderId="0">
      <protection locked="0"/>
    </xf>
    <xf numFmtId="5" fontId="6" fillId="0" borderId="0" applyFill="0" applyBorder="0" applyAlignment="0" applyProtection="0"/>
    <xf numFmtId="10" fontId="7" fillId="35" borderId="45" applyNumberFormat="0" applyBorder="0" applyAlignment="0" applyProtection="0"/>
    <xf numFmtId="174" fontId="6" fillId="0" borderId="0" applyFill="0" applyBorder="0" applyAlignment="0" applyProtection="0"/>
    <xf numFmtId="38" fontId="6" fillId="0" borderId="0">
      <alignment horizontal="left" wrapText="1"/>
    </xf>
    <xf numFmtId="2" fontId="6" fillId="0" borderId="0" applyFill="0" applyBorder="0" applyAlignment="0" applyProtection="0"/>
    <xf numFmtId="176" fontId="6" fillId="0" borderId="28">
      <alignment horizontal="justify" vertical="top" wrapText="1"/>
    </xf>
    <xf numFmtId="0" fontId="5" fillId="0" borderId="0"/>
    <xf numFmtId="0" fontId="5" fillId="0" borderId="0"/>
    <xf numFmtId="0" fontId="5" fillId="0" borderId="0"/>
    <xf numFmtId="0" fontId="5" fillId="0" borderId="0"/>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0" fontId="5" fillId="0" borderId="0"/>
    <xf numFmtId="0" fontId="5" fillId="0" borderId="0"/>
    <xf numFmtId="176" fontId="6" fillId="0" borderId="28">
      <alignment horizontal="justify" vertical="top" wrapText="1"/>
    </xf>
    <xf numFmtId="2" fontId="6" fillId="0" borderId="0" applyFill="0" applyBorder="0" applyAlignment="0" applyProtection="0"/>
    <xf numFmtId="38" fontId="6" fillId="0" borderId="0">
      <alignment horizontal="left" wrapText="1"/>
    </xf>
    <xf numFmtId="174" fontId="6" fillId="0" borderId="0" applyFill="0" applyBorder="0" applyAlignment="0" applyProtection="0"/>
    <xf numFmtId="5" fontId="6" fillId="0" borderId="0" applyFill="0" applyBorder="0" applyAlignment="0" applyProtection="0"/>
    <xf numFmtId="0" fontId="6" fillId="0" borderId="39" applyNumberFormat="0" applyFill="0" applyAlignment="0" applyProtection="0"/>
    <xf numFmtId="38" fontId="12" fillId="0" borderId="43" applyFill="0" applyBorder="0" applyAlignment="0" applyProtection="0">
      <protection locked="0"/>
    </xf>
    <xf numFmtId="0" fontId="5" fillId="61" borderId="0" applyNumberFormat="0" applyBorder="0" applyAlignment="0" applyProtection="0"/>
    <xf numFmtId="38" fontId="12" fillId="0" borderId="43" applyFill="0" applyBorder="0" applyAlignment="0" applyProtection="0">
      <protection locked="0"/>
    </xf>
    <xf numFmtId="0" fontId="5" fillId="70" borderId="0" applyNumberFormat="0" applyBorder="0" applyAlignment="0" applyProtection="0"/>
    <xf numFmtId="0" fontId="5" fillId="40" borderId="0" applyNumberFormat="0" applyBorder="0" applyAlignment="0" applyProtection="0"/>
    <xf numFmtId="37" fontId="6" fillId="0" borderId="0" applyFill="0" applyBorder="0" applyAlignment="0" applyProtection="0"/>
    <xf numFmtId="174"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7"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0" fontId="41" fillId="66" borderId="0" applyNumberFormat="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53" fillId="0" borderId="33" applyNumberFormat="0" applyFill="0" applyAlignment="0" applyProtection="0"/>
    <xf numFmtId="0" fontId="41" fillId="64" borderId="0" applyNumberFormat="0" applyBorder="0" applyAlignment="0" applyProtection="0"/>
    <xf numFmtId="0" fontId="40" fillId="59"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4" fontId="118" fillId="0" borderId="0" applyFont="0" applyFill="0" applyBorder="0" applyAlignment="0" applyProtection="0"/>
    <xf numFmtId="5" fontId="6" fillId="0" borderId="0" applyFill="0" applyBorder="0" applyAlignment="0" applyProtection="0"/>
    <xf numFmtId="0" fontId="6" fillId="0" borderId="39" applyNumberFormat="0" applyFill="0" applyAlignment="0" applyProtection="0"/>
    <xf numFmtId="0" fontId="5" fillId="63" borderId="0" applyNumberFormat="0" applyBorder="0" applyAlignment="0" applyProtection="0"/>
    <xf numFmtId="0" fontId="118" fillId="0" borderId="0" applyFont="0" applyFill="0" applyBorder="0" applyAlignment="0" applyProtection="0"/>
    <xf numFmtId="38" fontId="7" fillId="34" borderId="0" applyNumberFormat="0" applyBorder="0" applyAlignment="0" applyProtection="0"/>
    <xf numFmtId="165" fontId="6" fillId="0" borderId="0">
      <protection locked="0"/>
    </xf>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176" fontId="6" fillId="0" borderId="28">
      <alignment horizontal="justify" vertical="top" wrapText="1"/>
    </xf>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37" fontId="6" fillId="0" borderId="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176" fontId="6" fillId="0" borderId="28">
      <alignment horizontal="justify" vertical="top" wrapText="1"/>
    </xf>
    <xf numFmtId="176" fontId="6" fillId="0" borderId="28">
      <alignment horizontal="justify" vertical="top" wrapText="1"/>
    </xf>
    <xf numFmtId="0" fontId="5" fillId="70" borderId="0" applyNumberFormat="0" applyBorder="0" applyAlignment="0" applyProtection="0"/>
    <xf numFmtId="165" fontId="6" fillId="0" borderId="0">
      <protection locked="0"/>
    </xf>
    <xf numFmtId="38" fontId="6" fillId="0" borderId="0">
      <alignment horizontal="left" wrapText="1"/>
    </xf>
    <xf numFmtId="0" fontId="5" fillId="70" borderId="0" applyNumberFormat="0" applyBorder="0" applyAlignment="0" applyProtection="0"/>
    <xf numFmtId="2" fontId="6" fillId="0" borderId="0" applyFill="0" applyBorder="0" applyAlignment="0" applyProtection="0"/>
    <xf numFmtId="165" fontId="6" fillId="0" borderId="0">
      <protection locked="0"/>
    </xf>
    <xf numFmtId="0" fontId="22" fillId="0" borderId="0"/>
    <xf numFmtId="37"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174" fontId="6" fillId="0" borderId="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165" fontId="6" fillId="0" borderId="0">
      <protection locked="0"/>
    </xf>
    <xf numFmtId="0" fontId="5" fillId="36" borderId="0" applyNumberFormat="0" applyBorder="0" applyAlignment="0" applyProtection="0"/>
    <xf numFmtId="165" fontId="6" fillId="0" borderId="0">
      <protection locked="0"/>
    </xf>
    <xf numFmtId="3" fontId="118" fillId="0" borderId="0" applyFont="0" applyFill="0" applyBorder="0" applyAlignment="0" applyProtection="0"/>
    <xf numFmtId="0" fontId="5" fillId="36" borderId="0" applyNumberFormat="0" applyBorder="0" applyAlignment="0" applyProtection="0"/>
    <xf numFmtId="0" fontId="22" fillId="0" borderId="0"/>
    <xf numFmtId="0" fontId="5" fillId="40" borderId="0" applyNumberFormat="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70" borderId="0" applyNumberFormat="0" applyBorder="0" applyAlignment="0" applyProtection="0"/>
    <xf numFmtId="4" fontId="118" fillId="0" borderId="0" applyFont="0" applyFill="0" applyBorder="0" applyAlignment="0" applyProtection="0"/>
    <xf numFmtId="0" fontId="5" fillId="15" borderId="0" applyNumberFormat="0" applyBorder="0" applyAlignment="0" applyProtection="0"/>
    <xf numFmtId="38" fontId="12" fillId="0" borderId="43" applyFill="0" applyBorder="0" applyAlignment="0" applyProtection="0">
      <protection locked="0"/>
    </xf>
    <xf numFmtId="0" fontId="5" fillId="63" borderId="0" applyNumberFormat="0" applyBorder="0" applyAlignment="0" applyProtection="0"/>
    <xf numFmtId="0" fontId="27" fillId="0" borderId="0" applyNumberForma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165" fontId="6" fillId="0" borderId="0">
      <protection locked="0"/>
    </xf>
    <xf numFmtId="182" fontId="118" fillId="0" borderId="0" applyFont="0" applyFill="0" applyBorder="0" applyAlignment="0" applyProtection="0"/>
    <xf numFmtId="0" fontId="5" fillId="70" borderId="0" applyNumberFormat="0" applyBorder="0" applyAlignment="0" applyProtection="0"/>
    <xf numFmtId="38" fontId="12" fillId="0" borderId="43" applyFill="0" applyBorder="0" applyAlignment="0" applyProtection="0">
      <protection locked="0"/>
    </xf>
    <xf numFmtId="165" fontId="6" fillId="0" borderId="0">
      <protection locked="0"/>
    </xf>
    <xf numFmtId="0" fontId="5" fillId="26" borderId="0" applyNumberFormat="0" applyBorder="0" applyAlignment="0" applyProtection="0"/>
    <xf numFmtId="0" fontId="51" fillId="0" borderId="0" applyNumberFormat="0" applyFill="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6" fillId="0" borderId="39" applyNumberFormat="0" applyFill="0" applyAlignment="0" applyProtection="0"/>
    <xf numFmtId="0" fontId="5" fillId="61" borderId="0" applyNumberFormat="0" applyBorder="0" applyAlignment="0" applyProtection="0"/>
    <xf numFmtId="10" fontId="7" fillId="35" borderId="45"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10" fontId="7" fillId="35" borderId="45" applyNumberFormat="0" applyBorder="0" applyAlignment="0" applyProtection="0"/>
    <xf numFmtId="0" fontId="6" fillId="0" borderId="39" applyNumberFormat="0" applyFill="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22" fillId="0" borderId="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8" fontId="7" fillId="34" borderId="0" applyNumberFormat="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165" fontId="6" fillId="0" borderId="0">
      <protection locked="0"/>
    </xf>
    <xf numFmtId="165" fontId="6" fillId="0" borderId="0">
      <protection locked="0"/>
    </xf>
    <xf numFmtId="10" fontId="7" fillId="35" borderId="45"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38" fontId="12" fillId="0" borderId="43" applyFill="0" applyBorder="0" applyAlignment="0" applyProtection="0">
      <protection locked="0"/>
    </xf>
    <xf numFmtId="38" fontId="12" fillId="0" borderId="43" applyFill="0" applyBorder="0" applyAlignment="0" applyProtection="0">
      <protection locked="0"/>
    </xf>
    <xf numFmtId="0" fontId="6" fillId="0" borderId="39" applyNumberFormat="0" applyFill="0" applyAlignment="0" applyProtection="0"/>
    <xf numFmtId="38" fontId="6" fillId="0" borderId="0">
      <alignment horizontal="left" wrapText="1"/>
    </xf>
    <xf numFmtId="176" fontId="6" fillId="0" borderId="28">
      <alignment horizontal="justify" vertical="top" wrapText="1"/>
    </xf>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0" fontId="40" fillId="8" borderId="22" applyNumberFormat="0" applyFont="0" applyAlignment="0" applyProtection="0"/>
    <xf numFmtId="176" fontId="6" fillId="0" borderId="28">
      <alignment horizontal="justify" vertical="top" wrapText="1"/>
    </xf>
    <xf numFmtId="165" fontId="6" fillId="0" borderId="0">
      <protection locked="0"/>
    </xf>
    <xf numFmtId="38" fontId="6" fillId="0" borderId="0">
      <alignment horizontal="left" wrapText="1"/>
    </xf>
    <xf numFmtId="0" fontId="27" fillId="0" borderId="0" applyNumberFormat="0" applyFill="0" applyBorder="0" applyAlignment="0" applyProtection="0"/>
    <xf numFmtId="174" fontId="6" fillId="0" borderId="0" applyFill="0" applyBorder="0" applyAlignment="0" applyProtection="0"/>
    <xf numFmtId="0" fontId="6" fillId="0" borderId="39" applyNumberFormat="0" applyFill="0" applyAlignment="0" applyProtection="0"/>
    <xf numFmtId="38" fontId="12" fillId="0" borderId="43" applyFill="0" applyBorder="0" applyAlignment="0" applyProtection="0">
      <protection locked="0"/>
    </xf>
    <xf numFmtId="38" fontId="12" fillId="0" borderId="43" applyFill="0" applyBorder="0" applyAlignment="0" applyProtection="0">
      <protection locked="0"/>
    </xf>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165" fontId="6" fillId="0" borderId="0">
      <protection locked="0"/>
    </xf>
    <xf numFmtId="38" fontId="7" fillId="34" borderId="0" applyNumberFormat="0" applyBorder="0" applyAlignment="0" applyProtection="0"/>
    <xf numFmtId="0" fontId="5" fillId="63" borderId="0" applyNumberFormat="0" applyBorder="0" applyAlignment="0" applyProtection="0"/>
    <xf numFmtId="2" fontId="6" fillId="0" borderId="0" applyFill="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37" fontId="6" fillId="0" borderId="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22" fillId="0" borderId="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10" fontId="7" fillId="35" borderId="45"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1" fillId="0" borderId="0" applyNumberFormat="0" applyFill="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74" fontId="6" fillId="0" borderId="0" applyFill="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37" fontId="6" fillId="0" borderId="0" applyFill="0" applyBorder="0" applyAlignment="0" applyProtection="0"/>
    <xf numFmtId="174"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7"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2" fillId="0" borderId="47" applyNumberFormat="0" applyProtection="0">
      <alignment horizontal="left" vertical="center" indent="1"/>
    </xf>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4" fontId="118" fillId="0" borderId="0" applyFont="0" applyFill="0" applyBorder="0" applyAlignment="0" applyProtection="0"/>
    <xf numFmtId="5" fontId="6" fillId="0" borderId="0" applyFill="0" applyBorder="0" applyAlignment="0" applyProtection="0"/>
    <xf numFmtId="0" fontId="5" fillId="63" borderId="0" applyNumberFormat="0" applyBorder="0" applyAlignment="0" applyProtection="0"/>
    <xf numFmtId="0" fontId="118" fillId="0" borderId="0" applyFont="0" applyFill="0" applyBorder="0" applyAlignment="0" applyProtection="0"/>
    <xf numFmtId="165" fontId="6" fillId="0" borderId="0">
      <protection locked="0"/>
    </xf>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176" fontId="6" fillId="0" borderId="28">
      <alignment horizontal="justify" vertical="top" wrapText="1"/>
    </xf>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176" fontId="6" fillId="0" borderId="28">
      <alignment horizontal="justify" vertical="top" wrapText="1"/>
    </xf>
    <xf numFmtId="0" fontId="5" fillId="70" borderId="0" applyNumberFormat="0" applyBorder="0" applyAlignment="0" applyProtection="0"/>
    <xf numFmtId="165" fontId="6" fillId="0" borderId="0">
      <protection locked="0"/>
    </xf>
    <xf numFmtId="0" fontId="5" fillId="70" borderId="0" applyNumberFormat="0" applyBorder="0" applyAlignment="0" applyProtection="0"/>
    <xf numFmtId="2" fontId="6" fillId="0" borderId="0" applyFill="0" applyBorder="0" applyAlignment="0" applyProtection="0"/>
    <xf numFmtId="165" fontId="6" fillId="0" borderId="0">
      <protection locked="0"/>
    </xf>
    <xf numFmtId="37"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174" fontId="6" fillId="0" borderId="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6"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40" borderId="0" applyNumberFormat="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70" borderId="0" applyNumberFormat="0" applyBorder="0" applyAlignment="0" applyProtection="0"/>
    <xf numFmtId="4" fontId="118" fillId="0" borderId="0" applyFont="0" applyFill="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165" fontId="6" fillId="0" borderId="0">
      <protection locked="0"/>
    </xf>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5" fillId="0" borderId="0"/>
    <xf numFmtId="0" fontId="6" fillId="0" borderId="39" applyNumberFormat="0" applyFill="0" applyAlignment="0" applyProtection="0"/>
    <xf numFmtId="0" fontId="5" fillId="6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74" fontId="6" fillId="0" borderId="0" applyFill="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37" fontId="6" fillId="0" borderId="0" applyFill="0" applyBorder="0" applyAlignment="0" applyProtection="0"/>
    <xf numFmtId="174"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7"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4" fontId="118" fillId="0" borderId="0" applyFont="0" applyFill="0" applyBorder="0" applyAlignment="0" applyProtection="0"/>
    <xf numFmtId="5" fontId="6" fillId="0" borderId="0" applyFill="0" applyBorder="0" applyAlignment="0" applyProtection="0"/>
    <xf numFmtId="0" fontId="5" fillId="63" borderId="0" applyNumberFormat="0" applyBorder="0" applyAlignment="0" applyProtection="0"/>
    <xf numFmtId="0" fontId="118" fillId="0" borderId="0" applyFont="0" applyFill="0" applyBorder="0" applyAlignment="0" applyProtection="0"/>
    <xf numFmtId="165" fontId="6" fillId="0" borderId="0">
      <protection locked="0"/>
    </xf>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176" fontId="6" fillId="0" borderId="28">
      <alignment horizontal="justify" vertical="top" wrapText="1"/>
    </xf>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176" fontId="6" fillId="0" borderId="28">
      <alignment horizontal="justify" vertical="top" wrapText="1"/>
    </xf>
    <xf numFmtId="0" fontId="5" fillId="70" borderId="0" applyNumberFormat="0" applyBorder="0" applyAlignment="0" applyProtection="0"/>
    <xf numFmtId="165" fontId="6" fillId="0" borderId="0">
      <protection locked="0"/>
    </xf>
    <xf numFmtId="0" fontId="5" fillId="70" borderId="0" applyNumberFormat="0" applyBorder="0" applyAlignment="0" applyProtection="0"/>
    <xf numFmtId="2" fontId="6" fillId="0" borderId="0" applyFill="0" applyBorder="0" applyAlignment="0" applyProtection="0"/>
    <xf numFmtId="165" fontId="6" fillId="0" borderId="0">
      <protection locked="0"/>
    </xf>
    <xf numFmtId="37"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174" fontId="6" fillId="0" borderId="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0" fontId="5" fillId="36"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40" borderId="0" applyNumberFormat="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70" borderId="0" applyNumberFormat="0" applyBorder="0" applyAlignment="0" applyProtection="0"/>
    <xf numFmtId="4" fontId="118" fillId="0" borderId="0" applyFont="0" applyFill="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165" fontId="6" fillId="0" borderId="0">
      <protection locked="0"/>
    </xf>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9"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22" fillId="0" borderId="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8" fontId="7" fillId="34" borderId="0" applyNumberFormat="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165" fontId="6" fillId="0" borderId="0">
      <protection locked="0"/>
    </xf>
    <xf numFmtId="165" fontId="6" fillId="0" borderId="0">
      <protection locked="0"/>
    </xf>
    <xf numFmtId="10" fontId="7" fillId="35" borderId="45" applyNumberFormat="0" applyBorder="0" applyAlignment="0" applyProtection="0"/>
    <xf numFmtId="0" fontId="5" fillId="0" borderId="0"/>
    <xf numFmtId="0" fontId="5" fillId="0" borderId="0"/>
    <xf numFmtId="0" fontId="40" fillId="8" borderId="22" applyNumberFormat="0" applyFont="0" applyAlignment="0" applyProtection="0"/>
    <xf numFmtId="0" fontId="40" fillId="8" borderId="22" applyNumberFormat="0" applyFont="0" applyAlignment="0" applyProtection="0"/>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38" fontId="12" fillId="0" borderId="43" applyFill="0" applyBorder="0" applyAlignment="0" applyProtection="0">
      <protection locked="0"/>
    </xf>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74" fontId="6" fillId="0" borderId="0" applyFill="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37" fontId="6" fillId="0" borderId="0" applyFill="0" applyBorder="0" applyAlignment="0" applyProtection="0"/>
    <xf numFmtId="174"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7"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4" fontId="118" fillId="0" borderId="0" applyFont="0" applyFill="0" applyBorder="0" applyAlignment="0" applyProtection="0"/>
    <xf numFmtId="5" fontId="6" fillId="0" borderId="0" applyFill="0" applyBorder="0" applyAlignment="0" applyProtection="0"/>
    <xf numFmtId="0" fontId="5" fillId="63" borderId="0" applyNumberFormat="0" applyBorder="0" applyAlignment="0" applyProtection="0"/>
    <xf numFmtId="0" fontId="118" fillId="0" borderId="0" applyFont="0" applyFill="0" applyBorder="0" applyAlignment="0" applyProtection="0"/>
    <xf numFmtId="165" fontId="6" fillId="0" borderId="0">
      <protection locked="0"/>
    </xf>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176" fontId="6" fillId="0" borderId="28">
      <alignment horizontal="justify" vertical="top" wrapText="1"/>
    </xf>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176" fontId="6" fillId="0" borderId="28">
      <alignment horizontal="justify" vertical="top" wrapText="1"/>
    </xf>
    <xf numFmtId="0" fontId="5" fillId="70" borderId="0" applyNumberFormat="0" applyBorder="0" applyAlignment="0" applyProtection="0"/>
    <xf numFmtId="165" fontId="6" fillId="0" borderId="0">
      <protection locked="0"/>
    </xf>
    <xf numFmtId="0" fontId="5" fillId="70" borderId="0" applyNumberFormat="0" applyBorder="0" applyAlignment="0" applyProtection="0"/>
    <xf numFmtId="2" fontId="6" fillId="0" borderId="0" applyFill="0" applyBorder="0" applyAlignment="0" applyProtection="0"/>
    <xf numFmtId="165" fontId="6" fillId="0" borderId="0">
      <protection locked="0"/>
    </xf>
    <xf numFmtId="37"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174" fontId="6" fillId="0" borderId="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0" fontId="5" fillId="36"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40" borderId="0" applyNumberFormat="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70" borderId="0" applyNumberFormat="0" applyBorder="0" applyAlignment="0" applyProtection="0"/>
    <xf numFmtId="4" fontId="118" fillId="0" borderId="0" applyFont="0" applyFill="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165" fontId="6" fillId="0" borderId="0">
      <protection locked="0"/>
    </xf>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26" borderId="0" applyNumberFormat="0" applyBorder="0" applyAlignment="0" applyProtection="0"/>
    <xf numFmtId="0" fontId="5" fillId="15" borderId="0" applyNumberFormat="0" applyBorder="0" applyAlignment="0" applyProtection="0"/>
    <xf numFmtId="0" fontId="5" fillId="0" borderId="0"/>
    <xf numFmtId="0" fontId="5" fillId="61"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165" fontId="6" fillId="0" borderId="0">
      <protection locked="0"/>
    </xf>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2"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26" borderId="0" applyNumberFormat="0" applyBorder="0" applyAlignment="0" applyProtection="0"/>
    <xf numFmtId="0" fontId="5" fillId="0" borderId="0"/>
    <xf numFmtId="0" fontId="5" fillId="36"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22"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37" fontId="6" fillId="0" borderId="0" applyFill="0" applyBorder="0" applyAlignment="0" applyProtection="0"/>
    <xf numFmtId="0" fontId="6" fillId="0" borderId="39" applyNumberFormat="0" applyFill="0" applyAlignment="0" applyProtection="0"/>
    <xf numFmtId="0" fontId="5" fillId="61" borderId="0" applyNumberFormat="0" applyBorder="0" applyAlignment="0" applyProtection="0"/>
    <xf numFmtId="37" fontId="6" fillId="0" borderId="0" applyFill="0" applyBorder="0" applyAlignment="0" applyProtection="0"/>
    <xf numFmtId="0" fontId="118" fillId="0" borderId="39" applyNumberFormat="0" applyFont="0" applyFill="0" applyAlignment="0" applyProtection="0"/>
    <xf numFmtId="0" fontId="120" fillId="0" borderId="0" applyNumberFormat="0" applyFill="0" applyBorder="0" applyAlignment="0" applyProtection="0"/>
    <xf numFmtId="5" fontId="6" fillId="0" borderId="0" applyFill="0" applyBorder="0" applyAlignment="0" applyProtection="0"/>
    <xf numFmtId="0" fontId="5" fillId="36" borderId="0" applyNumberFormat="0" applyBorder="0" applyAlignment="0" applyProtection="0"/>
    <xf numFmtId="0" fontId="120" fillId="0" borderId="0" applyNumberFormat="0" applyFill="0" applyBorder="0" applyAlignment="0" applyProtection="0"/>
    <xf numFmtId="174" fontId="6" fillId="0" borderId="0" applyFill="0" applyBorder="0" applyAlignment="0" applyProtection="0"/>
    <xf numFmtId="0" fontId="5" fillId="39" borderId="0" applyNumberFormat="0" applyBorder="0" applyAlignment="0" applyProtection="0"/>
    <xf numFmtId="2" fontId="6" fillId="0" borderId="0" applyFill="0" applyBorder="0" applyAlignment="0" applyProtection="0"/>
    <xf numFmtId="174" fontId="6" fillId="0" borderId="0" applyFill="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2" fontId="6" fillId="0" borderId="0" applyFill="0" applyBorder="0" applyAlignment="0" applyProtection="0"/>
    <xf numFmtId="0" fontId="5" fillId="70" borderId="0" applyNumberFormat="0" applyBorder="0" applyAlignment="0" applyProtection="0"/>
    <xf numFmtId="38" fontId="7" fillId="34" borderId="0" applyNumberFormat="0" applyBorder="0" applyAlignment="0" applyProtection="0"/>
    <xf numFmtId="2" fontId="118" fillId="0" borderId="0" applyFont="0" applyFill="0" applyBorder="0" applyAlignment="0" applyProtection="0"/>
    <xf numFmtId="0" fontId="5" fillId="26" borderId="0" applyNumberFormat="0" applyBorder="0" applyAlignment="0" applyProtection="0"/>
    <xf numFmtId="0" fontId="5" fillId="63" borderId="0" applyNumberFormat="0" applyBorder="0" applyAlignment="0" applyProtection="0"/>
    <xf numFmtId="0" fontId="51" fillId="0" borderId="0" applyNumberFormat="0" applyFill="0" applyBorder="0" applyAlignment="0" applyProtection="0"/>
    <xf numFmtId="0" fontId="5" fillId="63" borderId="0" applyNumberFormat="0" applyBorder="0" applyAlignment="0" applyProtection="0"/>
    <xf numFmtId="0" fontId="5" fillId="0" borderId="0"/>
    <xf numFmtId="0" fontId="27" fillId="0" borderId="0" applyNumberFormat="0" applyFill="0" applyBorder="0" applyAlignment="0" applyProtection="0"/>
    <xf numFmtId="0" fontId="5" fillId="61" borderId="0" applyNumberFormat="0" applyBorder="0" applyAlignment="0" applyProtection="0"/>
    <xf numFmtId="165" fontId="6" fillId="0" borderId="0">
      <protection locked="0"/>
    </xf>
    <xf numFmtId="165" fontId="6" fillId="0" borderId="0">
      <protection locked="0"/>
    </xf>
    <xf numFmtId="0" fontId="119" fillId="0" borderId="0" applyNumberFormat="0" applyFill="0" applyBorder="0" applyAlignment="0" applyProtection="0"/>
    <xf numFmtId="0" fontId="5" fillId="40" borderId="0" applyNumberFormat="0" applyBorder="0" applyAlignment="0" applyProtection="0"/>
    <xf numFmtId="0" fontId="5" fillId="61" borderId="0" applyNumberFormat="0" applyBorder="0" applyAlignment="0" applyProtection="0"/>
    <xf numFmtId="10" fontId="7" fillId="35" borderId="45" applyNumberFormat="0" applyBorder="0" applyAlignment="0" applyProtection="0"/>
    <xf numFmtId="165" fontId="6" fillId="0" borderId="0">
      <protection locked="0"/>
    </xf>
    <xf numFmtId="0" fontId="5" fillId="61" borderId="0" applyNumberFormat="0" applyBorder="0" applyAlignment="0" applyProtection="0"/>
    <xf numFmtId="165" fontId="6" fillId="0" borderId="0">
      <protection locked="0"/>
    </xf>
    <xf numFmtId="0" fontId="5" fillId="15" borderId="0" applyNumberFormat="0" applyBorder="0" applyAlignment="0" applyProtection="0"/>
    <xf numFmtId="5" fontId="6" fillId="0" borderId="0" applyFill="0" applyBorder="0" applyAlignment="0" applyProtection="0"/>
    <xf numFmtId="0" fontId="5" fillId="70" borderId="0" applyNumberFormat="0" applyBorder="0" applyAlignment="0" applyProtection="0"/>
    <xf numFmtId="176" fontId="6" fillId="0" borderId="28">
      <alignment horizontal="justify" vertical="top" wrapText="1"/>
    </xf>
    <xf numFmtId="0" fontId="5" fillId="15"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36" borderId="0" applyNumberFormat="0" applyBorder="0" applyAlignment="0" applyProtection="0"/>
    <xf numFmtId="0" fontId="5" fillId="40" borderId="0" applyNumberFormat="0" applyBorder="0" applyAlignment="0" applyProtection="0"/>
    <xf numFmtId="0" fontId="119" fillId="0" borderId="0" applyNumberFormat="0" applyFill="0" applyBorder="0" applyAlignment="0" applyProtection="0"/>
    <xf numFmtId="5" fontId="6" fillId="0" borderId="0" applyFill="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26"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40" fillId="8" borderId="22" applyNumberFormat="0" applyFont="0" applyAlignment="0" applyProtection="0"/>
    <xf numFmtId="0" fontId="40" fillId="8" borderId="22" applyNumberFormat="0" applyFont="0" applyAlignment="0" applyProtection="0"/>
    <xf numFmtId="0" fontId="5" fillId="63" borderId="0" applyNumberFormat="0" applyBorder="0" applyAlignment="0" applyProtection="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176" fontId="6" fillId="0" borderId="28">
      <alignment horizontal="justify" vertical="top" wrapText="1"/>
    </xf>
    <xf numFmtId="0" fontId="5" fillId="26" borderId="0" applyNumberFormat="0" applyBorder="0" applyAlignment="0" applyProtection="0"/>
    <xf numFmtId="0" fontId="5" fillId="26" borderId="0" applyNumberFormat="0" applyBorder="0" applyAlignment="0" applyProtection="0"/>
    <xf numFmtId="38" fontId="6" fillId="0" borderId="0">
      <alignment horizontal="left" wrapText="1"/>
    </xf>
    <xf numFmtId="0" fontId="5" fillId="63" borderId="0" applyNumberFormat="0" applyBorder="0" applyAlignment="0" applyProtection="0"/>
    <xf numFmtId="0" fontId="5" fillId="63"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38" fontId="12" fillId="0" borderId="43" applyFill="0" applyBorder="0" applyAlignment="0" applyProtection="0">
      <protection locked="0"/>
    </xf>
    <xf numFmtId="0" fontId="5" fillId="15" borderId="0" applyNumberFormat="0" applyBorder="0" applyAlignment="0" applyProtection="0"/>
    <xf numFmtId="38" fontId="12" fillId="0" borderId="43" applyFill="0" applyBorder="0" applyAlignment="0" applyProtection="0">
      <protection locked="0"/>
    </xf>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63" borderId="0" applyNumberFormat="0" applyBorder="0" applyAlignment="0" applyProtection="0"/>
    <xf numFmtId="174" fontId="6" fillId="0" borderId="0" applyFill="0" applyBorder="0" applyAlignment="0" applyProtection="0"/>
    <xf numFmtId="3" fontId="118" fillId="0" borderId="0" applyFont="0" applyFill="0" applyBorder="0" applyAlignment="0" applyProtection="0"/>
    <xf numFmtId="0" fontId="5" fillId="70" borderId="0" applyNumberFormat="0" applyBorder="0" applyAlignment="0" applyProtection="0"/>
    <xf numFmtId="0" fontId="5" fillId="63" borderId="0" applyNumberFormat="0" applyBorder="0" applyAlignment="0" applyProtection="0"/>
    <xf numFmtId="165" fontId="6" fillId="0" borderId="0">
      <protection locked="0"/>
    </xf>
    <xf numFmtId="38" fontId="12" fillId="0" borderId="43" applyFill="0" applyBorder="0" applyAlignment="0" applyProtection="0">
      <protection locked="0"/>
    </xf>
    <xf numFmtId="0" fontId="5" fillId="70" borderId="0" applyNumberFormat="0" applyBorder="0" applyAlignment="0" applyProtection="0"/>
    <xf numFmtId="0" fontId="5" fillId="4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26" borderId="0" applyNumberFormat="0" applyBorder="0" applyAlignment="0" applyProtection="0"/>
    <xf numFmtId="2"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38" fontId="12" fillId="0" borderId="43" applyFill="0" applyBorder="0" applyAlignment="0" applyProtection="0">
      <protection locked="0"/>
    </xf>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5" fontId="6" fillId="0" borderId="0" applyFill="0" applyBorder="0" applyAlignment="0" applyProtection="0"/>
    <xf numFmtId="0" fontId="119" fillId="0" borderId="0" applyNumberFormat="0" applyFill="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3" fontId="118" fillId="0" borderId="0" applyFont="0" applyFill="0" applyBorder="0" applyAlignment="0" applyProtection="0"/>
    <xf numFmtId="0" fontId="118" fillId="0" borderId="0"/>
    <xf numFmtId="4" fontId="118" fillId="0" borderId="0" applyFont="0" applyFill="0" applyBorder="0" applyAlignment="0" applyProtection="0"/>
    <xf numFmtId="0" fontId="5" fillId="63" borderId="0" applyNumberFormat="0" applyBorder="0" applyAlignment="0" applyProtection="0"/>
    <xf numFmtId="182" fontId="118" fillId="0" borderId="0" applyFont="0" applyFill="0" applyBorder="0" applyAlignment="0" applyProtection="0"/>
    <xf numFmtId="0" fontId="5" fillId="63" borderId="0" applyNumberFormat="0" applyBorder="0" applyAlignment="0" applyProtection="0"/>
    <xf numFmtId="0" fontId="5" fillId="26" borderId="0" applyNumberFormat="0" applyBorder="0" applyAlignment="0" applyProtection="0"/>
    <xf numFmtId="2" fontId="118" fillId="0" borderId="0" applyFont="0" applyFill="0" applyBorder="0" applyAlignment="0" applyProtection="0"/>
    <xf numFmtId="0" fontId="118" fillId="0" borderId="0" applyFont="0" applyFill="0" applyBorder="0" applyAlignment="0" applyProtection="0"/>
    <xf numFmtId="0" fontId="5" fillId="40" borderId="0" applyNumberFormat="0" applyBorder="0" applyAlignment="0" applyProtection="0"/>
    <xf numFmtId="0" fontId="27" fillId="0" borderId="0" applyNumberFormat="0" applyFill="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118" fillId="0" borderId="0"/>
    <xf numFmtId="0" fontId="5" fillId="26" borderId="0" applyNumberFormat="0" applyBorder="0" applyAlignment="0" applyProtection="0"/>
    <xf numFmtId="0" fontId="5" fillId="36" borderId="0" applyNumberFormat="0" applyBorder="0" applyAlignment="0" applyProtection="0"/>
    <xf numFmtId="0" fontId="5" fillId="61" borderId="0" applyNumberFormat="0" applyBorder="0" applyAlignment="0" applyProtection="0"/>
    <xf numFmtId="5" fontId="6" fillId="0" borderId="0" applyFill="0" applyBorder="0" applyAlignment="0" applyProtection="0"/>
    <xf numFmtId="0" fontId="5" fillId="36" borderId="0" applyNumberFormat="0" applyBorder="0" applyAlignment="0" applyProtection="0"/>
    <xf numFmtId="0" fontId="6" fillId="0" borderId="39" applyNumberFormat="0" applyFill="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176" fontId="6" fillId="0" borderId="28">
      <alignment horizontal="justify" vertical="top" wrapText="1"/>
    </xf>
    <xf numFmtId="0" fontId="5" fillId="61"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165" fontId="6" fillId="0" borderId="0">
      <protection locked="0"/>
    </xf>
    <xf numFmtId="0" fontId="5" fillId="70"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165" fontId="6" fillId="0" borderId="0">
      <protection locked="0"/>
    </xf>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119" fillId="0" borderId="0" applyNumberForma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3" borderId="0" applyNumberFormat="0" applyBorder="0" applyAlignment="0" applyProtection="0"/>
    <xf numFmtId="2" fontId="118" fillId="0" borderId="0" applyFont="0" applyFill="0" applyBorder="0" applyAlignment="0" applyProtection="0"/>
    <xf numFmtId="0" fontId="5" fillId="61"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37" fontId="6" fillId="0" borderId="0" applyFill="0" applyBorder="0" applyAlignment="0" applyProtection="0"/>
    <xf numFmtId="0" fontId="5" fillId="63" borderId="0" applyNumberFormat="0" applyBorder="0" applyAlignment="0" applyProtection="0"/>
    <xf numFmtId="0" fontId="118" fillId="0" borderId="0" applyFon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165" fontId="6" fillId="0" borderId="0">
      <protection locked="0"/>
    </xf>
    <xf numFmtId="0" fontId="5" fillId="70" borderId="0" applyNumberFormat="0" applyBorder="0" applyAlignment="0" applyProtection="0"/>
    <xf numFmtId="3" fontId="118" fillId="0" borderId="0" applyFont="0" applyFill="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15" borderId="0" applyNumberFormat="0" applyBorder="0" applyAlignment="0" applyProtection="0"/>
    <xf numFmtId="2" fontId="6" fillId="0" borderId="0" applyFill="0" applyBorder="0" applyAlignment="0" applyProtection="0"/>
    <xf numFmtId="0" fontId="5" fillId="70" borderId="0" applyNumberFormat="0" applyBorder="0" applyAlignment="0" applyProtection="0"/>
    <xf numFmtId="4" fontId="118" fillId="0" borderId="0" applyFont="0" applyFill="0" applyBorder="0" applyAlignment="0" applyProtection="0"/>
    <xf numFmtId="174" fontId="6" fillId="0" borderId="0" applyFill="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118" fillId="0" borderId="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176" fontId="6" fillId="0" borderId="28">
      <alignment horizontal="justify" vertical="top" wrapText="1"/>
    </xf>
    <xf numFmtId="0" fontId="5" fillId="63" borderId="0" applyNumberFormat="0" applyBorder="0" applyAlignment="0" applyProtection="0"/>
    <xf numFmtId="0" fontId="5" fillId="70" borderId="0" applyNumberFormat="0" applyBorder="0" applyAlignment="0" applyProtection="0"/>
    <xf numFmtId="165" fontId="6" fillId="0" borderId="0">
      <protection locked="0"/>
    </xf>
    <xf numFmtId="0" fontId="5" fillId="70" borderId="0" applyNumberFormat="0" applyBorder="0" applyAlignment="0" applyProtection="0"/>
    <xf numFmtId="176" fontId="6" fillId="0" borderId="28">
      <alignment horizontal="justify" vertical="top" wrapText="1"/>
    </xf>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40" borderId="0" applyNumberFormat="0" applyBorder="0" applyAlignment="0" applyProtection="0"/>
    <xf numFmtId="0" fontId="5" fillId="61" borderId="0" applyNumberFormat="0" applyBorder="0" applyAlignment="0" applyProtection="0"/>
    <xf numFmtId="0" fontId="5" fillId="26" borderId="0" applyNumberFormat="0" applyBorder="0" applyAlignment="0" applyProtection="0"/>
    <xf numFmtId="174" fontId="6" fillId="0" borderId="0" applyFill="0" applyBorder="0" applyAlignment="0" applyProtection="0"/>
    <xf numFmtId="0" fontId="5" fillId="0" borderId="0"/>
    <xf numFmtId="0" fontId="6" fillId="0" borderId="39" applyNumberFormat="0" applyFill="0" applyAlignment="0" applyProtection="0"/>
    <xf numFmtId="0" fontId="5" fillId="70"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5" fontId="6" fillId="0" borderId="0" applyFill="0" applyBorder="0" applyAlignment="0" applyProtection="0"/>
    <xf numFmtId="0" fontId="5" fillId="61" borderId="0" applyNumberFormat="0" applyBorder="0" applyAlignment="0" applyProtection="0"/>
    <xf numFmtId="176" fontId="6" fillId="0" borderId="28">
      <alignment horizontal="justify" vertical="top" wrapText="1"/>
    </xf>
    <xf numFmtId="0" fontId="118" fillId="0" borderId="39" applyNumberFormat="0" applyFont="0" applyFill="0" applyAlignment="0" applyProtection="0"/>
    <xf numFmtId="176" fontId="6" fillId="0" borderId="28">
      <alignment horizontal="justify" vertical="top" wrapText="1"/>
    </xf>
    <xf numFmtId="0" fontId="5" fillId="62" borderId="0" applyNumberFormat="0" applyBorder="0" applyAlignment="0" applyProtection="0"/>
    <xf numFmtId="5" fontId="6" fillId="0" borderId="0" applyFill="0" applyBorder="0" applyAlignment="0" applyProtection="0"/>
    <xf numFmtId="0" fontId="5" fillId="0" borderId="0"/>
    <xf numFmtId="0" fontId="5" fillId="40" borderId="0" applyNumberFormat="0" applyBorder="0" applyAlignment="0" applyProtection="0"/>
    <xf numFmtId="165" fontId="6" fillId="0" borderId="0">
      <protection locked="0"/>
    </xf>
    <xf numFmtId="165" fontId="6" fillId="0" borderId="0">
      <protection locked="0"/>
    </xf>
    <xf numFmtId="165" fontId="6" fillId="0" borderId="0">
      <protection locked="0"/>
    </xf>
    <xf numFmtId="174" fontId="6" fillId="0" borderId="0" applyFill="0" applyBorder="0" applyAlignment="0" applyProtection="0"/>
    <xf numFmtId="0" fontId="5" fillId="15" borderId="0" applyNumberFormat="0" applyBorder="0" applyAlignment="0" applyProtection="0"/>
    <xf numFmtId="0" fontId="5" fillId="70" borderId="0" applyNumberFormat="0" applyBorder="0" applyAlignment="0" applyProtection="0"/>
    <xf numFmtId="37" fontId="6" fillId="0" borderId="0" applyFill="0" applyBorder="0" applyAlignment="0" applyProtection="0"/>
    <xf numFmtId="0" fontId="5" fillId="15" borderId="0" applyNumberFormat="0" applyBorder="0" applyAlignment="0" applyProtection="0"/>
    <xf numFmtId="165" fontId="6" fillId="0" borderId="0">
      <protection locked="0"/>
    </xf>
    <xf numFmtId="0" fontId="118" fillId="0" borderId="0"/>
    <xf numFmtId="0" fontId="5" fillId="40" borderId="0" applyNumberFormat="0" applyBorder="0" applyAlignment="0" applyProtection="0"/>
    <xf numFmtId="0" fontId="5" fillId="62" borderId="0" applyNumberFormat="0" applyBorder="0" applyAlignment="0" applyProtection="0"/>
    <xf numFmtId="38" fontId="12" fillId="0" borderId="43" applyFill="0" applyBorder="0" applyAlignment="0" applyProtection="0">
      <protection locked="0"/>
    </xf>
    <xf numFmtId="165" fontId="6" fillId="0" borderId="0">
      <protection locked="0"/>
    </xf>
    <xf numFmtId="0" fontId="5" fillId="40" borderId="0" applyNumberFormat="0" applyBorder="0" applyAlignment="0" applyProtection="0"/>
    <xf numFmtId="0" fontId="5" fillId="61" borderId="0" applyNumberFormat="0" applyBorder="0" applyAlignment="0" applyProtection="0"/>
    <xf numFmtId="165" fontId="6" fillId="0" borderId="0">
      <protection locked="0"/>
    </xf>
    <xf numFmtId="165" fontId="6" fillId="0" borderId="0">
      <protection locked="0"/>
    </xf>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38" fontId="12" fillId="0" borderId="43" applyFill="0" applyBorder="0" applyAlignment="0" applyProtection="0">
      <protection locked="0"/>
    </xf>
    <xf numFmtId="0" fontId="5" fillId="39" borderId="0" applyNumberFormat="0" applyBorder="0" applyAlignment="0" applyProtection="0"/>
    <xf numFmtId="0" fontId="5" fillId="70" borderId="0" applyNumberFormat="0" applyBorder="0" applyAlignment="0" applyProtection="0"/>
    <xf numFmtId="174" fontId="6" fillId="0" borderId="0" applyFill="0" applyBorder="0" applyAlignment="0" applyProtection="0"/>
    <xf numFmtId="0" fontId="118" fillId="0" borderId="0" applyFont="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3" fontId="118" fillId="0" borderId="0" applyFont="0" applyFill="0" applyBorder="0" applyAlignment="0" applyProtection="0"/>
    <xf numFmtId="174" fontId="6" fillId="0" borderId="0" applyFill="0" applyBorder="0" applyAlignment="0" applyProtection="0"/>
    <xf numFmtId="176" fontId="6" fillId="0" borderId="28">
      <alignment horizontal="justify" vertical="top" wrapText="1"/>
    </xf>
    <xf numFmtId="0" fontId="5" fillId="61" borderId="0" applyNumberFormat="0" applyBorder="0" applyAlignment="0" applyProtection="0"/>
    <xf numFmtId="0" fontId="5" fillId="26" borderId="0" applyNumberFormat="0" applyBorder="0" applyAlignment="0" applyProtection="0"/>
    <xf numFmtId="37" fontId="6" fillId="0" borderId="0" applyFill="0" applyBorder="0" applyAlignment="0" applyProtection="0"/>
    <xf numFmtId="165" fontId="6" fillId="0" borderId="0">
      <protection locked="0"/>
    </xf>
    <xf numFmtId="0" fontId="5" fillId="39" borderId="0" applyNumberFormat="0" applyBorder="0" applyAlignment="0" applyProtection="0"/>
    <xf numFmtId="0" fontId="5" fillId="0" borderId="0"/>
    <xf numFmtId="0" fontId="5" fillId="62" borderId="0" applyNumberFormat="0" applyBorder="0" applyAlignment="0" applyProtection="0"/>
    <xf numFmtId="176" fontId="6" fillId="0" borderId="28">
      <alignment horizontal="justify" vertical="top" wrapText="1"/>
    </xf>
    <xf numFmtId="165" fontId="6" fillId="0" borderId="0">
      <protection locked="0"/>
    </xf>
    <xf numFmtId="0" fontId="5" fillId="70" borderId="0" applyNumberFormat="0" applyBorder="0" applyAlignment="0" applyProtection="0"/>
    <xf numFmtId="0" fontId="5" fillId="0" borderId="0"/>
    <xf numFmtId="0" fontId="5" fillId="39" borderId="0" applyNumberFormat="0" applyBorder="0" applyAlignment="0" applyProtection="0"/>
    <xf numFmtId="165" fontId="6" fillId="0" borderId="0">
      <protection locked="0"/>
    </xf>
    <xf numFmtId="0" fontId="5" fillId="40" borderId="0" applyNumberFormat="0" applyBorder="0" applyAlignment="0" applyProtection="0"/>
    <xf numFmtId="0" fontId="6" fillId="0" borderId="39" applyNumberFormat="0" applyFill="0" applyAlignment="0" applyProtection="0"/>
    <xf numFmtId="0" fontId="51" fillId="0" borderId="0" applyNumberFormat="0" applyFill="0" applyBorder="0" applyAlignment="0" applyProtection="0"/>
    <xf numFmtId="0" fontId="5" fillId="0" borderId="0"/>
    <xf numFmtId="0" fontId="5" fillId="70" borderId="0" applyNumberFormat="0" applyBorder="0" applyAlignment="0" applyProtection="0"/>
    <xf numFmtId="165" fontId="6" fillId="0" borderId="0">
      <protection locked="0"/>
    </xf>
    <xf numFmtId="0" fontId="5" fillId="15" borderId="0" applyNumberFormat="0" applyBorder="0" applyAlignment="0" applyProtection="0"/>
    <xf numFmtId="0" fontId="5" fillId="40" borderId="0" applyNumberFormat="0" applyBorder="0" applyAlignment="0" applyProtection="0"/>
    <xf numFmtId="176" fontId="6" fillId="0" borderId="28">
      <alignment horizontal="justify" vertical="top" wrapText="1"/>
    </xf>
    <xf numFmtId="0" fontId="5" fillId="0" borderId="0"/>
    <xf numFmtId="0" fontId="5" fillId="36" borderId="0" applyNumberFormat="0" applyBorder="0" applyAlignment="0" applyProtection="0"/>
    <xf numFmtId="2" fontId="6" fillId="0" borderId="0" applyFill="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15" borderId="0" applyNumberFormat="0" applyBorder="0" applyAlignment="0" applyProtection="0"/>
    <xf numFmtId="0" fontId="5" fillId="62" borderId="0" applyNumberFormat="0" applyBorder="0" applyAlignment="0" applyProtection="0"/>
    <xf numFmtId="0" fontId="118" fillId="0" borderId="39" applyNumberFormat="0" applyFont="0" applyFill="0" applyAlignment="0" applyProtection="0"/>
    <xf numFmtId="0" fontId="5" fillId="61" borderId="0" applyNumberFormat="0" applyBorder="0" applyAlignment="0" applyProtection="0"/>
    <xf numFmtId="2" fontId="6" fillId="0" borderId="0" applyFill="0" applyBorder="0" applyAlignment="0" applyProtection="0"/>
    <xf numFmtId="0" fontId="5" fillId="15" borderId="0" applyNumberFormat="0" applyBorder="0" applyAlignment="0" applyProtection="0"/>
    <xf numFmtId="5" fontId="6" fillId="0" borderId="0" applyFill="0" applyBorder="0" applyAlignment="0" applyProtection="0"/>
    <xf numFmtId="0" fontId="120" fillId="0" borderId="0" applyNumberFormat="0" applyFill="0" applyBorder="0" applyAlignment="0" applyProtection="0"/>
    <xf numFmtId="0" fontId="5" fillId="61" borderId="0" applyNumberFormat="0" applyBorder="0" applyAlignment="0" applyProtection="0"/>
    <xf numFmtId="38" fontId="7" fillId="34"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119" fillId="0" borderId="0" applyNumberFormat="0" applyFill="0" applyBorder="0" applyAlignment="0" applyProtection="0"/>
    <xf numFmtId="0" fontId="5" fillId="70" borderId="0" applyNumberFormat="0" applyBorder="0" applyAlignment="0" applyProtection="0"/>
    <xf numFmtId="0" fontId="118" fillId="0" borderId="0"/>
    <xf numFmtId="0" fontId="5" fillId="61" borderId="0" applyNumberFormat="0" applyBorder="0" applyAlignment="0" applyProtection="0"/>
    <xf numFmtId="0" fontId="5" fillId="26" borderId="0" applyNumberFormat="0" applyBorder="0" applyAlignment="0" applyProtection="0"/>
    <xf numFmtId="2" fontId="118" fillId="0" borderId="0" applyFon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0" borderId="0"/>
    <xf numFmtId="0" fontId="5" fillId="39"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182" fontId="118" fillId="0" borderId="0" applyFont="0" applyFill="0" applyBorder="0" applyAlignment="0" applyProtection="0"/>
    <xf numFmtId="0" fontId="5" fillId="0" borderId="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3" fontId="118" fillId="0" borderId="0" applyFont="0" applyFill="0" applyBorder="0" applyAlignment="0" applyProtection="0"/>
    <xf numFmtId="2" fontId="118" fillId="0" borderId="0" applyFont="0" applyFill="0" applyBorder="0" applyAlignment="0" applyProtection="0"/>
    <xf numFmtId="0" fontId="120" fillId="0" borderId="0" applyNumberFormat="0" applyFill="0" applyBorder="0" applyAlignment="0" applyProtection="0"/>
    <xf numFmtId="0" fontId="5" fillId="0" borderId="0"/>
    <xf numFmtId="0" fontId="5" fillId="36" borderId="0" applyNumberFormat="0" applyBorder="0" applyAlignment="0" applyProtection="0"/>
    <xf numFmtId="174" fontId="6" fillId="0" borderId="0" applyFill="0" applyBorder="0" applyAlignment="0" applyProtection="0"/>
    <xf numFmtId="37" fontId="6" fillId="0" borderId="0" applyFill="0" applyBorder="0" applyAlignment="0" applyProtection="0"/>
    <xf numFmtId="0" fontId="5" fillId="26" borderId="0" applyNumberFormat="0" applyBorder="0" applyAlignment="0" applyProtection="0"/>
    <xf numFmtId="0" fontId="118" fillId="0" borderId="39" applyNumberFormat="0" applyFon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5" fontId="6" fillId="0" borderId="0" applyFill="0" applyBorder="0" applyAlignment="0" applyProtection="0"/>
    <xf numFmtId="0" fontId="5" fillId="39"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37" fontId="6" fillId="0" borderId="0" applyFill="0" applyBorder="0" applyAlignment="0" applyProtection="0"/>
    <xf numFmtId="0" fontId="5" fillId="15" borderId="0" applyNumberFormat="0" applyBorder="0" applyAlignment="0" applyProtection="0"/>
    <xf numFmtId="176" fontId="6" fillId="0" borderId="28">
      <alignment horizontal="justify" vertical="top" wrapText="1"/>
    </xf>
    <xf numFmtId="0" fontId="118" fillId="0" borderId="0" applyFont="0" applyFill="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62" borderId="0" applyNumberFormat="0" applyBorder="0" applyAlignment="0" applyProtection="0"/>
    <xf numFmtId="0" fontId="118" fillId="0" borderId="39" applyNumberFormat="0" applyFont="0" applyFill="0" applyAlignment="0" applyProtection="0"/>
    <xf numFmtId="165" fontId="6" fillId="0" borderId="0">
      <protection locked="0"/>
    </xf>
    <xf numFmtId="0" fontId="5" fillId="15" borderId="0" applyNumberFormat="0" applyBorder="0" applyAlignment="0" applyProtection="0"/>
    <xf numFmtId="0" fontId="118" fillId="0" borderId="39" applyNumberFormat="0" applyFont="0" applyFill="0" applyAlignment="0" applyProtection="0"/>
    <xf numFmtId="0" fontId="5" fillId="62" borderId="0" applyNumberFormat="0" applyBorder="0" applyAlignment="0" applyProtection="0"/>
    <xf numFmtId="0" fontId="5" fillId="15"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0" borderId="0"/>
    <xf numFmtId="0" fontId="120" fillId="0" borderId="0" applyNumberFormat="0" applyFill="0" applyBorder="0" applyAlignment="0" applyProtection="0"/>
    <xf numFmtId="0" fontId="5" fillId="61" borderId="0" applyNumberFormat="0" applyBorder="0" applyAlignment="0" applyProtection="0"/>
    <xf numFmtId="174" fontId="6" fillId="0" borderId="0" applyFill="0" applyBorder="0" applyAlignment="0" applyProtection="0"/>
    <xf numFmtId="0" fontId="5" fillId="63"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0" fontId="5" fillId="26" borderId="0" applyNumberFormat="0" applyBorder="0" applyAlignment="0" applyProtection="0"/>
    <xf numFmtId="0" fontId="5" fillId="61" borderId="0" applyNumberFormat="0" applyBorder="0" applyAlignment="0" applyProtection="0"/>
    <xf numFmtId="37" fontId="6" fillId="0" borderId="0" applyFill="0" applyBorder="0" applyAlignment="0" applyProtection="0"/>
    <xf numFmtId="182" fontId="118" fillId="0" borderId="0" applyFont="0" applyFill="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174" fontId="6" fillId="0" borderId="0" applyFill="0" applyBorder="0" applyAlignment="0" applyProtection="0"/>
    <xf numFmtId="0" fontId="5" fillId="39" borderId="0" applyNumberFormat="0" applyBorder="0" applyAlignment="0" applyProtection="0"/>
    <xf numFmtId="3" fontId="118" fillId="0" borderId="0" applyFont="0" applyFill="0" applyBorder="0" applyAlignment="0" applyProtection="0"/>
    <xf numFmtId="0" fontId="5" fillId="70" borderId="0" applyNumberFormat="0" applyBorder="0" applyAlignment="0" applyProtection="0"/>
    <xf numFmtId="165" fontId="6" fillId="0" borderId="0">
      <protection locked="0"/>
    </xf>
    <xf numFmtId="0" fontId="5" fillId="39" borderId="0" applyNumberFormat="0" applyBorder="0" applyAlignment="0" applyProtection="0"/>
    <xf numFmtId="2" fontId="6" fillId="0" borderId="0" applyFill="0" applyBorder="0" applyAlignment="0" applyProtection="0"/>
    <xf numFmtId="0" fontId="6" fillId="0" borderId="39" applyNumberFormat="0" applyFill="0" applyAlignment="0" applyProtection="0"/>
    <xf numFmtId="0" fontId="118" fillId="0" borderId="0"/>
    <xf numFmtId="0" fontId="5" fillId="39" borderId="0" applyNumberFormat="0" applyBorder="0" applyAlignment="0" applyProtection="0"/>
    <xf numFmtId="2" fontId="6" fillId="0" borderId="0" applyFill="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70" borderId="0" applyNumberFormat="0" applyBorder="0" applyAlignment="0" applyProtection="0"/>
    <xf numFmtId="165" fontId="6" fillId="0" borderId="0">
      <protection locked="0"/>
    </xf>
    <xf numFmtId="3" fontId="118" fillId="0" borderId="0" applyFont="0" applyFill="0" applyBorder="0" applyAlignment="0" applyProtection="0"/>
    <xf numFmtId="0" fontId="5" fillId="0" borderId="0"/>
    <xf numFmtId="0" fontId="5" fillId="0" borderId="0"/>
    <xf numFmtId="0" fontId="5" fillId="62" borderId="0" applyNumberFormat="0" applyBorder="0" applyAlignment="0" applyProtection="0"/>
    <xf numFmtId="37" fontId="6" fillId="0" borderId="0" applyFill="0" applyBorder="0" applyAlignment="0" applyProtection="0"/>
    <xf numFmtId="4" fontId="118" fillId="0" borderId="0" applyFont="0" applyFill="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37" fontId="6" fillId="0" borderId="0" applyFill="0" applyBorder="0" applyAlignment="0" applyProtection="0"/>
    <xf numFmtId="174"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37"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4" fontId="118" fillId="0" borderId="0" applyFont="0" applyFill="0" applyBorder="0" applyAlignment="0" applyProtection="0"/>
    <xf numFmtId="5" fontId="6" fillId="0" borderId="0" applyFill="0" applyBorder="0" applyAlignment="0" applyProtection="0"/>
    <xf numFmtId="174" fontId="6" fillId="0" borderId="0" applyFill="0" applyBorder="0" applyAlignment="0" applyProtection="0"/>
    <xf numFmtId="0" fontId="5" fillId="63" borderId="0" applyNumberFormat="0" applyBorder="0" applyAlignment="0" applyProtection="0"/>
    <xf numFmtId="0" fontId="118" fillId="0" borderId="0" applyFont="0" applyFill="0" applyBorder="0" applyAlignment="0" applyProtection="0"/>
    <xf numFmtId="0" fontId="5" fillId="61" borderId="0" applyNumberFormat="0" applyBorder="0" applyAlignment="0" applyProtection="0"/>
    <xf numFmtId="165" fontId="6" fillId="0" borderId="0">
      <protection locked="0"/>
    </xf>
    <xf numFmtId="2" fontId="118" fillId="0" borderId="0" applyFont="0" applyFill="0" applyBorder="0" applyAlignment="0" applyProtection="0"/>
    <xf numFmtId="0" fontId="5" fillId="63"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176" fontId="6" fillId="0" borderId="28">
      <alignment horizontal="justify" vertical="top" wrapText="1"/>
    </xf>
    <xf numFmtId="0" fontId="120" fillId="0" borderId="0" applyNumberFormat="0" applyFill="0" applyBorder="0" applyAlignment="0" applyProtection="0"/>
    <xf numFmtId="0" fontId="119" fillId="0" borderId="0" applyNumberFormat="0" applyFill="0" applyBorder="0" applyAlignment="0" applyProtection="0"/>
    <xf numFmtId="2" fontId="118" fillId="0" borderId="0" applyFont="0" applyFill="0" applyBorder="0" applyAlignment="0" applyProtection="0"/>
    <xf numFmtId="0" fontId="118" fillId="0" borderId="0" applyFon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63" borderId="0" applyNumberFormat="0" applyBorder="0" applyAlignment="0" applyProtection="0"/>
    <xf numFmtId="176" fontId="6" fillId="0" borderId="28">
      <alignment horizontal="justify" vertical="top" wrapText="1"/>
    </xf>
    <xf numFmtId="0" fontId="5" fillId="70" borderId="0" applyNumberFormat="0" applyBorder="0" applyAlignment="0" applyProtection="0"/>
    <xf numFmtId="165" fontId="6" fillId="0" borderId="0">
      <protection locked="0"/>
    </xf>
    <xf numFmtId="0" fontId="5" fillId="70" borderId="0" applyNumberFormat="0" applyBorder="0" applyAlignment="0" applyProtection="0"/>
    <xf numFmtId="0" fontId="5" fillId="70" borderId="0" applyNumberFormat="0" applyBorder="0" applyAlignment="0" applyProtection="0"/>
    <xf numFmtId="2" fontId="6" fillId="0" borderId="0" applyFill="0" applyBorder="0" applyAlignment="0" applyProtection="0"/>
    <xf numFmtId="165" fontId="6" fillId="0" borderId="0">
      <protection locked="0"/>
    </xf>
    <xf numFmtId="0" fontId="5" fillId="70" borderId="0" applyNumberFormat="0" applyBorder="0" applyAlignment="0" applyProtection="0"/>
    <xf numFmtId="37"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174" fontId="6" fillId="0" borderId="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39" borderId="0" applyNumberFormat="0" applyBorder="0" applyAlignment="0" applyProtection="0"/>
    <xf numFmtId="5" fontId="6" fillId="0" borderId="0" applyFill="0" applyBorder="0" applyAlignment="0" applyProtection="0"/>
    <xf numFmtId="0" fontId="5" fillId="36"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62" borderId="0" applyNumberFormat="0" applyBorder="0" applyAlignment="0" applyProtection="0"/>
    <xf numFmtId="0" fontId="5" fillId="40" borderId="0" applyNumberFormat="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70" borderId="0" applyNumberFormat="0" applyBorder="0" applyAlignment="0" applyProtection="0"/>
    <xf numFmtId="4" fontId="118" fillId="0" borderId="0" applyFont="0" applyFill="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0" fontId="5" fillId="62" borderId="0" applyNumberFormat="0" applyBorder="0" applyAlignment="0" applyProtection="0"/>
    <xf numFmtId="165" fontId="6" fillId="0" borderId="0">
      <protection locked="0"/>
    </xf>
    <xf numFmtId="0" fontId="5" fillId="26"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5" fontId="6" fillId="0" borderId="0" applyFill="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70" borderId="0" applyNumberFormat="0" applyBorder="0" applyAlignment="0" applyProtection="0"/>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120" fillId="0" borderId="0" applyNumberFormat="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174" fontId="6" fillId="0" borderId="0" applyFill="0" applyBorder="0" applyAlignment="0" applyProtection="0"/>
    <xf numFmtId="0" fontId="118" fillId="0" borderId="0"/>
    <xf numFmtId="0" fontId="5" fillId="61" borderId="0" applyNumberFormat="0" applyBorder="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5" fillId="40"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0" fontId="5" fillId="61" borderId="0" applyNumberFormat="0" applyBorder="0" applyAlignment="0" applyProtection="0"/>
    <xf numFmtId="0" fontId="6" fillId="0" borderId="39" applyNumberFormat="0" applyFill="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37" fontId="6" fillId="0" borderId="0" applyFill="0" applyBorder="0" applyAlignment="0" applyProtection="0"/>
    <xf numFmtId="5" fontId="6" fillId="0" borderId="0" applyFill="0" applyBorder="0" applyAlignment="0" applyProtection="0"/>
    <xf numFmtId="174" fontId="6" fillId="0" borderId="0" applyFill="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176" fontId="6" fillId="0" borderId="28">
      <alignment horizontal="justify" vertical="top" wrapText="1"/>
    </xf>
    <xf numFmtId="0" fontId="6" fillId="0" borderId="39" applyNumberFormat="0" applyFill="0" applyAlignment="0" applyProtection="0"/>
    <xf numFmtId="0" fontId="118" fillId="0" borderId="0"/>
    <xf numFmtId="4" fontId="118" fillId="0" borderId="0" applyFont="0" applyFill="0" applyBorder="0" applyAlignment="0" applyProtection="0"/>
    <xf numFmtId="3" fontId="118" fillId="0" borderId="0" applyFont="0" applyFill="0" applyBorder="0" applyAlignment="0" applyProtection="0"/>
    <xf numFmtId="182" fontId="118" fillId="0" borderId="0" applyFont="0" applyFill="0" applyBorder="0" applyAlignment="0" applyProtection="0"/>
    <xf numFmtId="0" fontId="118" fillId="0" borderId="0" applyFont="0" applyFill="0" applyBorder="0" applyAlignment="0" applyProtection="0"/>
    <xf numFmtId="2" fontId="118" fillId="0" borderId="0" applyFon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165" fontId="6" fillId="0" borderId="0">
      <protection locked="0"/>
    </xf>
    <xf numFmtId="176" fontId="6" fillId="0" borderId="28">
      <alignment horizontal="justify" vertical="top" wrapText="1"/>
    </xf>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2" fontId="6" fillId="0" borderId="0" applyFill="0" applyBorder="0" applyAlignment="0" applyProtection="0"/>
    <xf numFmtId="0" fontId="5" fillId="40" borderId="0" applyNumberFormat="0" applyBorder="0" applyAlignment="0" applyProtection="0"/>
    <xf numFmtId="0" fontId="5" fillId="70" borderId="0" applyNumberFormat="0" applyBorder="0" applyAlignment="0" applyProtection="0"/>
    <xf numFmtId="174" fontId="6" fillId="0" borderId="0" applyFill="0" applyBorder="0" applyAlignment="0" applyProtection="0"/>
    <xf numFmtId="0" fontId="5" fillId="62" borderId="0" applyNumberFormat="0" applyBorder="0" applyAlignment="0" applyProtection="0"/>
    <xf numFmtId="37" fontId="6" fillId="0" borderId="0" applyFill="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165" fontId="6" fillId="0" borderId="0">
      <protection locked="0"/>
    </xf>
    <xf numFmtId="0" fontId="5" fillId="63" borderId="0" applyNumberFormat="0" applyBorder="0" applyAlignment="0" applyProtection="0"/>
    <xf numFmtId="0" fontId="5" fillId="62"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165" fontId="6" fillId="0" borderId="0">
      <protection locked="0"/>
    </xf>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5" fillId="26"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165" fontId="6" fillId="0" borderId="0">
      <protection locked="0"/>
    </xf>
    <xf numFmtId="0" fontId="119" fillId="0" borderId="0" applyNumberFormat="0" applyFill="0" applyBorder="0" applyAlignment="0" applyProtection="0"/>
    <xf numFmtId="0" fontId="5" fillId="61" borderId="0" applyNumberFormat="0" applyBorder="0" applyAlignment="0" applyProtection="0"/>
    <xf numFmtId="3" fontId="118" fillId="0" borderId="0" applyFont="0" applyFill="0" applyBorder="0" applyAlignment="0" applyProtection="0"/>
    <xf numFmtId="165" fontId="6" fillId="0" borderId="0">
      <protection locked="0"/>
    </xf>
    <xf numFmtId="4" fontId="118" fillId="0" borderId="0" applyFont="0" applyFill="0" applyBorder="0" applyAlignment="0" applyProtection="0"/>
    <xf numFmtId="0" fontId="5" fillId="36" borderId="0" applyNumberFormat="0" applyBorder="0" applyAlignment="0" applyProtection="0"/>
    <xf numFmtId="0" fontId="6" fillId="0" borderId="39" applyNumberFormat="0" applyFill="0" applyAlignment="0" applyProtection="0"/>
    <xf numFmtId="0" fontId="5" fillId="15"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63" borderId="0" applyNumberFormat="0" applyBorder="0" applyAlignment="0" applyProtection="0"/>
    <xf numFmtId="165" fontId="6" fillId="0" borderId="0">
      <protection locked="0"/>
    </xf>
    <xf numFmtId="182" fontId="118" fillId="0" borderId="0" applyFon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38" fontId="6" fillId="0" borderId="0">
      <alignment horizontal="left" wrapText="1"/>
    </xf>
    <xf numFmtId="0" fontId="5" fillId="0" borderId="0"/>
    <xf numFmtId="0" fontId="119" fillId="0" borderId="0" applyNumberFormat="0" applyFill="0" applyBorder="0" applyAlignment="0" applyProtection="0"/>
    <xf numFmtId="182" fontId="118" fillId="0" borderId="0" applyFont="0" applyFill="0" applyBorder="0" applyAlignment="0" applyProtection="0"/>
    <xf numFmtId="0" fontId="119" fillId="0" borderId="0" applyNumberFormat="0" applyFill="0" applyBorder="0" applyAlignment="0" applyProtection="0"/>
    <xf numFmtId="0" fontId="118" fillId="0" borderId="39" applyNumberFormat="0" applyFont="0" applyFill="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182" fontId="118" fillId="0" borderId="0" applyFont="0" applyFill="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2" fontId="118" fillId="0" borderId="0" applyFon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118" fillId="0" borderId="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5" fontId="6" fillId="0" borderId="0" applyFill="0" applyBorder="0" applyAlignment="0" applyProtection="0"/>
    <xf numFmtId="0" fontId="5" fillId="70" borderId="0" applyNumberFormat="0" applyBorder="0" applyAlignment="0" applyProtection="0"/>
    <xf numFmtId="0" fontId="5" fillId="0" borderId="0"/>
    <xf numFmtId="0" fontId="5" fillId="63" borderId="0" applyNumberFormat="0" applyBorder="0" applyAlignment="0" applyProtection="0"/>
    <xf numFmtId="4" fontId="118" fillId="0" borderId="0" applyFont="0" applyFill="0" applyBorder="0" applyAlignment="0" applyProtection="0"/>
    <xf numFmtId="165" fontId="6" fillId="0" borderId="0">
      <protection locked="0"/>
    </xf>
    <xf numFmtId="5" fontId="6" fillId="0" borderId="0" applyFill="0" applyBorder="0" applyAlignment="0" applyProtection="0"/>
    <xf numFmtId="165" fontId="6" fillId="0" borderId="0">
      <protection locked="0"/>
    </xf>
    <xf numFmtId="0" fontId="5" fillId="0" borderId="0"/>
    <xf numFmtId="0" fontId="5" fillId="61" borderId="0" applyNumberFormat="0" applyBorder="0" applyAlignment="0" applyProtection="0"/>
    <xf numFmtId="37" fontId="6" fillId="0" borderId="0" applyFill="0" applyBorder="0" applyAlignment="0" applyProtection="0"/>
    <xf numFmtId="0" fontId="5" fillId="15" borderId="0" applyNumberFormat="0" applyBorder="0" applyAlignment="0" applyProtection="0"/>
    <xf numFmtId="174" fontId="6" fillId="0" borderId="0" applyFill="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6" fillId="0" borderId="39" applyNumberFormat="0" applyFill="0" applyAlignment="0" applyProtection="0"/>
    <xf numFmtId="0" fontId="120" fillId="0" borderId="0" applyNumberForma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37" fontId="6" fillId="0" borderId="0" applyFill="0" applyBorder="0" applyAlignment="0" applyProtection="0"/>
    <xf numFmtId="0" fontId="5" fillId="70" borderId="0" applyNumberFormat="0" applyBorder="0" applyAlignment="0" applyProtection="0"/>
    <xf numFmtId="0" fontId="27" fillId="0" borderId="0" applyNumberFormat="0" applyFill="0" applyBorder="0" applyAlignment="0" applyProtection="0"/>
    <xf numFmtId="0" fontId="5" fillId="40" borderId="0" applyNumberFormat="0" applyBorder="0" applyAlignment="0" applyProtection="0"/>
    <xf numFmtId="0" fontId="5" fillId="0" borderId="0"/>
    <xf numFmtId="0" fontId="6" fillId="0" borderId="39" applyNumberFormat="0" applyFill="0" applyAlignment="0" applyProtection="0"/>
    <xf numFmtId="0" fontId="5" fillId="63" borderId="0" applyNumberFormat="0" applyBorder="0" applyAlignment="0" applyProtection="0"/>
    <xf numFmtId="0" fontId="51" fillId="0" borderId="0" applyNumberFormat="0" applyFill="0" applyBorder="0" applyAlignment="0" applyProtection="0"/>
    <xf numFmtId="165" fontId="6" fillId="0" borderId="0">
      <protection locked="0"/>
    </xf>
    <xf numFmtId="0" fontId="5" fillId="61" borderId="0" applyNumberFormat="0" applyBorder="0" applyAlignment="0" applyProtection="0"/>
    <xf numFmtId="0" fontId="119" fillId="0" borderId="0" applyNumberFormat="0" applyFill="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26"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118" fillId="0" borderId="0" applyFont="0" applyFill="0" applyBorder="0" applyAlignment="0" applyProtection="0"/>
    <xf numFmtId="0" fontId="120" fillId="0" borderId="0" applyNumberFormat="0" applyFill="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0" borderId="0"/>
    <xf numFmtId="0" fontId="6" fillId="0" borderId="39" applyNumberFormat="0" applyFill="0" applyAlignment="0" applyProtection="0"/>
    <xf numFmtId="0" fontId="5" fillId="0" borderId="0"/>
    <xf numFmtId="0" fontId="5" fillId="61" borderId="0" applyNumberFormat="0" applyBorder="0" applyAlignment="0" applyProtection="0"/>
    <xf numFmtId="165" fontId="6" fillId="0" borderId="0">
      <protection locked="0"/>
    </xf>
    <xf numFmtId="4" fontId="118" fillId="0" borderId="0" applyFont="0" applyFill="0" applyBorder="0" applyAlignment="0" applyProtection="0"/>
    <xf numFmtId="182" fontId="118" fillId="0" borderId="0" applyFont="0" applyFill="0" applyBorder="0" applyAlignment="0" applyProtection="0"/>
    <xf numFmtId="0" fontId="5" fillId="62" borderId="0" applyNumberFormat="0" applyBorder="0" applyAlignment="0" applyProtection="0"/>
    <xf numFmtId="0" fontId="5" fillId="0" borderId="0"/>
    <xf numFmtId="0" fontId="6" fillId="0" borderId="39" applyNumberFormat="0" applyFill="0" applyAlignment="0" applyProtection="0"/>
    <xf numFmtId="2" fontId="118" fillId="0" borderId="0" applyFont="0" applyFill="0" applyBorder="0" applyAlignment="0" applyProtection="0"/>
    <xf numFmtId="0" fontId="5" fillId="15" borderId="0" applyNumberFormat="0" applyBorder="0" applyAlignment="0" applyProtection="0"/>
    <xf numFmtId="0" fontId="22" fillId="0" borderId="0"/>
    <xf numFmtId="0" fontId="5" fillId="15" borderId="0" applyNumberFormat="0" applyBorder="0" applyAlignment="0" applyProtection="0"/>
    <xf numFmtId="0" fontId="5" fillId="70" borderId="0" applyNumberFormat="0" applyBorder="0" applyAlignment="0" applyProtection="0"/>
    <xf numFmtId="0" fontId="120" fillId="0" borderId="0" applyNumberFormat="0" applyFill="0" applyBorder="0" applyAlignment="0" applyProtection="0"/>
    <xf numFmtId="4" fontId="118" fillId="0" borderId="0" applyFont="0" applyFill="0" applyBorder="0" applyAlignment="0" applyProtection="0"/>
    <xf numFmtId="10" fontId="7" fillId="35" borderId="45"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2" fontId="118" fillId="0" borderId="0" applyFont="0" applyFill="0" applyBorder="0" applyAlignment="0" applyProtection="0"/>
    <xf numFmtId="0" fontId="5" fillId="0" borderId="0"/>
    <xf numFmtId="4" fontId="118" fillId="0" borderId="0" applyFont="0" applyFill="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118" fillId="0" borderId="0"/>
    <xf numFmtId="0" fontId="5" fillId="63" borderId="0" applyNumberFormat="0" applyBorder="0" applyAlignment="0" applyProtection="0"/>
    <xf numFmtId="2" fontId="6" fillId="0" borderId="0" applyFill="0" applyBorder="0" applyAlignment="0" applyProtection="0"/>
    <xf numFmtId="2" fontId="6" fillId="0" borderId="0" applyFill="0" applyBorder="0" applyAlignment="0" applyProtection="0"/>
    <xf numFmtId="0" fontId="5" fillId="39"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37" fontId="6" fillId="0" borderId="0" applyFill="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38" fontId="7" fillId="34"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176" fontId="6" fillId="0" borderId="28">
      <alignment horizontal="justify" vertical="top" wrapText="1"/>
    </xf>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2" fontId="6" fillId="0" borderId="0" applyFill="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5" fontId="6" fillId="0" borderId="0" applyFill="0" applyBorder="0" applyAlignment="0" applyProtection="0"/>
    <xf numFmtId="5" fontId="6" fillId="0" borderId="0" applyFill="0" applyBorder="0" applyAlignment="0" applyProtection="0"/>
    <xf numFmtId="0" fontId="120" fillId="0" borderId="0" applyNumberFormat="0" applyFill="0" applyBorder="0" applyAlignment="0" applyProtection="0"/>
    <xf numFmtId="0" fontId="5" fillId="70" borderId="0" applyNumberFormat="0" applyBorder="0" applyAlignment="0" applyProtection="0"/>
    <xf numFmtId="0" fontId="5" fillId="0" borderId="0"/>
    <xf numFmtId="0" fontId="5" fillId="63" borderId="0" applyNumberFormat="0" applyBorder="0" applyAlignment="0" applyProtection="0"/>
    <xf numFmtId="0" fontId="118" fillId="0" borderId="0"/>
    <xf numFmtId="0" fontId="5" fillId="15" borderId="0" applyNumberFormat="0" applyBorder="0" applyAlignment="0" applyProtection="0"/>
    <xf numFmtId="0" fontId="5" fillId="36" borderId="0" applyNumberFormat="0" applyBorder="0" applyAlignment="0" applyProtection="0"/>
    <xf numFmtId="0" fontId="5" fillId="61" borderId="0" applyNumberFormat="0" applyBorder="0" applyAlignment="0" applyProtection="0"/>
    <xf numFmtId="0" fontId="118" fillId="0" borderId="39" applyNumberFormat="0" applyFont="0" applyFill="0" applyAlignment="0" applyProtection="0"/>
    <xf numFmtId="4" fontId="118" fillId="0" borderId="0" applyFont="0" applyFill="0" applyBorder="0" applyAlignment="0" applyProtection="0"/>
    <xf numFmtId="0" fontId="5" fillId="26"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2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119" fillId="0" borderId="0" applyNumberFormat="0" applyFill="0" applyBorder="0" applyAlignment="0" applyProtection="0"/>
    <xf numFmtId="174" fontId="6" fillId="0" borderId="0" applyFill="0" applyBorder="0" applyAlignment="0" applyProtection="0"/>
    <xf numFmtId="0" fontId="5" fillId="0" borderId="0"/>
    <xf numFmtId="0" fontId="5" fillId="26"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40" borderId="0" applyNumberFormat="0" applyBorder="0" applyAlignment="0" applyProtection="0"/>
    <xf numFmtId="0" fontId="40" fillId="8" borderId="22" applyNumberFormat="0" applyFont="0" applyAlignment="0" applyProtection="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0" borderId="0"/>
    <xf numFmtId="176" fontId="6" fillId="0" borderId="28">
      <alignment horizontal="justify" vertical="top" wrapText="1"/>
    </xf>
    <xf numFmtId="0" fontId="6" fillId="0" borderId="39" applyNumberFormat="0" applyFill="0" applyAlignment="0" applyProtection="0"/>
    <xf numFmtId="0" fontId="5" fillId="70" borderId="0" applyNumberFormat="0" applyBorder="0" applyAlignment="0" applyProtection="0"/>
    <xf numFmtId="0" fontId="118" fillId="0" borderId="0"/>
    <xf numFmtId="0" fontId="5" fillId="61" borderId="0" applyNumberFormat="0" applyBorder="0" applyAlignment="0" applyProtection="0"/>
    <xf numFmtId="2" fontId="118" fillId="0" borderId="0" applyFont="0" applyFill="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174" fontId="6" fillId="0" borderId="0" applyFill="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36" borderId="0" applyNumberFormat="0" applyBorder="0" applyAlignment="0" applyProtection="0"/>
    <xf numFmtId="0" fontId="5" fillId="61" borderId="0" applyNumberFormat="0" applyBorder="0" applyAlignment="0" applyProtection="0"/>
    <xf numFmtId="37" fontId="6" fillId="0" borderId="0" applyFill="0" applyBorder="0" applyAlignment="0" applyProtection="0"/>
    <xf numFmtId="182" fontId="118" fillId="0" borderId="0" applyFont="0" applyFill="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0" borderId="0"/>
    <xf numFmtId="37" fontId="6" fillId="0" borderId="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5" fontId="6" fillId="0" borderId="0" applyFill="0" applyBorder="0" applyAlignment="0" applyProtection="0"/>
    <xf numFmtId="0" fontId="5" fillId="63" borderId="0" applyNumberFormat="0" applyBorder="0" applyAlignment="0" applyProtection="0"/>
    <xf numFmtId="0" fontId="5" fillId="62"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119" fillId="0" borderId="0" applyNumberFormat="0" applyFill="0" applyBorder="0" applyAlignment="0" applyProtection="0"/>
    <xf numFmtId="0" fontId="118" fillId="0" borderId="0"/>
    <xf numFmtId="0" fontId="118"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2" fontId="6" fillId="0" borderId="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118" fillId="0" borderId="0" applyFont="0" applyFill="0" applyBorder="0" applyAlignment="0" applyProtection="0"/>
    <xf numFmtId="0" fontId="5" fillId="0" borderId="0"/>
    <xf numFmtId="0" fontId="118" fillId="0" borderId="0"/>
    <xf numFmtId="37" fontId="6" fillId="0" borderId="0" applyFill="0" applyBorder="0" applyAlignment="0" applyProtection="0"/>
    <xf numFmtId="2" fontId="6" fillId="0" borderId="0" applyFill="0" applyBorder="0" applyAlignment="0" applyProtection="0"/>
    <xf numFmtId="0" fontId="5" fillId="40" borderId="0" applyNumberFormat="0" applyBorder="0" applyAlignment="0" applyProtection="0"/>
    <xf numFmtId="0" fontId="5" fillId="36" borderId="0" applyNumberFormat="0" applyBorder="0" applyAlignment="0" applyProtection="0"/>
    <xf numFmtId="174" fontId="6" fillId="0" borderId="0" applyFill="0" applyBorder="0" applyAlignment="0" applyProtection="0"/>
    <xf numFmtId="2" fontId="118" fillId="0" borderId="0" applyFont="0" applyFill="0" applyBorder="0" applyAlignment="0" applyProtection="0"/>
    <xf numFmtId="0" fontId="5" fillId="40" borderId="0" applyNumberFormat="0" applyBorder="0" applyAlignment="0" applyProtection="0"/>
    <xf numFmtId="0" fontId="5" fillId="36" borderId="0" applyNumberFormat="0" applyBorder="0" applyAlignment="0" applyProtection="0"/>
    <xf numFmtId="174" fontId="6" fillId="0" borderId="0" applyFill="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176" fontId="6" fillId="0" borderId="28">
      <alignment horizontal="justify" vertical="top" wrapText="1"/>
    </xf>
    <xf numFmtId="176" fontId="6" fillId="0" borderId="28">
      <alignment horizontal="justify" vertical="top" wrapText="1"/>
    </xf>
    <xf numFmtId="0" fontId="119" fillId="0" borderId="0" applyNumberFormat="0" applyFill="0" applyBorder="0" applyAlignment="0" applyProtection="0"/>
    <xf numFmtId="0" fontId="5" fillId="70"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165" fontId="6" fillId="0" borderId="0">
      <protection locked="0"/>
    </xf>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4" fontId="118" fillId="0" borderId="0" applyFon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118" fillId="0" borderId="39" applyNumberFormat="0" applyFon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118" fillId="0" borderId="0" applyFont="0" applyFill="0" applyBorder="0" applyAlignment="0" applyProtection="0"/>
    <xf numFmtId="0" fontId="5" fillId="0" borderId="0"/>
    <xf numFmtId="0" fontId="5" fillId="26" borderId="0" applyNumberFormat="0" applyBorder="0" applyAlignment="0" applyProtection="0"/>
    <xf numFmtId="0" fontId="5" fillId="61" borderId="0" applyNumberFormat="0" applyBorder="0" applyAlignment="0" applyProtection="0"/>
    <xf numFmtId="0" fontId="120" fillId="0" borderId="0" applyNumberForma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3"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40" fillId="8" borderId="22" applyNumberFormat="0" applyFont="0" applyAlignment="0" applyProtection="0"/>
    <xf numFmtId="0" fontId="5" fillId="70" borderId="0" applyNumberFormat="0" applyBorder="0" applyAlignment="0" applyProtection="0"/>
    <xf numFmtId="0" fontId="118" fillId="0" borderId="0" applyFont="0" applyFill="0" applyBorder="0" applyAlignment="0" applyProtection="0"/>
    <xf numFmtId="0" fontId="5" fillId="0" borderId="0"/>
    <xf numFmtId="0" fontId="5" fillId="70" borderId="0" applyNumberFormat="0" applyBorder="0" applyAlignment="0" applyProtection="0"/>
    <xf numFmtId="165" fontId="6" fillId="0" borderId="0">
      <protection locked="0"/>
    </xf>
    <xf numFmtId="5" fontId="6" fillId="0" borderId="0" applyFill="0" applyBorder="0" applyAlignment="0" applyProtection="0"/>
    <xf numFmtId="0" fontId="118" fillId="0" borderId="39" applyNumberFormat="0" applyFont="0" applyFill="0" applyAlignment="0" applyProtection="0"/>
    <xf numFmtId="0" fontId="5" fillId="40" borderId="0" applyNumberFormat="0" applyBorder="0" applyAlignment="0" applyProtection="0"/>
    <xf numFmtId="3" fontId="118" fillId="0" borderId="0" applyFont="0" applyFill="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182" fontId="118" fillId="0" borderId="0" applyFont="0" applyFill="0" applyBorder="0" applyAlignment="0" applyProtection="0"/>
    <xf numFmtId="0" fontId="5" fillId="15" borderId="0" applyNumberFormat="0" applyBorder="0" applyAlignment="0" applyProtection="0"/>
    <xf numFmtId="0" fontId="5" fillId="61" borderId="0" applyNumberFormat="0" applyBorder="0" applyAlignment="0" applyProtection="0"/>
    <xf numFmtId="0" fontId="118" fillId="0" borderId="39" applyNumberFormat="0" applyFont="0" applyFill="0" applyAlignment="0" applyProtection="0"/>
    <xf numFmtId="3" fontId="118" fillId="0" borderId="0" applyFont="0" applyFill="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26" borderId="0" applyNumberFormat="0" applyBorder="0" applyAlignment="0" applyProtection="0"/>
    <xf numFmtId="176" fontId="6" fillId="0" borderId="28">
      <alignment horizontal="justify" vertical="top" wrapText="1"/>
    </xf>
    <xf numFmtId="0" fontId="118" fillId="0" borderId="0" applyFont="0" applyFill="0" applyBorder="0" applyAlignment="0" applyProtection="0"/>
    <xf numFmtId="0" fontId="5" fillId="0" borderId="0"/>
    <xf numFmtId="0" fontId="5" fillId="62"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2" borderId="0" applyNumberFormat="0" applyBorder="0" applyAlignment="0" applyProtection="0"/>
    <xf numFmtId="37" fontId="6" fillId="0" borderId="0" applyFill="0" applyBorder="0" applyAlignment="0" applyProtection="0"/>
    <xf numFmtId="0" fontId="5" fillId="15" borderId="0" applyNumberFormat="0" applyBorder="0" applyAlignment="0" applyProtection="0"/>
    <xf numFmtId="4" fontId="118" fillId="0" borderId="0" applyFont="0" applyFill="0" applyBorder="0" applyAlignment="0" applyProtection="0"/>
    <xf numFmtId="3" fontId="118" fillId="0" borderId="0" applyFont="0" applyFill="0" applyBorder="0" applyAlignment="0" applyProtection="0"/>
    <xf numFmtId="0" fontId="5" fillId="70" borderId="0" applyNumberFormat="0" applyBorder="0" applyAlignment="0" applyProtection="0"/>
    <xf numFmtId="174" fontId="6" fillId="0" borderId="0" applyFill="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6" fillId="0" borderId="39" applyNumberFormat="0" applyFill="0" applyAlignment="0" applyProtection="0"/>
    <xf numFmtId="176" fontId="6" fillId="0" borderId="28">
      <alignment horizontal="justify" vertical="top" wrapText="1"/>
    </xf>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165" fontId="6" fillId="0" borderId="0">
      <protection locked="0"/>
    </xf>
    <xf numFmtId="0" fontId="119" fillId="0" borderId="0" applyNumberFormat="0" applyFill="0" applyBorder="0" applyAlignment="0" applyProtection="0"/>
    <xf numFmtId="3" fontId="118" fillId="0" borderId="0" applyFont="0" applyFill="0" applyBorder="0" applyAlignment="0" applyProtection="0"/>
    <xf numFmtId="0" fontId="5" fillId="15" borderId="0" applyNumberFormat="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63" borderId="0" applyNumberFormat="0" applyBorder="0" applyAlignment="0" applyProtection="0"/>
    <xf numFmtId="165" fontId="6" fillId="0" borderId="0">
      <protection locked="0"/>
    </xf>
    <xf numFmtId="182" fontId="118" fillId="0" borderId="0" applyFon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118" fillId="0" borderId="39" applyNumberFormat="0" applyFont="0" applyFill="0" applyAlignment="0" applyProtection="0"/>
    <xf numFmtId="0" fontId="5" fillId="63" borderId="0" applyNumberFormat="0" applyBorder="0" applyAlignment="0" applyProtection="0"/>
    <xf numFmtId="0" fontId="5" fillId="63" borderId="0" applyNumberFormat="0" applyBorder="0" applyAlignment="0" applyProtection="0"/>
    <xf numFmtId="38" fontId="6" fillId="0" borderId="0">
      <alignment horizontal="left" wrapText="1"/>
    </xf>
    <xf numFmtId="0" fontId="119" fillId="0" borderId="0" applyNumberFormat="0" applyFill="0" applyBorder="0" applyAlignment="0" applyProtection="0"/>
    <xf numFmtId="0" fontId="118" fillId="0" borderId="39" applyNumberFormat="0" applyFont="0" applyFill="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182" fontId="118" fillId="0" borderId="0" applyFont="0" applyFill="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2" fontId="118" fillId="0" borderId="0" applyFont="0" applyFill="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118" fillId="0" borderId="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5" fontId="6" fillId="0" borderId="0" applyFill="0" applyBorder="0" applyAlignment="0" applyProtection="0"/>
    <xf numFmtId="0" fontId="5" fillId="70" borderId="0" applyNumberFormat="0" applyBorder="0" applyAlignment="0" applyProtection="0"/>
    <xf numFmtId="0" fontId="5" fillId="0" borderId="0"/>
    <xf numFmtId="0" fontId="5" fillId="63" borderId="0" applyNumberFormat="0" applyBorder="0" applyAlignment="0" applyProtection="0"/>
    <xf numFmtId="4" fontId="118" fillId="0" borderId="0" applyFont="0" applyFill="0" applyBorder="0" applyAlignment="0" applyProtection="0"/>
    <xf numFmtId="165" fontId="6" fillId="0" borderId="0">
      <protection locked="0"/>
    </xf>
    <xf numFmtId="0" fontId="5" fillId="0" borderId="0"/>
    <xf numFmtId="0" fontId="5" fillId="61" borderId="0" applyNumberFormat="0" applyBorder="0" applyAlignment="0" applyProtection="0"/>
    <xf numFmtId="37" fontId="6" fillId="0" borderId="0" applyFill="0" applyBorder="0" applyAlignment="0" applyProtection="0"/>
    <xf numFmtId="0" fontId="5" fillId="15" borderId="0" applyNumberFormat="0" applyBorder="0" applyAlignment="0" applyProtection="0"/>
    <xf numFmtId="174" fontId="6" fillId="0" borderId="0" applyFill="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6" fillId="0" borderId="39" applyNumberFormat="0" applyFill="0" applyAlignment="0" applyProtection="0"/>
    <xf numFmtId="0" fontId="120" fillId="0" borderId="0" applyNumberForma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0" borderId="0"/>
    <xf numFmtId="0" fontId="6" fillId="0" borderId="39" applyNumberFormat="0" applyFill="0" applyAlignment="0" applyProtection="0"/>
    <xf numFmtId="0" fontId="5" fillId="63" borderId="0" applyNumberFormat="0" applyBorder="0" applyAlignment="0" applyProtection="0"/>
    <xf numFmtId="0" fontId="5" fillId="61" borderId="0" applyNumberFormat="0" applyBorder="0" applyAlignment="0" applyProtection="0"/>
    <xf numFmtId="0" fontId="119" fillId="0" borderId="0" applyNumberFormat="0" applyFill="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118" fillId="0" borderId="0" applyFont="0" applyFill="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0" borderId="0"/>
    <xf numFmtId="0" fontId="5" fillId="0" borderId="0"/>
    <xf numFmtId="0" fontId="5" fillId="61" borderId="0" applyNumberFormat="0" applyBorder="0" applyAlignment="0" applyProtection="0"/>
    <xf numFmtId="165" fontId="6" fillId="0" borderId="0">
      <protection locked="0"/>
    </xf>
    <xf numFmtId="4" fontId="118" fillId="0" borderId="0" applyFont="0" applyFill="0" applyBorder="0" applyAlignment="0" applyProtection="0"/>
    <xf numFmtId="182" fontId="118" fillId="0" borderId="0" applyFont="0" applyFill="0" applyBorder="0" applyAlignment="0" applyProtection="0"/>
    <xf numFmtId="0" fontId="22" fillId="0" borderId="0"/>
    <xf numFmtId="0" fontId="5" fillId="15" borderId="0" applyNumberFormat="0" applyBorder="0" applyAlignment="0" applyProtection="0"/>
    <xf numFmtId="0" fontId="5" fillId="70" borderId="0" applyNumberFormat="0" applyBorder="0" applyAlignment="0" applyProtection="0"/>
    <xf numFmtId="0" fontId="120" fillId="0" borderId="0" applyNumberFormat="0" applyFill="0" applyBorder="0" applyAlignment="0" applyProtection="0"/>
    <xf numFmtId="4" fontId="118" fillId="0" borderId="0" applyFont="0" applyFill="0" applyBorder="0" applyAlignment="0" applyProtection="0"/>
    <xf numFmtId="10" fontId="7" fillId="35" borderId="45"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5" fillId="0" borderId="0"/>
    <xf numFmtId="4" fontId="118" fillId="0" borderId="0" applyFont="0" applyFill="0" applyBorder="0" applyAlignment="0" applyProtection="0"/>
    <xf numFmtId="0" fontId="5" fillId="15" borderId="0" applyNumberFormat="0" applyBorder="0" applyAlignment="0" applyProtection="0"/>
    <xf numFmtId="0" fontId="118" fillId="0" borderId="0"/>
    <xf numFmtId="0" fontId="5" fillId="63" borderId="0" applyNumberFormat="0" applyBorder="0" applyAlignment="0" applyProtection="0"/>
    <xf numFmtId="2" fontId="6" fillId="0" borderId="0" applyFill="0" applyBorder="0" applyAlignment="0" applyProtection="0"/>
    <xf numFmtId="0" fontId="5" fillId="39"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176" fontId="6" fillId="0" borderId="28">
      <alignment horizontal="justify" vertical="top" wrapText="1"/>
    </xf>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0" borderId="0"/>
    <xf numFmtId="0" fontId="5" fillId="63" borderId="0" applyNumberFormat="0" applyBorder="0" applyAlignment="0" applyProtection="0"/>
    <xf numFmtId="0" fontId="118" fillId="0" borderId="0"/>
    <xf numFmtId="0" fontId="5" fillId="61" borderId="0" applyNumberFormat="0" applyBorder="0" applyAlignment="0" applyProtection="0"/>
    <xf numFmtId="0" fontId="118" fillId="0" borderId="39" applyNumberFormat="0" applyFont="0" applyFill="0" applyAlignment="0" applyProtection="0"/>
    <xf numFmtId="4" fontId="118" fillId="0" borderId="0" applyFont="0" applyFill="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119" fillId="0" borderId="0" applyNumberFormat="0" applyFill="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40" fillId="8" borderId="22" applyNumberFormat="0" applyFont="0" applyAlignment="0" applyProtection="0"/>
    <xf numFmtId="0" fontId="5" fillId="7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0" borderId="0"/>
    <xf numFmtId="176" fontId="6" fillId="0" borderId="28">
      <alignment horizontal="justify" vertical="top" wrapText="1"/>
    </xf>
    <xf numFmtId="0" fontId="5" fillId="70"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118" fillId="0" borderId="39" applyNumberFormat="0" applyFont="0" applyFill="0" applyAlignment="0" applyProtection="0"/>
    <xf numFmtId="0" fontId="5" fillId="15" borderId="0" applyNumberFormat="0" applyBorder="0" applyAlignment="0" applyProtection="0"/>
    <xf numFmtId="0" fontId="5" fillId="40" borderId="0" applyNumberFormat="0" applyBorder="0" applyAlignment="0" applyProtection="0"/>
    <xf numFmtId="0" fontId="5" fillId="36" borderId="0" applyNumberFormat="0" applyBorder="0" applyAlignment="0" applyProtection="0"/>
    <xf numFmtId="0" fontId="5" fillId="61" borderId="0" applyNumberFormat="0" applyBorder="0" applyAlignment="0" applyProtection="0"/>
    <xf numFmtId="37" fontId="6" fillId="0" borderId="0" applyFill="0" applyBorder="0" applyAlignment="0" applyProtection="0"/>
    <xf numFmtId="182" fontId="118" fillId="0" borderId="0" applyFont="0" applyFill="0" applyBorder="0" applyAlignment="0" applyProtection="0"/>
    <xf numFmtId="0" fontId="5" fillId="62" borderId="0" applyNumberFormat="0" applyBorder="0" applyAlignment="0" applyProtection="0"/>
    <xf numFmtId="0" fontId="5" fillId="61" borderId="0" applyNumberFormat="0" applyBorder="0" applyAlignment="0" applyProtection="0"/>
    <xf numFmtId="37" fontId="6" fillId="0" borderId="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2" fontId="6" fillId="0" borderId="0" applyFill="0" applyBorder="0" applyAlignment="0" applyProtection="0"/>
    <xf numFmtId="5" fontId="6" fillId="0" borderId="0" applyFill="0" applyBorder="0" applyAlignment="0" applyProtection="0"/>
    <xf numFmtId="3" fontId="118" fillId="0" borderId="0" applyFon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119" fillId="0" borderId="0" applyNumberFormat="0" applyFill="0" applyBorder="0" applyAlignment="0" applyProtection="0"/>
    <xf numFmtId="0" fontId="118"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2" fontId="6" fillId="0" borderId="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118" fillId="0" borderId="0" applyFont="0" applyFill="0" applyBorder="0" applyAlignment="0" applyProtection="0"/>
    <xf numFmtId="0" fontId="5" fillId="0" borderId="0"/>
    <xf numFmtId="0" fontId="118" fillId="0" borderId="0"/>
    <xf numFmtId="0" fontId="5" fillId="36" borderId="0" applyNumberFormat="0" applyBorder="0" applyAlignment="0" applyProtection="0"/>
    <xf numFmtId="174" fontId="6" fillId="0" borderId="0" applyFill="0" applyBorder="0" applyAlignment="0" applyProtection="0"/>
    <xf numFmtId="2" fontId="118" fillId="0" borderId="0" applyFont="0" applyFill="0" applyBorder="0" applyAlignment="0" applyProtection="0"/>
    <xf numFmtId="174" fontId="6" fillId="0" borderId="0" applyFill="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176" fontId="6" fillId="0" borderId="28">
      <alignment horizontal="justify" vertical="top" wrapText="1"/>
    </xf>
    <xf numFmtId="0" fontId="119" fillId="0" borderId="0" applyNumberFormat="0" applyFill="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165" fontId="6" fillId="0" borderId="0">
      <protection locked="0"/>
    </xf>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4" fontId="118" fillId="0" borderId="0" applyFont="0" applyFill="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182" fontId="118" fillId="0" borderId="0" applyFont="0" applyFill="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118" fillId="0" borderId="0" applyFont="0" applyFill="0" applyBorder="0" applyAlignment="0" applyProtection="0"/>
    <xf numFmtId="0" fontId="5" fillId="61" borderId="0" applyNumberFormat="0" applyBorder="0" applyAlignment="0" applyProtection="0"/>
    <xf numFmtId="0" fontId="120" fillId="0" borderId="0" applyNumberFormat="0" applyFill="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40" fillId="8" borderId="22" applyNumberFormat="0" applyFont="0" applyAlignment="0" applyProtection="0"/>
    <xf numFmtId="0" fontId="5" fillId="70" borderId="0" applyNumberFormat="0" applyBorder="0" applyAlignment="0" applyProtection="0"/>
    <xf numFmtId="0" fontId="5" fillId="0" borderId="0"/>
    <xf numFmtId="0" fontId="5" fillId="70" borderId="0" applyNumberFormat="0" applyBorder="0" applyAlignment="0" applyProtection="0"/>
    <xf numFmtId="165" fontId="6" fillId="0" borderId="0">
      <protection locked="0"/>
    </xf>
    <xf numFmtId="5" fontId="6" fillId="0" borderId="0" applyFill="0" applyBorder="0" applyAlignment="0" applyProtection="0"/>
    <xf numFmtId="0" fontId="5" fillId="61" borderId="0" applyNumberFormat="0" applyBorder="0" applyAlignment="0" applyProtection="0"/>
    <xf numFmtId="0" fontId="118" fillId="0" borderId="0" applyFont="0" applyFill="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118" fillId="0" borderId="39" applyNumberFormat="0" applyFont="0" applyFill="0" applyAlignment="0" applyProtection="0"/>
    <xf numFmtId="3" fontId="118" fillId="0" borderId="0" applyFon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2" borderId="0" applyNumberFormat="0" applyBorder="0" applyAlignment="0" applyProtection="0"/>
    <xf numFmtId="37" fontId="6" fillId="0" borderId="0" applyFill="0" applyBorder="0" applyAlignment="0" applyProtection="0"/>
    <xf numFmtId="4" fontId="118" fillId="0" borderId="0" applyFont="0" applyFill="0" applyBorder="0" applyAlignment="0" applyProtection="0"/>
    <xf numFmtId="3" fontId="118" fillId="0" borderId="0" applyFont="0" applyFill="0" applyBorder="0" applyAlignment="0" applyProtection="0"/>
    <xf numFmtId="0" fontId="5" fillId="70" borderId="0" applyNumberFormat="0" applyBorder="0" applyAlignment="0" applyProtection="0"/>
    <xf numFmtId="0" fontId="5" fillId="61" borderId="0" applyNumberFormat="0" applyBorder="0" applyAlignment="0" applyProtection="0"/>
    <xf numFmtId="2" fontId="118" fillId="0" borderId="0" applyFont="0" applyFill="0" applyBorder="0" applyAlignment="0" applyProtection="0"/>
    <xf numFmtId="0" fontId="6" fillId="0" borderId="39" applyNumberFormat="0" applyFill="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0" borderId="0"/>
    <xf numFmtId="0" fontId="5" fillId="0" borderId="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36" borderId="0" applyNumberFormat="0" applyBorder="0" applyAlignment="0" applyProtection="0"/>
    <xf numFmtId="0" fontId="5" fillId="0" borderId="0"/>
    <xf numFmtId="0" fontId="5" fillId="2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61" borderId="0" applyNumberFormat="0" applyBorder="0" applyAlignment="0" applyProtection="0"/>
    <xf numFmtId="0" fontId="5" fillId="0" borderId="0"/>
    <xf numFmtId="0" fontId="5" fillId="15" borderId="0" applyNumberFormat="0" applyBorder="0" applyAlignment="0" applyProtection="0"/>
    <xf numFmtId="0" fontId="5" fillId="15"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40"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0" fontId="5" fillId="63" borderId="0" applyNumberFormat="0" applyBorder="0" applyAlignment="0" applyProtection="0"/>
    <xf numFmtId="0" fontId="5" fillId="63" borderId="0" applyNumberFormat="0" applyBorder="0" applyAlignment="0" applyProtection="0"/>
    <xf numFmtId="0" fontId="5" fillId="40" borderId="0" applyNumberFormat="0" applyBorder="0" applyAlignment="0" applyProtection="0"/>
    <xf numFmtId="0" fontId="5" fillId="40"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9"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39" borderId="0" applyNumberFormat="0" applyBorder="0" applyAlignment="0" applyProtection="0"/>
    <xf numFmtId="0" fontId="5" fillId="7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1" borderId="0" applyNumberFormat="0" applyBorder="0" applyAlignment="0" applyProtection="0"/>
    <xf numFmtId="0" fontId="5" fillId="70" borderId="0" applyNumberFormat="0" applyBorder="0" applyAlignment="0" applyProtection="0"/>
    <xf numFmtId="0" fontId="5" fillId="40"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5" fillId="36" borderId="0" applyNumberFormat="0" applyBorder="0" applyAlignment="0" applyProtection="0"/>
    <xf numFmtId="0" fontId="5" fillId="70"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9"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5" fillId="40" borderId="0" applyNumberFormat="0" applyBorder="0" applyAlignment="0" applyProtection="0"/>
    <xf numFmtId="0" fontId="5" fillId="15" borderId="0" applyNumberFormat="0" applyBorder="0" applyAlignment="0" applyProtection="0"/>
    <xf numFmtId="0" fontId="5" fillId="70" borderId="0" applyNumberFormat="0" applyBorder="0" applyAlignment="0" applyProtection="0"/>
    <xf numFmtId="0" fontId="5" fillId="15" borderId="0" applyNumberFormat="0" applyBorder="0" applyAlignment="0" applyProtection="0"/>
    <xf numFmtId="0" fontId="5" fillId="63"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70" borderId="0" applyNumberFormat="0" applyBorder="0" applyAlignment="0" applyProtection="0"/>
    <xf numFmtId="0" fontId="5" fillId="62" borderId="0" applyNumberFormat="0" applyBorder="0" applyAlignment="0" applyProtection="0"/>
    <xf numFmtId="0" fontId="5" fillId="39"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62" borderId="0" applyNumberFormat="0" applyBorder="0" applyAlignment="0" applyProtection="0"/>
    <xf numFmtId="0" fontId="5" fillId="62" borderId="0" applyNumberFormat="0" applyBorder="0" applyAlignment="0" applyProtection="0"/>
    <xf numFmtId="0" fontId="5" fillId="70" borderId="0" applyNumberFormat="0" applyBorder="0" applyAlignment="0" applyProtection="0"/>
    <xf numFmtId="0" fontId="5" fillId="61" borderId="0" applyNumberFormat="0" applyBorder="0" applyAlignment="0" applyProtection="0"/>
    <xf numFmtId="0" fontId="5" fillId="40" borderId="0" applyNumberFormat="0" applyBorder="0" applyAlignment="0" applyProtection="0"/>
    <xf numFmtId="0" fontId="5" fillId="61" borderId="0" applyNumberFormat="0" applyBorder="0" applyAlignment="0" applyProtection="0"/>
    <xf numFmtId="0" fontId="5" fillId="0" borderId="0"/>
    <xf numFmtId="4" fontId="12" fillId="0" borderId="61" applyNumberFormat="0" applyProtection="0">
      <alignment horizontal="left" vertical="center" indent="1"/>
    </xf>
    <xf numFmtId="174" fontId="6" fillId="0" borderId="0" applyFill="0" applyBorder="0" applyAlignment="0" applyProtection="0"/>
    <xf numFmtId="37" fontId="6" fillId="0" borderId="0" applyFill="0" applyBorder="0" applyAlignment="0" applyProtection="0"/>
    <xf numFmtId="2" fontId="6" fillId="0" borderId="0" applyFill="0" applyBorder="0" applyAlignment="0" applyProtection="0"/>
    <xf numFmtId="38" fontId="7" fillId="34" borderId="0" applyNumberFormat="0" applyBorder="0" applyAlignment="0" applyProtection="0"/>
    <xf numFmtId="10" fontId="7" fillId="35" borderId="45" applyNumberFormat="0" applyBorder="0" applyAlignment="0" applyProtection="0"/>
    <xf numFmtId="165" fontId="6" fillId="0" borderId="0">
      <protection locked="0"/>
    </xf>
    <xf numFmtId="165" fontId="6" fillId="0" borderId="0">
      <protection locked="0"/>
    </xf>
    <xf numFmtId="5" fontId="6" fillId="0" borderId="0" applyFill="0" applyBorder="0" applyAlignment="0" applyProtection="0"/>
    <xf numFmtId="174" fontId="6" fillId="0" borderId="0" applyFill="0" applyBorder="0" applyAlignment="0" applyProtection="0"/>
    <xf numFmtId="38" fontId="7" fillId="34" borderId="0" applyNumberFormat="0" applyBorder="0" applyAlignment="0" applyProtection="0"/>
    <xf numFmtId="165" fontId="6" fillId="0" borderId="0">
      <protection locked="0"/>
    </xf>
    <xf numFmtId="2" fontId="6" fillId="0" borderId="0" applyFill="0" applyBorder="0" applyAlignment="0" applyProtection="0"/>
    <xf numFmtId="2" fontId="6" fillId="0" borderId="0" applyFill="0" applyBorder="0" applyAlignment="0" applyProtection="0"/>
    <xf numFmtId="38" fontId="7" fillId="34" borderId="0" applyNumberFormat="0" applyBorder="0" applyAlignment="0" applyProtection="0"/>
    <xf numFmtId="165" fontId="6" fillId="0" borderId="0">
      <protection locked="0"/>
    </xf>
    <xf numFmtId="10" fontId="7" fillId="35" borderId="45" applyNumberFormat="0" applyBorder="0" applyAlignment="0" applyProtection="0"/>
    <xf numFmtId="165" fontId="6" fillId="0" borderId="0">
      <protection locked="0"/>
    </xf>
    <xf numFmtId="165" fontId="6" fillId="0" borderId="0">
      <protection locked="0"/>
    </xf>
    <xf numFmtId="10" fontId="7" fillId="35" borderId="45" applyNumberFormat="0" applyBorder="0" applyAlignment="0" applyProtection="0"/>
    <xf numFmtId="174" fontId="6" fillId="0" borderId="0" applyFill="0" applyBorder="0" applyAlignment="0" applyProtection="0"/>
    <xf numFmtId="5" fontId="6" fillId="0" borderId="0" applyFill="0" applyBorder="0" applyAlignment="0" applyProtection="0"/>
    <xf numFmtId="176" fontId="6" fillId="0" borderId="28">
      <alignment horizontal="justify" vertical="top" wrapText="1"/>
    </xf>
    <xf numFmtId="37" fontId="6" fillId="0" borderId="0" applyFill="0" applyBorder="0" applyAlignment="0" applyProtection="0"/>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5" fontId="6" fillId="0" borderId="0" applyFill="0" applyBorder="0" applyAlignment="0" applyProtection="0"/>
    <xf numFmtId="176" fontId="6" fillId="0" borderId="28">
      <alignment horizontal="justify" vertical="top" wrapText="1"/>
    </xf>
    <xf numFmtId="37" fontId="6" fillId="0" borderId="0" applyFill="0" applyBorder="0" applyAlignment="0" applyProtection="0"/>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10" fontId="6" fillId="0" borderId="0" applyFont="0" applyFill="0" applyBorder="0" applyAlignment="0" applyProtection="0"/>
    <xf numFmtId="176" fontId="6" fillId="0" borderId="28">
      <alignment horizontal="justify" vertical="top" wrapText="1"/>
    </xf>
    <xf numFmtId="38" fontId="6" fillId="0" borderId="0">
      <alignment horizontal="left" wrapText="1"/>
    </xf>
    <xf numFmtId="0" fontId="6" fillId="0" borderId="39" applyNumberFormat="0" applyFill="0" applyAlignment="0" applyProtection="0"/>
    <xf numFmtId="38" fontId="12" fillId="0" borderId="43" applyFill="0" applyBorder="0" applyAlignment="0" applyProtection="0">
      <protection locked="0"/>
    </xf>
    <xf numFmtId="0" fontId="77" fillId="39" borderId="0" applyNumberFormat="0" applyBorder="0" applyAlignment="0" applyProtection="0"/>
    <xf numFmtId="37" fontId="6" fillId="0" borderId="0" applyFill="0" applyBorder="0" applyAlignment="0" applyProtection="0"/>
    <xf numFmtId="0" fontId="41" fillId="67" borderId="0" applyNumberFormat="0" applyBorder="0" applyAlignment="0" applyProtection="0"/>
    <xf numFmtId="5" fontId="6" fillId="0" borderId="0" applyFill="0" applyBorder="0" applyAlignment="0" applyProtection="0"/>
    <xf numFmtId="0" fontId="42" fillId="39" borderId="0" applyNumberFormat="0" applyBorder="0" applyAlignment="0" applyProtection="0"/>
    <xf numFmtId="0" fontId="6" fillId="0" borderId="39" applyNumberFormat="0" applyFill="0" applyAlignment="0" applyProtection="0"/>
    <xf numFmtId="174" fontId="6" fillId="0" borderId="0" applyFill="0" applyBorder="0" applyAlignment="0" applyProtection="0"/>
    <xf numFmtId="0" fontId="48" fillId="0" borderId="0" applyNumberFormat="0" applyFill="0" applyBorder="0" applyAlignment="0" applyProtection="0"/>
    <xf numFmtId="0" fontId="75" fillId="0" borderId="0" applyNumberFormat="0" applyFill="0" applyBorder="0" applyAlignment="0" applyProtection="0"/>
    <xf numFmtId="2" fontId="6" fillId="0" borderId="0" applyFill="0" applyBorder="0" applyAlignment="0" applyProtection="0"/>
    <xf numFmtId="0" fontId="49" fillId="59" borderId="0" applyNumberFormat="0" applyBorder="0" applyAlignment="0" applyProtection="0"/>
    <xf numFmtId="0" fontId="66" fillId="61" borderId="0" applyNumberFormat="0" applyBorder="0" applyAlignment="0" applyProtection="0"/>
    <xf numFmtId="37" fontId="6" fillId="0" borderId="0" applyFill="0" applyBorder="0" applyAlignment="0" applyProtection="0"/>
    <xf numFmtId="0" fontId="41" fillId="41" borderId="0" applyNumberFormat="0" applyBorder="0" applyAlignment="0" applyProtection="0"/>
    <xf numFmtId="0" fontId="51" fillId="0" borderId="0" applyNumberFormat="0" applyFill="0" applyBorder="0" applyAlignment="0" applyProtection="0"/>
    <xf numFmtId="0" fontId="112" fillId="0" borderId="50" applyNumberFormat="0" applyFill="0" applyAlignment="0" applyProtection="0"/>
    <xf numFmtId="0" fontId="112" fillId="0" borderId="50" applyNumberFormat="0" applyFill="0" applyAlignment="0" applyProtection="0"/>
    <xf numFmtId="0" fontId="27" fillId="0" borderId="0" applyNumberFormat="0" applyFill="0" applyBorder="0" applyAlignment="0" applyProtection="0"/>
    <xf numFmtId="0" fontId="113" fillId="0" borderId="51" applyNumberFormat="0" applyFill="0" applyAlignment="0" applyProtection="0"/>
    <xf numFmtId="0" fontId="113" fillId="0" borderId="51" applyNumberFormat="0" applyFill="0" applyAlignment="0" applyProtection="0"/>
    <xf numFmtId="0" fontId="53" fillId="0" borderId="33" applyNumberFormat="0" applyFill="0" applyAlignment="0" applyProtection="0"/>
    <xf numFmtId="0" fontId="114" fillId="0" borderId="52" applyNumberFormat="0" applyFill="0" applyAlignment="0" applyProtection="0"/>
    <xf numFmtId="0" fontId="53" fillId="0" borderId="0" applyNumberFormat="0" applyFill="0" applyBorder="0" applyAlignment="0" applyProtection="0"/>
    <xf numFmtId="0" fontId="114" fillId="0" borderId="0" applyNumberFormat="0" applyFill="0" applyBorder="0" applyAlignment="0" applyProtection="0"/>
    <xf numFmtId="165" fontId="6" fillId="0" borderId="0">
      <protection locked="0"/>
    </xf>
    <xf numFmtId="165" fontId="6" fillId="0" borderId="0">
      <protection locked="0"/>
    </xf>
    <xf numFmtId="0" fontId="54" fillId="62" borderId="48" applyNumberFormat="0" applyAlignment="0" applyProtection="0"/>
    <xf numFmtId="0" fontId="40" fillId="42" borderId="0" applyNumberFormat="0" applyBorder="0" applyAlignment="0" applyProtection="0"/>
    <xf numFmtId="0" fontId="69" fillId="36" borderId="18" applyNumberFormat="0" applyAlignment="0" applyProtection="0"/>
    <xf numFmtId="0" fontId="114" fillId="0" borderId="52" applyNumberFormat="0" applyFill="0" applyAlignment="0" applyProtection="0"/>
    <xf numFmtId="0" fontId="56" fillId="0" borderId="34" applyNumberFormat="0" applyFill="0" applyAlignment="0" applyProtection="0"/>
    <xf numFmtId="0" fontId="115" fillId="0" borderId="53" applyNumberFormat="0" applyFill="0" applyAlignment="0" applyProtection="0"/>
    <xf numFmtId="0" fontId="57" fillId="36" borderId="0" applyNumberFormat="0" applyBorder="0" applyAlignment="0" applyProtection="0"/>
    <xf numFmtId="0" fontId="116" fillId="4" borderId="0" applyNumberFormat="0" applyBorder="0" applyAlignment="0" applyProtection="0"/>
    <xf numFmtId="0" fontId="5" fillId="0" borderId="0"/>
    <xf numFmtId="0" fontId="5" fillId="0" borderId="0"/>
    <xf numFmtId="0" fontId="41" fillId="65"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77" fillId="76" borderId="0" applyNumberFormat="0" applyBorder="0" applyAlignment="0" applyProtection="0"/>
    <xf numFmtId="0" fontId="6" fillId="0" borderId="39" applyNumberFormat="0" applyFill="0" applyAlignment="0" applyProtection="0"/>
    <xf numFmtId="0" fontId="56" fillId="0" borderId="34" applyNumberFormat="0" applyFill="0" applyAlignment="0" applyProtection="0"/>
    <xf numFmtId="0" fontId="113" fillId="0" borderId="51"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53" fillId="0" borderId="0" applyNumberFormat="0" applyFill="0" applyBorder="0" applyAlignment="0" applyProtection="0"/>
    <xf numFmtId="0" fontId="40" fillId="62" borderId="0" applyNumberFormat="0" applyBorder="0" applyAlignment="0" applyProtection="0"/>
    <xf numFmtId="0" fontId="41" fillId="66" borderId="0" applyNumberFormat="0" applyBorder="0" applyAlignment="0" applyProtection="0"/>
    <xf numFmtId="0" fontId="6" fillId="0" borderId="39" applyNumberFormat="0" applyFill="0" applyAlignment="0" applyProtection="0"/>
    <xf numFmtId="0" fontId="40" fillId="58"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41" fillId="47" borderId="0" applyNumberFormat="0" applyBorder="0" applyAlignment="0" applyProtection="0"/>
    <xf numFmtId="0" fontId="6" fillId="0" borderId="39" applyNumberFormat="0" applyFill="0" applyAlignment="0" applyProtection="0"/>
    <xf numFmtId="0" fontId="116" fillId="4" borderId="0" applyNumberFormat="0" applyBorder="0" applyAlignment="0" applyProtection="0"/>
    <xf numFmtId="0" fontId="6" fillId="0" borderId="39" applyNumberFormat="0" applyFill="0" applyAlignment="0" applyProtection="0"/>
    <xf numFmtId="165" fontId="6" fillId="0" borderId="0">
      <protection locked="0"/>
    </xf>
    <xf numFmtId="0" fontId="40" fillId="70" borderId="54" applyNumberFormat="0" applyFont="0" applyAlignment="0" applyProtection="0"/>
    <xf numFmtId="0" fontId="40" fillId="8" borderId="22" applyNumberFormat="0" applyFont="0" applyAlignment="0" applyProtection="0"/>
    <xf numFmtId="0" fontId="58" fillId="68" borderId="55" applyNumberFormat="0" applyAlignment="0" applyProtection="0"/>
    <xf numFmtId="0" fontId="70" fillId="77" borderId="19" applyNumberFormat="0" applyAlignment="0" applyProtection="0"/>
    <xf numFmtId="9" fontId="102" fillId="0" borderId="0"/>
    <xf numFmtId="176" fontId="6" fillId="0" borderId="28">
      <alignment horizontal="justify" vertical="top" wrapText="1"/>
    </xf>
    <xf numFmtId="0" fontId="27" fillId="0" borderId="0" applyNumberFormat="0" applyFill="0" applyBorder="0" applyAlignment="0" applyProtection="0"/>
    <xf numFmtId="38" fontId="6" fillId="0" borderId="0">
      <alignment horizontal="left" wrapText="1"/>
    </xf>
    <xf numFmtId="0" fontId="77" fillId="41" borderId="0" applyNumberFormat="0" applyBorder="0" applyAlignment="0" applyProtection="0"/>
    <xf numFmtId="0" fontId="6" fillId="0" borderId="39" applyNumberFormat="0" applyFill="0" applyAlignment="0" applyProtection="0"/>
    <xf numFmtId="0" fontId="59"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6" fillId="0" borderId="39" applyNumberFormat="0" applyFill="0" applyAlignment="0" applyProtection="0"/>
    <xf numFmtId="0" fontId="76" fillId="0" borderId="57" applyNumberFormat="0" applyFill="0" applyAlignment="0" applyProtection="0"/>
    <xf numFmtId="0" fontId="76" fillId="0" borderId="57" applyNumberFormat="0" applyFill="0" applyAlignment="0" applyProtection="0"/>
    <xf numFmtId="0" fontId="6" fillId="0" borderId="39" applyNumberFormat="0" applyFill="0" applyAlignment="0" applyProtection="0"/>
    <xf numFmtId="0" fontId="77" fillId="41" borderId="0" applyNumberFormat="0" applyBorder="0" applyAlignment="0" applyProtection="0"/>
    <xf numFmtId="0" fontId="41" fillId="44" borderId="0" applyNumberFormat="0" applyBorder="0" applyAlignment="0" applyProtection="0"/>
    <xf numFmtId="0" fontId="77" fillId="25" borderId="0" applyNumberFormat="0" applyBorder="0" applyAlignment="0" applyProtection="0"/>
    <xf numFmtId="0" fontId="41" fillId="65" borderId="0" applyNumberFormat="0" applyBorder="0" applyAlignment="0" applyProtection="0"/>
    <xf numFmtId="0" fontId="40" fillId="60" borderId="0" applyNumberFormat="0" applyBorder="0" applyAlignment="0" applyProtection="0"/>
    <xf numFmtId="0" fontId="62" fillId="0" borderId="0" applyNumberFormat="0" applyFill="0" applyBorder="0" applyAlignment="0" applyProtection="0"/>
    <xf numFmtId="0" fontId="74" fillId="0" borderId="0" applyNumberFormat="0" applyFill="0" applyBorder="0" applyAlignment="0" applyProtection="0"/>
    <xf numFmtId="0" fontId="9" fillId="0" borderId="0"/>
    <xf numFmtId="0" fontId="27" fillId="0" borderId="0" applyNumberFormat="0" applyFill="0" applyBorder="0" applyAlignment="0" applyProtection="0"/>
    <xf numFmtId="0" fontId="59" fillId="0" borderId="0" applyNumberFormat="0" applyFill="0" applyBorder="0" applyAlignment="0" applyProtection="0"/>
    <xf numFmtId="0" fontId="40" fillId="63" borderId="0" applyNumberFormat="0" applyBorder="0" applyAlignment="0" applyProtection="0"/>
    <xf numFmtId="0" fontId="77" fillId="44" borderId="0" applyNumberFormat="0" applyBorder="0" applyAlignment="0" applyProtection="0"/>
    <xf numFmtId="0" fontId="53" fillId="0" borderId="33"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75" fillId="0" borderId="0" applyNumberFormat="0" applyFill="0" applyBorder="0" applyAlignment="0" applyProtection="0"/>
    <xf numFmtId="0" fontId="40" fillId="60" borderId="0" applyNumberFormat="0" applyBorder="0" applyAlignment="0" applyProtection="0"/>
    <xf numFmtId="0" fontId="67" fillId="60" borderId="0" applyNumberFormat="0" applyBorder="0" applyAlignment="0" applyProtection="0"/>
    <xf numFmtId="0" fontId="76" fillId="0" borderId="57" applyNumberFormat="0" applyFill="0" applyAlignment="0" applyProtection="0"/>
    <xf numFmtId="0" fontId="41" fillId="40" borderId="0" applyNumberFormat="0" applyBorder="0" applyAlignment="0" applyProtection="0"/>
    <xf numFmtId="0" fontId="76" fillId="0" borderId="57" applyNumberFormat="0" applyFill="0" applyAlignment="0" applyProtection="0"/>
    <xf numFmtId="0" fontId="76" fillId="0" borderId="57" applyNumberFormat="0" applyFill="0" applyAlignment="0" applyProtection="0"/>
    <xf numFmtId="0" fontId="75" fillId="0" borderId="0" applyNumberFormat="0" applyFill="0" applyBorder="0" applyAlignment="0" applyProtection="0"/>
    <xf numFmtId="0" fontId="76" fillId="0" borderId="57" applyNumberFormat="0" applyFill="0" applyAlignment="0" applyProtection="0"/>
    <xf numFmtId="0" fontId="9" fillId="0" borderId="0"/>
    <xf numFmtId="0" fontId="57" fillId="36" borderId="0" applyNumberFormat="0" applyBorder="0" applyAlignment="0" applyProtection="0"/>
    <xf numFmtId="0" fontId="40" fillId="39" borderId="0" applyNumberFormat="0" applyBorder="0" applyAlignment="0" applyProtection="0"/>
    <xf numFmtId="176" fontId="6" fillId="0" borderId="28">
      <alignment horizontal="justify" vertical="top" wrapText="1"/>
    </xf>
    <xf numFmtId="0" fontId="113" fillId="0" borderId="51" applyNumberFormat="0" applyFill="0" applyAlignment="0" applyProtection="0"/>
    <xf numFmtId="0" fontId="58" fillId="68" borderId="55" applyNumberFormat="0" applyAlignment="0" applyProtection="0"/>
    <xf numFmtId="0" fontId="6" fillId="0" borderId="39" applyNumberFormat="0" applyFill="0" applyAlignment="0" applyProtection="0"/>
    <xf numFmtId="0" fontId="6" fillId="0" borderId="39" applyNumberFormat="0" applyFill="0" applyAlignment="0" applyProtection="0"/>
    <xf numFmtId="4" fontId="118" fillId="0" borderId="0" applyFont="0" applyFill="0" applyBorder="0" applyAlignment="0" applyProtection="0"/>
    <xf numFmtId="9" fontId="102" fillId="0" borderId="0"/>
    <xf numFmtId="0" fontId="119" fillId="0" borderId="0" applyNumberFormat="0" applyFill="0" applyBorder="0" applyAlignment="0" applyProtection="0"/>
    <xf numFmtId="0" fontId="120" fillId="0" borderId="0" applyNumberFormat="0" applyFill="0" applyBorder="0" applyAlignment="0" applyProtection="0"/>
    <xf numFmtId="0" fontId="118" fillId="0" borderId="39" applyNumberFormat="0" applyFont="0" applyFill="0" applyAlignment="0" applyProtection="0"/>
    <xf numFmtId="0" fontId="6" fillId="0" borderId="39" applyNumberFormat="0" applyFill="0" applyAlignment="0" applyProtection="0"/>
    <xf numFmtId="0" fontId="40" fillId="60" borderId="0" applyNumberFormat="0" applyBorder="0" applyAlignment="0" applyProtection="0"/>
    <xf numFmtId="0" fontId="112" fillId="0" borderId="50"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41" fillId="66"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112" fillId="0" borderId="50" applyNumberFormat="0" applyFill="0" applyAlignment="0" applyProtection="0"/>
    <xf numFmtId="0" fontId="5" fillId="7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2" fontId="6" fillId="0" borderId="0" applyFill="0" applyBorder="0" applyAlignment="0" applyProtection="0"/>
    <xf numFmtId="0" fontId="6" fillId="0" borderId="39" applyNumberFormat="0" applyFill="0" applyAlignment="0" applyProtection="0"/>
    <xf numFmtId="0" fontId="5" fillId="63" borderId="0" applyNumberFormat="0" applyBorder="0" applyAlignment="0" applyProtection="0"/>
    <xf numFmtId="0" fontId="112" fillId="0" borderId="50" applyNumberFormat="0" applyFill="0" applyAlignment="0" applyProtection="0"/>
    <xf numFmtId="0" fontId="5" fillId="61" borderId="0" applyNumberFormat="0" applyBorder="0" applyAlignment="0" applyProtection="0"/>
    <xf numFmtId="0" fontId="6" fillId="0" borderId="39" applyNumberFormat="0" applyFill="0" applyAlignment="0" applyProtection="0"/>
    <xf numFmtId="0" fontId="40" fillId="58" borderId="0" applyNumberFormat="0" applyBorder="0" applyAlignment="0" applyProtection="0"/>
    <xf numFmtId="2" fontId="6" fillId="0" borderId="0" applyFill="0" applyBorder="0" applyAlignment="0" applyProtection="0"/>
    <xf numFmtId="0" fontId="6" fillId="0" borderId="39" applyNumberFormat="0" applyFill="0" applyAlignment="0" applyProtection="0"/>
    <xf numFmtId="0" fontId="41" fillId="66" borderId="0" applyNumberFormat="0" applyBorder="0" applyAlignment="0" applyProtection="0"/>
    <xf numFmtId="0" fontId="40" fillId="6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114" fillId="0" borderId="52" applyNumberFormat="0" applyFill="0" applyAlignment="0" applyProtection="0"/>
    <xf numFmtId="0" fontId="6" fillId="0" borderId="39" applyNumberFormat="0" applyFill="0" applyAlignment="0" applyProtection="0"/>
    <xf numFmtId="0" fontId="77" fillId="76" borderId="0" applyNumberFormat="0" applyBorder="0" applyAlignment="0" applyProtection="0"/>
    <xf numFmtId="0" fontId="77" fillId="61" borderId="0" applyNumberFormat="0" applyBorder="0" applyAlignment="0" applyProtection="0"/>
    <xf numFmtId="0" fontId="6" fillId="0" borderId="39" applyNumberFormat="0" applyFill="0" applyAlignment="0" applyProtection="0"/>
    <xf numFmtId="0" fontId="41" fillId="65"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5" fillId="62" borderId="0" applyNumberFormat="0" applyBorder="0" applyAlignment="0" applyProtection="0"/>
    <xf numFmtId="0" fontId="6" fillId="0" borderId="39" applyNumberFormat="0" applyFill="0" applyAlignment="0" applyProtection="0"/>
    <xf numFmtId="0" fontId="77" fillId="42" borderId="0" applyNumberFormat="0" applyBorder="0" applyAlignment="0" applyProtection="0"/>
    <xf numFmtId="0" fontId="117" fillId="0" borderId="0" applyNumberFormat="0" applyFill="0" applyBorder="0" applyAlignment="0" applyProtection="0"/>
    <xf numFmtId="165" fontId="6" fillId="0" borderId="0">
      <protection locked="0"/>
    </xf>
    <xf numFmtId="0" fontId="120" fillId="0" borderId="0" applyNumberFormat="0" applyFill="0" applyBorder="0" applyAlignment="0" applyProtection="0"/>
    <xf numFmtId="0" fontId="6" fillId="0" borderId="39" applyNumberFormat="0" applyFill="0" applyAlignment="0" applyProtection="0"/>
    <xf numFmtId="174" fontId="6" fillId="0" borderId="0" applyFill="0" applyBorder="0" applyAlignment="0" applyProtection="0"/>
    <xf numFmtId="0" fontId="41" fillId="45" borderId="0" applyNumberFormat="0" applyBorder="0" applyAlignment="0" applyProtection="0"/>
    <xf numFmtId="0" fontId="6" fillId="0" borderId="39" applyNumberFormat="0" applyFill="0" applyAlignment="0" applyProtection="0"/>
    <xf numFmtId="0" fontId="40" fillId="58"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77" fillId="44" borderId="0" applyNumberFormat="0" applyBorder="0" applyAlignment="0" applyProtection="0"/>
    <xf numFmtId="0" fontId="6" fillId="0" borderId="39" applyNumberFormat="0" applyFill="0" applyAlignment="0" applyProtection="0"/>
    <xf numFmtId="0" fontId="41" fillId="41" borderId="0" applyNumberFormat="0" applyBorder="0" applyAlignment="0" applyProtection="0"/>
    <xf numFmtId="0" fontId="62" fillId="0" borderId="0" applyNumberFormat="0" applyFill="0" applyBorder="0" applyAlignment="0" applyProtection="0"/>
    <xf numFmtId="0" fontId="6" fillId="0" borderId="39" applyNumberFormat="0" applyFill="0" applyAlignment="0" applyProtection="0"/>
    <xf numFmtId="0" fontId="77" fillId="75" borderId="0" applyNumberFormat="0" applyBorder="0" applyAlignment="0" applyProtection="0"/>
    <xf numFmtId="0" fontId="118" fillId="0" borderId="39" applyNumberFormat="0" applyFont="0" applyFill="0" applyAlignment="0" applyProtection="0"/>
    <xf numFmtId="0" fontId="6" fillId="0" borderId="39" applyNumberFormat="0" applyFill="0" applyAlignment="0" applyProtection="0"/>
    <xf numFmtId="0" fontId="41" fillId="67" borderId="0" applyNumberFormat="0" applyBorder="0" applyAlignment="0" applyProtection="0"/>
    <xf numFmtId="0" fontId="120" fillId="0" borderId="0" applyNumberFormat="0" applyFill="0" applyBorder="0" applyAlignment="0" applyProtection="0"/>
    <xf numFmtId="0" fontId="119" fillId="0" borderId="0" applyNumberFormat="0" applyFill="0" applyBorder="0" applyAlignment="0" applyProtection="0"/>
    <xf numFmtId="0" fontId="77" fillId="40" borderId="0" applyNumberFormat="0" applyBorder="0" applyAlignment="0" applyProtection="0"/>
    <xf numFmtId="0" fontId="41" fillId="43" borderId="0" applyNumberFormat="0" applyBorder="0" applyAlignment="0" applyProtection="0"/>
    <xf numFmtId="0" fontId="6" fillId="0" borderId="39" applyNumberFormat="0" applyFill="0" applyAlignment="0" applyProtection="0"/>
    <xf numFmtId="0" fontId="40" fillId="61" borderId="0" applyNumberFormat="0" applyBorder="0" applyAlignment="0" applyProtection="0"/>
    <xf numFmtId="0" fontId="6" fillId="0" borderId="39" applyNumberFormat="0" applyFill="0" applyAlignment="0" applyProtection="0"/>
    <xf numFmtId="0" fontId="77" fillId="61" borderId="0" applyNumberFormat="0" applyBorder="0" applyAlignment="0" applyProtection="0"/>
    <xf numFmtId="0" fontId="5" fillId="26" borderId="0" applyNumberFormat="0" applyBorder="0" applyAlignment="0" applyProtection="0"/>
    <xf numFmtId="0" fontId="41" fillId="43" borderId="0" applyNumberFormat="0" applyBorder="0" applyAlignment="0" applyProtection="0"/>
    <xf numFmtId="0" fontId="41" fillId="66" borderId="0" applyNumberFormat="0" applyBorder="0" applyAlignment="0" applyProtection="0"/>
    <xf numFmtId="0" fontId="58" fillId="68" borderId="55" applyNumberFormat="0" applyAlignment="0" applyProtection="0"/>
    <xf numFmtId="4" fontId="118" fillId="0" borderId="0" applyFont="0" applyFill="0" applyBorder="0" applyAlignment="0" applyProtection="0"/>
    <xf numFmtId="0" fontId="6" fillId="0" borderId="39" applyNumberFormat="0" applyFill="0" applyAlignment="0" applyProtection="0"/>
    <xf numFmtId="0" fontId="77" fillId="39" borderId="0" applyNumberFormat="0" applyBorder="0" applyAlignment="0" applyProtection="0"/>
    <xf numFmtId="0" fontId="40" fillId="63" borderId="0" applyNumberFormat="0" applyBorder="0" applyAlignment="0" applyProtection="0"/>
    <xf numFmtId="0" fontId="112" fillId="0" borderId="50" applyNumberFormat="0" applyFill="0" applyAlignment="0" applyProtection="0"/>
    <xf numFmtId="0" fontId="5" fillId="39" borderId="0" applyNumberFormat="0" applyBorder="0" applyAlignment="0" applyProtection="0"/>
    <xf numFmtId="0" fontId="48" fillId="0" borderId="0" applyNumberFormat="0" applyFill="0" applyBorder="0" applyAlignment="0" applyProtection="0"/>
    <xf numFmtId="0" fontId="77" fillId="75" borderId="0" applyNumberFormat="0" applyBorder="0" applyAlignment="0" applyProtection="0"/>
    <xf numFmtId="0" fontId="40" fillId="6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5" fillId="36" borderId="0" applyNumberFormat="0" applyBorder="0" applyAlignment="0" applyProtection="0"/>
    <xf numFmtId="0" fontId="9" fillId="0" borderId="0"/>
    <xf numFmtId="0" fontId="41" fillId="40" borderId="0" applyNumberFormat="0" applyBorder="0" applyAlignment="0" applyProtection="0"/>
    <xf numFmtId="0" fontId="41" fillId="45" borderId="0" applyNumberFormat="0" applyBorder="0" applyAlignment="0" applyProtection="0"/>
    <xf numFmtId="0" fontId="40" fillId="47" borderId="0" applyNumberFormat="0" applyBorder="0" applyAlignment="0" applyProtection="0"/>
    <xf numFmtId="0" fontId="53" fillId="0" borderId="33" applyNumberFormat="0" applyFill="0" applyAlignment="0" applyProtection="0"/>
    <xf numFmtId="0" fontId="5" fillId="15" borderId="0" applyNumberFormat="0" applyBorder="0" applyAlignment="0" applyProtection="0"/>
    <xf numFmtId="0" fontId="77" fillId="40" borderId="0" applyNumberFormat="0" applyBorder="0" applyAlignment="0" applyProtection="0"/>
    <xf numFmtId="0" fontId="76" fillId="0" borderId="57" applyNumberFormat="0" applyFill="0" applyAlignment="0" applyProtection="0"/>
    <xf numFmtId="0" fontId="69" fillId="36" borderId="18" applyNumberFormat="0" applyAlignment="0" applyProtection="0"/>
    <xf numFmtId="0" fontId="40" fillId="40" borderId="0" applyNumberFormat="0" applyBorder="0" applyAlignment="0" applyProtection="0"/>
    <xf numFmtId="0" fontId="56" fillId="0" borderId="34" applyNumberFormat="0" applyFill="0" applyAlignment="0" applyProtection="0"/>
    <xf numFmtId="0" fontId="6" fillId="0" borderId="39" applyNumberFormat="0" applyFill="0" applyAlignment="0" applyProtection="0"/>
    <xf numFmtId="0" fontId="58" fillId="68" borderId="55" applyNumberFormat="0" applyAlignment="0" applyProtection="0"/>
    <xf numFmtId="176" fontId="6" fillId="0" borderId="28">
      <alignment horizontal="justify" vertical="top" wrapText="1"/>
    </xf>
    <xf numFmtId="0" fontId="43" fillId="68" borderId="48" applyNumberFormat="0" applyAlignment="0" applyProtection="0"/>
    <xf numFmtId="0" fontId="118" fillId="0" borderId="39" applyNumberFormat="0" applyFont="0" applyFill="0" applyAlignment="0" applyProtection="0"/>
    <xf numFmtId="0" fontId="77" fillId="61" borderId="0" applyNumberFormat="0" applyBorder="0" applyAlignment="0" applyProtection="0"/>
    <xf numFmtId="0" fontId="44" fillId="69" borderId="30" applyNumberFormat="0" applyAlignment="0" applyProtection="0"/>
    <xf numFmtId="0" fontId="116" fillId="4" borderId="0" applyNumberFormat="0" applyBorder="0" applyAlignment="0" applyProtection="0"/>
    <xf numFmtId="0" fontId="40" fillId="42" borderId="0" applyNumberFormat="0" applyBorder="0" applyAlignment="0" applyProtection="0"/>
    <xf numFmtId="0" fontId="5" fillId="26" borderId="0" applyNumberFormat="0" applyBorder="0" applyAlignment="0" applyProtection="0"/>
    <xf numFmtId="0" fontId="5" fillId="15" borderId="0" applyNumberFormat="0" applyBorder="0" applyAlignment="0" applyProtection="0"/>
    <xf numFmtId="0" fontId="40" fillId="63"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6" fillId="0" borderId="39" applyNumberFormat="0" applyFill="0" applyAlignment="0" applyProtection="0"/>
    <xf numFmtId="0" fontId="77" fillId="42" borderId="0" applyNumberFormat="0" applyBorder="0" applyAlignment="0" applyProtection="0"/>
    <xf numFmtId="4" fontId="118" fillId="0" borderId="0" applyFont="0" applyFill="0" applyBorder="0" applyAlignment="0" applyProtection="0"/>
    <xf numFmtId="0" fontId="115" fillId="0" borderId="53" applyNumberFormat="0" applyFill="0" applyAlignment="0" applyProtection="0"/>
    <xf numFmtId="0" fontId="41" fillId="64" borderId="0" applyNumberFormat="0" applyBorder="0" applyAlignment="0" applyProtection="0"/>
    <xf numFmtId="0" fontId="111" fillId="77" borderId="18" applyNumberFormat="0" applyAlignment="0" applyProtection="0"/>
    <xf numFmtId="0" fontId="56" fillId="0" borderId="34" applyNumberFormat="0" applyFill="0" applyAlignment="0" applyProtection="0"/>
    <xf numFmtId="0" fontId="76" fillId="0" borderId="57" applyNumberFormat="0" applyFill="0" applyAlignment="0" applyProtection="0"/>
    <xf numFmtId="0" fontId="6" fillId="0" borderId="39" applyNumberFormat="0" applyFill="0" applyAlignment="0" applyProtection="0"/>
    <xf numFmtId="0" fontId="5" fillId="70" borderId="0" applyNumberFormat="0" applyBorder="0" applyAlignment="0" applyProtection="0"/>
    <xf numFmtId="0" fontId="40" fillId="8" borderId="22" applyNumberFormat="0" applyFont="0" applyAlignment="0" applyProtection="0"/>
    <xf numFmtId="0" fontId="112" fillId="0" borderId="50" applyNumberFormat="0" applyFill="0" applyAlignment="0" applyProtection="0"/>
    <xf numFmtId="0" fontId="6" fillId="0" borderId="39" applyNumberFormat="0" applyFill="0" applyAlignment="0" applyProtection="0"/>
    <xf numFmtId="0" fontId="9" fillId="0" borderId="0"/>
    <xf numFmtId="0" fontId="5" fillId="61" borderId="0" applyNumberFormat="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41" fillId="47" borderId="0" applyNumberFormat="0" applyBorder="0" applyAlignment="0" applyProtection="0"/>
    <xf numFmtId="0" fontId="75" fillId="0" borderId="0" applyNumberFormat="0" applyFill="0" applyBorder="0" applyAlignment="0" applyProtection="0"/>
    <xf numFmtId="0" fontId="9" fillId="0" borderId="0"/>
    <xf numFmtId="0" fontId="5" fillId="70" borderId="0" applyNumberFormat="0" applyBorder="0" applyAlignment="0" applyProtection="0"/>
    <xf numFmtId="0" fontId="40" fillId="42" borderId="0" applyNumberFormat="0" applyBorder="0" applyAlignment="0" applyProtection="0"/>
    <xf numFmtId="0" fontId="6" fillId="0" borderId="39" applyNumberFormat="0" applyFill="0" applyAlignment="0" applyProtection="0"/>
    <xf numFmtId="0" fontId="40" fillId="62" borderId="0" applyNumberFormat="0" applyBorder="0" applyAlignment="0" applyProtection="0"/>
    <xf numFmtId="0" fontId="40" fillId="58" borderId="0" applyNumberFormat="0" applyBorder="0" applyAlignment="0" applyProtection="0"/>
    <xf numFmtId="0" fontId="120" fillId="0" borderId="0" applyNumberFormat="0" applyFill="0" applyBorder="0" applyAlignment="0" applyProtection="0"/>
    <xf numFmtId="0" fontId="59" fillId="0" borderId="0" applyNumberFormat="0" applyFill="0" applyBorder="0" applyAlignment="0" applyProtection="0"/>
    <xf numFmtId="0" fontId="6" fillId="0" borderId="39" applyNumberFormat="0" applyFill="0" applyAlignment="0" applyProtection="0"/>
    <xf numFmtId="0" fontId="76" fillId="0" borderId="57" applyNumberFormat="0" applyFill="0" applyAlignment="0" applyProtection="0"/>
    <xf numFmtId="176" fontId="6" fillId="0" borderId="28">
      <alignment horizontal="justify" vertical="top" wrapText="1"/>
    </xf>
    <xf numFmtId="0" fontId="54" fillId="62" borderId="48" applyNumberFormat="0" applyAlignment="0" applyProtection="0"/>
    <xf numFmtId="0" fontId="9" fillId="0" borderId="0"/>
    <xf numFmtId="0" fontId="77" fillId="75" borderId="0" applyNumberFormat="0" applyBorder="0" applyAlignment="0" applyProtection="0"/>
    <xf numFmtId="0" fontId="41" fillId="65" borderId="0" applyNumberFormat="0" applyBorder="0" applyAlignment="0" applyProtection="0"/>
    <xf numFmtId="0" fontId="40" fillId="62" borderId="0" applyNumberFormat="0" applyBorder="0" applyAlignment="0" applyProtection="0"/>
    <xf numFmtId="0" fontId="6" fillId="0" borderId="39" applyNumberFormat="0" applyFill="0" applyAlignment="0" applyProtection="0"/>
    <xf numFmtId="165" fontId="6" fillId="0" borderId="0">
      <protection locked="0"/>
    </xf>
    <xf numFmtId="0" fontId="9" fillId="0" borderId="0"/>
    <xf numFmtId="0" fontId="41" fillId="45" borderId="0" applyNumberFormat="0" applyBorder="0" applyAlignment="0" applyProtection="0"/>
    <xf numFmtId="0" fontId="112" fillId="0" borderId="50" applyNumberFormat="0" applyFill="0" applyAlignment="0" applyProtection="0"/>
    <xf numFmtId="0" fontId="114" fillId="0" borderId="52" applyNumberFormat="0" applyFill="0" applyAlignment="0" applyProtection="0"/>
    <xf numFmtId="0" fontId="41" fillId="40" borderId="0" applyNumberFormat="0" applyBorder="0" applyAlignment="0" applyProtection="0"/>
    <xf numFmtId="4" fontId="118" fillId="0" borderId="0" applyFont="0" applyFill="0" applyBorder="0" applyAlignment="0" applyProtection="0"/>
    <xf numFmtId="0" fontId="6" fillId="0" borderId="39" applyNumberFormat="0" applyFill="0" applyAlignment="0" applyProtection="0"/>
    <xf numFmtId="0" fontId="66" fillId="61" borderId="0" applyNumberFormat="0" applyBorder="0" applyAlignment="0" applyProtection="0"/>
    <xf numFmtId="0" fontId="5" fillId="61"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0" fontId="58" fillId="68" borderId="55" applyNumberFormat="0" applyAlignment="0" applyProtection="0"/>
    <xf numFmtId="0" fontId="5" fillId="70" borderId="0" applyNumberFormat="0" applyBorder="0" applyAlignment="0" applyProtection="0"/>
    <xf numFmtId="0" fontId="48" fillId="0" borderId="0" applyNumberFormat="0" applyFill="0" applyBorder="0" applyAlignment="0" applyProtection="0"/>
    <xf numFmtId="0" fontId="40" fillId="42" borderId="0" applyNumberFormat="0" applyBorder="0" applyAlignment="0" applyProtection="0"/>
    <xf numFmtId="174" fontId="6" fillId="0" borderId="0" applyFill="0" applyBorder="0" applyAlignment="0" applyProtection="0"/>
    <xf numFmtId="0" fontId="6" fillId="0" borderId="39" applyNumberFormat="0" applyFill="0" applyAlignment="0" applyProtection="0"/>
    <xf numFmtId="0" fontId="112" fillId="0" borderId="50" applyNumberFormat="0" applyFill="0" applyAlignment="0" applyProtection="0"/>
    <xf numFmtId="0" fontId="62" fillId="0" borderId="0" applyNumberFormat="0" applyFill="0" applyBorder="0" applyAlignment="0" applyProtection="0"/>
    <xf numFmtId="0" fontId="119" fillId="0" borderId="0" applyNumberFormat="0" applyFill="0" applyBorder="0" applyAlignment="0" applyProtection="0"/>
    <xf numFmtId="0" fontId="40" fillId="42" borderId="0" applyNumberFormat="0" applyBorder="0" applyAlignment="0" applyProtection="0"/>
    <xf numFmtId="0" fontId="77" fillId="42" borderId="0" applyNumberFormat="0" applyBorder="0" applyAlignment="0" applyProtection="0"/>
    <xf numFmtId="0" fontId="40" fillId="61" borderId="0" applyNumberFormat="0" applyBorder="0" applyAlignment="0" applyProtection="0"/>
    <xf numFmtId="0" fontId="5" fillId="0" borderId="0"/>
    <xf numFmtId="0" fontId="74" fillId="0" borderId="0" applyNumberFormat="0" applyFill="0" applyBorder="0" applyAlignment="0" applyProtection="0"/>
    <xf numFmtId="0" fontId="9" fillId="0" borderId="0"/>
    <xf numFmtId="0" fontId="5" fillId="0" borderId="0"/>
    <xf numFmtId="0" fontId="5" fillId="26" borderId="0" applyNumberFormat="0" applyBorder="0" applyAlignment="0" applyProtection="0"/>
    <xf numFmtId="0" fontId="112" fillId="0" borderId="50" applyNumberFormat="0" applyFill="0" applyAlignment="0" applyProtection="0"/>
    <xf numFmtId="0" fontId="5" fillId="36" borderId="0" applyNumberFormat="0" applyBorder="0" applyAlignment="0" applyProtection="0"/>
    <xf numFmtId="0" fontId="6" fillId="0" borderId="39" applyNumberFormat="0" applyFill="0" applyAlignment="0" applyProtection="0"/>
    <xf numFmtId="0" fontId="59" fillId="0" borderId="0" applyNumberFormat="0" applyFill="0" applyBorder="0" applyAlignment="0" applyProtection="0"/>
    <xf numFmtId="0" fontId="67" fillId="60" borderId="0" applyNumberFormat="0" applyBorder="0" applyAlignment="0" applyProtection="0"/>
    <xf numFmtId="0" fontId="6" fillId="0" borderId="39" applyNumberFormat="0" applyFill="0" applyAlignment="0" applyProtection="0"/>
    <xf numFmtId="0" fontId="77" fillId="25" borderId="0" applyNumberFormat="0" applyBorder="0" applyAlignment="0" applyProtection="0"/>
    <xf numFmtId="0" fontId="77" fillId="75" borderId="0" applyNumberFormat="0" applyBorder="0" applyAlignment="0" applyProtection="0"/>
    <xf numFmtId="0" fontId="6" fillId="0" borderId="39" applyNumberFormat="0" applyFill="0" applyAlignment="0" applyProtection="0"/>
    <xf numFmtId="0" fontId="41" fillId="47" borderId="0" applyNumberFormat="0" applyBorder="0" applyAlignment="0" applyProtection="0"/>
    <xf numFmtId="0" fontId="6" fillId="0" borderId="39" applyNumberFormat="0" applyFill="0" applyAlignment="0" applyProtection="0"/>
    <xf numFmtId="0" fontId="62" fillId="0" borderId="0" applyNumberFormat="0" applyFill="0" applyBorder="0" applyAlignment="0" applyProtection="0"/>
    <xf numFmtId="0" fontId="42" fillId="39" borderId="0" applyNumberFormat="0" applyBorder="0" applyAlignment="0" applyProtection="0"/>
    <xf numFmtId="0" fontId="112" fillId="0" borderId="50" applyNumberFormat="0" applyFill="0" applyAlignment="0" applyProtection="0"/>
    <xf numFmtId="0" fontId="9" fillId="0" borderId="0"/>
    <xf numFmtId="0" fontId="40" fillId="47" borderId="0" applyNumberFormat="0" applyBorder="0" applyAlignment="0" applyProtection="0"/>
    <xf numFmtId="0" fontId="116" fillId="4" borderId="0" applyNumberFormat="0" applyBorder="0" applyAlignment="0" applyProtection="0"/>
    <xf numFmtId="0" fontId="6" fillId="0" borderId="39" applyNumberFormat="0" applyFill="0" applyAlignment="0" applyProtection="0"/>
    <xf numFmtId="0" fontId="40" fillId="40" borderId="0" applyNumberFormat="0" applyBorder="0" applyAlignment="0" applyProtection="0"/>
    <xf numFmtId="0" fontId="41" fillId="65" borderId="0" applyNumberFormat="0" applyBorder="0" applyAlignment="0" applyProtection="0"/>
    <xf numFmtId="0" fontId="70" fillId="77" borderId="19" applyNumberFormat="0" applyAlignment="0" applyProtection="0"/>
    <xf numFmtId="0" fontId="40" fillId="39" borderId="0" applyNumberFormat="0" applyBorder="0" applyAlignment="0" applyProtection="0"/>
    <xf numFmtId="0" fontId="5" fillId="0" borderId="0"/>
    <xf numFmtId="0" fontId="6" fillId="0" borderId="39" applyNumberFormat="0" applyFill="0" applyAlignment="0" applyProtection="0"/>
    <xf numFmtId="0" fontId="116" fillId="4" borderId="0" applyNumberFormat="0" applyBorder="0" applyAlignment="0" applyProtection="0"/>
    <xf numFmtId="0" fontId="6" fillId="0" borderId="39" applyNumberFormat="0" applyFill="0" applyAlignment="0" applyProtection="0"/>
    <xf numFmtId="0" fontId="9" fillId="0" borderId="0"/>
    <xf numFmtId="0" fontId="54" fillId="62" borderId="48" applyNumberFormat="0" applyAlignment="0" applyProtection="0"/>
    <xf numFmtId="0" fontId="113" fillId="0" borderId="51" applyNumberFormat="0" applyFill="0" applyAlignment="0" applyProtection="0"/>
    <xf numFmtId="0" fontId="73" fillId="7" borderId="21" applyNumberFormat="0" applyAlignment="0" applyProtection="0"/>
    <xf numFmtId="0" fontId="5" fillId="70" borderId="0" applyNumberFormat="0" applyBorder="0" applyAlignment="0" applyProtection="0"/>
    <xf numFmtId="0" fontId="6" fillId="0" borderId="39" applyNumberFormat="0" applyFill="0" applyAlignment="0" applyProtection="0"/>
    <xf numFmtId="0" fontId="53" fillId="0" borderId="0" applyNumberFormat="0" applyFill="0" applyBorder="0" applyAlignment="0" applyProtection="0"/>
    <xf numFmtId="0" fontId="41" fillId="65" borderId="0" applyNumberFormat="0" applyBorder="0" applyAlignment="0" applyProtection="0"/>
    <xf numFmtId="38" fontId="6" fillId="0" borderId="0">
      <alignment horizontal="left" wrapText="1"/>
    </xf>
    <xf numFmtId="0" fontId="118" fillId="0" borderId="39" applyNumberFormat="0" applyFont="0" applyFill="0" applyAlignment="0" applyProtection="0"/>
    <xf numFmtId="0" fontId="5" fillId="61" borderId="0" applyNumberFormat="0" applyBorder="0" applyAlignment="0" applyProtection="0"/>
    <xf numFmtId="0" fontId="77" fillId="61" borderId="0" applyNumberFormat="0" applyBorder="0" applyAlignment="0" applyProtection="0"/>
    <xf numFmtId="0" fontId="48" fillId="0" borderId="0" applyNumberFormat="0" applyFill="0" applyBorder="0" applyAlignment="0" applyProtection="0"/>
    <xf numFmtId="0" fontId="5" fillId="70" borderId="0" applyNumberFormat="0" applyBorder="0" applyAlignment="0" applyProtection="0"/>
    <xf numFmtId="0" fontId="40" fillId="63" borderId="0" applyNumberFormat="0" applyBorder="0" applyAlignment="0" applyProtection="0"/>
    <xf numFmtId="0" fontId="77" fillId="44" borderId="0" applyNumberFormat="0" applyBorder="0" applyAlignment="0" applyProtection="0"/>
    <xf numFmtId="0" fontId="77" fillId="42" borderId="0" applyNumberFormat="0" applyBorder="0" applyAlignment="0" applyProtection="0"/>
    <xf numFmtId="0" fontId="6" fillId="0" borderId="39" applyNumberFormat="0" applyFill="0" applyAlignment="0" applyProtection="0"/>
    <xf numFmtId="0" fontId="56" fillId="0" borderId="34" applyNumberFormat="0" applyFill="0" applyAlignment="0" applyProtection="0"/>
    <xf numFmtId="0" fontId="42" fillId="39" borderId="0" applyNumberFormat="0" applyBorder="0" applyAlignment="0" applyProtection="0"/>
    <xf numFmtId="0" fontId="75" fillId="0" borderId="0" applyNumberFormat="0" applyFill="0" applyBorder="0" applyAlignment="0" applyProtection="0"/>
    <xf numFmtId="0" fontId="111" fillId="77" borderId="18" applyNumberFormat="0" applyAlignment="0" applyProtection="0"/>
    <xf numFmtId="0" fontId="40" fillId="8" borderId="22" applyNumberFormat="0" applyFont="0" applyAlignment="0" applyProtection="0"/>
    <xf numFmtId="0" fontId="53" fillId="0" borderId="33" applyNumberFormat="0" applyFill="0" applyAlignment="0" applyProtection="0"/>
    <xf numFmtId="0" fontId="112" fillId="0" borderId="50" applyNumberFormat="0" applyFill="0" applyAlignment="0" applyProtection="0"/>
    <xf numFmtId="165" fontId="6" fillId="0" borderId="0">
      <protection locked="0"/>
    </xf>
    <xf numFmtId="0" fontId="5" fillId="70" borderId="0" applyNumberFormat="0" applyBorder="0" applyAlignment="0" applyProtection="0"/>
    <xf numFmtId="0" fontId="77" fillId="42" borderId="0" applyNumberFormat="0" applyBorder="0" applyAlignment="0" applyProtection="0"/>
    <xf numFmtId="0" fontId="53" fillId="0" borderId="0" applyNumberFormat="0" applyFill="0" applyBorder="0" applyAlignment="0" applyProtection="0"/>
    <xf numFmtId="0" fontId="6" fillId="0" borderId="39" applyNumberFormat="0" applyFill="0" applyAlignment="0" applyProtection="0"/>
    <xf numFmtId="0" fontId="115" fillId="0" borderId="53" applyNumberFormat="0" applyFill="0" applyAlignment="0" applyProtection="0"/>
    <xf numFmtId="165" fontId="6" fillId="0" borderId="0">
      <protection locked="0"/>
    </xf>
    <xf numFmtId="0" fontId="120" fillId="0" borderId="0" applyNumberFormat="0" applyFill="0" applyBorder="0" applyAlignment="0" applyProtection="0"/>
    <xf numFmtId="0" fontId="76" fillId="0" borderId="57" applyNumberFormat="0" applyFill="0" applyAlignment="0" applyProtection="0"/>
    <xf numFmtId="0" fontId="6" fillId="0" borderId="39" applyNumberFormat="0" applyFill="0" applyAlignment="0" applyProtection="0"/>
    <xf numFmtId="0" fontId="49" fillId="59" borderId="0" applyNumberFormat="0" applyBorder="0" applyAlignment="0" applyProtection="0"/>
    <xf numFmtId="0" fontId="41" fillId="67" borderId="0" applyNumberFormat="0" applyBorder="0" applyAlignment="0" applyProtection="0"/>
    <xf numFmtId="0" fontId="114" fillId="0" borderId="52" applyNumberFormat="0" applyFill="0" applyAlignment="0" applyProtection="0"/>
    <xf numFmtId="0" fontId="6" fillId="0" borderId="39" applyNumberFormat="0" applyFill="0" applyAlignment="0" applyProtection="0"/>
    <xf numFmtId="0" fontId="49" fillId="59" borderId="0" applyNumberFormat="0" applyBorder="0" applyAlignment="0" applyProtection="0"/>
    <xf numFmtId="0" fontId="41" fillId="41" borderId="0" applyNumberFormat="0" applyBorder="0" applyAlignment="0" applyProtection="0"/>
    <xf numFmtId="0" fontId="6" fillId="0" borderId="39" applyNumberFormat="0" applyFill="0" applyAlignment="0" applyProtection="0"/>
    <xf numFmtId="0" fontId="40" fillId="70" borderId="54" applyNumberFormat="0" applyFont="0" applyAlignment="0" applyProtection="0"/>
    <xf numFmtId="0" fontId="6" fillId="0" borderId="39" applyNumberFormat="0" applyFill="0" applyAlignment="0" applyProtection="0"/>
    <xf numFmtId="0" fontId="6" fillId="0" borderId="39" applyNumberFormat="0" applyFill="0" applyAlignment="0" applyProtection="0"/>
    <xf numFmtId="0" fontId="40" fillId="59" borderId="0" applyNumberFormat="0" applyBorder="0" applyAlignment="0" applyProtection="0"/>
    <xf numFmtId="9" fontId="102" fillId="0" borderId="0"/>
    <xf numFmtId="0" fontId="77" fillId="75" borderId="0" applyNumberFormat="0" applyBorder="0" applyAlignment="0" applyProtection="0"/>
    <xf numFmtId="0" fontId="6" fillId="0" borderId="39" applyNumberFormat="0" applyFill="0" applyAlignment="0" applyProtection="0"/>
    <xf numFmtId="0" fontId="40" fillId="63" borderId="0" applyNumberFormat="0" applyBorder="0" applyAlignment="0" applyProtection="0"/>
    <xf numFmtId="0" fontId="9" fillId="0" borderId="0"/>
    <xf numFmtId="0" fontId="113" fillId="0" borderId="51" applyNumberFormat="0" applyFill="0" applyAlignment="0" applyProtection="0"/>
    <xf numFmtId="0" fontId="6" fillId="0" borderId="39" applyNumberFormat="0" applyFill="0" applyAlignment="0" applyProtection="0"/>
    <xf numFmtId="9" fontId="102" fillId="0" borderId="0"/>
    <xf numFmtId="0" fontId="70" fillId="77" borderId="19" applyNumberFormat="0" applyAlignment="0" applyProtection="0"/>
    <xf numFmtId="0" fontId="5" fillId="15" borderId="0" applyNumberFormat="0" applyBorder="0" applyAlignment="0" applyProtection="0"/>
    <xf numFmtId="165" fontId="6" fillId="0" borderId="0">
      <protection locked="0"/>
    </xf>
    <xf numFmtId="174" fontId="6" fillId="0" borderId="0" applyFill="0" applyBorder="0" applyAlignment="0" applyProtection="0"/>
    <xf numFmtId="176" fontId="6" fillId="0" borderId="28">
      <alignment horizontal="justify" vertical="top" wrapText="1"/>
    </xf>
    <xf numFmtId="0" fontId="40" fillId="39" borderId="0" applyNumberFormat="0" applyBorder="0" applyAlignment="0" applyProtection="0"/>
    <xf numFmtId="37" fontId="6" fillId="0" borderId="0" applyFill="0" applyBorder="0" applyAlignment="0" applyProtection="0"/>
    <xf numFmtId="0" fontId="118" fillId="0" borderId="39" applyNumberFormat="0" applyFont="0" applyFill="0" applyAlignment="0" applyProtection="0"/>
    <xf numFmtId="0" fontId="77" fillId="61" borderId="0" applyNumberFormat="0" applyBorder="0" applyAlignment="0" applyProtection="0"/>
    <xf numFmtId="4" fontId="118" fillId="0" borderId="0" applyFont="0" applyFill="0" applyBorder="0" applyAlignment="0" applyProtection="0"/>
    <xf numFmtId="0" fontId="74" fillId="0" borderId="0" applyNumberFormat="0" applyFill="0" applyBorder="0" applyAlignment="0" applyProtection="0"/>
    <xf numFmtId="0" fontId="51" fillId="0" borderId="0" applyNumberFormat="0" applyFill="0" applyBorder="0" applyAlignment="0" applyProtection="0"/>
    <xf numFmtId="0" fontId="67" fillId="60" borderId="0" applyNumberFormat="0" applyBorder="0" applyAlignment="0" applyProtection="0"/>
    <xf numFmtId="0" fontId="6" fillId="0" borderId="39" applyNumberFormat="0" applyFill="0" applyAlignment="0" applyProtection="0"/>
    <xf numFmtId="0" fontId="40" fillId="63" borderId="0" applyNumberFormat="0" applyBorder="0" applyAlignment="0" applyProtection="0"/>
    <xf numFmtId="0" fontId="40" fillId="70" borderId="54" applyNumberFormat="0" applyFont="0" applyAlignment="0" applyProtection="0"/>
    <xf numFmtId="0" fontId="113" fillId="0" borderId="51" applyNumberFormat="0" applyFill="0" applyAlignment="0" applyProtection="0"/>
    <xf numFmtId="0" fontId="40" fillId="63" borderId="0" applyNumberFormat="0" applyBorder="0" applyAlignment="0" applyProtection="0"/>
    <xf numFmtId="0" fontId="51" fillId="0" borderId="0" applyNumberFormat="0" applyFill="0" applyBorder="0" applyAlignment="0" applyProtection="0"/>
    <xf numFmtId="0" fontId="114" fillId="0" borderId="0" applyNumberFormat="0" applyFill="0" applyBorder="0" applyAlignment="0" applyProtection="0"/>
    <xf numFmtId="0" fontId="5" fillId="62" borderId="0" applyNumberFormat="0" applyBorder="0" applyAlignment="0" applyProtection="0"/>
    <xf numFmtId="0" fontId="40" fillId="60" borderId="0" applyNumberFormat="0" applyBorder="0" applyAlignment="0" applyProtection="0"/>
    <xf numFmtId="0" fontId="76" fillId="0" borderId="57" applyNumberFormat="0" applyFill="0" applyAlignment="0" applyProtection="0"/>
    <xf numFmtId="0" fontId="59"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0" fontId="111" fillId="77" borderId="18" applyNumberFormat="0" applyAlignment="0" applyProtection="0"/>
    <xf numFmtId="0" fontId="111" fillId="77" borderId="18" applyNumberFormat="0" applyAlignment="0" applyProtection="0"/>
    <xf numFmtId="0" fontId="53" fillId="0" borderId="33" applyNumberFormat="0" applyFill="0" applyAlignment="0" applyProtection="0"/>
    <xf numFmtId="0" fontId="5" fillId="61" borderId="0" applyNumberFormat="0" applyBorder="0" applyAlignment="0" applyProtection="0"/>
    <xf numFmtId="0" fontId="40" fillId="8" borderId="22" applyNumberFormat="0" applyFont="0" applyAlignment="0" applyProtection="0"/>
    <xf numFmtId="0" fontId="9" fillId="0" borderId="0"/>
    <xf numFmtId="0" fontId="73" fillId="7" borderId="21" applyNumberFormat="0" applyAlignment="0" applyProtection="0"/>
    <xf numFmtId="5" fontId="6" fillId="0" borderId="0" applyFill="0" applyBorder="0" applyAlignment="0" applyProtection="0"/>
    <xf numFmtId="0" fontId="27" fillId="0" borderId="0" applyNumberFormat="0" applyFill="0" applyBorder="0" applyAlignment="0" applyProtection="0"/>
    <xf numFmtId="0" fontId="5" fillId="70" borderId="0" applyNumberFormat="0" applyBorder="0" applyAlignment="0" applyProtection="0"/>
    <xf numFmtId="0" fontId="6" fillId="0" borderId="39" applyNumberFormat="0" applyFill="0" applyAlignment="0" applyProtection="0"/>
    <xf numFmtId="0" fontId="5" fillId="63" borderId="0" applyNumberFormat="0" applyBorder="0" applyAlignment="0" applyProtection="0"/>
    <xf numFmtId="0" fontId="62" fillId="0" borderId="0" applyNumberFormat="0" applyFill="0" applyBorder="0" applyAlignment="0" applyProtection="0"/>
    <xf numFmtId="0" fontId="41" fillId="47" borderId="0" applyNumberFormat="0" applyBorder="0" applyAlignment="0" applyProtection="0"/>
    <xf numFmtId="0" fontId="40" fillId="63" borderId="0" applyNumberFormat="0" applyBorder="0" applyAlignment="0" applyProtection="0"/>
    <xf numFmtId="0" fontId="77" fillId="40" borderId="0" applyNumberFormat="0" applyBorder="0" applyAlignment="0" applyProtection="0"/>
    <xf numFmtId="0" fontId="41" fillId="44" borderId="0" applyNumberFormat="0" applyBorder="0" applyAlignment="0" applyProtection="0"/>
    <xf numFmtId="0" fontId="41" fillId="66" borderId="0" applyNumberFormat="0" applyBorder="0" applyAlignment="0" applyProtection="0"/>
    <xf numFmtId="0" fontId="40" fillId="61" borderId="0" applyNumberFormat="0" applyBorder="0" applyAlignment="0" applyProtection="0"/>
    <xf numFmtId="0" fontId="6" fillId="0" borderId="39" applyNumberFormat="0" applyFill="0" applyAlignment="0" applyProtection="0"/>
    <xf numFmtId="0" fontId="40" fillId="60" borderId="0" applyNumberFormat="0" applyBorder="0" applyAlignment="0" applyProtection="0"/>
    <xf numFmtId="0" fontId="5" fillId="61" borderId="0" applyNumberFormat="0" applyBorder="0" applyAlignment="0" applyProtection="0"/>
    <xf numFmtId="0" fontId="40" fillId="42" borderId="0" applyNumberFormat="0" applyBorder="0" applyAlignment="0" applyProtection="0"/>
    <xf numFmtId="176" fontId="6" fillId="0" borderId="28">
      <alignment horizontal="justify" vertical="top" wrapText="1"/>
    </xf>
    <xf numFmtId="0" fontId="40" fillId="60" borderId="0" applyNumberFormat="0" applyBorder="0" applyAlignment="0" applyProtection="0"/>
    <xf numFmtId="0" fontId="116" fillId="4" borderId="0" applyNumberFormat="0" applyBorder="0" applyAlignment="0" applyProtection="0"/>
    <xf numFmtId="0" fontId="6" fillId="0" borderId="39" applyNumberFormat="0" applyFill="0" applyAlignment="0" applyProtection="0"/>
    <xf numFmtId="0" fontId="40" fillId="40" borderId="0" applyNumberFormat="0" applyBorder="0" applyAlignment="0" applyProtection="0"/>
    <xf numFmtId="0" fontId="6" fillId="0" borderId="39" applyNumberFormat="0" applyFill="0" applyAlignment="0" applyProtection="0"/>
    <xf numFmtId="0" fontId="66" fillId="61" borderId="0" applyNumberFormat="0" applyBorder="0" applyAlignment="0" applyProtection="0"/>
    <xf numFmtId="0" fontId="5" fillId="70" borderId="0" applyNumberFormat="0" applyBorder="0" applyAlignment="0" applyProtection="0"/>
    <xf numFmtId="0" fontId="43" fillId="68" borderId="48" applyNumberFormat="0" applyAlignment="0" applyProtection="0"/>
    <xf numFmtId="0" fontId="73" fillId="7" borderId="21" applyNumberFormat="0" applyAlignment="0" applyProtection="0"/>
    <xf numFmtId="0" fontId="41" fillId="65" borderId="0" applyNumberFormat="0" applyBorder="0" applyAlignment="0" applyProtection="0"/>
    <xf numFmtId="0" fontId="40" fillId="63" borderId="0" applyNumberFormat="0" applyBorder="0" applyAlignment="0" applyProtection="0"/>
    <xf numFmtId="0" fontId="120" fillId="0" borderId="0" applyNumberFormat="0" applyFill="0" applyBorder="0" applyAlignment="0" applyProtection="0"/>
    <xf numFmtId="0" fontId="41" fillId="41" borderId="0" applyNumberFormat="0" applyBorder="0" applyAlignment="0" applyProtection="0"/>
    <xf numFmtId="0" fontId="40" fillId="8" borderId="22" applyNumberFormat="0" applyFont="0" applyAlignment="0" applyProtection="0"/>
    <xf numFmtId="0" fontId="44" fillId="69" borderId="30" applyNumberFormat="0" applyAlignment="0" applyProtection="0"/>
    <xf numFmtId="0" fontId="77" fillId="25" borderId="0" applyNumberFormat="0" applyBorder="0" applyAlignment="0" applyProtection="0"/>
    <xf numFmtId="0" fontId="40" fillId="60" borderId="0" applyNumberFormat="0" applyBorder="0" applyAlignment="0" applyProtection="0"/>
    <xf numFmtId="0" fontId="57" fillId="36" borderId="0" applyNumberFormat="0" applyBorder="0" applyAlignment="0" applyProtection="0"/>
    <xf numFmtId="0" fontId="56" fillId="0" borderId="34" applyNumberFormat="0" applyFill="0" applyAlignment="0" applyProtection="0"/>
    <xf numFmtId="0" fontId="5" fillId="61" borderId="0" applyNumberFormat="0" applyBorder="0" applyAlignment="0" applyProtection="0"/>
    <xf numFmtId="0" fontId="40" fillId="60" borderId="0" applyNumberFormat="0" applyBorder="0" applyAlignment="0" applyProtection="0"/>
    <xf numFmtId="0" fontId="6" fillId="0" borderId="39" applyNumberFormat="0" applyFill="0" applyAlignment="0" applyProtection="0"/>
    <xf numFmtId="0" fontId="77" fillId="75" borderId="0" applyNumberFormat="0" applyBorder="0" applyAlignment="0" applyProtection="0"/>
    <xf numFmtId="0" fontId="40" fillId="60" borderId="0" applyNumberFormat="0" applyBorder="0" applyAlignment="0" applyProtection="0"/>
    <xf numFmtId="0" fontId="54" fillId="62" borderId="48" applyNumberFormat="0" applyAlignment="0" applyProtection="0"/>
    <xf numFmtId="0" fontId="41" fillId="64" borderId="0" applyNumberFormat="0" applyBorder="0" applyAlignment="0" applyProtection="0"/>
    <xf numFmtId="0" fontId="41" fillId="67" borderId="0" applyNumberFormat="0" applyBorder="0" applyAlignment="0" applyProtection="0"/>
    <xf numFmtId="0" fontId="41" fillId="66" borderId="0" applyNumberFormat="0" applyBorder="0" applyAlignment="0" applyProtection="0"/>
    <xf numFmtId="0" fontId="6" fillId="0" borderId="39" applyNumberFormat="0" applyFill="0" applyAlignment="0" applyProtection="0"/>
    <xf numFmtId="0" fontId="67" fillId="60" borderId="0" applyNumberFormat="0" applyBorder="0" applyAlignment="0" applyProtection="0"/>
    <xf numFmtId="0" fontId="66" fillId="61"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119" fillId="0" borderId="0" applyNumberFormat="0" applyFill="0" applyBorder="0" applyAlignment="0" applyProtection="0"/>
    <xf numFmtId="0" fontId="40" fillId="60" borderId="0" applyNumberFormat="0" applyBorder="0" applyAlignment="0" applyProtection="0"/>
    <xf numFmtId="165" fontId="6" fillId="0" borderId="0">
      <protection locked="0"/>
    </xf>
    <xf numFmtId="0" fontId="77" fillId="61" borderId="0" applyNumberFormat="0" applyBorder="0" applyAlignment="0" applyProtection="0"/>
    <xf numFmtId="9" fontId="102" fillId="0" borderId="0"/>
    <xf numFmtId="0" fontId="43" fillId="68" borderId="48" applyNumberFormat="0" applyAlignment="0" applyProtection="0"/>
    <xf numFmtId="0" fontId="5" fillId="26" borderId="0" applyNumberFormat="0" applyBorder="0" applyAlignment="0" applyProtection="0"/>
    <xf numFmtId="0" fontId="117" fillId="0" borderId="0" applyNumberFormat="0" applyFill="0" applyBorder="0" applyAlignment="0" applyProtection="0"/>
    <xf numFmtId="0" fontId="6" fillId="0" borderId="39" applyNumberFormat="0" applyFill="0" applyAlignment="0" applyProtection="0"/>
    <xf numFmtId="0" fontId="74" fillId="0" borderId="0" applyNumberFormat="0" applyFill="0" applyBorder="0" applyAlignment="0" applyProtection="0"/>
    <xf numFmtId="0" fontId="41" fillId="43" borderId="0" applyNumberFormat="0" applyBorder="0" applyAlignment="0" applyProtection="0"/>
    <xf numFmtId="0" fontId="6" fillId="0" borderId="39" applyNumberFormat="0" applyFill="0" applyAlignment="0" applyProtection="0"/>
    <xf numFmtId="0" fontId="112" fillId="0" borderId="50" applyNumberFormat="0" applyFill="0" applyAlignment="0" applyProtection="0"/>
    <xf numFmtId="0" fontId="54" fillId="62" borderId="48" applyNumberFormat="0" applyAlignment="0" applyProtection="0"/>
    <xf numFmtId="0" fontId="41" fillId="40" borderId="0" applyNumberFormat="0" applyBorder="0" applyAlignment="0" applyProtection="0"/>
    <xf numFmtId="0" fontId="70" fillId="77" borderId="19" applyNumberFormat="0" applyAlignment="0" applyProtection="0"/>
    <xf numFmtId="0" fontId="41" fillId="45" borderId="0" applyNumberFormat="0" applyBorder="0" applyAlignment="0" applyProtection="0"/>
    <xf numFmtId="0" fontId="115" fillId="0" borderId="53" applyNumberFormat="0" applyFill="0" applyAlignment="0" applyProtection="0"/>
    <xf numFmtId="0" fontId="5" fillId="26" borderId="0" applyNumberFormat="0" applyBorder="0" applyAlignment="0" applyProtection="0"/>
    <xf numFmtId="38" fontId="6" fillId="0" borderId="0">
      <alignment horizontal="left" wrapText="1"/>
    </xf>
    <xf numFmtId="0" fontId="6" fillId="0" borderId="39" applyNumberFormat="0" applyFill="0" applyAlignment="0" applyProtection="0"/>
    <xf numFmtId="0" fontId="57" fillId="36" borderId="0" applyNumberFormat="0" applyBorder="0" applyAlignment="0" applyProtection="0"/>
    <xf numFmtId="4" fontId="118" fillId="0" borderId="0" applyFont="0" applyFill="0" applyBorder="0" applyAlignment="0" applyProtection="0"/>
    <xf numFmtId="0" fontId="77" fillId="61" borderId="0" applyNumberFormat="0" applyBorder="0" applyAlignment="0" applyProtection="0"/>
    <xf numFmtId="0" fontId="77" fillId="61" borderId="0" applyNumberFormat="0" applyBorder="0" applyAlignment="0" applyProtection="0"/>
    <xf numFmtId="0" fontId="40" fillId="60" borderId="0" applyNumberFormat="0" applyBorder="0" applyAlignment="0" applyProtection="0"/>
    <xf numFmtId="0" fontId="117" fillId="0" borderId="0" applyNumberFormat="0" applyFill="0" applyBorder="0" applyAlignment="0" applyProtection="0"/>
    <xf numFmtId="0" fontId="77" fillId="44" borderId="0" applyNumberFormat="0" applyBorder="0" applyAlignment="0" applyProtection="0"/>
    <xf numFmtId="0" fontId="43" fillId="68" borderId="48" applyNumberFormat="0" applyAlignment="0" applyProtection="0"/>
    <xf numFmtId="165" fontId="6" fillId="0" borderId="0">
      <protection locked="0"/>
    </xf>
    <xf numFmtId="0" fontId="77" fillId="44" borderId="0" applyNumberFormat="0" applyBorder="0" applyAlignment="0" applyProtection="0"/>
    <xf numFmtId="0" fontId="6" fillId="0" borderId="39" applyNumberFormat="0" applyFill="0" applyAlignment="0" applyProtection="0"/>
    <xf numFmtId="0" fontId="117" fillId="0" borderId="0" applyNumberFormat="0" applyFill="0" applyBorder="0" applyAlignment="0" applyProtection="0"/>
    <xf numFmtId="0" fontId="77" fillId="61" borderId="0" applyNumberFormat="0" applyBorder="0" applyAlignment="0" applyProtection="0"/>
    <xf numFmtId="0" fontId="118" fillId="0" borderId="39" applyNumberFormat="0" applyFont="0" applyFill="0" applyAlignment="0" applyProtection="0"/>
    <xf numFmtId="0" fontId="117" fillId="0" borderId="0" applyNumberFormat="0" applyFill="0" applyBorder="0" applyAlignment="0" applyProtection="0"/>
    <xf numFmtId="0" fontId="77" fillId="40" borderId="0" applyNumberFormat="0" applyBorder="0" applyAlignment="0" applyProtection="0"/>
    <xf numFmtId="0" fontId="41" fillId="64" borderId="0" applyNumberFormat="0" applyBorder="0" applyAlignment="0" applyProtection="0"/>
    <xf numFmtId="0" fontId="6" fillId="0" borderId="39" applyNumberFormat="0" applyFill="0" applyAlignment="0" applyProtection="0"/>
    <xf numFmtId="0" fontId="77" fillId="40" borderId="0" applyNumberFormat="0" applyBorder="0" applyAlignment="0" applyProtection="0"/>
    <xf numFmtId="0" fontId="49" fillId="59" borderId="0" applyNumberFormat="0" applyBorder="0" applyAlignment="0" applyProtection="0"/>
    <xf numFmtId="0" fontId="49" fillId="59" borderId="0" applyNumberFormat="0" applyBorder="0" applyAlignment="0" applyProtection="0"/>
    <xf numFmtId="0" fontId="51" fillId="0" borderId="0" applyNumberFormat="0" applyFill="0" applyBorder="0" applyAlignment="0" applyProtection="0"/>
    <xf numFmtId="0" fontId="5" fillId="63"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37" fontId="6" fillId="0" borderId="0" applyFill="0" applyBorder="0" applyAlignment="0" applyProtection="0"/>
    <xf numFmtId="0" fontId="77" fillId="44" borderId="0" applyNumberFormat="0" applyBorder="0" applyAlignment="0" applyProtection="0"/>
    <xf numFmtId="0" fontId="118" fillId="0" borderId="39" applyNumberFormat="0" applyFont="0" applyFill="0" applyAlignment="0" applyProtection="0"/>
    <xf numFmtId="0" fontId="5" fillId="36" borderId="0" applyNumberFormat="0" applyBorder="0" applyAlignment="0" applyProtection="0"/>
    <xf numFmtId="0" fontId="6" fillId="0" borderId="39" applyNumberFormat="0" applyFill="0" applyAlignment="0" applyProtection="0"/>
    <xf numFmtId="0" fontId="69" fillId="36" borderId="18" applyNumberFormat="0" applyAlignment="0" applyProtection="0"/>
    <xf numFmtId="0" fontId="77" fillId="39" borderId="0" applyNumberFormat="0" applyBorder="0" applyAlignment="0" applyProtection="0"/>
    <xf numFmtId="0" fontId="67" fillId="60" borderId="0" applyNumberFormat="0" applyBorder="0" applyAlignment="0" applyProtection="0"/>
    <xf numFmtId="0" fontId="77" fillId="44" borderId="0" applyNumberFormat="0" applyBorder="0" applyAlignment="0" applyProtection="0"/>
    <xf numFmtId="0" fontId="70" fillId="77" borderId="19" applyNumberFormat="0" applyAlignment="0" applyProtection="0"/>
    <xf numFmtId="0" fontId="40" fillId="8" borderId="22" applyNumberFormat="0" applyFont="0" applyAlignment="0" applyProtection="0"/>
    <xf numFmtId="0" fontId="40" fillId="63" borderId="0" applyNumberFormat="0" applyBorder="0" applyAlignment="0" applyProtection="0"/>
    <xf numFmtId="0" fontId="113" fillId="0" borderId="51" applyNumberFormat="0" applyFill="0" applyAlignment="0" applyProtection="0"/>
    <xf numFmtId="0" fontId="42" fillId="39"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43" fillId="68" borderId="48" applyNumberFormat="0" applyAlignment="0" applyProtection="0"/>
    <xf numFmtId="0" fontId="6" fillId="0" borderId="39" applyNumberFormat="0" applyFill="0" applyAlignment="0" applyProtection="0"/>
    <xf numFmtId="0" fontId="5" fillId="39" borderId="0" applyNumberFormat="0" applyBorder="0" applyAlignment="0" applyProtection="0"/>
    <xf numFmtId="0" fontId="51" fillId="0" borderId="0" applyNumberFormat="0" applyFill="0" applyBorder="0" applyAlignment="0" applyProtection="0"/>
    <xf numFmtId="0" fontId="76" fillId="0" borderId="57" applyNumberFormat="0" applyFill="0" applyAlignment="0" applyProtection="0"/>
    <xf numFmtId="0" fontId="114" fillId="0" borderId="52" applyNumberFormat="0" applyFill="0" applyAlignment="0" applyProtection="0"/>
    <xf numFmtId="0" fontId="40" fillId="62" borderId="0" applyNumberFormat="0" applyBorder="0" applyAlignment="0" applyProtection="0"/>
    <xf numFmtId="0" fontId="77" fillId="44" borderId="0" applyNumberFormat="0" applyBorder="0" applyAlignment="0" applyProtection="0"/>
    <xf numFmtId="0" fontId="6" fillId="0" borderId="39" applyNumberFormat="0" applyFill="0" applyAlignment="0" applyProtection="0"/>
    <xf numFmtId="0" fontId="48" fillId="0" borderId="0" applyNumberFormat="0" applyFill="0" applyBorder="0" applyAlignment="0" applyProtection="0"/>
    <xf numFmtId="0" fontId="112" fillId="0" borderId="50" applyNumberFormat="0" applyFill="0" applyAlignment="0" applyProtection="0"/>
    <xf numFmtId="0" fontId="53" fillId="0" borderId="0" applyNumberFormat="0" applyFill="0" applyBorder="0" applyAlignment="0" applyProtection="0"/>
    <xf numFmtId="0" fontId="6" fillId="0" borderId="39" applyNumberFormat="0" applyFill="0" applyAlignment="0" applyProtection="0"/>
    <xf numFmtId="0" fontId="41" fillId="64" borderId="0" applyNumberFormat="0" applyBorder="0" applyAlignment="0" applyProtection="0"/>
    <xf numFmtId="0" fontId="5" fillId="0" borderId="0"/>
    <xf numFmtId="0" fontId="118" fillId="0" borderId="39" applyNumberFormat="0" applyFont="0" applyFill="0" applyAlignment="0" applyProtection="0"/>
    <xf numFmtId="0" fontId="5" fillId="39" borderId="0" applyNumberFormat="0" applyBorder="0" applyAlignment="0" applyProtection="0"/>
    <xf numFmtId="0" fontId="74" fillId="0" borderId="0" applyNumberFormat="0" applyFill="0" applyBorder="0" applyAlignment="0" applyProtection="0"/>
    <xf numFmtId="0" fontId="67" fillId="60" borderId="0" applyNumberFormat="0" applyBorder="0" applyAlignment="0" applyProtection="0"/>
    <xf numFmtId="0" fontId="77" fillId="75" borderId="0" applyNumberFormat="0" applyBorder="0" applyAlignment="0" applyProtection="0"/>
    <xf numFmtId="0" fontId="77" fillId="61" borderId="0" applyNumberFormat="0" applyBorder="0" applyAlignment="0" applyProtection="0"/>
    <xf numFmtId="0" fontId="6" fillId="0" borderId="39" applyNumberFormat="0" applyFill="0" applyAlignment="0" applyProtection="0"/>
    <xf numFmtId="0" fontId="40" fillId="59" borderId="0" applyNumberFormat="0" applyBorder="0" applyAlignment="0" applyProtection="0"/>
    <xf numFmtId="0" fontId="6" fillId="0" borderId="39" applyNumberFormat="0" applyFill="0" applyAlignment="0" applyProtection="0"/>
    <xf numFmtId="0" fontId="41" fillId="67" borderId="0" applyNumberFormat="0" applyBorder="0" applyAlignment="0" applyProtection="0"/>
    <xf numFmtId="0" fontId="40" fillId="70" borderId="54" applyNumberFormat="0" applyFont="0" applyAlignment="0" applyProtection="0"/>
    <xf numFmtId="0" fontId="5" fillId="70" borderId="0" applyNumberFormat="0" applyBorder="0" applyAlignment="0" applyProtection="0"/>
    <xf numFmtId="0" fontId="44" fillId="69" borderId="30" applyNumberFormat="0" applyAlignment="0" applyProtection="0"/>
    <xf numFmtId="0" fontId="66" fillId="61" borderId="0" applyNumberFormat="0" applyBorder="0" applyAlignment="0" applyProtection="0"/>
    <xf numFmtId="0" fontId="75" fillId="0" borderId="0" applyNumberFormat="0" applyFill="0" applyBorder="0" applyAlignment="0" applyProtection="0"/>
    <xf numFmtId="0" fontId="116" fillId="4"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40" fillId="60" borderId="0" applyNumberFormat="0" applyBorder="0" applyAlignment="0" applyProtection="0"/>
    <xf numFmtId="0" fontId="77" fillId="44" borderId="0" applyNumberFormat="0" applyBorder="0" applyAlignment="0" applyProtection="0"/>
    <xf numFmtId="0" fontId="74" fillId="0" borderId="0" applyNumberFormat="0" applyFill="0" applyBorder="0" applyAlignment="0" applyProtection="0"/>
    <xf numFmtId="0" fontId="5" fillId="62" borderId="0" applyNumberFormat="0" applyBorder="0" applyAlignment="0" applyProtection="0"/>
    <xf numFmtId="0" fontId="76" fillId="0" borderId="57" applyNumberFormat="0" applyFill="0" applyAlignment="0" applyProtection="0"/>
    <xf numFmtId="0" fontId="77" fillId="76" borderId="0" applyNumberFormat="0" applyBorder="0" applyAlignment="0" applyProtection="0"/>
    <xf numFmtId="0" fontId="115" fillId="0" borderId="53" applyNumberFormat="0" applyFill="0" applyAlignment="0" applyProtection="0"/>
    <xf numFmtId="0" fontId="77" fillId="42" borderId="0" applyNumberFormat="0" applyBorder="0" applyAlignment="0" applyProtection="0"/>
    <xf numFmtId="0" fontId="41" fillId="43" borderId="0" applyNumberFormat="0" applyBorder="0" applyAlignment="0" applyProtection="0"/>
    <xf numFmtId="0" fontId="77" fillId="42" borderId="0" applyNumberFormat="0" applyBorder="0" applyAlignment="0" applyProtection="0"/>
    <xf numFmtId="0" fontId="5" fillId="70" borderId="0" applyNumberFormat="0" applyBorder="0" applyAlignment="0" applyProtection="0"/>
    <xf numFmtId="0" fontId="49" fillId="59" borderId="0" applyNumberFormat="0" applyBorder="0" applyAlignment="0" applyProtection="0"/>
    <xf numFmtId="0" fontId="41" fillId="66" borderId="0" applyNumberFormat="0" applyBorder="0" applyAlignment="0" applyProtection="0"/>
    <xf numFmtId="0" fontId="41" fillId="64" borderId="0" applyNumberFormat="0" applyBorder="0" applyAlignment="0" applyProtection="0"/>
    <xf numFmtId="0" fontId="6" fillId="0" borderId="39" applyNumberFormat="0" applyFill="0" applyAlignment="0" applyProtection="0"/>
    <xf numFmtId="0" fontId="41" fillId="40" borderId="0" applyNumberFormat="0" applyBorder="0" applyAlignment="0" applyProtection="0"/>
    <xf numFmtId="0" fontId="111" fillId="77" borderId="18" applyNumberFormat="0" applyAlignment="0" applyProtection="0"/>
    <xf numFmtId="0" fontId="9" fillId="0" borderId="0"/>
    <xf numFmtId="0" fontId="77" fillId="40" borderId="0" applyNumberFormat="0" applyBorder="0" applyAlignment="0" applyProtection="0"/>
    <xf numFmtId="0" fontId="6" fillId="0" borderId="39" applyNumberFormat="0" applyFill="0" applyAlignment="0" applyProtection="0"/>
    <xf numFmtId="0" fontId="40" fillId="61" borderId="0" applyNumberFormat="0" applyBorder="0" applyAlignment="0" applyProtection="0"/>
    <xf numFmtId="0" fontId="111" fillId="77" borderId="18" applyNumberFormat="0" applyAlignment="0" applyProtection="0"/>
    <xf numFmtId="0" fontId="113" fillId="0" borderId="51" applyNumberFormat="0" applyFill="0" applyAlignment="0" applyProtection="0"/>
    <xf numFmtId="0" fontId="118" fillId="0" borderId="39" applyNumberFormat="0" applyFont="0" applyFill="0" applyAlignment="0" applyProtection="0"/>
    <xf numFmtId="165" fontId="6" fillId="0" borderId="0">
      <protection locked="0"/>
    </xf>
    <xf numFmtId="0" fontId="115" fillId="0" borderId="53" applyNumberFormat="0" applyFill="0" applyAlignment="0" applyProtection="0"/>
    <xf numFmtId="37" fontId="6" fillId="0" borderId="0" applyFill="0" applyBorder="0" applyAlignment="0" applyProtection="0"/>
    <xf numFmtId="0" fontId="53" fillId="0" borderId="0" applyNumberFormat="0" applyFill="0" applyBorder="0" applyAlignment="0" applyProtection="0"/>
    <xf numFmtId="0" fontId="73" fillId="7" borderId="21" applyNumberFormat="0" applyAlignment="0" applyProtection="0"/>
    <xf numFmtId="0" fontId="40" fillId="47" borderId="0" applyNumberFormat="0" applyBorder="0" applyAlignment="0" applyProtection="0"/>
    <xf numFmtId="0" fontId="9" fillId="0" borderId="0"/>
    <xf numFmtId="0" fontId="41" fillId="43" borderId="0" applyNumberFormat="0" applyBorder="0" applyAlignment="0" applyProtection="0"/>
    <xf numFmtId="0" fontId="114" fillId="0" borderId="0" applyNumberFormat="0" applyFill="0" applyBorder="0" applyAlignment="0" applyProtection="0"/>
    <xf numFmtId="0" fontId="6" fillId="0" borderId="39" applyNumberFormat="0" applyFill="0" applyAlignment="0" applyProtection="0"/>
    <xf numFmtId="0" fontId="53" fillId="0" borderId="33" applyNumberFormat="0" applyFill="0" applyAlignment="0" applyProtection="0"/>
    <xf numFmtId="0" fontId="77" fillId="44" borderId="0" applyNumberFormat="0" applyBorder="0" applyAlignment="0" applyProtection="0"/>
    <xf numFmtId="0" fontId="69" fillId="36" borderId="18" applyNumberFormat="0" applyAlignment="0" applyProtection="0"/>
    <xf numFmtId="0" fontId="40" fillId="40" borderId="0" applyNumberFormat="0" applyBorder="0" applyAlignment="0" applyProtection="0"/>
    <xf numFmtId="0" fontId="57" fillId="36"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9" fillId="0" borderId="0"/>
    <xf numFmtId="0" fontId="116" fillId="4" borderId="0" applyNumberFormat="0" applyBorder="0" applyAlignment="0" applyProtection="0"/>
    <xf numFmtId="0" fontId="5" fillId="70" borderId="0" applyNumberFormat="0" applyBorder="0" applyAlignment="0" applyProtection="0"/>
    <xf numFmtId="0" fontId="41" fillId="45" borderId="0" applyNumberFormat="0" applyBorder="0" applyAlignment="0" applyProtection="0"/>
    <xf numFmtId="165" fontId="6" fillId="0" borderId="0">
      <protection locked="0"/>
    </xf>
    <xf numFmtId="0" fontId="77" fillId="39" borderId="0" applyNumberFormat="0" applyBorder="0" applyAlignment="0" applyProtection="0"/>
    <xf numFmtId="0" fontId="6" fillId="0" borderId="39" applyNumberFormat="0" applyFill="0" applyAlignment="0" applyProtection="0"/>
    <xf numFmtId="0" fontId="40" fillId="61" borderId="0" applyNumberFormat="0" applyBorder="0" applyAlignment="0" applyProtection="0"/>
    <xf numFmtId="0" fontId="9" fillId="0" borderId="0"/>
    <xf numFmtId="0" fontId="77" fillId="42" borderId="0" applyNumberFormat="0" applyBorder="0" applyAlignment="0" applyProtection="0"/>
    <xf numFmtId="0" fontId="69" fillId="36" borderId="18" applyNumberFormat="0" applyAlignment="0" applyProtection="0"/>
    <xf numFmtId="0" fontId="77" fillId="42" borderId="0" applyNumberFormat="0" applyBorder="0" applyAlignment="0" applyProtection="0"/>
    <xf numFmtId="174" fontId="6" fillId="0" borderId="0" applyFill="0" applyBorder="0" applyAlignment="0" applyProtection="0"/>
    <xf numFmtId="0" fontId="6" fillId="0" borderId="39" applyNumberFormat="0" applyFill="0" applyAlignment="0" applyProtection="0"/>
    <xf numFmtId="0" fontId="59" fillId="0" borderId="0" applyNumberFormat="0" applyFill="0" applyBorder="0" applyAlignment="0" applyProtection="0"/>
    <xf numFmtId="176" fontId="6" fillId="0" borderId="28">
      <alignment horizontal="justify" vertical="top" wrapText="1"/>
    </xf>
    <xf numFmtId="0" fontId="117" fillId="0" borderId="0" applyNumberFormat="0" applyFill="0" applyBorder="0" applyAlignment="0" applyProtection="0"/>
    <xf numFmtId="0" fontId="6" fillId="0" borderId="39" applyNumberFormat="0" applyFill="0" applyAlignment="0" applyProtection="0"/>
    <xf numFmtId="38" fontId="6" fillId="0" borderId="0">
      <alignment horizontal="left" wrapText="1"/>
    </xf>
    <xf numFmtId="0" fontId="41" fillId="43" borderId="0" applyNumberFormat="0" applyBorder="0" applyAlignment="0" applyProtection="0"/>
    <xf numFmtId="0" fontId="27" fillId="0" borderId="0" applyNumberFormat="0" applyFill="0" applyBorder="0" applyAlignment="0" applyProtection="0"/>
    <xf numFmtId="0" fontId="40" fillId="61" borderId="0" applyNumberFormat="0" applyBorder="0" applyAlignment="0" applyProtection="0"/>
    <xf numFmtId="0" fontId="6" fillId="0" borderId="39" applyNumberFormat="0" applyFill="0" applyAlignment="0" applyProtection="0"/>
    <xf numFmtId="0" fontId="114" fillId="0" borderId="0" applyNumberFormat="0" applyFill="0" applyBorder="0" applyAlignment="0" applyProtection="0"/>
    <xf numFmtId="0" fontId="75" fillId="0" borderId="0" applyNumberFormat="0" applyFill="0" applyBorder="0" applyAlignment="0" applyProtection="0"/>
    <xf numFmtId="0" fontId="70" fillId="77" borderId="19" applyNumberFormat="0" applyAlignment="0" applyProtection="0"/>
    <xf numFmtId="0" fontId="43" fillId="68" borderId="48" applyNumberFormat="0" applyAlignment="0" applyProtection="0"/>
    <xf numFmtId="0" fontId="77" fillId="61" borderId="0" applyNumberFormat="0" applyBorder="0" applyAlignment="0" applyProtection="0"/>
    <xf numFmtId="0" fontId="5" fillId="61" borderId="0" applyNumberFormat="0" applyBorder="0" applyAlignment="0" applyProtection="0"/>
    <xf numFmtId="0" fontId="6" fillId="0" borderId="39" applyNumberFormat="0" applyFill="0" applyAlignment="0" applyProtection="0"/>
    <xf numFmtId="0" fontId="41" fillId="66" borderId="0" applyNumberFormat="0" applyBorder="0" applyAlignment="0" applyProtection="0"/>
    <xf numFmtId="0" fontId="119" fillId="0" borderId="0" applyNumberFormat="0" applyFill="0" applyBorder="0" applyAlignment="0" applyProtection="0"/>
    <xf numFmtId="0" fontId="6" fillId="0" borderId="39" applyNumberFormat="0" applyFill="0" applyAlignment="0" applyProtection="0"/>
    <xf numFmtId="0" fontId="40" fillId="70" borderId="54" applyNumberFormat="0" applyFont="0" applyAlignment="0" applyProtection="0"/>
    <xf numFmtId="0" fontId="77" fillId="25" borderId="0" applyNumberFormat="0" applyBorder="0" applyAlignment="0" applyProtection="0"/>
    <xf numFmtId="0" fontId="69" fillId="36" borderId="18" applyNumberFormat="0" applyAlignment="0" applyProtection="0"/>
    <xf numFmtId="0" fontId="43" fillId="68" borderId="48" applyNumberFormat="0" applyAlignment="0" applyProtection="0"/>
    <xf numFmtId="0" fontId="114" fillId="0" borderId="52" applyNumberFormat="0" applyFill="0" applyAlignment="0" applyProtection="0"/>
    <xf numFmtId="0" fontId="9" fillId="0" borderId="0"/>
    <xf numFmtId="0" fontId="77" fillId="44"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9" fillId="0" borderId="0"/>
    <xf numFmtId="0" fontId="115" fillId="0" borderId="53" applyNumberFormat="0" applyFill="0" applyAlignment="0" applyProtection="0"/>
    <xf numFmtId="0" fontId="113" fillId="0" borderId="51" applyNumberFormat="0" applyFill="0" applyAlignment="0" applyProtection="0"/>
    <xf numFmtId="0" fontId="40" fillId="8" borderId="22" applyNumberFormat="0" applyFont="0" applyAlignment="0" applyProtection="0"/>
    <xf numFmtId="0" fontId="77" fillId="61" borderId="0" applyNumberFormat="0" applyBorder="0" applyAlignment="0" applyProtection="0"/>
    <xf numFmtId="0" fontId="41" fillId="66" borderId="0" applyNumberFormat="0" applyBorder="0" applyAlignment="0" applyProtection="0"/>
    <xf numFmtId="0" fontId="77" fillId="39" borderId="0" applyNumberFormat="0" applyBorder="0" applyAlignment="0" applyProtection="0"/>
    <xf numFmtId="0" fontId="112" fillId="0" borderId="50" applyNumberFormat="0" applyFill="0" applyAlignment="0" applyProtection="0"/>
    <xf numFmtId="0" fontId="5" fillId="70" borderId="0" applyNumberFormat="0" applyBorder="0" applyAlignment="0" applyProtection="0"/>
    <xf numFmtId="0" fontId="6" fillId="0" borderId="39" applyNumberFormat="0" applyFill="0" applyAlignment="0" applyProtection="0"/>
    <xf numFmtId="0" fontId="41" fillId="64" borderId="0" applyNumberFormat="0" applyBorder="0" applyAlignment="0" applyProtection="0"/>
    <xf numFmtId="0" fontId="62" fillId="0" borderId="0" applyNumberFormat="0" applyFill="0" applyBorder="0" applyAlignment="0" applyProtection="0"/>
    <xf numFmtId="0" fontId="118" fillId="0" borderId="39" applyNumberFormat="0" applyFont="0" applyFill="0" applyAlignment="0" applyProtection="0"/>
    <xf numFmtId="0" fontId="6" fillId="0" borderId="39" applyNumberFormat="0" applyFill="0" applyAlignment="0" applyProtection="0"/>
    <xf numFmtId="2" fontId="6" fillId="0" borderId="0" applyFill="0" applyBorder="0" applyAlignment="0" applyProtection="0"/>
    <xf numFmtId="0" fontId="40" fillId="63" borderId="0" applyNumberFormat="0" applyBorder="0" applyAlignment="0" applyProtection="0"/>
    <xf numFmtId="0" fontId="113" fillId="0" borderId="51" applyNumberFormat="0" applyFill="0" applyAlignment="0" applyProtection="0"/>
    <xf numFmtId="0" fontId="41" fillId="67" borderId="0" applyNumberFormat="0" applyBorder="0" applyAlignment="0" applyProtection="0"/>
    <xf numFmtId="0" fontId="41" fillId="65" borderId="0" applyNumberFormat="0" applyBorder="0" applyAlignment="0" applyProtection="0"/>
    <xf numFmtId="0" fontId="59" fillId="0" borderId="0" applyNumberFormat="0" applyFill="0" applyBorder="0" applyAlignment="0" applyProtection="0"/>
    <xf numFmtId="0" fontId="113" fillId="0" borderId="51" applyNumberFormat="0" applyFill="0" applyAlignment="0" applyProtection="0"/>
    <xf numFmtId="0" fontId="5" fillId="63" borderId="0" applyNumberFormat="0" applyBorder="0" applyAlignment="0" applyProtection="0"/>
    <xf numFmtId="37" fontId="6" fillId="0" borderId="0" applyFill="0" applyBorder="0" applyAlignment="0" applyProtection="0"/>
    <xf numFmtId="0" fontId="6" fillId="0" borderId="39" applyNumberFormat="0" applyFill="0" applyAlignment="0" applyProtection="0"/>
    <xf numFmtId="174" fontId="6" fillId="0" borderId="0" applyFill="0" applyBorder="0" applyAlignment="0" applyProtection="0"/>
    <xf numFmtId="0" fontId="41" fillId="47" borderId="0" applyNumberFormat="0" applyBorder="0" applyAlignment="0" applyProtection="0"/>
    <xf numFmtId="0" fontId="5" fillId="0" borderId="0"/>
    <xf numFmtId="0" fontId="6" fillId="0" borderId="39" applyNumberFormat="0" applyFill="0" applyAlignment="0" applyProtection="0"/>
    <xf numFmtId="0" fontId="27" fillId="0" borderId="0" applyNumberFormat="0" applyFill="0" applyBorder="0" applyAlignment="0" applyProtection="0"/>
    <xf numFmtId="0" fontId="67" fillId="60" borderId="0" applyNumberFormat="0" applyBorder="0" applyAlignment="0" applyProtection="0"/>
    <xf numFmtId="0" fontId="53" fillId="0" borderId="0" applyNumberFormat="0" applyFill="0" applyBorder="0" applyAlignment="0" applyProtection="0"/>
    <xf numFmtId="0" fontId="77" fillId="42" borderId="0" applyNumberFormat="0" applyBorder="0" applyAlignment="0" applyProtection="0"/>
    <xf numFmtId="0" fontId="41" fillId="41" borderId="0" applyNumberFormat="0" applyBorder="0" applyAlignment="0" applyProtection="0"/>
    <xf numFmtId="0" fontId="6" fillId="0" borderId="39" applyNumberFormat="0" applyFill="0" applyAlignment="0" applyProtection="0"/>
    <xf numFmtId="0" fontId="77" fillId="42" borderId="0" applyNumberFormat="0" applyBorder="0" applyAlignment="0" applyProtection="0"/>
    <xf numFmtId="0" fontId="5" fillId="61"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38" fontId="6" fillId="0" borderId="0">
      <alignment horizontal="left" wrapText="1"/>
    </xf>
    <xf numFmtId="0" fontId="111" fillId="77" borderId="18" applyNumberFormat="0" applyAlignment="0" applyProtection="0"/>
    <xf numFmtId="0" fontId="5" fillId="70" borderId="0" applyNumberFormat="0" applyBorder="0" applyAlignment="0" applyProtection="0"/>
    <xf numFmtId="0" fontId="69" fillId="36" borderId="18" applyNumberFormat="0" applyAlignment="0" applyProtection="0"/>
    <xf numFmtId="0" fontId="40" fillId="47" borderId="0" applyNumberFormat="0" applyBorder="0" applyAlignment="0" applyProtection="0"/>
    <xf numFmtId="174" fontId="6" fillId="0" borderId="0" applyFill="0" applyBorder="0" applyAlignment="0" applyProtection="0"/>
    <xf numFmtId="0" fontId="5" fillId="61" borderId="0" applyNumberFormat="0" applyBorder="0" applyAlignment="0" applyProtection="0"/>
    <xf numFmtId="0" fontId="40" fillId="39" borderId="0" applyNumberFormat="0" applyBorder="0" applyAlignment="0" applyProtection="0"/>
    <xf numFmtId="0" fontId="41" fillId="64" borderId="0" applyNumberFormat="0" applyBorder="0" applyAlignment="0" applyProtection="0"/>
    <xf numFmtId="0" fontId="77" fillId="75" borderId="0" applyNumberFormat="0" applyBorder="0" applyAlignment="0" applyProtection="0"/>
    <xf numFmtId="0" fontId="113" fillId="0" borderId="51" applyNumberFormat="0" applyFill="0" applyAlignment="0" applyProtection="0"/>
    <xf numFmtId="0" fontId="77" fillId="61" borderId="0" applyNumberFormat="0" applyBorder="0" applyAlignment="0" applyProtection="0"/>
    <xf numFmtId="0" fontId="6" fillId="0" borderId="39" applyNumberFormat="0" applyFill="0" applyAlignment="0" applyProtection="0"/>
    <xf numFmtId="0" fontId="9" fillId="0" borderId="0"/>
    <xf numFmtId="0" fontId="41" fillId="65" borderId="0" applyNumberFormat="0" applyBorder="0" applyAlignment="0" applyProtection="0"/>
    <xf numFmtId="0" fontId="75" fillId="0" borderId="0" applyNumberFormat="0" applyFill="0" applyBorder="0" applyAlignment="0" applyProtection="0"/>
    <xf numFmtId="0" fontId="6" fillId="0" borderId="39" applyNumberFormat="0" applyFill="0" applyAlignment="0" applyProtection="0"/>
    <xf numFmtId="0" fontId="114" fillId="0" borderId="0" applyNumberFormat="0" applyFill="0" applyBorder="0" applyAlignment="0" applyProtection="0"/>
    <xf numFmtId="0" fontId="76" fillId="0" borderId="57" applyNumberFormat="0" applyFill="0" applyAlignment="0" applyProtection="0"/>
    <xf numFmtId="0" fontId="5" fillId="70" borderId="0" applyNumberFormat="0" applyBorder="0" applyAlignment="0" applyProtection="0"/>
    <xf numFmtId="0" fontId="69" fillId="36" borderId="18" applyNumberFormat="0" applyAlignment="0" applyProtection="0"/>
    <xf numFmtId="0" fontId="42" fillId="39" borderId="0" applyNumberFormat="0" applyBorder="0" applyAlignment="0" applyProtection="0"/>
    <xf numFmtId="0" fontId="49" fillId="59" borderId="0" applyNumberFormat="0" applyBorder="0" applyAlignment="0" applyProtection="0"/>
    <xf numFmtId="0" fontId="27" fillId="0" borderId="0" applyNumberFormat="0" applyFill="0" applyBorder="0" applyAlignment="0" applyProtection="0"/>
    <xf numFmtId="9" fontId="102" fillId="0" borderId="0"/>
    <xf numFmtId="0" fontId="58" fillId="68" borderId="55" applyNumberFormat="0" applyAlignment="0" applyProtection="0"/>
    <xf numFmtId="0" fontId="40" fillId="63" borderId="0" applyNumberFormat="0" applyBorder="0" applyAlignment="0" applyProtection="0"/>
    <xf numFmtId="0" fontId="41" fillId="45" borderId="0" applyNumberFormat="0" applyBorder="0" applyAlignment="0" applyProtection="0"/>
    <xf numFmtId="0" fontId="40" fillId="60" borderId="0" applyNumberFormat="0" applyBorder="0" applyAlignment="0" applyProtection="0"/>
    <xf numFmtId="0" fontId="41" fillId="43"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176" fontId="6" fillId="0" borderId="28">
      <alignment horizontal="justify" vertical="top" wrapText="1"/>
    </xf>
    <xf numFmtId="0" fontId="53" fillId="0" borderId="0" applyNumberFormat="0" applyFill="0" applyBorder="0" applyAlignment="0" applyProtection="0"/>
    <xf numFmtId="0" fontId="73" fillId="7" borderId="21" applyNumberFormat="0" applyAlignment="0" applyProtection="0"/>
    <xf numFmtId="174" fontId="6" fillId="0" borderId="0" applyFill="0" applyBorder="0" applyAlignment="0" applyProtection="0"/>
    <xf numFmtId="0" fontId="114" fillId="0" borderId="0" applyNumberFormat="0" applyFill="0" applyBorder="0" applyAlignment="0" applyProtection="0"/>
    <xf numFmtId="0" fontId="40" fillId="40" borderId="0" applyNumberFormat="0" applyBorder="0" applyAlignment="0" applyProtection="0"/>
    <xf numFmtId="0" fontId="40" fillId="58" borderId="0" applyNumberFormat="0" applyBorder="0" applyAlignment="0" applyProtection="0"/>
    <xf numFmtId="0" fontId="66" fillId="61" borderId="0" applyNumberFormat="0" applyBorder="0" applyAlignment="0" applyProtection="0"/>
    <xf numFmtId="0" fontId="6" fillId="0" borderId="39" applyNumberFormat="0" applyFill="0" applyAlignment="0" applyProtection="0"/>
    <xf numFmtId="0" fontId="5" fillId="62" borderId="0" applyNumberFormat="0" applyBorder="0" applyAlignment="0" applyProtection="0"/>
    <xf numFmtId="0" fontId="42" fillId="39" borderId="0" applyNumberFormat="0" applyBorder="0" applyAlignment="0" applyProtection="0"/>
    <xf numFmtId="0" fontId="66" fillId="61" borderId="0" applyNumberFormat="0" applyBorder="0" applyAlignment="0" applyProtection="0"/>
    <xf numFmtId="0" fontId="41" fillId="65" borderId="0" applyNumberFormat="0" applyBorder="0" applyAlignment="0" applyProtection="0"/>
    <xf numFmtId="0" fontId="77" fillId="39" borderId="0" applyNumberFormat="0" applyBorder="0" applyAlignment="0" applyProtection="0"/>
    <xf numFmtId="0" fontId="5" fillId="26" borderId="0" applyNumberFormat="0" applyBorder="0" applyAlignment="0" applyProtection="0"/>
    <xf numFmtId="4" fontId="118" fillId="0" borderId="0" applyFont="0" applyFill="0" applyBorder="0" applyAlignment="0" applyProtection="0"/>
    <xf numFmtId="0" fontId="5" fillId="26" borderId="0" applyNumberFormat="0" applyBorder="0" applyAlignment="0" applyProtection="0"/>
    <xf numFmtId="0" fontId="77" fillId="41" borderId="0" applyNumberFormat="0" applyBorder="0" applyAlignment="0" applyProtection="0"/>
    <xf numFmtId="0" fontId="9" fillId="0" borderId="0"/>
    <xf numFmtId="0" fontId="5" fillId="40" borderId="0" applyNumberFormat="0" applyBorder="0" applyAlignment="0" applyProtection="0"/>
    <xf numFmtId="0" fontId="120" fillId="0" borderId="0" applyNumberFormat="0" applyFill="0" applyBorder="0" applyAlignment="0" applyProtection="0"/>
    <xf numFmtId="0" fontId="70" fillId="77" borderId="19" applyNumberFormat="0" applyAlignment="0" applyProtection="0"/>
    <xf numFmtId="0" fontId="40" fillId="62" borderId="0" applyNumberFormat="0" applyBorder="0" applyAlignment="0" applyProtection="0"/>
    <xf numFmtId="0" fontId="5" fillId="70" borderId="0" applyNumberFormat="0" applyBorder="0" applyAlignment="0" applyProtection="0"/>
    <xf numFmtId="0" fontId="114" fillId="0" borderId="52" applyNumberFormat="0" applyFill="0" applyAlignment="0" applyProtection="0"/>
    <xf numFmtId="0" fontId="40" fillId="58" borderId="0" applyNumberFormat="0" applyBorder="0" applyAlignment="0" applyProtection="0"/>
    <xf numFmtId="0" fontId="41" fillId="66" borderId="0" applyNumberFormat="0" applyBorder="0" applyAlignment="0" applyProtection="0"/>
    <xf numFmtId="0" fontId="40" fillId="62" borderId="0" applyNumberFormat="0" applyBorder="0" applyAlignment="0" applyProtection="0"/>
    <xf numFmtId="0" fontId="74" fillId="0" borderId="0" applyNumberFormat="0" applyFill="0" applyBorder="0" applyAlignment="0" applyProtection="0"/>
    <xf numFmtId="0" fontId="40" fillId="61" borderId="0" applyNumberFormat="0" applyBorder="0" applyAlignment="0" applyProtection="0"/>
    <xf numFmtId="0" fontId="6" fillId="0" borderId="39" applyNumberFormat="0" applyFill="0" applyAlignment="0" applyProtection="0"/>
    <xf numFmtId="0" fontId="119" fillId="0" borderId="0" applyNumberFormat="0" applyFill="0" applyBorder="0" applyAlignment="0" applyProtection="0"/>
    <xf numFmtId="0" fontId="116" fillId="4" borderId="0" applyNumberFormat="0" applyBorder="0" applyAlignment="0" applyProtection="0"/>
    <xf numFmtId="0" fontId="40" fillId="70" borderId="54" applyNumberFormat="0" applyFont="0" applyAlignment="0" applyProtection="0"/>
    <xf numFmtId="0" fontId="77" fillId="42" borderId="0" applyNumberFormat="0" applyBorder="0" applyAlignment="0" applyProtection="0"/>
    <xf numFmtId="0" fontId="48" fillId="0" borderId="0" applyNumberFormat="0" applyFill="0" applyBorder="0" applyAlignment="0" applyProtection="0"/>
    <xf numFmtId="0" fontId="77" fillId="41" borderId="0" applyNumberFormat="0" applyBorder="0" applyAlignment="0" applyProtection="0"/>
    <xf numFmtId="0" fontId="43" fillId="68" borderId="48" applyNumberFormat="0" applyAlignment="0" applyProtection="0"/>
    <xf numFmtId="0" fontId="77" fillId="42" borderId="0" applyNumberFormat="0" applyBorder="0" applyAlignment="0" applyProtection="0"/>
    <xf numFmtId="0" fontId="77" fillId="42" borderId="0" applyNumberFormat="0" applyBorder="0" applyAlignment="0" applyProtection="0"/>
    <xf numFmtId="0" fontId="41" fillId="40" borderId="0" applyNumberFormat="0" applyBorder="0" applyAlignment="0" applyProtection="0"/>
    <xf numFmtId="0" fontId="9" fillId="0" borderId="0"/>
    <xf numFmtId="0" fontId="5" fillId="0" borderId="0"/>
    <xf numFmtId="2" fontId="6" fillId="0" borderId="0" applyFill="0" applyBorder="0" applyAlignment="0" applyProtection="0"/>
    <xf numFmtId="0" fontId="5" fillId="39" borderId="0" applyNumberFormat="0" applyBorder="0" applyAlignment="0" applyProtection="0"/>
    <xf numFmtId="0" fontId="41" fillId="41" borderId="0" applyNumberFormat="0" applyBorder="0" applyAlignment="0" applyProtection="0"/>
    <xf numFmtId="0" fontId="6" fillId="0" borderId="39" applyNumberFormat="0" applyFill="0" applyAlignment="0" applyProtection="0"/>
    <xf numFmtId="0" fontId="115" fillId="0" borderId="53" applyNumberFormat="0" applyFill="0" applyAlignment="0" applyProtection="0"/>
    <xf numFmtId="0" fontId="40" fillId="63" borderId="0" applyNumberFormat="0" applyBorder="0" applyAlignment="0" applyProtection="0"/>
    <xf numFmtId="176" fontId="6" fillId="0" borderId="28">
      <alignment horizontal="justify" vertical="top" wrapText="1"/>
    </xf>
    <xf numFmtId="0" fontId="5" fillId="36" borderId="0" applyNumberFormat="0" applyBorder="0" applyAlignment="0" applyProtection="0"/>
    <xf numFmtId="0" fontId="73" fillId="7" borderId="21" applyNumberFormat="0" applyAlignment="0" applyProtection="0"/>
    <xf numFmtId="0" fontId="6" fillId="0" borderId="39" applyNumberFormat="0" applyFill="0" applyAlignment="0" applyProtection="0"/>
    <xf numFmtId="0" fontId="5" fillId="62" borderId="0" applyNumberFormat="0" applyBorder="0" applyAlignment="0" applyProtection="0"/>
    <xf numFmtId="0" fontId="5" fillId="0" borderId="0"/>
    <xf numFmtId="0" fontId="54" fillId="62" borderId="48" applyNumberFormat="0" applyAlignment="0" applyProtection="0"/>
    <xf numFmtId="0" fontId="40" fillId="70" borderId="54" applyNumberFormat="0" applyFont="0" applyAlignment="0" applyProtection="0"/>
    <xf numFmtId="0" fontId="113" fillId="0" borderId="51" applyNumberFormat="0" applyFill="0" applyAlignment="0" applyProtection="0"/>
    <xf numFmtId="0" fontId="70" fillId="77" borderId="19" applyNumberFormat="0" applyAlignment="0" applyProtection="0"/>
    <xf numFmtId="0" fontId="40" fillId="8" borderId="22" applyNumberFormat="0" applyFont="0" applyAlignment="0" applyProtection="0"/>
    <xf numFmtId="0" fontId="76" fillId="0" borderId="57" applyNumberFormat="0" applyFill="0" applyAlignment="0" applyProtection="0"/>
    <xf numFmtId="0" fontId="5" fillId="62" borderId="0" applyNumberFormat="0" applyBorder="0" applyAlignment="0" applyProtection="0"/>
    <xf numFmtId="0" fontId="73" fillId="7" borderId="21" applyNumberFormat="0" applyAlignment="0" applyProtection="0"/>
    <xf numFmtId="0" fontId="5" fillId="15" borderId="0" applyNumberFormat="0" applyBorder="0" applyAlignment="0" applyProtection="0"/>
    <xf numFmtId="0" fontId="5" fillId="0" borderId="0"/>
    <xf numFmtId="0" fontId="5" fillId="0" borderId="0"/>
    <xf numFmtId="0" fontId="54" fillId="62" borderId="48" applyNumberFormat="0" applyAlignment="0" applyProtection="0"/>
    <xf numFmtId="0" fontId="51" fillId="0" borderId="0" applyNumberFormat="0" applyFill="0" applyBorder="0" applyAlignment="0" applyProtection="0"/>
    <xf numFmtId="0" fontId="5" fillId="15" borderId="0" applyNumberFormat="0" applyBorder="0" applyAlignment="0" applyProtection="0"/>
    <xf numFmtId="0" fontId="6" fillId="0" borderId="39" applyNumberFormat="0" applyFill="0" applyAlignment="0" applyProtection="0"/>
    <xf numFmtId="0" fontId="77" fillId="61" borderId="0" applyNumberFormat="0" applyBorder="0" applyAlignment="0" applyProtection="0"/>
    <xf numFmtId="0" fontId="48" fillId="0" borderId="0" applyNumberFormat="0" applyFill="0" applyBorder="0" applyAlignment="0" applyProtection="0"/>
    <xf numFmtId="0" fontId="119" fillId="0" borderId="0" applyNumberFormat="0" applyFill="0" applyBorder="0" applyAlignment="0" applyProtection="0"/>
    <xf numFmtId="0" fontId="120" fillId="0" borderId="0" applyNumberFormat="0" applyFill="0" applyBorder="0" applyAlignment="0" applyProtection="0"/>
    <xf numFmtId="165" fontId="6" fillId="0" borderId="0">
      <protection locked="0"/>
    </xf>
    <xf numFmtId="0" fontId="76" fillId="0" borderId="57" applyNumberFormat="0" applyFill="0" applyAlignment="0" applyProtection="0"/>
    <xf numFmtId="0" fontId="5" fillId="36" borderId="0" applyNumberFormat="0" applyBorder="0" applyAlignment="0" applyProtection="0"/>
    <xf numFmtId="0" fontId="58" fillId="68" borderId="55" applyNumberFormat="0" applyAlignment="0" applyProtection="0"/>
    <xf numFmtId="37" fontId="6" fillId="0" borderId="0" applyFill="0" applyBorder="0" applyAlignment="0" applyProtection="0"/>
    <xf numFmtId="9" fontId="102" fillId="0" borderId="0"/>
    <xf numFmtId="0" fontId="6" fillId="0" borderId="39" applyNumberFormat="0" applyFill="0" applyAlignment="0" applyProtection="0"/>
    <xf numFmtId="0" fontId="6" fillId="0" borderId="39" applyNumberFormat="0" applyFill="0" applyAlignment="0" applyProtection="0"/>
    <xf numFmtId="0" fontId="40" fillId="42" borderId="0" applyNumberFormat="0" applyBorder="0" applyAlignment="0" applyProtection="0"/>
    <xf numFmtId="0" fontId="41" fillId="41" borderId="0" applyNumberFormat="0" applyBorder="0" applyAlignment="0" applyProtection="0"/>
    <xf numFmtId="0" fontId="5" fillId="36" borderId="0" applyNumberFormat="0" applyBorder="0" applyAlignment="0" applyProtection="0"/>
    <xf numFmtId="0" fontId="5" fillId="0" borderId="0"/>
    <xf numFmtId="0" fontId="41" fillId="47" borderId="0" applyNumberFormat="0" applyBorder="0" applyAlignment="0" applyProtection="0"/>
    <xf numFmtId="0" fontId="40" fillId="62" borderId="0" applyNumberFormat="0" applyBorder="0" applyAlignment="0" applyProtection="0"/>
    <xf numFmtId="0" fontId="5" fillId="36" borderId="0" applyNumberFormat="0" applyBorder="0" applyAlignment="0" applyProtection="0"/>
    <xf numFmtId="0" fontId="5" fillId="36" borderId="0" applyNumberFormat="0" applyBorder="0" applyAlignment="0" applyProtection="0"/>
    <xf numFmtId="0" fontId="6" fillId="0" borderId="39" applyNumberFormat="0" applyFill="0" applyAlignment="0" applyProtection="0"/>
    <xf numFmtId="0" fontId="40" fillId="59" borderId="0" applyNumberFormat="0" applyBorder="0" applyAlignment="0" applyProtection="0"/>
    <xf numFmtId="0" fontId="77" fillId="61" borderId="0" applyNumberFormat="0" applyBorder="0" applyAlignment="0" applyProtection="0"/>
    <xf numFmtId="0" fontId="113" fillId="0" borderId="51" applyNumberFormat="0" applyFill="0" applyAlignment="0" applyProtection="0"/>
    <xf numFmtId="0" fontId="40" fillId="63" borderId="0" applyNumberFormat="0" applyBorder="0" applyAlignment="0" applyProtection="0"/>
    <xf numFmtId="4" fontId="118" fillId="0" borderId="0" applyFont="0" applyFill="0" applyBorder="0" applyAlignment="0" applyProtection="0"/>
    <xf numFmtId="0" fontId="51"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0" fontId="58" fillId="68" borderId="55" applyNumberFormat="0" applyAlignment="0" applyProtection="0"/>
    <xf numFmtId="0" fontId="57" fillId="36" borderId="0" applyNumberFormat="0" applyBorder="0" applyAlignment="0" applyProtection="0"/>
    <xf numFmtId="0" fontId="6" fillId="0" borderId="39" applyNumberFormat="0" applyFill="0" applyAlignment="0" applyProtection="0"/>
    <xf numFmtId="0" fontId="77" fillId="41" borderId="0" applyNumberFormat="0" applyBorder="0" applyAlignment="0" applyProtection="0"/>
    <xf numFmtId="0" fontId="114" fillId="0" borderId="0" applyNumberFormat="0" applyFill="0" applyBorder="0" applyAlignment="0" applyProtection="0"/>
    <xf numFmtId="0" fontId="6" fillId="0" borderId="39" applyNumberFormat="0" applyFill="0" applyAlignment="0" applyProtection="0"/>
    <xf numFmtId="0" fontId="9" fillId="0" borderId="0"/>
    <xf numFmtId="165" fontId="6" fillId="0" borderId="0">
      <protection locked="0"/>
    </xf>
    <xf numFmtId="0" fontId="5" fillId="0" borderId="0"/>
    <xf numFmtId="4" fontId="118" fillId="0" borderId="0" applyFont="0" applyFill="0" applyBorder="0" applyAlignment="0" applyProtection="0"/>
    <xf numFmtId="0" fontId="41" fillId="66" borderId="0" applyNumberFormat="0" applyBorder="0" applyAlignment="0" applyProtection="0"/>
    <xf numFmtId="0" fontId="5" fillId="36" borderId="0" applyNumberFormat="0" applyBorder="0" applyAlignment="0" applyProtection="0"/>
    <xf numFmtId="0" fontId="6" fillId="0" borderId="39" applyNumberFormat="0" applyFill="0" applyAlignment="0" applyProtection="0"/>
    <xf numFmtId="0" fontId="5" fillId="0" borderId="0"/>
    <xf numFmtId="0" fontId="56" fillId="0" borderId="34" applyNumberFormat="0" applyFill="0" applyAlignment="0" applyProtection="0"/>
    <xf numFmtId="0" fontId="66" fillId="61" borderId="0" applyNumberFormat="0" applyBorder="0" applyAlignment="0" applyProtection="0"/>
    <xf numFmtId="0" fontId="40" fillId="47" borderId="0" applyNumberFormat="0" applyBorder="0" applyAlignment="0" applyProtection="0"/>
    <xf numFmtId="0" fontId="41" fillId="64" borderId="0" applyNumberFormat="0" applyBorder="0" applyAlignment="0" applyProtection="0"/>
    <xf numFmtId="9" fontId="102" fillId="0" borderId="0"/>
    <xf numFmtId="0" fontId="66" fillId="61" borderId="0" applyNumberFormat="0" applyBorder="0" applyAlignment="0" applyProtection="0"/>
    <xf numFmtId="0" fontId="76" fillId="0" borderId="57" applyNumberFormat="0" applyFill="0" applyAlignment="0" applyProtection="0"/>
    <xf numFmtId="0" fontId="77" fillId="76" borderId="0" applyNumberFormat="0" applyBorder="0" applyAlignment="0" applyProtection="0"/>
    <xf numFmtId="0" fontId="76" fillId="0" borderId="57" applyNumberFormat="0" applyFill="0" applyAlignment="0" applyProtection="0"/>
    <xf numFmtId="0" fontId="77" fillId="40" borderId="0" applyNumberFormat="0" applyBorder="0" applyAlignment="0" applyProtection="0"/>
    <xf numFmtId="0" fontId="40" fillId="47" borderId="0" applyNumberFormat="0" applyBorder="0" applyAlignment="0" applyProtection="0"/>
    <xf numFmtId="0" fontId="41" fillId="65" borderId="0" applyNumberFormat="0" applyBorder="0" applyAlignment="0" applyProtection="0"/>
    <xf numFmtId="0" fontId="74" fillId="0" borderId="0" applyNumberFormat="0" applyFill="0" applyBorder="0" applyAlignment="0" applyProtection="0"/>
    <xf numFmtId="0" fontId="112" fillId="0" borderId="50" applyNumberFormat="0" applyFill="0" applyAlignment="0" applyProtection="0"/>
    <xf numFmtId="0" fontId="120" fillId="0" borderId="0" applyNumberFormat="0" applyFill="0" applyBorder="0" applyAlignment="0" applyProtection="0"/>
    <xf numFmtId="0" fontId="6" fillId="0" borderId="39" applyNumberFormat="0" applyFill="0" applyAlignment="0" applyProtection="0"/>
    <xf numFmtId="2" fontId="6" fillId="0" borderId="0" applyFill="0" applyBorder="0" applyAlignment="0" applyProtection="0"/>
    <xf numFmtId="0" fontId="5" fillId="70" borderId="0" applyNumberFormat="0" applyBorder="0" applyAlignment="0" applyProtection="0"/>
    <xf numFmtId="0" fontId="41" fillId="45" borderId="0" applyNumberFormat="0" applyBorder="0" applyAlignment="0" applyProtection="0"/>
    <xf numFmtId="0" fontId="40" fillId="70" borderId="54" applyNumberFormat="0" applyFont="0" applyAlignment="0" applyProtection="0"/>
    <xf numFmtId="0" fontId="6" fillId="0" borderId="39" applyNumberFormat="0" applyFill="0" applyAlignment="0" applyProtection="0"/>
    <xf numFmtId="0" fontId="6" fillId="0" borderId="39" applyNumberFormat="0" applyFill="0" applyAlignment="0" applyProtection="0"/>
    <xf numFmtId="0" fontId="69" fillId="36" borderId="18" applyNumberFormat="0" applyAlignment="0" applyProtection="0"/>
    <xf numFmtId="0" fontId="116" fillId="4" borderId="0" applyNumberFormat="0" applyBorder="0" applyAlignment="0" applyProtection="0"/>
    <xf numFmtId="0" fontId="77" fillId="42" borderId="0" applyNumberFormat="0" applyBorder="0" applyAlignment="0" applyProtection="0"/>
    <xf numFmtId="0" fontId="5" fillId="0" borderId="0"/>
    <xf numFmtId="0" fontId="44" fillId="69" borderId="30" applyNumberFormat="0" applyAlignment="0" applyProtection="0"/>
    <xf numFmtId="0" fontId="41" fillId="65" borderId="0" applyNumberFormat="0" applyBorder="0" applyAlignment="0" applyProtection="0"/>
    <xf numFmtId="2" fontId="6" fillId="0" borderId="0" applyFill="0" applyBorder="0" applyAlignment="0" applyProtection="0"/>
    <xf numFmtId="0" fontId="6" fillId="0" borderId="39" applyNumberFormat="0" applyFill="0" applyAlignment="0" applyProtection="0"/>
    <xf numFmtId="0" fontId="53" fillId="0" borderId="0" applyNumberFormat="0" applyFill="0" applyBorder="0" applyAlignment="0" applyProtection="0"/>
    <xf numFmtId="0" fontId="41" fillId="41" borderId="0" applyNumberFormat="0" applyBorder="0" applyAlignment="0" applyProtection="0"/>
    <xf numFmtId="0" fontId="54" fillId="62" borderId="48" applyNumberFormat="0" applyAlignment="0" applyProtection="0"/>
    <xf numFmtId="38" fontId="6" fillId="0" borderId="0">
      <alignment horizontal="left" wrapText="1"/>
    </xf>
    <xf numFmtId="0" fontId="51" fillId="0" borderId="0" applyNumberFormat="0" applyFill="0" applyBorder="0" applyAlignment="0" applyProtection="0"/>
    <xf numFmtId="0" fontId="40" fillId="63" borderId="0" applyNumberFormat="0" applyBorder="0" applyAlignment="0" applyProtection="0"/>
    <xf numFmtId="0" fontId="41" fillId="47" borderId="0" applyNumberFormat="0" applyBorder="0" applyAlignment="0" applyProtection="0"/>
    <xf numFmtId="0" fontId="41" fillId="44" borderId="0" applyNumberFormat="0" applyBorder="0" applyAlignment="0" applyProtection="0"/>
    <xf numFmtId="0" fontId="5" fillId="0" borderId="0"/>
    <xf numFmtId="0" fontId="6" fillId="0" borderId="39" applyNumberFormat="0" applyFill="0" applyAlignment="0" applyProtection="0"/>
    <xf numFmtId="0" fontId="77" fillId="44" borderId="0" applyNumberFormat="0" applyBorder="0" applyAlignment="0" applyProtection="0"/>
    <xf numFmtId="0" fontId="5" fillId="39" borderId="0" applyNumberFormat="0" applyBorder="0" applyAlignment="0" applyProtection="0"/>
    <xf numFmtId="0" fontId="44" fillId="69" borderId="30" applyNumberFormat="0" applyAlignment="0" applyProtection="0"/>
    <xf numFmtId="0" fontId="5" fillId="70" borderId="0" applyNumberFormat="0" applyBorder="0" applyAlignment="0" applyProtection="0"/>
    <xf numFmtId="0" fontId="9" fillId="0" borderId="0"/>
    <xf numFmtId="0" fontId="6" fillId="0" borderId="39" applyNumberFormat="0" applyFill="0" applyAlignment="0" applyProtection="0"/>
    <xf numFmtId="0" fontId="40" fillId="60" borderId="0" applyNumberFormat="0" applyBorder="0" applyAlignment="0" applyProtection="0"/>
    <xf numFmtId="165" fontId="6" fillId="0" borderId="0">
      <protection locked="0"/>
    </xf>
    <xf numFmtId="0" fontId="5" fillId="39" borderId="0" applyNumberFormat="0" applyBorder="0" applyAlignment="0" applyProtection="0"/>
    <xf numFmtId="9" fontId="102" fillId="0" borderId="0"/>
    <xf numFmtId="0" fontId="41" fillId="40" borderId="0" applyNumberFormat="0" applyBorder="0" applyAlignment="0" applyProtection="0"/>
    <xf numFmtId="0" fontId="115" fillId="0" borderId="53" applyNumberFormat="0" applyFill="0" applyAlignment="0" applyProtection="0"/>
    <xf numFmtId="0" fontId="77" fillId="40" borderId="0" applyNumberFormat="0" applyBorder="0" applyAlignment="0" applyProtection="0"/>
    <xf numFmtId="0" fontId="77" fillId="76" borderId="0" applyNumberFormat="0" applyBorder="0" applyAlignment="0" applyProtection="0"/>
    <xf numFmtId="0" fontId="53" fillId="0" borderId="33" applyNumberFormat="0" applyFill="0" applyAlignment="0" applyProtection="0"/>
    <xf numFmtId="2" fontId="6" fillId="0" borderId="0" applyFill="0" applyBorder="0" applyAlignment="0" applyProtection="0"/>
    <xf numFmtId="0" fontId="41" fillId="44" borderId="0" applyNumberFormat="0" applyBorder="0" applyAlignment="0" applyProtection="0"/>
    <xf numFmtId="0" fontId="66" fillId="61" borderId="0" applyNumberFormat="0" applyBorder="0" applyAlignment="0" applyProtection="0"/>
    <xf numFmtId="0" fontId="5" fillId="70" borderId="0" applyNumberFormat="0" applyBorder="0" applyAlignment="0" applyProtection="0"/>
    <xf numFmtId="0" fontId="70" fillId="77" borderId="19" applyNumberFormat="0" applyAlignment="0" applyProtection="0"/>
    <xf numFmtId="0" fontId="5" fillId="39" borderId="0" applyNumberFormat="0" applyBorder="0" applyAlignment="0" applyProtection="0"/>
    <xf numFmtId="0" fontId="77" fillId="42" borderId="0" applyNumberFormat="0" applyBorder="0" applyAlignment="0" applyProtection="0"/>
    <xf numFmtId="0" fontId="5" fillId="61" borderId="0" applyNumberFormat="0" applyBorder="0" applyAlignment="0" applyProtection="0"/>
    <xf numFmtId="0" fontId="6" fillId="0" borderId="39" applyNumberFormat="0" applyFill="0" applyAlignment="0" applyProtection="0"/>
    <xf numFmtId="0" fontId="114" fillId="0" borderId="0" applyNumberFormat="0" applyFill="0" applyBorder="0" applyAlignment="0" applyProtection="0"/>
    <xf numFmtId="0" fontId="77" fillId="42" borderId="0" applyNumberFormat="0" applyBorder="0" applyAlignment="0" applyProtection="0"/>
    <xf numFmtId="0" fontId="6" fillId="0" borderId="39" applyNumberFormat="0" applyFill="0" applyAlignment="0" applyProtection="0"/>
    <xf numFmtId="0" fontId="5" fillId="61" borderId="0" applyNumberFormat="0" applyBorder="0" applyAlignment="0" applyProtection="0"/>
    <xf numFmtId="0" fontId="75" fillId="0" borderId="0" applyNumberFormat="0" applyFill="0" applyBorder="0" applyAlignment="0" applyProtection="0"/>
    <xf numFmtId="0" fontId="9" fillId="0" borderId="0"/>
    <xf numFmtId="0" fontId="5" fillId="62" borderId="0" applyNumberFormat="0" applyBorder="0" applyAlignment="0" applyProtection="0"/>
    <xf numFmtId="0" fontId="6" fillId="0" borderId="39" applyNumberFormat="0" applyFill="0" applyAlignment="0" applyProtection="0"/>
    <xf numFmtId="0" fontId="27" fillId="0" borderId="0" applyNumberFormat="0" applyFill="0" applyBorder="0" applyAlignment="0" applyProtection="0"/>
    <xf numFmtId="0" fontId="27" fillId="0" borderId="0" applyNumberFormat="0" applyFill="0" applyBorder="0" applyAlignment="0" applyProtection="0"/>
    <xf numFmtId="0" fontId="6" fillId="0" borderId="39" applyNumberFormat="0" applyFill="0" applyAlignment="0" applyProtection="0"/>
    <xf numFmtId="0" fontId="112" fillId="0" borderId="50" applyNumberFormat="0" applyFill="0" applyAlignment="0" applyProtection="0"/>
    <xf numFmtId="0" fontId="6" fillId="0" borderId="39" applyNumberFormat="0" applyFill="0" applyAlignment="0" applyProtection="0"/>
    <xf numFmtId="0" fontId="40" fillId="58" borderId="0" applyNumberFormat="0" applyBorder="0" applyAlignment="0" applyProtection="0"/>
    <xf numFmtId="0" fontId="40" fillId="61" borderId="0" applyNumberFormat="0" applyBorder="0" applyAlignment="0" applyProtection="0"/>
    <xf numFmtId="0" fontId="77" fillId="76" borderId="0" applyNumberFormat="0" applyBorder="0" applyAlignment="0" applyProtection="0"/>
    <xf numFmtId="0" fontId="41" fillId="65"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44" fillId="69" borderId="30" applyNumberFormat="0" applyAlignment="0" applyProtection="0"/>
    <xf numFmtId="0" fontId="6" fillId="0" borderId="39" applyNumberFormat="0" applyFill="0" applyAlignment="0" applyProtection="0"/>
    <xf numFmtId="165" fontId="6" fillId="0" borderId="0">
      <protection locked="0"/>
    </xf>
    <xf numFmtId="0" fontId="40" fillId="61" borderId="0" applyNumberFormat="0" applyBorder="0" applyAlignment="0" applyProtection="0"/>
    <xf numFmtId="0" fontId="77" fillId="25" borderId="0" applyNumberFormat="0" applyBorder="0" applyAlignment="0" applyProtection="0"/>
    <xf numFmtId="176" fontId="6" fillId="0" borderId="28">
      <alignment horizontal="justify" vertical="top" wrapText="1"/>
    </xf>
    <xf numFmtId="0" fontId="6" fillId="0" borderId="39" applyNumberFormat="0" applyFill="0" applyAlignment="0" applyProtection="0"/>
    <xf numFmtId="0" fontId="77" fillId="76" borderId="0" applyNumberFormat="0" applyBorder="0" applyAlignment="0" applyProtection="0"/>
    <xf numFmtId="0" fontId="6" fillId="0" borderId="39" applyNumberFormat="0" applyFill="0" applyAlignment="0" applyProtection="0"/>
    <xf numFmtId="0" fontId="117" fillId="0" borderId="0" applyNumberFormat="0" applyFill="0" applyBorder="0" applyAlignment="0" applyProtection="0"/>
    <xf numFmtId="0" fontId="6" fillId="0" borderId="39" applyNumberFormat="0" applyFill="0" applyAlignment="0" applyProtection="0"/>
    <xf numFmtId="0" fontId="49" fillId="59" borderId="0" applyNumberFormat="0" applyBorder="0" applyAlignment="0" applyProtection="0"/>
    <xf numFmtId="0" fontId="40" fillId="58" borderId="0" applyNumberFormat="0" applyBorder="0" applyAlignment="0" applyProtection="0"/>
    <xf numFmtId="0" fontId="5" fillId="70" borderId="0" applyNumberFormat="0" applyBorder="0" applyAlignment="0" applyProtection="0"/>
    <xf numFmtId="0" fontId="41" fillId="40" borderId="0" applyNumberFormat="0" applyBorder="0" applyAlignment="0" applyProtection="0"/>
    <xf numFmtId="0" fontId="40" fillId="42" borderId="0" applyNumberFormat="0" applyBorder="0" applyAlignment="0" applyProtection="0"/>
    <xf numFmtId="0" fontId="77" fillId="44" borderId="0" applyNumberFormat="0" applyBorder="0" applyAlignment="0" applyProtection="0"/>
    <xf numFmtId="0" fontId="41" fillId="66" borderId="0" applyNumberFormat="0" applyBorder="0" applyAlignment="0" applyProtection="0"/>
    <xf numFmtId="0" fontId="114" fillId="0" borderId="0" applyNumberFormat="0" applyFill="0" applyBorder="0" applyAlignment="0" applyProtection="0"/>
    <xf numFmtId="165" fontId="6" fillId="0" borderId="0">
      <protection locked="0"/>
    </xf>
    <xf numFmtId="0" fontId="40" fillId="8" borderId="22" applyNumberFormat="0" applyFont="0" applyAlignment="0" applyProtection="0"/>
    <xf numFmtId="0" fontId="5" fillId="15" borderId="0" applyNumberFormat="0" applyBorder="0" applyAlignment="0" applyProtection="0"/>
    <xf numFmtId="0" fontId="111" fillId="77" borderId="18" applyNumberFormat="0" applyAlignment="0" applyProtection="0"/>
    <xf numFmtId="0" fontId="5" fillId="63" borderId="0" applyNumberFormat="0" applyBorder="0" applyAlignment="0" applyProtection="0"/>
    <xf numFmtId="0" fontId="5" fillId="0" borderId="0"/>
    <xf numFmtId="0" fontId="114" fillId="0" borderId="52" applyNumberFormat="0" applyFill="0" applyAlignment="0" applyProtection="0"/>
    <xf numFmtId="0" fontId="6" fillId="0" borderId="39" applyNumberFormat="0" applyFill="0" applyAlignment="0" applyProtection="0"/>
    <xf numFmtId="0" fontId="40" fillId="63" borderId="0" applyNumberFormat="0" applyBorder="0" applyAlignment="0" applyProtection="0"/>
    <xf numFmtId="0" fontId="53" fillId="0" borderId="33" applyNumberFormat="0" applyFill="0" applyAlignment="0" applyProtection="0"/>
    <xf numFmtId="0" fontId="40" fillId="70" borderId="54" applyNumberFormat="0" applyFont="0" applyAlignment="0" applyProtection="0"/>
    <xf numFmtId="0" fontId="5" fillId="61" borderId="0" applyNumberFormat="0" applyBorder="0" applyAlignment="0" applyProtection="0"/>
    <xf numFmtId="0" fontId="73" fillId="7" borderId="21" applyNumberFormat="0" applyAlignment="0" applyProtection="0"/>
    <xf numFmtId="0" fontId="9" fillId="0" borderId="0"/>
    <xf numFmtId="37" fontId="6" fillId="0" borderId="0" applyFill="0" applyBorder="0" applyAlignment="0" applyProtection="0"/>
    <xf numFmtId="0" fontId="53" fillId="0" borderId="33" applyNumberFormat="0" applyFill="0" applyAlignment="0" applyProtection="0"/>
    <xf numFmtId="0" fontId="48" fillId="0" borderId="0" applyNumberFormat="0" applyFill="0" applyBorder="0" applyAlignment="0" applyProtection="0"/>
    <xf numFmtId="37" fontId="6" fillId="0" borderId="0" applyFill="0" applyBorder="0" applyAlignment="0" applyProtection="0"/>
    <xf numFmtId="0" fontId="6" fillId="0" borderId="39" applyNumberFormat="0" applyFill="0" applyAlignment="0" applyProtection="0"/>
    <xf numFmtId="0" fontId="58" fillId="68" borderId="55" applyNumberFormat="0" applyAlignment="0" applyProtection="0"/>
    <xf numFmtId="0" fontId="5" fillId="26" borderId="0" applyNumberFormat="0" applyBorder="0" applyAlignment="0" applyProtection="0"/>
    <xf numFmtId="2" fontId="6" fillId="0" borderId="0" applyFill="0" applyBorder="0" applyAlignment="0" applyProtection="0"/>
    <xf numFmtId="38" fontId="6" fillId="0" borderId="0">
      <alignment horizontal="left" wrapText="1"/>
    </xf>
    <xf numFmtId="0" fontId="40" fillId="62" borderId="0" applyNumberFormat="0" applyBorder="0" applyAlignment="0" applyProtection="0"/>
    <xf numFmtId="0" fontId="5" fillId="0" borderId="0"/>
    <xf numFmtId="0" fontId="5" fillId="39" borderId="0" applyNumberFormat="0" applyBorder="0" applyAlignment="0" applyProtection="0"/>
    <xf numFmtId="0" fontId="41" fillId="65" borderId="0" applyNumberFormat="0" applyBorder="0" applyAlignment="0" applyProtection="0"/>
    <xf numFmtId="0" fontId="6" fillId="0" borderId="39" applyNumberFormat="0" applyFill="0" applyAlignment="0" applyProtection="0"/>
    <xf numFmtId="0" fontId="5" fillId="26" borderId="0" applyNumberFormat="0" applyBorder="0" applyAlignment="0" applyProtection="0"/>
    <xf numFmtId="0" fontId="67" fillId="60" borderId="0" applyNumberFormat="0" applyBorder="0" applyAlignment="0" applyProtection="0"/>
    <xf numFmtId="0" fontId="112" fillId="0" borderId="50" applyNumberFormat="0" applyFill="0" applyAlignment="0" applyProtection="0"/>
    <xf numFmtId="0" fontId="57" fillId="36" borderId="0" applyNumberFormat="0" applyBorder="0" applyAlignment="0" applyProtection="0"/>
    <xf numFmtId="0" fontId="114" fillId="0" borderId="0" applyNumberFormat="0" applyFill="0" applyBorder="0" applyAlignment="0" applyProtection="0"/>
    <xf numFmtId="0" fontId="5" fillId="15" borderId="0" applyNumberFormat="0" applyBorder="0" applyAlignment="0" applyProtection="0"/>
    <xf numFmtId="9" fontId="102" fillId="0" borderId="0"/>
    <xf numFmtId="0" fontId="62" fillId="0" borderId="0" applyNumberFormat="0" applyFill="0" applyBorder="0" applyAlignment="0" applyProtection="0"/>
    <xf numFmtId="0" fontId="112" fillId="0" borderId="50" applyNumberFormat="0" applyFill="0" applyAlignment="0" applyProtection="0"/>
    <xf numFmtId="0" fontId="5" fillId="39" borderId="0" applyNumberFormat="0" applyBorder="0" applyAlignment="0" applyProtection="0"/>
    <xf numFmtId="0" fontId="5" fillId="61" borderId="0" applyNumberFormat="0" applyBorder="0" applyAlignment="0" applyProtection="0"/>
    <xf numFmtId="5" fontId="6" fillId="0" borderId="0" applyFill="0" applyBorder="0" applyAlignment="0" applyProtection="0"/>
    <xf numFmtId="0" fontId="40" fillId="63" borderId="0" applyNumberFormat="0" applyBorder="0" applyAlignment="0" applyProtection="0"/>
    <xf numFmtId="0" fontId="40" fillId="40" borderId="0" applyNumberFormat="0" applyBorder="0" applyAlignment="0" applyProtection="0"/>
    <xf numFmtId="0" fontId="77" fillId="39" borderId="0" applyNumberFormat="0" applyBorder="0" applyAlignment="0" applyProtection="0"/>
    <xf numFmtId="0" fontId="119" fillId="0" borderId="0" applyNumberFormat="0" applyFill="0" applyBorder="0" applyAlignment="0" applyProtection="0"/>
    <xf numFmtId="0" fontId="77" fillId="75" borderId="0" applyNumberFormat="0" applyBorder="0" applyAlignment="0" applyProtection="0"/>
    <xf numFmtId="0" fontId="113" fillId="0" borderId="51" applyNumberFormat="0" applyFill="0" applyAlignment="0" applyProtection="0"/>
    <xf numFmtId="0" fontId="42" fillId="39" borderId="0" applyNumberFormat="0" applyBorder="0" applyAlignment="0" applyProtection="0"/>
    <xf numFmtId="0" fontId="69" fillId="36" borderId="18" applyNumberFormat="0" applyAlignment="0" applyProtection="0"/>
    <xf numFmtId="0" fontId="44" fillId="69" borderId="30" applyNumberFormat="0" applyAlignment="0" applyProtection="0"/>
    <xf numFmtId="0" fontId="70" fillId="77" borderId="19" applyNumberFormat="0" applyAlignment="0" applyProtection="0"/>
    <xf numFmtId="0" fontId="43" fillId="68" borderId="48" applyNumberFormat="0" applyAlignment="0" applyProtection="0"/>
    <xf numFmtId="0" fontId="5" fillId="70" borderId="0" applyNumberFormat="0" applyBorder="0" applyAlignment="0" applyProtection="0"/>
    <xf numFmtId="0" fontId="77" fillId="61" borderId="0" applyNumberFormat="0" applyBorder="0" applyAlignment="0" applyProtection="0"/>
    <xf numFmtId="0" fontId="41" fillId="66" borderId="0" applyNumberFormat="0" applyBorder="0" applyAlignment="0" applyProtection="0"/>
    <xf numFmtId="0" fontId="113" fillId="0" borderId="51" applyNumberFormat="0" applyFill="0" applyAlignment="0" applyProtection="0"/>
    <xf numFmtId="0" fontId="74" fillId="0" borderId="0" applyNumberFormat="0" applyFill="0" applyBorder="0" applyAlignment="0" applyProtection="0"/>
    <xf numFmtId="0" fontId="5" fillId="70" borderId="0" applyNumberFormat="0" applyBorder="0" applyAlignment="0" applyProtection="0"/>
    <xf numFmtId="0" fontId="41" fillId="65" borderId="0" applyNumberFormat="0" applyBorder="0" applyAlignment="0" applyProtection="0"/>
    <xf numFmtId="0" fontId="9" fillId="0" borderId="0"/>
    <xf numFmtId="0" fontId="6" fillId="0" borderId="39" applyNumberFormat="0" applyFill="0" applyAlignment="0" applyProtection="0"/>
    <xf numFmtId="0" fontId="44" fillId="69" borderId="30" applyNumberFormat="0" applyAlignment="0" applyProtection="0"/>
    <xf numFmtId="0" fontId="6" fillId="0" borderId="39" applyNumberFormat="0" applyFill="0" applyAlignment="0" applyProtection="0"/>
    <xf numFmtId="0" fontId="57" fillId="36" borderId="0" applyNumberFormat="0" applyBorder="0" applyAlignment="0" applyProtection="0"/>
    <xf numFmtId="0" fontId="6" fillId="0" borderId="39" applyNumberFormat="0" applyFill="0" applyAlignment="0" applyProtection="0"/>
    <xf numFmtId="0" fontId="114" fillId="0" borderId="52" applyNumberFormat="0" applyFill="0" applyAlignment="0" applyProtection="0"/>
    <xf numFmtId="0" fontId="41" fillId="65" borderId="0" applyNumberFormat="0" applyBorder="0" applyAlignment="0" applyProtection="0"/>
    <xf numFmtId="0" fontId="54" fillId="62" borderId="48" applyNumberFormat="0" applyAlignment="0" applyProtection="0"/>
    <xf numFmtId="0" fontId="5" fillId="61" borderId="0" applyNumberFormat="0" applyBorder="0" applyAlignment="0" applyProtection="0"/>
    <xf numFmtId="0" fontId="40" fillId="42" borderId="0" applyNumberFormat="0" applyBorder="0" applyAlignment="0" applyProtection="0"/>
    <xf numFmtId="0" fontId="5" fillId="62" borderId="0" applyNumberFormat="0" applyBorder="0" applyAlignment="0" applyProtection="0"/>
    <xf numFmtId="2" fontId="6" fillId="0" borderId="0" applyFill="0" applyBorder="0" applyAlignment="0" applyProtection="0"/>
    <xf numFmtId="165" fontId="6" fillId="0" borderId="0">
      <protection locked="0"/>
    </xf>
    <xf numFmtId="165" fontId="6" fillId="0" borderId="0">
      <protection locked="0"/>
    </xf>
    <xf numFmtId="0" fontId="6" fillId="0" borderId="39" applyNumberFormat="0" applyFill="0" applyAlignment="0" applyProtection="0"/>
    <xf numFmtId="0" fontId="41" fillId="43" borderId="0" applyNumberFormat="0" applyBorder="0" applyAlignment="0" applyProtection="0"/>
    <xf numFmtId="0" fontId="58" fillId="68" borderId="55" applyNumberFormat="0" applyAlignment="0" applyProtection="0"/>
    <xf numFmtId="0" fontId="9" fillId="0" borderId="0"/>
    <xf numFmtId="0" fontId="42" fillId="39" borderId="0" applyNumberFormat="0" applyBorder="0" applyAlignment="0" applyProtection="0"/>
    <xf numFmtId="0" fontId="6" fillId="0" borderId="39" applyNumberFormat="0" applyFill="0" applyAlignment="0" applyProtection="0"/>
    <xf numFmtId="0" fontId="119"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0" fontId="5" fillId="70" borderId="0" applyNumberFormat="0" applyBorder="0" applyAlignment="0" applyProtection="0"/>
    <xf numFmtId="0" fontId="5" fillId="61" borderId="0" applyNumberFormat="0" applyBorder="0" applyAlignment="0" applyProtection="0"/>
    <xf numFmtId="0" fontId="111" fillId="77" borderId="18" applyNumberFormat="0" applyAlignment="0" applyProtection="0"/>
    <xf numFmtId="0" fontId="6" fillId="0" borderId="39" applyNumberFormat="0" applyFill="0" applyAlignment="0" applyProtection="0"/>
    <xf numFmtId="0" fontId="41" fillId="64"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41" fillId="45" borderId="0" applyNumberFormat="0" applyBorder="0" applyAlignment="0" applyProtection="0"/>
    <xf numFmtId="0" fontId="40" fillId="47" borderId="0" applyNumberFormat="0" applyBorder="0" applyAlignment="0" applyProtection="0"/>
    <xf numFmtId="0" fontId="6" fillId="0" borderId="39" applyNumberFormat="0" applyFill="0" applyAlignment="0" applyProtection="0"/>
    <xf numFmtId="37" fontId="6" fillId="0" borderId="0" applyFill="0" applyBorder="0" applyAlignment="0" applyProtection="0"/>
    <xf numFmtId="0" fontId="6" fillId="0" borderId="39" applyNumberFormat="0" applyFill="0" applyAlignment="0" applyProtection="0"/>
    <xf numFmtId="38" fontId="6" fillId="0" borderId="0">
      <alignment horizontal="left" wrapText="1"/>
    </xf>
    <xf numFmtId="0" fontId="48" fillId="0" borderId="0" applyNumberFormat="0" applyFill="0" applyBorder="0" applyAlignment="0" applyProtection="0"/>
    <xf numFmtId="0" fontId="57" fillId="36" borderId="0" applyNumberFormat="0" applyBorder="0" applyAlignment="0" applyProtection="0"/>
    <xf numFmtId="0" fontId="6" fillId="0" borderId="39" applyNumberFormat="0" applyFill="0" applyAlignment="0" applyProtection="0"/>
    <xf numFmtId="0" fontId="120" fillId="0" borderId="0" applyNumberFormat="0" applyFill="0" applyBorder="0" applyAlignment="0" applyProtection="0"/>
    <xf numFmtId="0" fontId="5" fillId="70" borderId="0" applyNumberFormat="0" applyBorder="0" applyAlignment="0" applyProtection="0"/>
    <xf numFmtId="0" fontId="40" fillId="62" borderId="0" applyNumberFormat="0" applyBorder="0" applyAlignment="0" applyProtection="0"/>
    <xf numFmtId="0" fontId="40" fillId="47" borderId="0" applyNumberFormat="0" applyBorder="0" applyAlignment="0" applyProtection="0"/>
    <xf numFmtId="0" fontId="5" fillId="70" borderId="0" applyNumberFormat="0" applyBorder="0" applyAlignment="0" applyProtection="0"/>
    <xf numFmtId="0" fontId="6" fillId="0" borderId="39" applyNumberFormat="0" applyFill="0" applyAlignment="0" applyProtection="0"/>
    <xf numFmtId="0" fontId="73" fillId="7" borderId="21" applyNumberFormat="0" applyAlignment="0" applyProtection="0"/>
    <xf numFmtId="0" fontId="5" fillId="62" borderId="0" applyNumberFormat="0" applyBorder="0" applyAlignment="0" applyProtection="0"/>
    <xf numFmtId="0" fontId="77" fillId="42" borderId="0" applyNumberFormat="0" applyBorder="0" applyAlignment="0" applyProtection="0"/>
    <xf numFmtId="0" fontId="6" fillId="0" borderId="39" applyNumberFormat="0" applyFill="0" applyAlignment="0" applyProtection="0"/>
    <xf numFmtId="0" fontId="59" fillId="0" borderId="0" applyNumberFormat="0" applyFill="0" applyBorder="0" applyAlignment="0" applyProtection="0"/>
    <xf numFmtId="0" fontId="6" fillId="0" borderId="39" applyNumberFormat="0" applyFill="0" applyAlignment="0" applyProtection="0"/>
    <xf numFmtId="0" fontId="41" fillId="66" borderId="0" applyNumberFormat="0" applyBorder="0" applyAlignment="0" applyProtection="0"/>
    <xf numFmtId="0" fontId="41" fillId="66" borderId="0" applyNumberFormat="0" applyBorder="0" applyAlignment="0" applyProtection="0"/>
    <xf numFmtId="0" fontId="41" fillId="43" borderId="0" applyNumberFormat="0" applyBorder="0" applyAlignment="0" applyProtection="0"/>
    <xf numFmtId="0" fontId="5" fillId="40" borderId="0" applyNumberFormat="0" applyBorder="0" applyAlignment="0" applyProtection="0"/>
    <xf numFmtId="0" fontId="113" fillId="0" borderId="51" applyNumberFormat="0" applyFill="0" applyAlignment="0" applyProtection="0"/>
    <xf numFmtId="0" fontId="5" fillId="15" borderId="0" applyNumberFormat="0" applyBorder="0" applyAlignment="0" applyProtection="0"/>
    <xf numFmtId="0" fontId="62" fillId="0" borderId="0" applyNumberFormat="0" applyFill="0" applyBorder="0" applyAlignment="0" applyProtection="0"/>
    <xf numFmtId="0" fontId="75" fillId="0" borderId="0" applyNumberFormat="0" applyFill="0" applyBorder="0" applyAlignment="0" applyProtection="0"/>
    <xf numFmtId="0" fontId="6" fillId="0" borderId="39" applyNumberFormat="0" applyFill="0" applyAlignment="0" applyProtection="0"/>
    <xf numFmtId="0" fontId="6" fillId="0" borderId="39" applyNumberFormat="0" applyFill="0" applyAlignment="0" applyProtection="0"/>
    <xf numFmtId="0" fontId="5" fillId="15" borderId="0" applyNumberFormat="0" applyBorder="0" applyAlignment="0" applyProtection="0"/>
    <xf numFmtId="0" fontId="40" fillId="40" borderId="0" applyNumberFormat="0" applyBorder="0" applyAlignment="0" applyProtection="0"/>
    <xf numFmtId="0" fontId="77" fillId="40" borderId="0" applyNumberFormat="0" applyBorder="0" applyAlignment="0" applyProtection="0"/>
    <xf numFmtId="0" fontId="49" fillId="59" borderId="0" applyNumberFormat="0" applyBorder="0" applyAlignment="0" applyProtection="0"/>
    <xf numFmtId="0" fontId="6" fillId="0" borderId="39" applyNumberFormat="0" applyFill="0" applyAlignment="0" applyProtection="0"/>
    <xf numFmtId="0" fontId="40" fillId="40" borderId="0" applyNumberFormat="0" applyBorder="0" applyAlignment="0" applyProtection="0"/>
    <xf numFmtId="0" fontId="76" fillId="0" borderId="57" applyNumberFormat="0" applyFill="0" applyAlignment="0" applyProtection="0"/>
    <xf numFmtId="0" fontId="56" fillId="0" borderId="34"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57" fillId="36" borderId="0" applyNumberFormat="0" applyBorder="0" applyAlignment="0" applyProtection="0"/>
    <xf numFmtId="0" fontId="40" fillId="63" borderId="0" applyNumberFormat="0" applyBorder="0" applyAlignment="0" applyProtection="0"/>
    <xf numFmtId="0" fontId="6" fillId="0" borderId="39" applyNumberFormat="0" applyFill="0" applyAlignment="0" applyProtection="0"/>
    <xf numFmtId="0" fontId="59" fillId="0" borderId="0" applyNumberFormat="0" applyFill="0" applyBorder="0" applyAlignment="0" applyProtection="0"/>
    <xf numFmtId="0" fontId="77" fillId="61" borderId="0" applyNumberFormat="0" applyBorder="0" applyAlignment="0" applyProtection="0"/>
    <xf numFmtId="0" fontId="6" fillId="0" borderId="39" applyNumberFormat="0" applyFill="0" applyAlignment="0" applyProtection="0"/>
    <xf numFmtId="0" fontId="119" fillId="0" borderId="0" applyNumberFormat="0" applyFill="0" applyBorder="0" applyAlignment="0" applyProtection="0"/>
    <xf numFmtId="0" fontId="27" fillId="0" borderId="0" applyNumberFormat="0" applyFill="0" applyBorder="0" applyAlignment="0" applyProtection="0"/>
    <xf numFmtId="0" fontId="77" fillId="39" borderId="0" applyNumberFormat="0" applyBorder="0" applyAlignment="0" applyProtection="0"/>
    <xf numFmtId="0" fontId="44" fillId="69" borderId="30" applyNumberFormat="0" applyAlignment="0" applyProtection="0"/>
    <xf numFmtId="0" fontId="6" fillId="0" borderId="0"/>
    <xf numFmtId="43" fontId="6" fillId="0" borderId="0" applyFont="0" applyFill="0" applyBorder="0" applyAlignment="0" applyProtection="0"/>
    <xf numFmtId="4" fontId="12" fillId="0" borderId="61" applyNumberFormat="0" applyProtection="0">
      <alignment horizontal="right" vertical="center"/>
    </xf>
    <xf numFmtId="0" fontId="5" fillId="0" borderId="0"/>
    <xf numFmtId="0" fontId="5" fillId="0" borderId="0"/>
    <xf numFmtId="0" fontId="56" fillId="0" borderId="34" applyNumberFormat="0" applyFill="0" applyAlignment="0" applyProtection="0"/>
    <xf numFmtId="0" fontId="6" fillId="0" borderId="39" applyNumberFormat="0" applyFill="0" applyAlignment="0" applyProtection="0"/>
    <xf numFmtId="165" fontId="6" fillId="0" borderId="0">
      <protection locked="0"/>
    </xf>
    <xf numFmtId="0" fontId="62" fillId="0" borderId="0" applyNumberFormat="0" applyFill="0" applyBorder="0" applyAlignment="0" applyProtection="0"/>
    <xf numFmtId="0" fontId="77" fillId="25" borderId="0" applyNumberFormat="0" applyBorder="0" applyAlignment="0" applyProtection="0"/>
    <xf numFmtId="0" fontId="77" fillId="25" borderId="0" applyNumberFormat="0" applyBorder="0" applyAlignment="0" applyProtection="0"/>
    <xf numFmtId="0" fontId="40" fillId="59" borderId="0" applyNumberFormat="0" applyBorder="0" applyAlignment="0" applyProtection="0"/>
    <xf numFmtId="5" fontId="6" fillId="0" borderId="0" applyFill="0" applyBorder="0" applyAlignment="0" applyProtection="0"/>
    <xf numFmtId="0" fontId="41" fillId="44" borderId="0" applyNumberFormat="0" applyBorder="0" applyAlignment="0" applyProtection="0"/>
    <xf numFmtId="0" fontId="5" fillId="4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6" fillId="0" borderId="39" applyNumberFormat="0" applyFill="0" applyAlignment="0" applyProtection="0"/>
    <xf numFmtId="0" fontId="5" fillId="0" borderId="0"/>
    <xf numFmtId="0" fontId="42" fillId="39" borderId="0" applyNumberFormat="0" applyBorder="0" applyAlignment="0" applyProtection="0"/>
    <xf numFmtId="0" fontId="40" fillId="39" borderId="0" applyNumberFormat="0" applyBorder="0" applyAlignment="0" applyProtection="0"/>
    <xf numFmtId="0" fontId="6" fillId="0" borderId="39" applyNumberFormat="0" applyFill="0" applyAlignment="0" applyProtection="0"/>
    <xf numFmtId="0" fontId="48" fillId="0" borderId="0" applyNumberFormat="0" applyFill="0" applyBorder="0" applyAlignment="0" applyProtection="0"/>
    <xf numFmtId="0" fontId="67" fillId="60" borderId="0" applyNumberFormat="0" applyBorder="0" applyAlignment="0" applyProtection="0"/>
    <xf numFmtId="0" fontId="77" fillId="44" borderId="0" applyNumberFormat="0" applyBorder="0" applyAlignment="0" applyProtection="0"/>
    <xf numFmtId="38" fontId="6" fillId="0" borderId="0">
      <alignment horizontal="left" wrapText="1"/>
    </xf>
    <xf numFmtId="0" fontId="6" fillId="0" borderId="39" applyNumberFormat="0" applyFill="0" applyAlignment="0" applyProtection="0"/>
    <xf numFmtId="0" fontId="6" fillId="0" borderId="39" applyNumberFormat="0" applyFill="0" applyAlignment="0" applyProtection="0"/>
    <xf numFmtId="0" fontId="41" fillId="41" borderId="0" applyNumberFormat="0" applyBorder="0" applyAlignment="0" applyProtection="0"/>
    <xf numFmtId="0" fontId="41" fillId="66" borderId="0" applyNumberFormat="0" applyBorder="0" applyAlignment="0" applyProtection="0"/>
    <xf numFmtId="0" fontId="6" fillId="0" borderId="39"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4" fontId="30" fillId="38" borderId="61" applyNumberFormat="0" applyProtection="0"/>
    <xf numFmtId="0" fontId="6" fillId="0" borderId="39" applyNumberFormat="0" applyFill="0" applyAlignment="0" applyProtection="0"/>
    <xf numFmtId="0" fontId="41" fillId="45" borderId="0" applyNumberFormat="0" applyBorder="0" applyAlignment="0" applyProtection="0"/>
    <xf numFmtId="0" fontId="40" fillId="40" borderId="0" applyNumberFormat="0" applyBorder="0" applyAlignment="0" applyProtection="0"/>
    <xf numFmtId="174" fontId="6" fillId="0" borderId="0" applyFill="0" applyBorder="0" applyAlignment="0" applyProtection="0"/>
    <xf numFmtId="0" fontId="77" fillId="76" borderId="0" applyNumberFormat="0" applyBorder="0" applyAlignment="0" applyProtection="0"/>
    <xf numFmtId="0" fontId="40" fillId="59" borderId="0" applyNumberFormat="0" applyBorder="0" applyAlignment="0" applyProtection="0"/>
    <xf numFmtId="0" fontId="113" fillId="0" borderId="51" applyNumberFormat="0" applyFill="0" applyAlignment="0" applyProtection="0"/>
    <xf numFmtId="5" fontId="6" fillId="0" borderId="0" applyFill="0" applyBorder="0" applyAlignment="0" applyProtection="0"/>
    <xf numFmtId="0" fontId="41" fillId="66" borderId="0" applyNumberFormat="0" applyBorder="0" applyAlignment="0" applyProtection="0"/>
    <xf numFmtId="0" fontId="54" fillId="62" borderId="48" applyNumberFormat="0" applyAlignment="0" applyProtection="0"/>
    <xf numFmtId="0" fontId="5" fillId="40" borderId="0" applyNumberFormat="0" applyBorder="0" applyAlignment="0" applyProtection="0"/>
    <xf numFmtId="0" fontId="41" fillId="65" borderId="0" applyNumberFormat="0" applyBorder="0" applyAlignment="0" applyProtection="0"/>
    <xf numFmtId="0" fontId="6" fillId="0" borderId="39" applyNumberFormat="0" applyFill="0" applyAlignment="0" applyProtection="0"/>
    <xf numFmtId="0" fontId="77" fillId="44" borderId="0" applyNumberFormat="0" applyBorder="0" applyAlignment="0" applyProtection="0"/>
    <xf numFmtId="0" fontId="41" fillId="67" borderId="0" applyNumberFormat="0" applyBorder="0" applyAlignment="0" applyProtection="0"/>
    <xf numFmtId="0" fontId="112" fillId="0" borderId="50" applyNumberFormat="0" applyFill="0" applyAlignment="0" applyProtection="0"/>
    <xf numFmtId="0" fontId="6" fillId="0" borderId="39" applyNumberFormat="0" applyFill="0" applyAlignment="0" applyProtection="0"/>
    <xf numFmtId="0" fontId="41" fillId="40" borderId="0" applyNumberFormat="0" applyBorder="0" applyAlignment="0" applyProtection="0"/>
    <xf numFmtId="0" fontId="41" fillId="47"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77" fillId="41" borderId="0" applyNumberFormat="0" applyBorder="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4" fontId="30" fillId="37" borderId="61" applyNumberFormat="0" applyProtection="0">
      <alignment horizontal="left" vertical="center" indent="1"/>
    </xf>
    <xf numFmtId="0" fontId="6" fillId="0" borderId="39" applyNumberFormat="0" applyFill="0" applyAlignment="0" applyProtection="0"/>
    <xf numFmtId="0" fontId="6" fillId="0" borderId="39" applyNumberFormat="0" applyFill="0" applyAlignment="0" applyProtection="0"/>
    <xf numFmtId="0" fontId="53" fillId="0" borderId="0" applyNumberFormat="0" applyFill="0" applyBorder="0" applyAlignment="0" applyProtection="0"/>
    <xf numFmtId="0" fontId="77" fillId="44" borderId="0" applyNumberFormat="0" applyBorder="0" applyAlignment="0" applyProtection="0"/>
    <xf numFmtId="0" fontId="9" fillId="0" borderId="0"/>
    <xf numFmtId="0" fontId="40" fillId="60" borderId="0" applyNumberFormat="0" applyBorder="0" applyAlignment="0" applyProtection="0"/>
    <xf numFmtId="0" fontId="40" fillId="39" borderId="0" applyNumberFormat="0" applyBorder="0" applyAlignment="0" applyProtection="0"/>
    <xf numFmtId="0" fontId="41" fillId="44" borderId="0" applyNumberFormat="0" applyBorder="0" applyAlignment="0" applyProtection="0"/>
    <xf numFmtId="0" fontId="40" fillId="39" borderId="0" applyNumberFormat="0" applyBorder="0" applyAlignment="0" applyProtection="0"/>
    <xf numFmtId="0" fontId="77" fillId="41" borderId="0" applyNumberFormat="0" applyBorder="0" applyAlignment="0" applyProtection="0"/>
    <xf numFmtId="0" fontId="41" fillId="67" borderId="0" applyNumberFormat="0" applyBorder="0" applyAlignment="0" applyProtection="0"/>
    <xf numFmtId="0" fontId="6" fillId="0" borderId="39" applyNumberFormat="0" applyFill="0" applyAlignment="0" applyProtection="0"/>
    <xf numFmtId="0" fontId="41" fillId="65" borderId="0" applyNumberFormat="0" applyBorder="0" applyAlignment="0" applyProtection="0"/>
    <xf numFmtId="0" fontId="5" fillId="63" borderId="0" applyNumberFormat="0" applyBorder="0" applyAlignment="0" applyProtection="0"/>
    <xf numFmtId="0" fontId="5" fillId="63" borderId="0" applyNumberFormat="0" applyBorder="0" applyAlignment="0" applyProtection="0"/>
    <xf numFmtId="0" fontId="49" fillId="59" borderId="0" applyNumberFormat="0" applyBorder="0" applyAlignment="0" applyProtection="0"/>
    <xf numFmtId="0" fontId="40" fillId="60" borderId="0" applyNumberFormat="0" applyBorder="0" applyAlignment="0" applyProtection="0"/>
    <xf numFmtId="0" fontId="6" fillId="0" borderId="39" applyNumberFormat="0" applyFill="0" applyAlignment="0" applyProtection="0"/>
    <xf numFmtId="0" fontId="77" fillId="44" borderId="0" applyNumberFormat="0" applyBorder="0" applyAlignment="0" applyProtection="0"/>
    <xf numFmtId="0" fontId="77" fillId="44" borderId="0" applyNumberFormat="0" applyBorder="0" applyAlignment="0" applyProtection="0"/>
    <xf numFmtId="0" fontId="41" fillId="47" borderId="0" applyNumberFormat="0" applyBorder="0" applyAlignment="0" applyProtection="0"/>
    <xf numFmtId="0" fontId="113" fillId="0" borderId="51" applyNumberFormat="0" applyFill="0" applyAlignment="0" applyProtection="0"/>
    <xf numFmtId="0" fontId="76" fillId="0" borderId="57"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6" fillId="0" borderId="39" applyNumberFormat="0" applyFill="0" applyAlignment="0" applyProtection="0"/>
    <xf numFmtId="38" fontId="6" fillId="0" borderId="0">
      <alignment horizontal="left" wrapText="1"/>
    </xf>
    <xf numFmtId="0" fontId="115" fillId="0" borderId="53" applyNumberFormat="0" applyFill="0" applyAlignment="0" applyProtection="0"/>
    <xf numFmtId="5" fontId="6" fillId="0" borderId="0" applyFill="0" applyBorder="0" applyAlignment="0" applyProtection="0"/>
    <xf numFmtId="0" fontId="41" fillId="67" borderId="0" applyNumberFormat="0" applyBorder="0" applyAlignment="0" applyProtection="0"/>
    <xf numFmtId="0" fontId="41" fillId="44" borderId="0" applyNumberFormat="0" applyBorder="0" applyAlignment="0" applyProtection="0"/>
    <xf numFmtId="0" fontId="5" fillId="40" borderId="0" applyNumberFormat="0" applyBorder="0" applyAlignment="0" applyProtection="0"/>
    <xf numFmtId="0" fontId="77" fillId="41" borderId="0" applyNumberFormat="0" applyBorder="0" applyAlignment="0" applyProtection="0"/>
    <xf numFmtId="0" fontId="40" fillId="39" borderId="0" applyNumberFormat="0" applyBorder="0" applyAlignment="0" applyProtection="0"/>
    <xf numFmtId="0" fontId="6" fillId="0" borderId="39" applyNumberFormat="0" applyFill="0" applyAlignment="0" applyProtection="0"/>
    <xf numFmtId="0" fontId="9" fillId="0" borderId="0"/>
    <xf numFmtId="0" fontId="5" fillId="0" borderId="0"/>
    <xf numFmtId="0" fontId="6" fillId="0" borderId="39" applyNumberFormat="0" applyFill="0" applyAlignment="0" applyProtection="0"/>
    <xf numFmtId="0" fontId="40" fillId="47" borderId="0" applyNumberFormat="0" applyBorder="0" applyAlignment="0" applyProtection="0"/>
    <xf numFmtId="0" fontId="6" fillId="0" borderId="39"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63" borderId="0" applyNumberFormat="0" applyBorder="0" applyAlignment="0" applyProtection="0"/>
    <xf numFmtId="0" fontId="6" fillId="0" borderId="39" applyNumberFormat="0" applyFill="0" applyAlignment="0" applyProtection="0"/>
    <xf numFmtId="0" fontId="40" fillId="58" borderId="0" applyNumberFormat="0" applyBorder="0" applyAlignment="0" applyProtection="0"/>
    <xf numFmtId="174" fontId="6" fillId="0" borderId="0" applyFill="0" applyBorder="0" applyAlignment="0" applyProtection="0"/>
    <xf numFmtId="0" fontId="77" fillId="76" borderId="0" applyNumberFormat="0" applyBorder="0" applyAlignment="0" applyProtection="0"/>
    <xf numFmtId="0" fontId="40" fillId="59" borderId="0" applyNumberFormat="0" applyBorder="0" applyAlignment="0" applyProtection="0"/>
    <xf numFmtId="0" fontId="77" fillId="39" borderId="0" applyNumberFormat="0" applyBorder="0" applyAlignment="0" applyProtection="0"/>
    <xf numFmtId="5" fontId="6" fillId="0" borderId="0" applyFill="0" applyBorder="0" applyAlignment="0" applyProtection="0"/>
    <xf numFmtId="0" fontId="41" fillId="66" borderId="0" applyNumberFormat="0" applyBorder="0" applyAlignment="0" applyProtection="0"/>
    <xf numFmtId="0" fontId="5" fillId="40" borderId="0" applyNumberFormat="0" applyBorder="0" applyAlignment="0" applyProtection="0"/>
    <xf numFmtId="0" fontId="77" fillId="61" borderId="0" applyNumberFormat="0" applyBorder="0" applyAlignment="0" applyProtection="0"/>
    <xf numFmtId="0" fontId="62" fillId="0" borderId="0" applyNumberFormat="0" applyFill="0" applyBorder="0" applyAlignment="0" applyProtection="0"/>
    <xf numFmtId="4" fontId="118" fillId="0" borderId="0" applyFont="0" applyFill="0" applyBorder="0" applyAlignment="0" applyProtection="0"/>
    <xf numFmtId="0" fontId="6" fillId="0" borderId="39"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40" fillId="8" borderId="22" applyNumberFormat="0" applyFont="0" applyAlignment="0" applyProtection="0"/>
    <xf numFmtId="0" fontId="6" fillId="0" borderId="39" applyNumberFormat="0" applyFill="0" applyAlignment="0" applyProtection="0"/>
    <xf numFmtId="0" fontId="77" fillId="41" borderId="0" applyNumberFormat="0" applyBorder="0" applyAlignment="0" applyProtection="0"/>
    <xf numFmtId="0" fontId="40" fillId="39" borderId="0" applyNumberFormat="0" applyBorder="0" applyAlignment="0" applyProtection="0"/>
    <xf numFmtId="0" fontId="6" fillId="0" borderId="39" applyNumberFormat="0" applyFill="0" applyAlignment="0" applyProtection="0"/>
    <xf numFmtId="0" fontId="5" fillId="63" borderId="0" applyNumberFormat="0" applyBorder="0" applyAlignment="0" applyProtection="0"/>
    <xf numFmtId="0" fontId="6" fillId="0" borderId="39" applyNumberFormat="0" applyFill="0" applyAlignment="0" applyProtection="0"/>
    <xf numFmtId="0" fontId="51" fillId="0" borderId="0" applyNumberFormat="0" applyFill="0" applyBorder="0" applyAlignment="0" applyProtection="0"/>
    <xf numFmtId="0" fontId="6" fillId="0" borderId="39" applyNumberFormat="0" applyFill="0" applyAlignment="0" applyProtection="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9" fillId="0" borderId="0" applyNumberFormat="0" applyFill="0" applyBorder="0" applyAlignment="0" applyProtection="0"/>
    <xf numFmtId="0" fontId="9" fillId="0" borderId="0"/>
    <xf numFmtId="0" fontId="6" fillId="0" borderId="39" applyNumberFormat="0" applyFill="0" applyAlignment="0" applyProtection="0"/>
    <xf numFmtId="0" fontId="77" fillId="25" borderId="0" applyNumberFormat="0" applyBorder="0" applyAlignment="0" applyProtection="0"/>
    <xf numFmtId="0" fontId="40" fillId="59" borderId="0" applyNumberFormat="0" applyBorder="0" applyAlignment="0" applyProtection="0"/>
    <xf numFmtId="5" fontId="6" fillId="0" borderId="0" applyFill="0" applyBorder="0" applyAlignment="0" applyProtection="0"/>
    <xf numFmtId="0" fontId="41" fillId="44" borderId="0" applyNumberFormat="0" applyBorder="0" applyAlignment="0" applyProtection="0"/>
    <xf numFmtId="0" fontId="5" fillId="4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6" fillId="0" borderId="39" applyNumberFormat="0" applyFill="0" applyAlignment="0" applyProtection="0"/>
    <xf numFmtId="0" fontId="77" fillId="25" borderId="0" applyNumberFormat="0" applyBorder="0" applyAlignment="0" applyProtection="0"/>
    <xf numFmtId="0" fontId="40" fillId="59" borderId="0" applyNumberFormat="0" applyBorder="0" applyAlignment="0" applyProtection="0"/>
    <xf numFmtId="5" fontId="6" fillId="0" borderId="0" applyFill="0" applyBorder="0" applyAlignment="0" applyProtection="0"/>
    <xf numFmtId="0" fontId="41" fillId="44" borderId="0" applyNumberFormat="0" applyBorder="0" applyAlignment="0" applyProtection="0"/>
    <xf numFmtId="0" fontId="5" fillId="40" borderId="0" applyNumberFormat="0" applyBorder="0" applyAlignment="0" applyProtection="0"/>
    <xf numFmtId="0" fontId="6" fillId="0" borderId="39" applyNumberFormat="0" applyFill="0" applyAlignment="0" applyProtection="0"/>
    <xf numFmtId="0" fontId="6" fillId="0" borderId="39" applyNumberFormat="0" applyFill="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40" fillId="59" borderId="0" applyNumberFormat="0" applyBorder="0" applyAlignment="0" applyProtection="0"/>
    <xf numFmtId="5" fontId="6" fillId="0" borderId="0" applyFill="0" applyBorder="0" applyAlignment="0" applyProtection="0"/>
    <xf numFmtId="0" fontId="5" fillId="40" borderId="0" applyNumberFormat="0" applyBorder="0" applyAlignment="0" applyProtection="0"/>
    <xf numFmtId="0" fontId="6" fillId="0" borderId="0"/>
    <xf numFmtId="43" fontId="6"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43" fontId="6" fillId="0" borderId="0" applyFont="0" applyFill="0" applyBorder="0" applyAlignment="0" applyProtection="0"/>
    <xf numFmtId="4" fontId="12" fillId="33" borderId="47" applyNumberFormat="0" applyProtection="0">
      <alignment horizontal="left" vertical="center" indent="1"/>
    </xf>
    <xf numFmtId="4" fontId="12" fillId="0" borderId="47" applyNumberFormat="0" applyProtection="0">
      <alignment horizontal="left" vertical="center" indent="1"/>
    </xf>
    <xf numFmtId="0" fontId="80" fillId="0" borderId="0"/>
    <xf numFmtId="9" fontId="5" fillId="0" borderId="0" applyFont="0" applyFill="0" applyBorder="0" applyAlignment="0" applyProtection="0"/>
    <xf numFmtId="43" fontId="6" fillId="0" borderId="0" applyFont="0" applyFill="0" applyBorder="0" applyAlignment="0" applyProtection="0"/>
    <xf numFmtId="4" fontId="12" fillId="33" borderId="47" applyNumberFormat="0" applyProtection="0">
      <alignment horizontal="left" vertical="center" indent="1"/>
    </xf>
    <xf numFmtId="9" fontId="5" fillId="0" borderId="0" applyFont="0" applyFill="0" applyBorder="0" applyAlignment="0" applyProtection="0"/>
    <xf numFmtId="0" fontId="80" fillId="0" borderId="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 fontId="12" fillId="33" borderId="47" applyNumberFormat="0" applyProtection="0">
      <alignment horizontal="left" vertical="center" indent="1"/>
    </xf>
    <xf numFmtId="4" fontId="12" fillId="0" borderId="47" applyNumberFormat="0" applyProtection="0">
      <alignment horizontal="left" vertical="center" indent="1"/>
    </xf>
    <xf numFmtId="0" fontId="80" fillId="0" borderId="0"/>
    <xf numFmtId="4" fontId="12" fillId="0" borderId="47" applyNumberFormat="0" applyProtection="0">
      <alignment horizontal="left" vertical="center" indent="1"/>
    </xf>
    <xf numFmtId="9" fontId="5" fillId="0" borderId="0" applyFont="0" applyFill="0" applyBorder="0" applyAlignment="0" applyProtection="0"/>
    <xf numFmtId="4" fontId="12" fillId="0" borderId="47" applyNumberFormat="0" applyProtection="0">
      <alignment horizontal="left" vertical="center" indent="1"/>
    </xf>
    <xf numFmtId="43" fontId="6" fillId="0" borderId="0" applyFont="0" applyFill="0" applyBorder="0" applyAlignment="0" applyProtection="0"/>
    <xf numFmtId="4" fontId="12" fillId="33" borderId="47" applyNumberFormat="0" applyProtection="0">
      <alignment horizontal="left" vertical="center" indent="1"/>
    </xf>
    <xf numFmtId="9" fontId="5" fillId="0" borderId="0" applyFont="0" applyFill="0" applyBorder="0" applyAlignment="0" applyProtection="0"/>
    <xf numFmtId="0" fontId="80" fillId="0" borderId="0"/>
    <xf numFmtId="0" fontId="6" fillId="0" borderId="0"/>
    <xf numFmtId="43" fontId="6" fillId="0" borderId="0" applyFont="0" applyFill="0" applyBorder="0" applyAlignment="0" applyProtection="0"/>
    <xf numFmtId="4" fontId="12" fillId="33" borderId="47" applyNumberFormat="0" applyProtection="0">
      <alignment horizontal="left" vertical="center" indent="1"/>
    </xf>
    <xf numFmtId="9" fontId="5" fillId="0" borderId="0" applyFont="0" applyFill="0" applyBorder="0" applyAlignment="0" applyProtection="0"/>
    <xf numFmtId="0" fontId="80" fillId="0" borderId="0"/>
    <xf numFmtId="43" fontId="6" fillId="0" borderId="0" applyFont="0" applyFill="0" applyBorder="0" applyAlignment="0" applyProtection="0"/>
    <xf numFmtId="4" fontId="12" fillId="33" borderId="47" applyNumberFormat="0" applyProtection="0">
      <alignment horizontal="left" vertical="center" indent="1"/>
    </xf>
    <xf numFmtId="0" fontId="80" fillId="0" borderId="0"/>
    <xf numFmtId="0" fontId="6" fillId="0" borderId="0"/>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3" fontId="6" fillId="0" borderId="0" applyFont="0" applyFill="0" applyBorder="0" applyAlignment="0" applyProtection="0"/>
    <xf numFmtId="0" fontId="5" fillId="0" borderId="0"/>
    <xf numFmtId="0" fontId="118" fillId="0" borderId="0"/>
    <xf numFmtId="4" fontId="118" fillId="0" borderId="0" applyFont="0" applyFill="0" applyBorder="0" applyAlignment="0" applyProtection="0"/>
    <xf numFmtId="0" fontId="80" fillId="0" borderId="0"/>
    <xf numFmtId="9" fontId="5" fillId="0" borderId="0" applyFont="0" applyFill="0" applyBorder="0" applyAlignment="0" applyProtection="0"/>
    <xf numFmtId="0" fontId="118" fillId="0" borderId="0"/>
    <xf numFmtId="43" fontId="6" fillId="0" borderId="0" applyFont="0" applyFill="0" applyBorder="0" applyAlignment="0" applyProtection="0"/>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3" fontId="6" fillId="0" borderId="0" applyFont="0" applyFill="0" applyBorder="0" applyAlignment="0" applyProtection="0"/>
    <xf numFmtId="4" fontId="12" fillId="0" borderId="47" applyNumberFormat="0" applyProtection="0">
      <alignment horizontal="left" vertical="center" indent="1"/>
    </xf>
    <xf numFmtId="43" fontId="6" fillId="0" borderId="0" applyFont="0" applyFill="0" applyBorder="0" applyAlignment="0" applyProtection="0"/>
    <xf numFmtId="0" fontId="80" fillId="0" borderId="0"/>
    <xf numFmtId="0" fontId="80" fillId="0" borderId="0"/>
    <xf numFmtId="9" fontId="5" fillId="0" borderId="0" applyFont="0" applyFill="0" applyBorder="0" applyAlignment="0" applyProtection="0"/>
    <xf numFmtId="9" fontId="5" fillId="0" borderId="0" applyFont="0" applyFill="0" applyBorder="0" applyAlignment="0" applyProtection="0"/>
    <xf numFmtId="4" fontId="12" fillId="33" borderId="47" applyNumberFormat="0" applyProtection="0">
      <alignment horizontal="left" vertical="center" indent="1"/>
    </xf>
    <xf numFmtId="0" fontId="80" fillId="0" borderId="0"/>
    <xf numFmtId="4" fontId="12" fillId="33" borderId="47" applyNumberFormat="0" applyProtection="0">
      <alignment horizontal="left" vertical="center" indent="1"/>
    </xf>
    <xf numFmtId="9" fontId="5"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 fontId="12" fillId="0" borderId="47" applyNumberFormat="0" applyProtection="0">
      <alignment horizontal="left" vertical="center" indent="1"/>
    </xf>
    <xf numFmtId="43" fontId="6" fillId="0" borderId="0" applyFont="0" applyFill="0" applyBorder="0" applyAlignment="0" applyProtection="0"/>
    <xf numFmtId="4" fontId="12" fillId="0" borderId="47" applyNumberFormat="0" applyProtection="0">
      <alignment horizontal="left" vertical="center" indent="1"/>
    </xf>
    <xf numFmtId="9" fontId="5" fillId="0" borderId="0" applyFont="0" applyFill="0" applyBorder="0" applyAlignment="0" applyProtection="0"/>
    <xf numFmtId="43" fontId="6" fillId="0" borderId="0" applyFont="0" applyFill="0" applyBorder="0" applyAlignment="0" applyProtection="0"/>
    <xf numFmtId="0" fontId="80" fillId="0" borderId="0"/>
    <xf numFmtId="9" fontId="5" fillId="0" borderId="0" applyFont="0" applyFill="0" applyBorder="0" applyAlignment="0" applyProtection="0"/>
    <xf numFmtId="4" fontId="12" fillId="33" borderId="47" applyNumberFormat="0" applyProtection="0">
      <alignment horizontal="left" vertical="center" indent="1"/>
    </xf>
    <xf numFmtId="4" fontId="12" fillId="33" borderId="47" applyNumberFormat="0" applyProtection="0">
      <alignment horizontal="left" vertical="center" indent="1"/>
    </xf>
    <xf numFmtId="43" fontId="6" fillId="0" borderId="0" applyFont="0" applyFill="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9" fontId="5" fillId="0" borderId="0" applyFont="0" applyFill="0" applyBorder="0" applyAlignment="0" applyProtection="0"/>
    <xf numFmtId="43" fontId="6" fillId="0" borderId="0" applyFont="0" applyFill="0" applyBorder="0" applyAlignment="0" applyProtection="0"/>
    <xf numFmtId="9" fontId="5" fillId="0" borderId="0" applyFont="0" applyFill="0" applyBorder="0" applyAlignment="0" applyProtection="0"/>
    <xf numFmtId="4" fontId="12" fillId="33" borderId="47" applyNumberFormat="0" applyProtection="0">
      <alignment horizontal="left" vertical="center" indent="1"/>
    </xf>
    <xf numFmtId="0" fontId="80" fillId="0" borderId="0"/>
    <xf numFmtId="0" fontId="80" fillId="0" borderId="0"/>
    <xf numFmtId="0" fontId="80" fillId="0" borderId="0"/>
    <xf numFmtId="4" fontId="12" fillId="0" borderId="47" applyNumberFormat="0" applyProtection="0">
      <alignment horizontal="left" vertical="center" indent="1"/>
    </xf>
    <xf numFmtId="43" fontId="8" fillId="0" borderId="0" applyFont="0" applyFill="0" applyBorder="0" applyAlignment="0" applyProtection="0"/>
    <xf numFmtId="9" fontId="8" fillId="0" borderId="0" applyFont="0" applyFill="0" applyBorder="0" applyAlignment="0" applyProtection="0"/>
    <xf numFmtId="4" fontId="12" fillId="0" borderId="47" applyNumberFormat="0" applyProtection="0">
      <alignment horizontal="left" vertical="center" indent="1"/>
    </xf>
    <xf numFmtId="4" fontId="30" fillId="38" borderId="47" applyNumberFormat="0" applyProtection="0"/>
    <xf numFmtId="0" fontId="12" fillId="38" borderId="47" applyNumberFormat="0" applyProtection="0">
      <alignment horizontal="left" vertical="top"/>
    </xf>
    <xf numFmtId="4" fontId="12" fillId="0" borderId="47" applyNumberFormat="0" applyProtection="0">
      <alignment horizontal="right" vertical="center"/>
    </xf>
    <xf numFmtId="4" fontId="30" fillId="37" borderId="47" applyNumberFormat="0" applyProtection="0">
      <alignment horizontal="left" vertical="center" indent="1"/>
    </xf>
    <xf numFmtId="4" fontId="30" fillId="36" borderId="47" applyNumberFormat="0" applyProtection="0">
      <alignment vertical="center"/>
    </xf>
    <xf numFmtId="4" fontId="12" fillId="0"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33" borderId="47" applyNumberFormat="0" applyProtection="0">
      <alignment horizontal="left" vertical="center" indent="1"/>
    </xf>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0"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30" fillId="38" borderId="47" applyNumberForma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33" borderId="47" applyNumberFormat="0" applyProtection="0">
      <alignment horizontal="left" vertical="center" indent="1"/>
    </xf>
    <xf numFmtId="4" fontId="12" fillId="0" borderId="47" applyNumberFormat="0" applyProtection="0">
      <alignment horizontal="left" vertical="center" indent="1"/>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4" fontId="12" fillId="0" borderId="47" applyNumberFormat="0" applyProtection="0">
      <alignment horizontal="right" vertical="center"/>
    </xf>
    <xf numFmtId="4" fontId="12" fillId="0"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0" fontId="12" fillId="38" borderId="47" applyNumberFormat="0" applyProtection="0">
      <alignment horizontal="left" vertical="top"/>
    </xf>
    <xf numFmtId="38" fontId="12" fillId="0" borderId="59" applyFill="0" applyBorder="0" applyAlignment="0" applyProtection="0">
      <protection locked="0"/>
    </xf>
    <xf numFmtId="38" fontId="12" fillId="0" borderId="59" applyFill="0" applyBorder="0" applyAlignment="0" applyProtection="0">
      <protection locked="0"/>
    </xf>
    <xf numFmtId="0" fontId="12" fillId="38" borderId="47" applyNumberFormat="0" applyProtection="0">
      <alignment horizontal="left" vertical="top"/>
    </xf>
    <xf numFmtId="10" fontId="7" fillId="35" borderId="45" applyNumberFormat="0" applyBorder="0" applyAlignment="0" applyProtection="0"/>
    <xf numFmtId="0" fontId="12" fillId="38" borderId="47" applyNumberFormat="0" applyProtection="0">
      <alignment horizontal="left" vertical="top"/>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0" fontId="12" fillId="38" borderId="47" applyNumberFormat="0" applyProtection="0">
      <alignment horizontal="left" vertical="top"/>
    </xf>
    <xf numFmtId="4" fontId="12" fillId="33" borderId="47" applyNumberFormat="0" applyProtection="0">
      <alignment horizontal="left" vertical="center" indent="1"/>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4" fontId="12" fillId="33" borderId="47" applyNumberFormat="0" applyProtection="0">
      <alignment horizontal="left" vertical="center" indent="1"/>
    </xf>
    <xf numFmtId="4" fontId="12" fillId="0" borderId="47" applyNumberFormat="0" applyProtection="0">
      <alignment horizontal="right" vertical="center"/>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30" fillId="38" borderId="47" applyNumberFormat="0" applyProtection="0"/>
    <xf numFmtId="4" fontId="12" fillId="0" borderId="47" applyNumberFormat="0" applyProtection="0">
      <alignment horizontal="left" vertical="center" indent="1"/>
    </xf>
    <xf numFmtId="4" fontId="30" fillId="38" borderId="47" applyNumberFormat="0" applyProtection="0"/>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30" fillId="37" borderId="47" applyNumberFormat="0" applyProtection="0">
      <alignment horizontal="left" vertical="center" indent="1"/>
    </xf>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33" borderId="47" applyNumberFormat="0" applyProtection="0">
      <alignment horizontal="left" vertical="center" indent="1"/>
    </xf>
    <xf numFmtId="4" fontId="12" fillId="33" borderId="47" applyNumberFormat="0" applyProtection="0">
      <alignment horizontal="left" vertical="center" indent="1"/>
    </xf>
    <xf numFmtId="10" fontId="7" fillId="35" borderId="45" applyNumberFormat="0" applyBorder="0" applyAlignment="0" applyProtection="0"/>
    <xf numFmtId="4" fontId="30" fillId="38" borderId="47" applyNumberFormat="0" applyProtection="0"/>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4" fontId="12" fillId="33"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0" fontId="12" fillId="38" borderId="47" applyNumberFormat="0" applyProtection="0">
      <alignment horizontal="left" vertical="top"/>
    </xf>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30" fillId="37" borderId="47" applyNumberFormat="0" applyProtection="0">
      <alignment horizontal="left" vertical="center" indent="1"/>
    </xf>
    <xf numFmtId="10" fontId="7" fillId="35" borderId="45" applyNumberFormat="0" applyBorder="0" applyAlignment="0" applyProtection="0"/>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30" fillId="38" borderId="47" applyNumberFormat="0" applyProtection="0"/>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4" fontId="12" fillId="33" borderId="47" applyNumberFormat="0" applyProtection="0">
      <alignment horizontal="left" vertical="center" indent="1"/>
    </xf>
    <xf numFmtId="38" fontId="12" fillId="0" borderId="59" applyFill="0" applyBorder="0" applyAlignment="0" applyProtection="0">
      <protection locked="0"/>
    </xf>
    <xf numFmtId="4" fontId="12" fillId="0" borderId="47" applyNumberFormat="0" applyProtection="0">
      <alignment horizontal="left" vertical="center" indent="1"/>
    </xf>
    <xf numFmtId="38" fontId="12" fillId="0" borderId="59" applyFill="0" applyBorder="0" applyAlignment="0" applyProtection="0">
      <protection locked="0"/>
    </xf>
    <xf numFmtId="4" fontId="12" fillId="0" borderId="47" applyNumberFormat="0" applyProtection="0">
      <alignment horizontal="left" vertical="center" indent="1"/>
    </xf>
    <xf numFmtId="0" fontId="12" fillId="38" borderId="47" applyNumberFormat="0" applyProtection="0">
      <alignment horizontal="left" vertical="top"/>
    </xf>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4" fontId="30" fillId="38" borderId="47" applyNumberFormat="0" applyProtection="0"/>
    <xf numFmtId="4" fontId="30" fillId="37"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4" fontId="30" fillId="37"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4" fontId="30" fillId="36" borderId="47" applyNumberFormat="0" applyProtection="0">
      <alignment vertical="center"/>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30" fillId="37"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right" vertical="center"/>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0" fontId="12" fillId="38" borderId="47" applyNumberFormat="0" applyProtection="0">
      <alignment horizontal="left" vertical="top"/>
    </xf>
    <xf numFmtId="4" fontId="12" fillId="0" borderId="47" applyNumberFormat="0" applyProtection="0">
      <alignment horizontal="left" vertical="center" indent="1"/>
    </xf>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4" fontId="30" fillId="36" borderId="47" applyNumberFormat="0" applyProtection="0">
      <alignment vertical="center"/>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4" fontId="12" fillId="0" borderId="47" applyNumberFormat="0" applyProtection="0">
      <alignment horizontal="left" vertical="center" indent="1"/>
    </xf>
    <xf numFmtId="4" fontId="30" fillId="36" borderId="47" applyNumberFormat="0" applyProtection="0">
      <alignment vertical="center"/>
    </xf>
    <xf numFmtId="0" fontId="12" fillId="38" borderId="47" applyNumberFormat="0" applyProtection="0">
      <alignment horizontal="left" vertical="top"/>
    </xf>
    <xf numFmtId="4" fontId="30" fillId="36" borderId="47" applyNumberFormat="0" applyProtection="0">
      <alignment vertical="center"/>
    </xf>
    <xf numFmtId="10" fontId="7" fillId="35" borderId="45" applyNumberFormat="0" applyBorder="0" applyAlignment="0" applyProtection="0"/>
    <xf numFmtId="10" fontId="7" fillId="35" borderId="45" applyNumberFormat="0" applyBorder="0" applyAlignment="0" applyProtection="0"/>
    <xf numFmtId="4" fontId="30" fillId="37" borderId="47" applyNumberFormat="0" applyProtection="0">
      <alignment horizontal="left" vertical="center" indent="1"/>
    </xf>
    <xf numFmtId="4" fontId="12" fillId="0" borderId="47" applyNumberFormat="0" applyProtection="0">
      <alignment horizontal="left" vertical="center" indent="1"/>
    </xf>
    <xf numFmtId="4" fontId="30" fillId="37" borderId="47" applyNumberFormat="0" applyProtection="0">
      <alignment horizontal="left" vertical="center" indent="1"/>
    </xf>
    <xf numFmtId="4" fontId="30" fillId="38" borderId="47" applyNumberFormat="0" applyProtection="0"/>
    <xf numFmtId="10" fontId="7" fillId="35" borderId="45" applyNumberFormat="0" applyBorder="0" applyAlignment="0" applyProtection="0"/>
    <xf numFmtId="4" fontId="12" fillId="0" borderId="47" applyNumberFormat="0" applyProtection="0">
      <alignment horizontal="left" vertical="center" indent="1"/>
    </xf>
    <xf numFmtId="4" fontId="12" fillId="0" borderId="47" applyNumberFormat="0" applyProtection="0">
      <alignment horizontal="left" vertical="center" indent="1"/>
    </xf>
    <xf numFmtId="4" fontId="30" fillId="36" borderId="47" applyNumberFormat="0" applyProtection="0">
      <alignment vertical="center"/>
    </xf>
    <xf numFmtId="4" fontId="12" fillId="0"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0" fontId="12" fillId="38" borderId="47" applyNumberFormat="0" applyProtection="0">
      <alignment horizontal="left" vertical="top"/>
    </xf>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4" fontId="30" fillId="38" borderId="47" applyNumberFormat="0" applyProtection="0"/>
    <xf numFmtId="4" fontId="12" fillId="0" borderId="47" applyNumberFormat="0" applyProtection="0">
      <alignment horizontal="right" vertical="center"/>
    </xf>
    <xf numFmtId="10" fontId="7" fillId="35" borderId="45" applyNumberFormat="0" applyBorder="0" applyAlignment="0" applyProtection="0"/>
    <xf numFmtId="10" fontId="7" fillId="35" borderId="45" applyNumberFormat="0" applyBorder="0" applyAlignment="0" applyProtection="0"/>
    <xf numFmtId="4" fontId="30" fillId="38" borderId="47" applyNumberFormat="0" applyProtection="0"/>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30" fillId="37"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right" vertical="center"/>
    </xf>
    <xf numFmtId="4" fontId="12" fillId="0"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4" fontId="30" fillId="38" borderId="47" applyNumberFormat="0" applyProtection="0"/>
    <xf numFmtId="4" fontId="12" fillId="0" borderId="47" applyNumberFormat="0" applyProtection="0">
      <alignment horizontal="left" vertical="center" indent="1"/>
    </xf>
    <xf numFmtId="10" fontId="7" fillId="35" borderId="45" applyNumberFormat="0" applyBorder="0" applyAlignment="0" applyProtection="0"/>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4" fontId="12" fillId="0" borderId="47" applyNumberFormat="0" applyProtection="0">
      <alignment horizontal="right" vertical="center"/>
    </xf>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10" fontId="7" fillId="35" borderId="45" applyNumberFormat="0" applyBorder="0" applyAlignment="0" applyProtection="0"/>
    <xf numFmtId="38" fontId="12" fillId="0" borderId="59" applyFill="0" applyBorder="0" applyAlignment="0" applyProtection="0">
      <protection locked="0"/>
    </xf>
    <xf numFmtId="38" fontId="12" fillId="0" borderId="59" applyFill="0" applyBorder="0" applyAlignment="0" applyProtection="0">
      <protection locked="0"/>
    </xf>
    <xf numFmtId="38" fontId="12" fillId="0" borderId="59" applyFill="0" applyBorder="0" applyAlignment="0" applyProtection="0">
      <protection locked="0"/>
    </xf>
    <xf numFmtId="4" fontId="30" fillId="38" borderId="47" applyNumberFormat="0" applyProtection="0"/>
    <xf numFmtId="4" fontId="12" fillId="0" borderId="47" applyNumberFormat="0" applyProtection="0">
      <alignment horizontal="left" vertical="center" indent="1"/>
    </xf>
    <xf numFmtId="0" fontId="12" fillId="38" borderId="47" applyNumberFormat="0" applyProtection="0">
      <alignment horizontal="left" vertical="top"/>
    </xf>
    <xf numFmtId="10" fontId="7" fillId="35" borderId="45" applyNumberFormat="0" applyBorder="0" applyAlignment="0" applyProtection="0"/>
    <xf numFmtId="4" fontId="12" fillId="0"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12" fillId="33" borderId="47" applyNumberFormat="0" applyProtection="0">
      <alignment horizontal="left" vertical="center" indent="1"/>
    </xf>
    <xf numFmtId="10" fontId="7" fillId="35" borderId="45" applyNumberFormat="0" applyBorder="0" applyAlignment="0" applyProtection="0"/>
    <xf numFmtId="4" fontId="30" fillId="37"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right" vertical="center"/>
    </xf>
    <xf numFmtId="10" fontId="7" fillId="35" borderId="45" applyNumberFormat="0" applyBorder="0" applyAlignment="0" applyProtection="0"/>
    <xf numFmtId="4" fontId="30" fillId="37" borderId="47" applyNumberFormat="0" applyProtection="0">
      <alignment horizontal="left" vertical="center" indent="1"/>
    </xf>
    <xf numFmtId="0" fontId="12" fillId="38" borderId="47" applyNumberFormat="0" applyProtection="0">
      <alignment horizontal="left" vertical="top"/>
    </xf>
    <xf numFmtId="4" fontId="30" fillId="37" borderId="47" applyNumberFormat="0" applyProtection="0">
      <alignment horizontal="left" vertical="center" indent="1"/>
    </xf>
    <xf numFmtId="10" fontId="7" fillId="35" borderId="45" applyNumberFormat="0" applyBorder="0" applyAlignment="0" applyProtection="0"/>
    <xf numFmtId="4" fontId="30" fillId="36" borderId="47" applyNumberFormat="0" applyProtection="0">
      <alignment vertical="center"/>
    </xf>
    <xf numFmtId="10" fontId="7" fillId="35" borderId="45" applyNumberFormat="0" applyBorder="0" applyAlignment="0" applyProtection="0"/>
    <xf numFmtId="4" fontId="12" fillId="0" borderId="47" applyNumberFormat="0" applyProtection="0">
      <alignment horizontal="left" vertical="center" indent="1"/>
    </xf>
    <xf numFmtId="4" fontId="30" fillId="38" borderId="47" applyNumberForma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10" fontId="7" fillId="35" borderId="45" applyNumberFormat="0" applyBorder="0" applyAlignment="0" applyProtection="0"/>
    <xf numFmtId="4" fontId="30" fillId="36" borderId="47" applyNumberFormat="0" applyProtection="0">
      <alignment vertical="center"/>
    </xf>
    <xf numFmtId="4" fontId="30" fillId="36" borderId="47" applyNumberFormat="0" applyProtection="0">
      <alignment vertical="center"/>
    </xf>
    <xf numFmtId="10" fontId="7" fillId="35" borderId="45" applyNumberFormat="0" applyBorder="0" applyAlignment="0" applyProtection="0"/>
    <xf numFmtId="4" fontId="12" fillId="0" borderId="47" applyNumberFormat="0" applyProtection="0">
      <alignment horizontal="right" vertical="center"/>
    </xf>
    <xf numFmtId="0" fontId="12" fillId="38" borderId="47" applyNumberFormat="0" applyProtection="0">
      <alignment horizontal="left" vertical="top"/>
    </xf>
    <xf numFmtId="4" fontId="12" fillId="0" borderId="47" applyNumberFormat="0" applyProtection="0">
      <alignment horizontal="left" vertical="center" indent="1"/>
    </xf>
    <xf numFmtId="4" fontId="12" fillId="0" borderId="47" applyNumberFormat="0" applyProtection="0">
      <alignment horizontal="right" vertical="center"/>
    </xf>
    <xf numFmtId="4" fontId="12" fillId="33"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10" fontId="7" fillId="35" borderId="45" applyNumberFormat="0" applyBorder="0" applyAlignment="0" applyProtection="0"/>
    <xf numFmtId="4" fontId="30" fillId="37" borderId="47" applyNumberFormat="0" applyProtection="0">
      <alignment horizontal="left" vertical="center" indent="1"/>
    </xf>
    <xf numFmtId="4" fontId="12" fillId="33" borderId="47" applyNumberFormat="0" applyProtection="0">
      <alignment horizontal="left" vertical="center" indent="1"/>
    </xf>
    <xf numFmtId="0" fontId="12" fillId="38" borderId="47" applyNumberFormat="0" applyProtection="0">
      <alignment horizontal="left" vertical="top"/>
    </xf>
    <xf numFmtId="4" fontId="12" fillId="0"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4" fontId="30" fillId="37" borderId="47" applyNumberFormat="0" applyProtection="0">
      <alignment horizontal="left" vertical="center" indent="1"/>
    </xf>
    <xf numFmtId="4" fontId="12" fillId="0" borderId="47" applyNumberFormat="0" applyProtection="0">
      <alignment horizontal="right" vertical="center"/>
    </xf>
    <xf numFmtId="10" fontId="7" fillId="35" borderId="45" applyNumberFormat="0" applyBorder="0" applyAlignment="0" applyProtection="0"/>
    <xf numFmtId="4" fontId="12" fillId="0" borderId="47" applyNumberFormat="0" applyProtection="0">
      <alignment horizontal="right" vertical="center"/>
    </xf>
    <xf numFmtId="4" fontId="30" fillId="38" borderId="47" applyNumberFormat="0" applyProtection="0"/>
    <xf numFmtId="10" fontId="7" fillId="35" borderId="45" applyNumberFormat="0" applyBorder="0" applyAlignment="0" applyProtection="0"/>
    <xf numFmtId="4" fontId="12" fillId="0" borderId="47" applyNumberFormat="0" applyProtection="0">
      <alignment horizontal="right" vertical="center"/>
    </xf>
    <xf numFmtId="4" fontId="12" fillId="33"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10" fontId="7" fillId="35" borderId="45" applyNumberFormat="0" applyBorder="0" applyAlignment="0" applyProtection="0"/>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10" fontId="7" fillId="35" borderId="45" applyNumberFormat="0" applyBorder="0" applyAlignment="0" applyProtection="0"/>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30" fillId="36" borderId="47" applyNumberFormat="0" applyProtection="0">
      <alignment vertical="center"/>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30" fillId="36" borderId="47" applyNumberFormat="0" applyProtection="0">
      <alignment vertical="center"/>
    </xf>
    <xf numFmtId="4" fontId="12" fillId="33"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30" fillId="36" borderId="47" applyNumberFormat="0" applyProtection="0">
      <alignment vertical="center"/>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10" fontId="7" fillId="35" borderId="45" applyNumberFormat="0" applyBorder="0" applyAlignment="0" applyProtection="0"/>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30" fillId="36" borderId="47" applyNumberFormat="0" applyProtection="0">
      <alignment vertical="center"/>
    </xf>
    <xf numFmtId="4" fontId="30" fillId="37" borderId="47" applyNumberFormat="0" applyProtection="0">
      <alignment horizontal="left" vertical="center" indent="1"/>
    </xf>
    <xf numFmtId="4" fontId="30" fillId="38" borderId="47" applyNumberFormat="0" applyProtection="0"/>
    <xf numFmtId="4" fontId="12" fillId="0" borderId="47" applyNumberFormat="0" applyProtection="0">
      <alignment horizontal="right" vertical="center"/>
    </xf>
    <xf numFmtId="4" fontId="12" fillId="0" borderId="47" applyNumberFormat="0" applyProtection="0">
      <alignment horizontal="left" vertical="center" indent="1"/>
    </xf>
    <xf numFmtId="0" fontId="12" fillId="38" borderId="47" applyNumberFormat="0" applyProtection="0">
      <alignment horizontal="left" vertical="top"/>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 fontId="12" fillId="0" borderId="47" applyNumberFormat="0" applyProtection="0">
      <alignment horizontal="left" vertical="center" indent="1"/>
    </xf>
    <xf numFmtId="4" fontId="12" fillId="33" borderId="47" applyNumberFormat="0" applyProtection="0">
      <alignment horizontal="left" vertical="center" indent="1"/>
    </xf>
    <xf numFmtId="4" fontId="12" fillId="0" borderId="47" applyNumberFormat="0" applyProtection="0">
      <alignment horizontal="left" vertical="center" indent="1"/>
    </xf>
    <xf numFmtId="43" fontId="5" fillId="0" borderId="0" applyFont="0" applyFill="0" applyBorder="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58" fillId="68" borderId="73" applyNumberFormat="0" applyAlignment="0" applyProtection="0"/>
    <xf numFmtId="0" fontId="43" fillId="68" borderId="63" applyNumberFormat="0" applyAlignment="0" applyProtection="0"/>
    <xf numFmtId="0" fontId="40" fillId="70" borderId="65" applyNumberFormat="0" applyFont="0" applyAlignment="0" applyProtection="0"/>
    <xf numFmtId="0" fontId="106" fillId="0" borderId="64"/>
    <xf numFmtId="0" fontId="54" fillId="62" borderId="63" applyNumberFormat="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0" fontId="107" fillId="78" borderId="64"/>
    <xf numFmtId="0" fontId="40" fillId="70" borderId="65" applyNumberFormat="0" applyFont="0" applyAlignment="0" applyProtection="0"/>
    <xf numFmtId="0" fontId="58" fillId="68" borderId="66" applyNumberFormat="0" applyAlignment="0" applyProtection="0"/>
    <xf numFmtId="176" fontId="6" fillId="0" borderId="60">
      <alignment horizontal="justify" vertical="top" wrapText="1"/>
    </xf>
    <xf numFmtId="0" fontId="106" fillId="0" borderId="64"/>
    <xf numFmtId="0" fontId="76" fillId="0" borderId="67" applyNumberFormat="0" applyFill="0" applyAlignment="0" applyProtection="0"/>
    <xf numFmtId="0" fontId="76" fillId="0" borderId="67" applyNumberFormat="0" applyFill="0" applyAlignment="0" applyProtection="0"/>
    <xf numFmtId="0" fontId="107" fillId="0" borderId="64"/>
    <xf numFmtId="0" fontId="43" fillId="68" borderId="63" applyNumberFormat="0" applyAlignment="0" applyProtection="0"/>
    <xf numFmtId="10" fontId="7" fillId="35" borderId="62" applyNumberFormat="0" applyBorder="0" applyAlignment="0" applyProtection="0"/>
    <xf numFmtId="10" fontId="7" fillId="35" borderId="62" applyNumberFormat="0" applyBorder="0" applyAlignment="0" applyProtection="0"/>
    <xf numFmtId="176" fontId="6" fillId="0" borderId="60">
      <alignment horizontal="justify" vertical="top" wrapText="1"/>
    </xf>
    <xf numFmtId="0" fontId="76" fillId="0" borderId="74" applyNumberFormat="0" applyFill="0" applyAlignment="0" applyProtection="0"/>
    <xf numFmtId="0" fontId="5" fillId="0" borderId="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0" fontId="7" fillId="35" borderId="69" applyNumberFormat="0" applyBorder="0" applyAlignment="0" applyProtection="0"/>
    <xf numFmtId="4" fontId="30" fillId="38" borderId="68" applyNumberFormat="0" applyProtection="0"/>
    <xf numFmtId="176" fontId="6" fillId="0" borderId="60">
      <alignment horizontal="justify" vertical="top" wrapText="1"/>
    </xf>
    <xf numFmtId="10" fontId="7" fillId="35" borderId="69" applyNumberFormat="0" applyBorder="0" applyAlignment="0" applyProtection="0"/>
    <xf numFmtId="4" fontId="30" fillId="36" borderId="68" applyNumberFormat="0" applyProtection="0">
      <alignment vertical="center"/>
    </xf>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0" fontId="54" fillId="62" borderId="70" applyNumberFormat="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107" fillId="78" borderId="71"/>
    <xf numFmtId="176" fontId="6" fillId="0" borderId="60">
      <alignment horizontal="justify" vertical="top" wrapText="1"/>
    </xf>
    <xf numFmtId="176" fontId="6" fillId="0" borderId="60">
      <alignment horizontal="justify" vertical="top" wrapText="1"/>
    </xf>
    <xf numFmtId="0" fontId="54" fillId="62" borderId="70" applyNumberFormat="0" applyAlignment="0" applyProtection="0"/>
    <xf numFmtId="4" fontId="12" fillId="0" borderId="68" applyNumberFormat="0" applyProtection="0">
      <alignment horizontal="left" vertical="center" indent="1"/>
    </xf>
    <xf numFmtId="10" fontId="7" fillId="35" borderId="62" applyNumberFormat="0" applyBorder="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58" fillId="68" borderId="73" applyNumberFormat="0" applyAlignment="0" applyProtection="0"/>
    <xf numFmtId="176" fontId="6" fillId="0" borderId="60">
      <alignment horizontal="justify" vertical="top" wrapText="1"/>
    </xf>
    <xf numFmtId="176" fontId="6" fillId="0" borderId="60">
      <alignment horizontal="justify" vertical="top" wrapText="1"/>
    </xf>
    <xf numFmtId="10" fontId="7" fillId="35" borderId="62" applyNumberFormat="0" applyBorder="0" applyAlignment="0" applyProtection="0"/>
    <xf numFmtId="176" fontId="6" fillId="0" borderId="60">
      <alignment horizontal="justify" vertical="top" wrapText="1"/>
    </xf>
    <xf numFmtId="0" fontId="40" fillId="70" borderId="72" applyNumberFormat="0" applyFont="0" applyAlignment="0" applyProtection="0"/>
    <xf numFmtId="176" fontId="6" fillId="0" borderId="60">
      <alignment horizontal="justify" vertical="top" wrapText="1"/>
    </xf>
    <xf numFmtId="10" fontId="7" fillId="35" borderId="62" applyNumberFormat="0" applyBorder="0" applyAlignment="0" applyProtection="0"/>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10" fontId="7" fillId="35" borderId="69" applyNumberFormat="0" applyBorder="0" applyAlignment="0" applyProtection="0"/>
    <xf numFmtId="10" fontId="7" fillId="35" borderId="62" applyNumberFormat="0" applyBorder="0" applyAlignment="0" applyProtection="0"/>
    <xf numFmtId="176" fontId="6" fillId="0" borderId="60">
      <alignment horizontal="justify" vertical="top" wrapText="1"/>
    </xf>
    <xf numFmtId="176" fontId="6" fillId="0" borderId="60">
      <alignment horizontal="justify" vertical="top" wrapText="1"/>
    </xf>
    <xf numFmtId="0" fontId="54" fillId="62" borderId="70" applyNumberFormat="0" applyAlignment="0" applyProtection="0"/>
    <xf numFmtId="10" fontId="7" fillId="35" borderId="62" applyNumberFormat="0" applyBorder="0" applyAlignment="0" applyProtection="0"/>
    <xf numFmtId="0" fontId="54" fillId="62" borderId="70" applyNumberFormat="0" applyAlignment="0" applyProtection="0"/>
    <xf numFmtId="4" fontId="12" fillId="0" borderId="68" applyNumberFormat="0" applyProtection="0">
      <alignment horizontal="left" vertical="center" indent="1"/>
    </xf>
    <xf numFmtId="176" fontId="6" fillId="0" borderId="60">
      <alignment horizontal="justify" vertical="top" wrapText="1"/>
    </xf>
    <xf numFmtId="4" fontId="12" fillId="0" borderId="61" applyNumberFormat="0" applyProtection="0">
      <alignment horizontal="left" vertical="center" inden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76" fillId="0" borderId="74" applyNumberFormat="0" applyFill="0" applyAlignment="0" applyProtection="0"/>
    <xf numFmtId="176" fontId="6" fillId="0" borderId="60">
      <alignment horizontal="justify" vertical="top" wrapText="1"/>
    </xf>
    <xf numFmtId="176" fontId="6" fillId="0" borderId="60">
      <alignment horizontal="justify" vertical="top" wrapText="1"/>
    </xf>
    <xf numFmtId="0" fontId="43" fillId="68" borderId="70" applyNumberFormat="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0" fontId="58" fillId="68" borderId="73" applyNumberFormat="0" applyAlignment="0" applyProtection="0"/>
    <xf numFmtId="10" fontId="7" fillId="35" borderId="69" applyNumberFormat="0" applyBorder="0" applyAlignment="0" applyProtection="0"/>
    <xf numFmtId="10" fontId="7" fillId="35" borderId="62" applyNumberFormat="0" applyBorder="0" applyAlignment="0" applyProtection="0"/>
    <xf numFmtId="176" fontId="6" fillId="0" borderId="60">
      <alignment horizontal="justify" vertical="top" wrapText="1"/>
    </xf>
    <xf numFmtId="0" fontId="43" fillId="68" borderId="70" applyNumberFormat="0" applyAlignment="0" applyProtection="0"/>
    <xf numFmtId="0" fontId="76" fillId="0" borderId="74" applyNumberFormat="0" applyFill="0" applyAlignment="0" applyProtection="0"/>
    <xf numFmtId="0" fontId="43" fillId="68" borderId="70" applyNumberFormat="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76" fillId="0" borderId="74" applyNumberFormat="0" applyFill="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43" fillId="68" borderId="70" applyNumberFormat="0" applyAlignment="0" applyProtection="0"/>
    <xf numFmtId="0" fontId="40" fillId="70" borderId="72" applyNumberFormat="0" applyFont="0" applyAlignment="0" applyProtection="0"/>
    <xf numFmtId="0" fontId="54" fillId="62" borderId="70" applyNumberFormat="0" applyAlignment="0" applyProtection="0"/>
    <xf numFmtId="0" fontId="58" fillId="68" borderId="73" applyNumberFormat="0" applyAlignment="0" applyProtection="0"/>
    <xf numFmtId="0" fontId="43" fillId="68" borderId="70" applyNumberFormat="0" applyAlignment="0" applyProtection="0"/>
    <xf numFmtId="0" fontId="76" fillId="0" borderId="74" applyNumberFormat="0" applyFill="0" applyAlignment="0" applyProtection="0"/>
    <xf numFmtId="0" fontId="43" fillId="68" borderId="70" applyNumberFormat="0" applyAlignment="0" applyProtection="0"/>
    <xf numFmtId="10" fontId="7" fillId="35" borderId="62" applyNumberFormat="0" applyBorder="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5" fillId="0" borderId="0"/>
    <xf numFmtId="176" fontId="6" fillId="0" borderId="60">
      <alignment horizontal="justify" vertical="top" wrapText="1"/>
    </xf>
    <xf numFmtId="176" fontId="6" fillId="0" borderId="60">
      <alignment horizontal="justify" vertical="top" wrapText="1"/>
    </xf>
    <xf numFmtId="0" fontId="54" fillId="62" borderId="70" applyNumberFormat="0" applyAlignment="0" applyProtection="0"/>
    <xf numFmtId="176" fontId="6" fillId="0" borderId="60">
      <alignment horizontal="justify" vertical="top" wrapText="1"/>
    </xf>
    <xf numFmtId="0" fontId="54" fillId="62" borderId="70" applyNumberFormat="0" applyAlignment="0" applyProtection="0"/>
    <xf numFmtId="176" fontId="6" fillId="0" borderId="60">
      <alignment horizontal="justify" vertical="top" wrapText="1"/>
    </xf>
    <xf numFmtId="0" fontId="58" fillId="68" borderId="73" applyNumberFormat="0" applyAlignment="0" applyProtection="0"/>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176" fontId="6" fillId="0" borderId="60">
      <alignment horizontal="justify" vertical="top" wrapText="1"/>
    </xf>
    <xf numFmtId="176" fontId="6" fillId="0" borderId="60">
      <alignment horizontal="justify" vertical="top" wrapText="1"/>
    </xf>
    <xf numFmtId="0" fontId="54" fillId="62" borderId="70" applyNumberFormat="0" applyAlignment="0" applyProtection="0"/>
    <xf numFmtId="176" fontId="6" fillId="0" borderId="60">
      <alignment horizontal="justify" vertical="top" wrapText="1"/>
    </xf>
    <xf numFmtId="0" fontId="43" fillId="68" borderId="70" applyNumberFormat="0" applyAlignment="0" applyProtection="0"/>
    <xf numFmtId="0" fontId="54" fillId="62" borderId="70" applyNumberFormat="0" applyAlignment="0" applyProtection="0"/>
    <xf numFmtId="10" fontId="7" fillId="35" borderId="69" applyNumberFormat="0" applyBorder="0" applyAlignment="0" applyProtection="0"/>
    <xf numFmtId="0" fontId="76" fillId="0" borderId="74" applyNumberFormat="0" applyFill="0" applyAlignment="0" applyProtection="0"/>
    <xf numFmtId="0" fontId="54" fillId="62" borderId="70" applyNumberFormat="0" applyAlignment="0" applyProtection="0"/>
    <xf numFmtId="10" fontId="7" fillId="35" borderId="62" applyNumberFormat="0" applyBorder="0" applyAlignment="0" applyProtection="0"/>
    <xf numFmtId="0" fontId="43" fillId="68" borderId="70" applyNumberFormat="0" applyAlignment="0" applyProtection="0"/>
    <xf numFmtId="176" fontId="6" fillId="0" borderId="60">
      <alignment horizontal="justify" vertical="top" wrapText="1"/>
    </xf>
    <xf numFmtId="10" fontId="7" fillId="35" borderId="69" applyNumberFormat="0" applyBorder="0" applyAlignment="0" applyProtection="0"/>
    <xf numFmtId="176" fontId="6" fillId="0" borderId="60">
      <alignment horizontal="justify" vertical="top" wrapText="1"/>
    </xf>
    <xf numFmtId="0" fontId="76" fillId="0" borderId="74" applyNumberFormat="0" applyFill="0" applyAlignment="0" applyProtection="0"/>
    <xf numFmtId="0" fontId="40" fillId="70" borderId="72" applyNumberFormat="0" applyFont="0" applyAlignment="0" applyProtection="0"/>
    <xf numFmtId="10" fontId="7" fillId="35" borderId="69" applyNumberFormat="0" applyBorder="0" applyAlignment="0" applyProtection="0"/>
    <xf numFmtId="176" fontId="6" fillId="0" borderId="60">
      <alignment horizontal="justify" vertical="top" wrapText="1"/>
    </xf>
    <xf numFmtId="176" fontId="6" fillId="0" borderId="60">
      <alignment horizontal="justify" vertical="top" wrapText="1"/>
    </xf>
    <xf numFmtId="0" fontId="76" fillId="0" borderId="74" applyNumberFormat="0" applyFill="0" applyAlignment="0" applyProtection="0"/>
    <xf numFmtId="0" fontId="106" fillId="0" borderId="71"/>
    <xf numFmtId="176" fontId="6" fillId="0" borderId="60">
      <alignment horizontal="justify" vertical="top" wrapText="1"/>
    </xf>
    <xf numFmtId="176" fontId="6" fillId="0" borderId="60">
      <alignment horizontal="justify" vertical="top" wrapText="1"/>
    </xf>
    <xf numFmtId="0" fontId="58" fillId="68" borderId="73" applyNumberFormat="0" applyAlignment="0" applyProtection="0"/>
    <xf numFmtId="0" fontId="58" fillId="68" borderId="73" applyNumberFormat="0" applyAlignment="0" applyProtection="0"/>
    <xf numFmtId="0" fontId="40" fillId="70" borderId="72" applyNumberFormat="0" applyFont="0" applyAlignment="0" applyProtection="0"/>
    <xf numFmtId="0" fontId="76" fillId="0" borderId="74" applyNumberFormat="0" applyFill="0" applyAlignment="0" applyProtection="0"/>
    <xf numFmtId="0" fontId="40" fillId="70" borderId="72" applyNumberFormat="0" applyFont="0" applyAlignment="0" applyProtection="0"/>
    <xf numFmtId="0" fontId="43" fillId="68" borderId="70" applyNumberFormat="0" applyAlignment="0" applyProtection="0"/>
    <xf numFmtId="10" fontId="7" fillId="35" borderId="69" applyNumberFormat="0" applyBorder="0" applyAlignment="0" applyProtection="0"/>
    <xf numFmtId="0" fontId="76" fillId="0" borderId="74" applyNumberFormat="0" applyFill="0" applyAlignment="0" applyProtection="0"/>
    <xf numFmtId="10" fontId="7" fillId="35" borderId="62" applyNumberFormat="0" applyBorder="0" applyAlignment="0" applyProtection="0"/>
    <xf numFmtId="176" fontId="6" fillId="0" borderId="60">
      <alignment horizontal="justify" vertical="top" wrapText="1"/>
    </xf>
    <xf numFmtId="0" fontId="76" fillId="0" borderId="74" applyNumberFormat="0" applyFill="0" applyAlignment="0" applyProtection="0"/>
    <xf numFmtId="176" fontId="6" fillId="0" borderId="60">
      <alignment horizontal="justify" vertical="top" wrapText="1"/>
    </xf>
    <xf numFmtId="0" fontId="40" fillId="70" borderId="72" applyNumberFormat="0" applyFont="0" applyAlignment="0" applyProtection="0"/>
    <xf numFmtId="10" fontId="7" fillId="35" borderId="69" applyNumberFormat="0" applyBorder="0" applyAlignment="0" applyProtection="0"/>
    <xf numFmtId="176" fontId="6" fillId="0" borderId="60">
      <alignment horizontal="justify" vertical="top" wrapText="1"/>
    </xf>
    <xf numFmtId="0" fontId="40" fillId="70" borderId="72" applyNumberFormat="0" applyFont="0" applyAlignment="0" applyProtection="0"/>
    <xf numFmtId="0" fontId="58" fillId="68" borderId="73" applyNumberFormat="0" applyAlignment="0" applyProtection="0"/>
    <xf numFmtId="0" fontId="40" fillId="70" borderId="72" applyNumberFormat="0" applyFont="0" applyAlignment="0" applyProtection="0"/>
    <xf numFmtId="0" fontId="76" fillId="0" borderId="74" applyNumberFormat="0" applyFill="0" applyAlignment="0" applyProtection="0"/>
    <xf numFmtId="10" fontId="7" fillId="35" borderId="69" applyNumberFormat="0" applyBorder="0" applyAlignment="0" applyProtection="0"/>
    <xf numFmtId="0" fontId="76" fillId="0" borderId="74"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0" fontId="54" fillId="62" borderId="70" applyNumberFormat="0" applyAlignment="0" applyProtection="0"/>
    <xf numFmtId="0" fontId="58" fillId="68" borderId="73" applyNumberFormat="0" applyAlignment="0" applyProtection="0"/>
    <xf numFmtId="0" fontId="76" fillId="0" borderId="74" applyNumberFormat="0" applyFill="0" applyAlignment="0" applyProtection="0"/>
    <xf numFmtId="0" fontId="40" fillId="70" borderId="72" applyNumberFormat="0" applyFont="0" applyAlignment="0" applyProtection="0"/>
    <xf numFmtId="0" fontId="40" fillId="70" borderId="72" applyNumberFormat="0" applyFont="0" applyAlignment="0" applyProtection="0"/>
    <xf numFmtId="10" fontId="7" fillId="35" borderId="69"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76" fontId="6" fillId="0" borderId="60">
      <alignment horizontal="justify" vertical="top" wrapText="1"/>
    </xf>
    <xf numFmtId="4" fontId="30" fillId="37" borderId="68" applyNumberFormat="0" applyProtection="0">
      <alignment horizontal="left" vertical="center" indent="1"/>
    </xf>
    <xf numFmtId="176" fontId="6" fillId="0" borderId="60">
      <alignment horizontal="justify" vertical="top" wrapText="1"/>
    </xf>
    <xf numFmtId="0" fontId="12" fillId="38" borderId="68" applyNumberFormat="0" applyProtection="0">
      <alignment horizontal="left" vertical="top"/>
    </xf>
    <xf numFmtId="176" fontId="6" fillId="0" borderId="60">
      <alignment horizontal="justify" vertical="top" wrapText="1"/>
    </xf>
    <xf numFmtId="4" fontId="12" fillId="0" borderId="68" applyNumberFormat="0" applyProtection="0">
      <alignment horizontal="left" vertical="center" indent="1"/>
    </xf>
    <xf numFmtId="0" fontId="54" fillId="62" borderId="63" applyNumberFormat="0" applyAlignment="0" applyProtection="0"/>
    <xf numFmtId="0" fontId="76" fillId="0" borderId="74" applyNumberFormat="0" applyFill="0" applyAlignment="0" applyProtection="0"/>
    <xf numFmtId="0" fontId="40" fillId="70" borderId="65" applyNumberFormat="0" applyFont="0" applyAlignment="0" applyProtection="0"/>
    <xf numFmtId="0" fontId="58" fillId="68" borderId="66" applyNumberFormat="0" applyAlignment="0" applyProtection="0"/>
    <xf numFmtId="176" fontId="6" fillId="0" borderId="60">
      <alignment horizontal="justify" vertical="top" wrapText="1"/>
    </xf>
    <xf numFmtId="0" fontId="76" fillId="0" borderId="67" applyNumberFormat="0" applyFill="0" applyAlignment="0" applyProtection="0"/>
    <xf numFmtId="0" fontId="76" fillId="0" borderId="67" applyNumberFormat="0" applyFill="0" applyAlignment="0" applyProtection="0"/>
    <xf numFmtId="0" fontId="76" fillId="0" borderId="67" applyNumberFormat="0" applyFill="0" applyAlignment="0" applyProtection="0"/>
    <xf numFmtId="0" fontId="76" fillId="0" borderId="67" applyNumberFormat="0" applyFill="0" applyAlignment="0" applyProtection="0"/>
    <xf numFmtId="0" fontId="76" fillId="0" borderId="67" applyNumberFormat="0" applyFill="0" applyAlignment="0" applyProtection="0"/>
    <xf numFmtId="0" fontId="76" fillId="0" borderId="67" applyNumberFormat="0" applyFill="0" applyAlignment="0" applyProtection="0"/>
    <xf numFmtId="0" fontId="43" fillId="68" borderId="70" applyNumberFormat="0" applyAlignment="0" applyProtection="0"/>
    <xf numFmtId="176" fontId="6" fillId="0" borderId="60">
      <alignment horizontal="justify" vertical="top" wrapText="1"/>
    </xf>
    <xf numFmtId="0" fontId="58" fillId="68" borderId="66" applyNumberFormat="0" applyAlignment="0" applyProtection="0"/>
    <xf numFmtId="0" fontId="40" fillId="70" borderId="72" applyNumberFormat="0" applyFont="0" applyAlignment="0" applyProtection="0"/>
    <xf numFmtId="0" fontId="58" fillId="68" borderId="66" applyNumberFormat="0" applyAlignment="0" applyProtection="0"/>
    <xf numFmtId="0" fontId="76" fillId="0" borderId="67" applyNumberFormat="0" applyFill="0" applyAlignment="0" applyProtection="0"/>
    <xf numFmtId="0" fontId="58" fillId="68" borderId="66" applyNumberFormat="0" applyAlignment="0" applyProtection="0"/>
    <xf numFmtId="176" fontId="6" fillId="0" borderId="60">
      <alignment horizontal="justify" vertical="top" wrapText="1"/>
    </xf>
    <xf numFmtId="0" fontId="43" fillId="68" borderId="63" applyNumberFormat="0" applyAlignment="0" applyProtection="0"/>
    <xf numFmtId="0" fontId="76" fillId="0" borderId="67" applyNumberFormat="0" applyFill="0" applyAlignment="0" applyProtection="0"/>
    <xf numFmtId="0" fontId="76" fillId="0" borderId="67" applyNumberFormat="0" applyFill="0" applyAlignment="0" applyProtection="0"/>
    <xf numFmtId="176" fontId="6" fillId="0" borderId="60">
      <alignment horizontal="justify" vertical="top" wrapText="1"/>
    </xf>
    <xf numFmtId="0" fontId="54" fillId="62" borderId="63" applyNumberFormat="0" applyAlignment="0" applyProtection="0"/>
    <xf numFmtId="0" fontId="58" fillId="68" borderId="66" applyNumberFormat="0" applyAlignment="0" applyProtection="0"/>
    <xf numFmtId="0" fontId="76" fillId="0" borderId="74" applyNumberFormat="0" applyFill="0" applyAlignment="0" applyProtection="0"/>
    <xf numFmtId="9" fontId="5" fillId="0" borderId="0" applyFont="0" applyFill="0" applyBorder="0" applyAlignment="0" applyProtection="0"/>
    <xf numFmtId="0" fontId="54" fillId="62" borderId="63" applyNumberFormat="0" applyAlignment="0" applyProtection="0"/>
    <xf numFmtId="0" fontId="76" fillId="0" borderId="67" applyNumberFormat="0" applyFill="0" applyAlignment="0" applyProtection="0"/>
    <xf numFmtId="0" fontId="40" fillId="70" borderId="65" applyNumberFormat="0" applyFont="0" applyAlignment="0" applyProtection="0"/>
    <xf numFmtId="176" fontId="6" fillId="0" borderId="60">
      <alignment horizontal="justify" vertical="top" wrapText="1"/>
    </xf>
    <xf numFmtId="0" fontId="40" fillId="70" borderId="65" applyNumberFormat="0" applyFont="0" applyAlignment="0" applyProtection="0"/>
    <xf numFmtId="0" fontId="76" fillId="0" borderId="67" applyNumberFormat="0" applyFill="0" applyAlignment="0" applyProtection="0"/>
    <xf numFmtId="176" fontId="6" fillId="0" borderId="60">
      <alignment horizontal="justify" vertical="top" wrapText="1"/>
    </xf>
    <xf numFmtId="0" fontId="43" fillId="68" borderId="63" applyNumberFormat="0" applyAlignment="0" applyProtection="0"/>
    <xf numFmtId="0" fontId="54" fillId="62" borderId="63" applyNumberFormat="0" applyAlignment="0" applyProtection="0"/>
    <xf numFmtId="0" fontId="43" fillId="68" borderId="63" applyNumberFormat="0" applyAlignment="0" applyProtection="0"/>
    <xf numFmtId="0" fontId="54" fillId="62" borderId="63" applyNumberFormat="0" applyAlignment="0" applyProtection="0"/>
    <xf numFmtId="0" fontId="43" fillId="68" borderId="63" applyNumberFormat="0" applyAlignment="0" applyProtection="0"/>
    <xf numFmtId="0" fontId="43" fillId="68" borderId="63" applyNumberFormat="0" applyAlignment="0" applyProtection="0"/>
    <xf numFmtId="0" fontId="76" fillId="0" borderId="67" applyNumberFormat="0" applyFill="0" applyAlignment="0" applyProtection="0"/>
    <xf numFmtId="0" fontId="43" fillId="68" borderId="70" applyNumberFormat="0" applyAlignment="0" applyProtection="0"/>
    <xf numFmtId="0" fontId="40" fillId="70" borderId="65" applyNumberFormat="0" applyFont="0" applyAlignment="0" applyProtection="0"/>
    <xf numFmtId="0" fontId="76" fillId="0" borderId="67" applyNumberFormat="0" applyFill="0" applyAlignment="0" applyProtection="0"/>
    <xf numFmtId="176" fontId="6" fillId="0" borderId="60">
      <alignment horizontal="justify" vertical="top" wrapText="1"/>
    </xf>
    <xf numFmtId="0" fontId="43" fillId="68" borderId="63" applyNumberFormat="0" applyAlignment="0" applyProtection="0"/>
    <xf numFmtId="0" fontId="40" fillId="70" borderId="65" applyNumberFormat="0" applyFont="0" applyAlignment="0" applyProtection="0"/>
    <xf numFmtId="0" fontId="43" fillId="68" borderId="63" applyNumberFormat="0" applyAlignment="0" applyProtection="0"/>
    <xf numFmtId="0" fontId="76" fillId="0" borderId="67" applyNumberFormat="0" applyFill="0" applyAlignment="0" applyProtection="0"/>
    <xf numFmtId="0" fontId="58" fillId="68" borderId="66" applyNumberFormat="0" applyAlignment="0" applyProtection="0"/>
    <xf numFmtId="176" fontId="6" fillId="0" borderId="60">
      <alignment horizontal="justify" vertical="top" wrapText="1"/>
    </xf>
    <xf numFmtId="0" fontId="76" fillId="0" borderId="74" applyNumberFormat="0" applyFill="0" applyAlignment="0" applyProtection="0"/>
    <xf numFmtId="0" fontId="40" fillId="70" borderId="65" applyNumberFormat="0" applyFont="0" applyAlignment="0" applyProtection="0"/>
    <xf numFmtId="0" fontId="43" fillId="68" borderId="63" applyNumberFormat="0" applyAlignment="0" applyProtection="0"/>
    <xf numFmtId="176" fontId="6" fillId="0" borderId="60">
      <alignment horizontal="justify" vertical="top" wrapText="1"/>
    </xf>
    <xf numFmtId="0" fontId="54" fillId="62" borderId="63" applyNumberFormat="0" applyAlignment="0" applyProtection="0"/>
    <xf numFmtId="0" fontId="40" fillId="70" borderId="65" applyNumberFormat="0" applyFont="0" applyAlignment="0" applyProtection="0"/>
    <xf numFmtId="0" fontId="76" fillId="0" borderId="67" applyNumberFormat="0" applyFill="0" applyAlignment="0" applyProtection="0"/>
    <xf numFmtId="0" fontId="54" fillId="62" borderId="63" applyNumberFormat="0" applyAlignment="0" applyProtection="0"/>
    <xf numFmtId="0" fontId="76" fillId="0" borderId="67" applyNumberFormat="0" applyFill="0" applyAlignment="0" applyProtection="0"/>
    <xf numFmtId="0" fontId="58" fillId="68" borderId="66" applyNumberFormat="0" applyAlignment="0" applyProtection="0"/>
    <xf numFmtId="0" fontId="58" fillId="68" borderId="66" applyNumberFormat="0" applyAlignment="0" applyProtection="0"/>
    <xf numFmtId="0" fontId="76" fillId="0" borderId="67" applyNumberFormat="0" applyFill="0" applyAlignment="0" applyProtection="0"/>
    <xf numFmtId="0" fontId="76" fillId="0" borderId="67" applyNumberFormat="0" applyFill="0" applyAlignment="0" applyProtection="0"/>
    <xf numFmtId="0" fontId="40" fillId="70" borderId="65" applyNumberFormat="0" applyFont="0" applyAlignment="0" applyProtection="0"/>
    <xf numFmtId="0" fontId="54" fillId="62" borderId="63" applyNumberFormat="0" applyAlignment="0" applyProtection="0"/>
    <xf numFmtId="176" fontId="6" fillId="0" borderId="60">
      <alignment horizontal="justify" vertical="top" wrapText="1"/>
    </xf>
    <xf numFmtId="0" fontId="40" fillId="70" borderId="65" applyNumberFormat="0" applyFont="0" applyAlignment="0" applyProtection="0"/>
    <xf numFmtId="0" fontId="58" fillId="68" borderId="66" applyNumberFormat="0" applyAlignment="0" applyProtection="0"/>
    <xf numFmtId="0" fontId="43" fillId="68" borderId="63" applyNumberFormat="0" applyAlignment="0" applyProtection="0"/>
    <xf numFmtId="0" fontId="54" fillId="62" borderId="63" applyNumberFormat="0" applyAlignment="0" applyProtection="0"/>
    <xf numFmtId="0" fontId="58" fillId="68" borderId="66" applyNumberFormat="0" applyAlignment="0" applyProtection="0"/>
    <xf numFmtId="0" fontId="76" fillId="0" borderId="67"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0" fontId="54" fillId="62" borderId="63" applyNumberFormat="0" applyAlignment="0" applyProtection="0"/>
    <xf numFmtId="0" fontId="76" fillId="0" borderId="67" applyNumberFormat="0" applyFill="0" applyAlignment="0" applyProtection="0"/>
    <xf numFmtId="0" fontId="107" fillId="0" borderId="71"/>
    <xf numFmtId="0" fontId="58" fillId="68" borderId="73" applyNumberFormat="0" applyAlignment="0" applyProtection="0"/>
    <xf numFmtId="0" fontId="106" fillId="0" borderId="71"/>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30" fillId="38" borderId="61" applyNumberFormat="0" applyProtection="0"/>
    <xf numFmtId="0" fontId="12" fillId="38" borderId="61" applyNumberFormat="0" applyProtection="0">
      <alignment horizontal="left" vertical="top"/>
    </xf>
    <xf numFmtId="4" fontId="12" fillId="0" borderId="61" applyNumberFormat="0" applyProtection="0">
      <alignment horizontal="right" vertical="center"/>
    </xf>
    <xf numFmtId="4" fontId="30" fillId="37" borderId="61" applyNumberFormat="0" applyProtection="0">
      <alignment horizontal="left" vertical="center" indent="1"/>
    </xf>
    <xf numFmtId="4" fontId="30" fillId="36" borderId="61" applyNumberFormat="0" applyProtection="0">
      <alignment vertical="center"/>
    </xf>
    <xf numFmtId="4" fontId="12" fillId="0"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33" borderId="61" applyNumberFormat="0" applyProtection="0">
      <alignment horizontal="left" vertical="center" indent="1"/>
    </xf>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0"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30" fillId="38" borderId="61" applyNumberForma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33" borderId="61" applyNumberFormat="0" applyProtection="0">
      <alignment horizontal="left" vertical="center" indent="1"/>
    </xf>
    <xf numFmtId="4" fontId="12" fillId="0" borderId="61" applyNumberFormat="0" applyProtection="0">
      <alignment horizontal="left" vertical="center" indent="1"/>
    </xf>
    <xf numFmtId="9" fontId="5" fillId="0" borderId="0" applyFont="0" applyFill="0" applyBorder="0" applyAlignmen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0" fontId="12" fillId="38" borderId="61" applyNumberFormat="0" applyProtection="0">
      <alignment horizontal="left" vertical="top"/>
    </xf>
    <xf numFmtId="0" fontId="12" fillId="38" borderId="61" applyNumberFormat="0" applyProtection="0">
      <alignment horizontal="left" vertical="top"/>
    </xf>
    <xf numFmtId="10" fontId="7" fillId="35" borderId="62" applyNumberFormat="0" applyBorder="0" applyAlignment="0" applyProtection="0"/>
    <xf numFmtId="0" fontId="12" fillId="38" borderId="61" applyNumberFormat="0" applyProtection="0">
      <alignment horizontal="left" vertical="top"/>
    </xf>
    <xf numFmtId="4" fontId="12" fillId="0" borderId="68"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30" fillId="37" borderId="68"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0" fontId="12" fillId="38" borderId="61" applyNumberFormat="0" applyProtection="0">
      <alignment horizontal="left" vertical="top"/>
    </xf>
    <xf numFmtId="4" fontId="12" fillId="33"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4" fontId="12" fillId="0" borderId="61" applyNumberFormat="0" applyProtection="0">
      <alignment horizontal="right" vertical="center"/>
    </xf>
    <xf numFmtId="4" fontId="12" fillId="0" borderId="68" applyNumberFormat="0" applyProtection="0">
      <alignment horizontal="right" vertical="center"/>
    </xf>
    <xf numFmtId="10" fontId="7" fillId="35" borderId="62" applyNumberFormat="0" applyBorder="0" applyAlignment="0" applyProtection="0"/>
    <xf numFmtId="10" fontId="7" fillId="35" borderId="62" applyNumberFormat="0" applyBorder="0" applyAlignment="0" applyProtection="0"/>
    <xf numFmtId="0" fontId="12" fillId="38" borderId="68" applyNumberFormat="0" applyProtection="0">
      <alignment horizontal="left" vertical="top"/>
    </xf>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30" fillId="38" borderId="61" applyNumberFormat="0" applyProtection="0"/>
    <xf numFmtId="4" fontId="12" fillId="0" borderId="61" applyNumberFormat="0" applyProtection="0">
      <alignment horizontal="left" vertical="center" indent="1"/>
    </xf>
    <xf numFmtId="4" fontId="30" fillId="38" borderId="61" applyNumberForma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30" fillId="37"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33" borderId="61" applyNumberFormat="0" applyProtection="0">
      <alignment horizontal="left" vertical="center" indent="1"/>
    </xf>
    <xf numFmtId="4" fontId="12" fillId="33" borderId="61" applyNumberFormat="0" applyProtection="0">
      <alignment horizontal="left" vertical="center" indent="1"/>
    </xf>
    <xf numFmtId="10" fontId="7" fillId="35" borderId="62" applyNumberFormat="0" applyBorder="0" applyAlignment="0" applyProtection="0"/>
    <xf numFmtId="4" fontId="30" fillId="38" borderId="61" applyNumberFormat="0" applyProtection="0"/>
    <xf numFmtId="10" fontId="7" fillId="35" borderId="62" applyNumberFormat="0" applyBorder="0" applyAlignment="0" applyProtection="0"/>
    <xf numFmtId="4" fontId="12" fillId="33"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0" fontId="12" fillId="38" borderId="61" applyNumberFormat="0" applyProtection="0">
      <alignment horizontal="left" vertical="top"/>
    </xf>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30" fillId="37" borderId="61" applyNumberFormat="0" applyProtection="0">
      <alignment horizontal="left" vertical="center" indent="1"/>
    </xf>
    <xf numFmtId="10" fontId="7" fillId="35" borderId="62" applyNumberFormat="0" applyBorder="0" applyAlignment="0" applyProtection="0"/>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30" fillId="38" borderId="61" applyNumberFormat="0" applyProtection="0"/>
    <xf numFmtId="10" fontId="7" fillId="35" borderId="62" applyNumberFormat="0" applyBorder="0" applyAlignment="0" applyProtection="0"/>
    <xf numFmtId="4" fontId="12" fillId="33" borderId="61" applyNumberFormat="0" applyProtection="0">
      <alignment horizontal="left" vertical="center" indent="1"/>
    </xf>
    <xf numFmtId="4" fontId="30" fillId="36" borderId="68" applyNumberFormat="0" applyProtection="0">
      <alignment vertical="center"/>
    </xf>
    <xf numFmtId="4" fontId="12" fillId="0" borderId="61" applyNumberFormat="0" applyProtection="0">
      <alignment horizontal="left" vertical="center" indent="1"/>
    </xf>
    <xf numFmtId="4" fontId="12" fillId="0" borderId="61" applyNumberFormat="0" applyProtection="0">
      <alignment horizontal="left" vertical="center" indent="1"/>
    </xf>
    <xf numFmtId="0" fontId="12" fillId="38" borderId="61" applyNumberFormat="0" applyProtection="0">
      <alignment horizontal="left" vertical="top"/>
    </xf>
    <xf numFmtId="10" fontId="7" fillId="35" borderId="62" applyNumberFormat="0" applyBorder="0" applyAlignment="0" applyProtection="0"/>
    <xf numFmtId="4" fontId="30" fillId="38" borderId="61" applyNumberFormat="0" applyProtection="0"/>
    <xf numFmtId="4" fontId="30" fillId="37"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4" fontId="30" fillId="37"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4" fontId="30" fillId="36" borderId="61" applyNumberFormat="0" applyProtection="0">
      <alignment vertical="center"/>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30" fillId="37"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right" vertical="center"/>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0" fontId="12" fillId="38" borderId="61" applyNumberFormat="0" applyProtection="0">
      <alignment horizontal="left" vertical="top"/>
    </xf>
    <xf numFmtId="4" fontId="12" fillId="0"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4" fontId="30" fillId="36" borderId="61" applyNumberFormat="0" applyProtection="0">
      <alignment vertical="center"/>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4" fontId="12" fillId="0" borderId="61" applyNumberFormat="0" applyProtection="0">
      <alignment horizontal="left" vertical="center" indent="1"/>
    </xf>
    <xf numFmtId="4" fontId="30" fillId="36" borderId="61" applyNumberFormat="0" applyProtection="0">
      <alignment vertical="center"/>
    </xf>
    <xf numFmtId="0" fontId="12" fillId="38" borderId="61" applyNumberFormat="0" applyProtection="0">
      <alignment horizontal="left" vertical="top"/>
    </xf>
    <xf numFmtId="4" fontId="30" fillId="36" borderId="61" applyNumberFormat="0" applyProtection="0">
      <alignment vertical="center"/>
    </xf>
    <xf numFmtId="10" fontId="7" fillId="35" borderId="62" applyNumberFormat="0" applyBorder="0" applyAlignment="0" applyProtection="0"/>
    <xf numFmtId="10" fontId="7" fillId="35" borderId="62" applyNumberFormat="0" applyBorder="0" applyAlignment="0" applyProtection="0"/>
    <xf numFmtId="4" fontId="30" fillId="37" borderId="61" applyNumberFormat="0" applyProtection="0">
      <alignment horizontal="left" vertical="center" indent="1"/>
    </xf>
    <xf numFmtId="4" fontId="12" fillId="0" borderId="61" applyNumberFormat="0" applyProtection="0">
      <alignment horizontal="left" vertical="center" indent="1"/>
    </xf>
    <xf numFmtId="4" fontId="30" fillId="37" borderId="61" applyNumberFormat="0" applyProtection="0">
      <alignment horizontal="left" vertical="center" indent="1"/>
    </xf>
    <xf numFmtId="4" fontId="30" fillId="38" borderId="61" applyNumberFormat="0" applyProtection="0"/>
    <xf numFmtId="10" fontId="7" fillId="35" borderId="62" applyNumberFormat="0" applyBorder="0" applyAlignment="0" applyProtection="0"/>
    <xf numFmtId="4" fontId="12" fillId="0" borderId="61" applyNumberFormat="0" applyProtection="0">
      <alignment horizontal="left" vertical="center" indent="1"/>
    </xf>
    <xf numFmtId="4" fontId="12" fillId="0" borderId="61" applyNumberFormat="0" applyProtection="0">
      <alignment horizontal="left" vertical="center" indent="1"/>
    </xf>
    <xf numFmtId="4" fontId="30" fillId="36" borderId="61" applyNumberFormat="0" applyProtection="0">
      <alignment vertical="center"/>
    </xf>
    <xf numFmtId="4" fontId="12" fillId="0"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0" fontId="12" fillId="38" borderId="61" applyNumberFormat="0" applyProtection="0">
      <alignment horizontal="left" vertical="top"/>
    </xf>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4" fontId="30" fillId="38" borderId="61" applyNumberFormat="0" applyProtection="0"/>
    <xf numFmtId="4" fontId="12" fillId="0" borderId="61" applyNumberFormat="0" applyProtection="0">
      <alignment horizontal="right" vertical="center"/>
    </xf>
    <xf numFmtId="10" fontId="7" fillId="35" borderId="62" applyNumberFormat="0" applyBorder="0" applyAlignment="0" applyProtection="0"/>
    <xf numFmtId="10" fontId="7" fillId="35" borderId="62" applyNumberFormat="0" applyBorder="0" applyAlignment="0" applyProtection="0"/>
    <xf numFmtId="4" fontId="30" fillId="38" borderId="61" applyNumberFormat="0" applyProtection="0"/>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30" fillId="37"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right" vertical="center"/>
    </xf>
    <xf numFmtId="4" fontId="12" fillId="0"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30" fillId="38" borderId="61" applyNumberFormat="0" applyProtection="0"/>
    <xf numFmtId="4" fontId="12" fillId="0"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4" fontId="12" fillId="0" borderId="61" applyNumberFormat="0" applyProtection="0">
      <alignment horizontal="right" vertical="center"/>
    </xf>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10" fontId="7" fillId="35" borderId="62" applyNumberFormat="0" applyBorder="0" applyAlignment="0" applyProtection="0"/>
    <xf numFmtId="4" fontId="12" fillId="0" borderId="68" applyNumberFormat="0" applyProtection="0">
      <alignment horizontal="right" vertical="center"/>
    </xf>
    <xf numFmtId="4" fontId="30" fillId="38" borderId="68" applyNumberFormat="0" applyProtection="0"/>
    <xf numFmtId="4" fontId="30" fillId="38" borderId="61" applyNumberFormat="0" applyProtection="0"/>
    <xf numFmtId="4" fontId="12" fillId="0" borderId="61" applyNumberFormat="0" applyProtection="0">
      <alignment horizontal="left" vertical="center" indent="1"/>
    </xf>
    <xf numFmtId="0" fontId="12" fillId="38" borderId="61" applyNumberFormat="0" applyProtection="0">
      <alignment horizontal="left" vertical="top"/>
    </xf>
    <xf numFmtId="10" fontId="7" fillId="35" borderId="62" applyNumberFormat="0" applyBorder="0" applyAlignment="0" applyProtection="0"/>
    <xf numFmtId="4" fontId="12" fillId="0"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12" fillId="33" borderId="61" applyNumberFormat="0" applyProtection="0">
      <alignment horizontal="left" vertical="center" indent="1"/>
    </xf>
    <xf numFmtId="10" fontId="7" fillId="35" borderId="62" applyNumberFormat="0" applyBorder="0" applyAlignment="0" applyProtection="0"/>
    <xf numFmtId="4" fontId="30" fillId="37"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right" vertical="center"/>
    </xf>
    <xf numFmtId="10" fontId="7" fillId="35" borderId="62" applyNumberFormat="0" applyBorder="0" applyAlignment="0" applyProtection="0"/>
    <xf numFmtId="4" fontId="30" fillId="37" borderId="61" applyNumberFormat="0" applyProtection="0">
      <alignment horizontal="left" vertical="center" indent="1"/>
    </xf>
    <xf numFmtId="0" fontId="12" fillId="38" borderId="61" applyNumberFormat="0" applyProtection="0">
      <alignment horizontal="left" vertical="top"/>
    </xf>
    <xf numFmtId="4" fontId="30" fillId="37" borderId="61" applyNumberFormat="0" applyProtection="0">
      <alignment horizontal="left" vertical="center" indent="1"/>
    </xf>
    <xf numFmtId="10" fontId="7" fillId="35" borderId="62" applyNumberFormat="0" applyBorder="0" applyAlignment="0" applyProtection="0"/>
    <xf numFmtId="4" fontId="30" fillId="36" borderId="61" applyNumberFormat="0" applyProtection="0">
      <alignment vertical="center"/>
    </xf>
    <xf numFmtId="10" fontId="7" fillId="35" borderId="62" applyNumberFormat="0" applyBorder="0" applyAlignment="0" applyProtection="0"/>
    <xf numFmtId="4" fontId="12" fillId="0" borderId="61" applyNumberFormat="0" applyProtection="0">
      <alignment horizontal="left" vertical="center" indent="1"/>
    </xf>
    <xf numFmtId="4" fontId="30" fillId="38" borderId="61" applyNumberForma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10" fontId="7" fillId="35" borderId="62" applyNumberFormat="0" applyBorder="0" applyAlignment="0" applyProtection="0"/>
    <xf numFmtId="4" fontId="30" fillId="36" borderId="61" applyNumberFormat="0" applyProtection="0">
      <alignment vertical="center"/>
    </xf>
    <xf numFmtId="4" fontId="30" fillId="36" borderId="61" applyNumberFormat="0" applyProtection="0">
      <alignment vertical="center"/>
    </xf>
    <xf numFmtId="10" fontId="7" fillId="35" borderId="62" applyNumberFormat="0" applyBorder="0" applyAlignment="0" applyProtection="0"/>
    <xf numFmtId="4" fontId="12" fillId="0" borderId="61" applyNumberFormat="0" applyProtection="0">
      <alignment horizontal="right" vertical="center"/>
    </xf>
    <xf numFmtId="0" fontId="12" fillId="38" borderId="61" applyNumberFormat="0" applyProtection="0">
      <alignment horizontal="left" vertical="top"/>
    </xf>
    <xf numFmtId="4" fontId="12" fillId="0" borderId="61" applyNumberFormat="0" applyProtection="0">
      <alignment horizontal="left" vertical="center" indent="1"/>
    </xf>
    <xf numFmtId="4" fontId="12" fillId="0" borderId="61" applyNumberFormat="0" applyProtection="0">
      <alignment horizontal="right" vertical="center"/>
    </xf>
    <xf numFmtId="4" fontId="12" fillId="33"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10" fontId="7" fillId="35" borderId="62" applyNumberFormat="0" applyBorder="0" applyAlignment="0" applyProtection="0"/>
    <xf numFmtId="4" fontId="30" fillId="37" borderId="61" applyNumberFormat="0" applyProtection="0">
      <alignment horizontal="left" vertical="center" indent="1"/>
    </xf>
    <xf numFmtId="4" fontId="12" fillId="33" borderId="61" applyNumberFormat="0" applyProtection="0">
      <alignment horizontal="left" vertical="center" indent="1"/>
    </xf>
    <xf numFmtId="0" fontId="12" fillId="38" borderId="61" applyNumberFormat="0" applyProtection="0">
      <alignment horizontal="left" vertical="top"/>
    </xf>
    <xf numFmtId="4" fontId="12" fillId="0"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4" fontId="30" fillId="37" borderId="61" applyNumberFormat="0" applyProtection="0">
      <alignment horizontal="left" vertical="center" indent="1"/>
    </xf>
    <xf numFmtId="4" fontId="12" fillId="0" borderId="61" applyNumberFormat="0" applyProtection="0">
      <alignment horizontal="right" vertical="center"/>
    </xf>
    <xf numFmtId="10" fontId="7" fillId="35" borderId="62" applyNumberFormat="0" applyBorder="0" applyAlignment="0" applyProtection="0"/>
    <xf numFmtId="4" fontId="12" fillId="0" borderId="61" applyNumberFormat="0" applyProtection="0">
      <alignment horizontal="right" vertical="center"/>
    </xf>
    <xf numFmtId="4" fontId="30" fillId="38" borderId="61" applyNumberFormat="0" applyProtection="0"/>
    <xf numFmtId="10" fontId="7" fillId="35" borderId="62" applyNumberFormat="0" applyBorder="0" applyAlignment="0" applyProtection="0"/>
    <xf numFmtId="4" fontId="12" fillId="0" borderId="61" applyNumberFormat="0" applyProtection="0">
      <alignment horizontal="right" vertical="center"/>
    </xf>
    <xf numFmtId="4" fontId="12" fillId="33"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10" fontId="7" fillId="35" borderId="62" applyNumberFormat="0" applyBorder="0" applyAlignment="0" applyProtection="0"/>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10" fontId="7" fillId="35" borderId="62" applyNumberFormat="0" applyBorder="0" applyAlignment="0" applyProtection="0"/>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30" fillId="36" borderId="61" applyNumberFormat="0" applyProtection="0">
      <alignment vertical="center"/>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30" fillId="36" borderId="61" applyNumberFormat="0" applyProtection="0">
      <alignment vertical="center"/>
    </xf>
    <xf numFmtId="4" fontId="12" fillId="33"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30" fillId="36" borderId="61" applyNumberFormat="0" applyProtection="0">
      <alignment vertical="center"/>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10" fontId="7" fillId="35" borderId="62" applyNumberFormat="0" applyBorder="0" applyAlignment="0" applyProtection="0"/>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30" fillId="36" borderId="61" applyNumberFormat="0" applyProtection="0">
      <alignment vertical="center"/>
    </xf>
    <xf numFmtId="4" fontId="30" fillId="37" borderId="61" applyNumberFormat="0" applyProtection="0">
      <alignment horizontal="left" vertical="center" indent="1"/>
    </xf>
    <xf numFmtId="4" fontId="30" fillId="38" borderId="61" applyNumberFormat="0" applyProtection="0"/>
    <xf numFmtId="4" fontId="12" fillId="0" borderId="61" applyNumberFormat="0" applyProtection="0">
      <alignment horizontal="right" vertical="center"/>
    </xf>
    <xf numFmtId="4" fontId="12" fillId="0" borderId="61" applyNumberFormat="0" applyProtection="0">
      <alignment horizontal="left" vertical="center" indent="1"/>
    </xf>
    <xf numFmtId="0" fontId="12" fillId="38" borderId="61" applyNumberFormat="0" applyProtection="0">
      <alignment horizontal="left" vertical="top"/>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 fontId="12" fillId="0" borderId="61" applyNumberFormat="0" applyProtection="0">
      <alignment horizontal="left" vertical="center" indent="1"/>
    </xf>
    <xf numFmtId="4" fontId="12" fillId="33" borderId="61" applyNumberFormat="0" applyProtection="0">
      <alignment horizontal="left" vertical="center" indent="1"/>
    </xf>
    <xf numFmtId="4" fontId="12" fillId="0" borderId="61" applyNumberFormat="0" applyProtection="0">
      <alignment horizontal="left" vertical="center" indent="1"/>
    </xf>
    <xf numFmtId="43" fontId="5" fillId="0" borderId="0" applyFont="0" applyFill="0" applyBorder="0" applyAlignment="0" applyProtection="0"/>
    <xf numFmtId="0" fontId="76" fillId="0" borderId="74" applyNumberFormat="0" applyFill="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8" borderId="68" applyNumberFormat="0" applyProtection="0"/>
    <xf numFmtId="0" fontId="12" fillId="38" borderId="68" applyNumberFormat="0" applyProtection="0">
      <alignment horizontal="left" vertical="top"/>
    </xf>
    <xf numFmtId="4" fontId="12" fillId="0" borderId="68" applyNumberFormat="0" applyProtection="0">
      <alignment horizontal="right" vertical="center"/>
    </xf>
    <xf numFmtId="4" fontId="30" fillId="37"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33" borderId="68" applyNumberFormat="0" applyProtection="0">
      <alignment horizontal="left" vertical="center" indent="1"/>
    </xf>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0"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3" fontId="5" fillId="0" borderId="0" applyFont="0" applyFill="0" applyBorder="0" applyAlignmen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0" fontId="12" fillId="38" borderId="68" applyNumberFormat="0" applyProtection="0">
      <alignment horizontal="left" vertical="top"/>
    </xf>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4" fontId="12" fillId="33"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7"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30" fillId="38" borderId="68" applyNumberForma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0" fontId="12" fillId="38" borderId="68" applyNumberFormat="0" applyProtection="0">
      <alignment horizontal="left" vertical="top"/>
    </xf>
    <xf numFmtId="10" fontId="7" fillId="35" borderId="69" applyNumberFormat="0" applyBorder="0" applyAlignment="0" applyProtection="0"/>
    <xf numFmtId="4" fontId="30" fillId="38" borderId="68" applyNumberFormat="0" applyProtection="0"/>
    <xf numFmtId="4" fontId="30" fillId="37"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4" fontId="30" fillId="37"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30" fillId="36" borderId="68" applyNumberFormat="0" applyProtection="0">
      <alignment vertical="center"/>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0" fontId="12" fillId="38" borderId="68" applyNumberFormat="0" applyProtection="0">
      <alignment horizontal="left" vertical="top"/>
    </xf>
    <xf numFmtId="4" fontId="30" fillId="36" borderId="68" applyNumberFormat="0" applyProtection="0">
      <alignment vertical="center"/>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left" vertical="center" indent="1"/>
    </xf>
    <xf numFmtId="4" fontId="30" fillId="37"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right" vertical="center"/>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right" vertical="center"/>
    </xf>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0" fontId="12" fillId="38" borderId="68" applyNumberFormat="0" applyProtection="0">
      <alignment horizontal="left" vertical="top"/>
    </xf>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4" fontId="30" fillId="37" borderId="68" applyNumberFormat="0" applyProtection="0">
      <alignment horizontal="left" vertical="center" indent="1"/>
    </xf>
    <xf numFmtId="0" fontId="12" fillId="38" borderId="68" applyNumberFormat="0" applyProtection="0">
      <alignment horizontal="left" vertical="top"/>
    </xf>
    <xf numFmtId="4" fontId="30" fillId="37"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10" fontId="7" fillId="35" borderId="69" applyNumberFormat="0" applyBorder="0" applyAlignment="0" applyProtection="0"/>
    <xf numFmtId="4" fontId="12" fillId="0" borderId="68" applyNumberFormat="0" applyProtection="0">
      <alignment horizontal="left" vertical="center" indent="1"/>
    </xf>
    <xf numFmtId="4" fontId="30" fillId="38" borderId="68" applyNumberForma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4" fontId="30" fillId="36" borderId="68" applyNumberFormat="0" applyProtection="0">
      <alignment vertical="center"/>
    </xf>
    <xf numFmtId="10" fontId="7" fillId="35" borderId="69" applyNumberFormat="0" applyBorder="0" applyAlignment="0" applyProtection="0"/>
    <xf numFmtId="4" fontId="12" fillId="0" borderId="68" applyNumberFormat="0" applyProtection="0">
      <alignment horizontal="right" vertical="center"/>
    </xf>
    <xf numFmtId="0" fontId="12" fillId="38" borderId="68" applyNumberFormat="0" applyProtection="0">
      <alignment horizontal="left" vertical="top"/>
    </xf>
    <xf numFmtId="4" fontId="12" fillId="0" borderId="68" applyNumberFormat="0" applyProtection="0">
      <alignment horizontal="left" vertical="center" indent="1"/>
    </xf>
    <xf numFmtId="4" fontId="12" fillId="0" borderId="68" applyNumberFormat="0" applyProtection="0">
      <alignment horizontal="right" vertical="center"/>
    </xf>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10" fontId="7" fillId="35" borderId="69" applyNumberFormat="0" applyBorder="0" applyAlignment="0" applyProtection="0"/>
    <xf numFmtId="4" fontId="30" fillId="37" borderId="68" applyNumberFormat="0" applyProtection="0">
      <alignment horizontal="left" vertical="center" indent="1"/>
    </xf>
    <xf numFmtId="4" fontId="12" fillId="33" borderId="68" applyNumberFormat="0" applyProtection="0">
      <alignment horizontal="left" vertical="center" indent="1"/>
    </xf>
    <xf numFmtId="0" fontId="12" fillId="38" borderId="68" applyNumberFormat="0" applyProtection="0">
      <alignment horizontal="left" vertical="top"/>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4" fontId="12" fillId="0" borderId="68" applyNumberFormat="0" applyProtection="0">
      <alignment horizontal="right" vertical="center"/>
    </xf>
    <xf numFmtId="4" fontId="30" fillId="38" borderId="68" applyNumberFormat="0" applyProtection="0"/>
    <xf numFmtId="10" fontId="7" fillId="35" borderId="69" applyNumberFormat="0" applyBorder="0" applyAlignment="0" applyProtection="0"/>
    <xf numFmtId="4" fontId="12" fillId="0" borderId="68" applyNumberFormat="0" applyProtection="0">
      <alignment horizontal="righ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3" fontId="5"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6" fillId="0" borderId="0"/>
    <xf numFmtId="0" fontId="6" fillId="0" borderId="0"/>
    <xf numFmtId="0" fontId="85" fillId="0" borderId="0" applyFont="0" applyFill="0" applyBorder="0" applyAlignment="0" applyProtection="0"/>
    <xf numFmtId="0" fontId="6" fillId="54" borderId="68" applyNumberFormat="0" applyProtection="0">
      <alignment horizontal="left" vertical="top"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43" fontId="6" fillId="0" borderId="0" applyFont="0" applyFill="0" applyBorder="0" applyAlignment="0" applyProtection="0"/>
    <xf numFmtId="3" fontId="118" fillId="0" borderId="0" applyFont="0" applyFill="0" applyBorder="0" applyAlignment="0" applyProtection="0"/>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44" fontId="6" fillId="0" borderId="0" applyFont="0" applyFill="0" applyBorder="0" applyAlignment="0" applyProtection="0"/>
    <xf numFmtId="0" fontId="6" fillId="38" borderId="68" applyNumberFormat="0" applyProtection="0">
      <alignment horizontal="left" vertical="center" indent="1"/>
    </xf>
    <xf numFmtId="0" fontId="118" fillId="0" borderId="0" applyFont="0" applyFill="0" applyBorder="0" applyAlignment="0" applyProtection="0"/>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0" borderId="0"/>
    <xf numFmtId="0" fontId="6" fillId="54" borderId="68" applyNumberFormat="0" applyProtection="0">
      <alignment horizontal="left" vertical="top" indent="1"/>
    </xf>
    <xf numFmtId="0" fontId="6" fillId="54" borderId="68" applyNumberFormat="0" applyProtection="0">
      <alignment horizontal="left" vertical="top"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4" fontId="31" fillId="37" borderId="68" applyNumberFormat="0" applyProtection="0">
      <alignment vertical="center"/>
    </xf>
    <xf numFmtId="4" fontId="30" fillId="37" borderId="68" applyNumberFormat="0" applyProtection="0">
      <alignment vertical="center"/>
    </xf>
    <xf numFmtId="0" fontId="6" fillId="55" borderId="68" applyNumberFormat="0" applyProtection="0">
      <alignment horizontal="left" vertical="top" indent="1"/>
    </xf>
    <xf numFmtId="4" fontId="30" fillId="37" borderId="68" applyNumberFormat="0" applyProtection="0">
      <alignment horizontal="left" vertical="center" indent="1"/>
    </xf>
    <xf numFmtId="0" fontId="30" fillId="37" borderId="68" applyNumberFormat="0" applyProtection="0">
      <alignment horizontal="left" vertical="top" indent="1"/>
    </xf>
    <xf numFmtId="0" fontId="6" fillId="55" borderId="68" applyNumberFormat="0" applyProtection="0">
      <alignment horizontal="left" vertical="top" indent="1"/>
    </xf>
    <xf numFmtId="4" fontId="30" fillId="38" borderId="68" applyNumberFormat="0" applyProtection="0"/>
    <xf numFmtId="4" fontId="12" fillId="39" borderId="68" applyNumberFormat="0" applyProtection="0">
      <alignment horizontal="right" vertical="center"/>
    </xf>
    <xf numFmtId="4" fontId="12" fillId="40" borderId="68" applyNumberFormat="0" applyProtection="0">
      <alignment horizontal="right" vertical="center"/>
    </xf>
    <xf numFmtId="4" fontId="12" fillId="41" borderId="68" applyNumberFormat="0" applyProtection="0">
      <alignment horizontal="right" vertical="center"/>
    </xf>
    <xf numFmtId="4" fontId="12" fillId="42" borderId="68" applyNumberFormat="0" applyProtection="0">
      <alignment horizontal="right" vertical="center"/>
    </xf>
    <xf numFmtId="4" fontId="12" fillId="43" borderId="68" applyNumberFormat="0" applyProtection="0">
      <alignment horizontal="right" vertical="center"/>
    </xf>
    <xf numFmtId="4" fontId="12" fillId="44" borderId="68" applyNumberFormat="0" applyProtection="0">
      <alignment horizontal="right" vertical="center"/>
    </xf>
    <xf numFmtId="4" fontId="12" fillId="45" borderId="68" applyNumberFormat="0" applyProtection="0">
      <alignment horizontal="right" vertical="center"/>
    </xf>
    <xf numFmtId="4" fontId="12" fillId="46" borderId="68" applyNumberFormat="0" applyProtection="0">
      <alignment horizontal="right" vertical="center"/>
    </xf>
    <xf numFmtId="4" fontId="12" fillId="47" borderId="68" applyNumberFormat="0" applyProtection="0">
      <alignment horizontal="right" vertical="center"/>
    </xf>
    <xf numFmtId="4" fontId="12" fillId="49" borderId="0" applyNumberFormat="0" applyProtection="0">
      <alignment horizontal="left" indent="1"/>
    </xf>
    <xf numFmtId="0" fontId="6" fillId="0" borderId="0"/>
    <xf numFmtId="4" fontId="12" fillId="51" borderId="68" applyNumberFormat="0" applyProtection="0">
      <alignment horizontal="right" vertical="center"/>
    </xf>
    <xf numFmtId="4" fontId="33" fillId="52" borderId="0" applyNumberFormat="0" applyProtection="0">
      <alignment horizontal="left" indent="1"/>
    </xf>
    <xf numFmtId="0" fontId="118" fillId="0" borderId="0" applyFont="0" applyFill="0" applyBorder="0" applyAlignment="0" applyProtection="0"/>
    <xf numFmtId="4" fontId="34" fillId="53" borderId="0" applyNumberFormat="0" applyProtection="0"/>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4" fontId="12" fillId="35" borderId="68" applyNumberFormat="0" applyProtection="0">
      <alignment vertical="center"/>
    </xf>
    <xf numFmtId="4" fontId="35" fillId="35" borderId="68" applyNumberFormat="0" applyProtection="0">
      <alignment vertical="center"/>
    </xf>
    <xf numFmtId="4" fontId="12" fillId="35" borderId="68" applyNumberFormat="0" applyProtection="0">
      <alignment horizontal="left" vertical="center" indent="1"/>
    </xf>
    <xf numFmtId="0" fontId="12" fillId="35" borderId="68" applyNumberFormat="0" applyProtection="0">
      <alignment horizontal="left" vertical="top" indent="1"/>
    </xf>
    <xf numFmtId="4" fontId="12" fillId="33" borderId="78" applyNumberFormat="0" applyProtection="0">
      <alignment horizontal="right" vertical="center"/>
    </xf>
    <xf numFmtId="4" fontId="12" fillId="0" borderId="68" applyNumberFormat="0" applyProtection="0">
      <alignment horizontal="right" vertical="center"/>
    </xf>
    <xf numFmtId="4" fontId="35" fillId="49" borderId="68" applyNumberFormat="0" applyProtection="0">
      <alignment horizontal="right" vertical="center"/>
    </xf>
    <xf numFmtId="3" fontId="118" fillId="0" borderId="0" applyFont="0" applyFill="0" applyBorder="0" applyAlignment="0" applyProtection="0"/>
    <xf numFmtId="4" fontId="12" fillId="0" borderId="68" applyNumberFormat="0" applyProtection="0">
      <alignment horizontal="left" vertical="center" indent="1"/>
    </xf>
    <xf numFmtId="0" fontId="12" fillId="38" borderId="68" applyNumberFormat="0" applyProtection="0">
      <alignment horizontal="center" vertical="top"/>
    </xf>
    <xf numFmtId="0" fontId="12" fillId="38" borderId="68" applyNumberFormat="0" applyProtection="0">
      <alignment horizontal="left" vertical="top"/>
    </xf>
    <xf numFmtId="4" fontId="36" fillId="56" borderId="0" applyNumberFormat="0" applyProtection="0">
      <alignment horizontal="left"/>
    </xf>
    <xf numFmtId="4" fontId="37" fillId="49" borderId="68" applyNumberFormat="0" applyProtection="0">
      <alignment horizontal="right" vertical="center"/>
    </xf>
    <xf numFmtId="0" fontId="24" fillId="0" borderId="79"/>
    <xf numFmtId="0" fontId="6" fillId="55" borderId="68" applyNumberFormat="0" applyProtection="0">
      <alignment horizontal="left" vertical="top" indent="1"/>
    </xf>
    <xf numFmtId="0" fontId="6" fillId="0" borderId="0"/>
    <xf numFmtId="176" fontId="6" fillId="0" borderId="83">
      <alignment horizontal="justify" vertical="top" wrapText="1"/>
    </xf>
    <xf numFmtId="0" fontId="98" fillId="0" borderId="0" applyNumberFormat="0" applyFill="0" applyBorder="0" applyAlignment="0">
      <protection locked="0"/>
    </xf>
    <xf numFmtId="41" fontId="6" fillId="0" borderId="0" applyFont="0" applyFill="0" applyBorder="0" applyAlignment="0" applyProtection="0"/>
    <xf numFmtId="0" fontId="6" fillId="0" borderId="0"/>
    <xf numFmtId="3" fontId="85" fillId="0" borderId="0" applyFont="0" applyFill="0" applyBorder="0" applyAlignment="0" applyProtection="0"/>
    <xf numFmtId="0" fontId="6" fillId="0" borderId="0"/>
    <xf numFmtId="0" fontId="6" fillId="0" borderId="0"/>
    <xf numFmtId="0" fontId="6" fillId="0" borderId="0"/>
    <xf numFmtId="0" fontId="8" fillId="0" borderId="0"/>
    <xf numFmtId="9" fontId="8" fillId="0" borderId="0" applyFont="0" applyFill="0" applyBorder="0" applyAlignment="0" applyProtection="0"/>
    <xf numFmtId="0" fontId="6" fillId="0" borderId="0"/>
    <xf numFmtId="0" fontId="18" fillId="10" borderId="0" applyNumberFormat="0" applyBorder="0" applyAlignment="0" applyProtection="0"/>
    <xf numFmtId="0" fontId="18" fillId="14" borderId="0" applyNumberFormat="0" applyBorder="0" applyAlignment="0" applyProtection="0"/>
    <xf numFmtId="0" fontId="18" fillId="18" borderId="0" applyNumberFormat="0" applyBorder="0" applyAlignment="0" applyProtection="0"/>
    <xf numFmtId="0" fontId="18" fillId="22" borderId="0" applyNumberFormat="0" applyBorder="0" applyAlignment="0" applyProtection="0"/>
    <xf numFmtId="0" fontId="18" fillId="26" borderId="0" applyNumberFormat="0" applyBorder="0" applyAlignment="0" applyProtection="0"/>
    <xf numFmtId="0" fontId="18" fillId="30" borderId="0" applyNumberFormat="0" applyBorder="0" applyAlignment="0" applyProtection="0"/>
    <xf numFmtId="0" fontId="18" fillId="11" borderId="0" applyNumberFormat="0" applyBorder="0" applyAlignment="0" applyProtection="0"/>
    <xf numFmtId="0" fontId="18" fillId="15" borderId="0" applyNumberFormat="0" applyBorder="0" applyAlignment="0" applyProtection="0"/>
    <xf numFmtId="0" fontId="18" fillId="19" borderId="0" applyNumberFormat="0" applyBorder="0" applyAlignment="0" applyProtection="0"/>
    <xf numFmtId="0" fontId="18" fillId="23" borderId="0" applyNumberFormat="0" applyBorder="0" applyAlignment="0" applyProtection="0"/>
    <xf numFmtId="0" fontId="18" fillId="27" borderId="0" applyNumberFormat="0" applyBorder="0" applyAlignment="0" applyProtection="0"/>
    <xf numFmtId="0" fontId="18" fillId="31" borderId="0" applyNumberFormat="0" applyBorder="0" applyAlignment="0" applyProtection="0"/>
    <xf numFmtId="0" fontId="122" fillId="12" borderId="0" applyNumberFormat="0" applyBorder="0" applyAlignment="0" applyProtection="0"/>
    <xf numFmtId="0" fontId="122" fillId="16" borderId="0" applyNumberFormat="0" applyBorder="0" applyAlignment="0" applyProtection="0"/>
    <xf numFmtId="0" fontId="122" fillId="20" borderId="0" applyNumberFormat="0" applyBorder="0" applyAlignment="0" applyProtection="0"/>
    <xf numFmtId="0" fontId="122" fillId="24" borderId="0" applyNumberFormat="0" applyBorder="0" applyAlignment="0" applyProtection="0"/>
    <xf numFmtId="0" fontId="122" fillId="28" borderId="0" applyNumberFormat="0" applyBorder="0" applyAlignment="0" applyProtection="0"/>
    <xf numFmtId="0" fontId="122" fillId="32" borderId="0" applyNumberFormat="0" applyBorder="0" applyAlignment="0" applyProtection="0"/>
    <xf numFmtId="0" fontId="122" fillId="9" borderId="0" applyNumberFormat="0" applyBorder="0" applyAlignment="0" applyProtection="0"/>
    <xf numFmtId="0" fontId="122" fillId="13" borderId="0" applyNumberFormat="0" applyBorder="0" applyAlignment="0" applyProtection="0"/>
    <xf numFmtId="0" fontId="122" fillId="17" borderId="0" applyNumberFormat="0" applyBorder="0" applyAlignment="0" applyProtection="0"/>
    <xf numFmtId="0" fontId="122" fillId="21" borderId="0" applyNumberFormat="0" applyBorder="0" applyAlignment="0" applyProtection="0"/>
    <xf numFmtId="0" fontId="122" fillId="25" borderId="0" applyNumberFormat="0" applyBorder="0" applyAlignment="0" applyProtection="0"/>
    <xf numFmtId="0" fontId="122" fillId="29" borderId="0" applyNumberFormat="0" applyBorder="0" applyAlignment="0" applyProtection="0"/>
    <xf numFmtId="0" fontId="123" fillId="3" borderId="0" applyNumberFormat="0" applyBorder="0" applyAlignment="0" applyProtection="0"/>
    <xf numFmtId="0" fontId="124" fillId="6" borderId="18" applyNumberFormat="0" applyAlignment="0" applyProtection="0"/>
    <xf numFmtId="0" fontId="125" fillId="7" borderId="21" applyNumberFormat="0" applyAlignment="0" applyProtection="0"/>
    <xf numFmtId="0" fontId="126" fillId="0" borderId="0" applyNumberFormat="0" applyFill="0" applyBorder="0" applyAlignment="0" applyProtection="0"/>
    <xf numFmtId="0" fontId="127" fillId="2" borderId="0" applyNumberFormat="0" applyBorder="0" applyAlignment="0" applyProtection="0"/>
    <xf numFmtId="0" fontId="128" fillId="0" borderId="17" applyNumberFormat="0" applyFill="0" applyAlignment="0" applyProtection="0"/>
    <xf numFmtId="0" fontId="128" fillId="0" borderId="0" applyNumberFormat="0" applyFill="0" applyBorder="0" applyAlignment="0" applyProtection="0"/>
    <xf numFmtId="0" fontId="129" fillId="5" borderId="18" applyNumberFormat="0" applyAlignment="0" applyProtection="0"/>
    <xf numFmtId="0" fontId="130" fillId="0" borderId="20" applyNumberFormat="0" applyFill="0" applyAlignment="0" applyProtection="0"/>
    <xf numFmtId="0" fontId="131" fillId="4" borderId="0" applyNumberFormat="0" applyBorder="0" applyAlignment="0" applyProtection="0"/>
    <xf numFmtId="0" fontId="18" fillId="8" borderId="22" applyNumberFormat="0" applyFont="0" applyAlignment="0" applyProtection="0"/>
    <xf numFmtId="0" fontId="132" fillId="6" borderId="19" applyNumberFormat="0" applyAlignment="0" applyProtection="0"/>
    <xf numFmtId="0" fontId="14" fillId="0" borderId="0" applyNumberFormat="0" applyFill="0" applyBorder="0" applyAlignment="0" applyProtection="0"/>
    <xf numFmtId="0" fontId="21" fillId="0" borderId="23" applyNumberFormat="0" applyFill="0" applyAlignment="0" applyProtection="0"/>
    <xf numFmtId="0" fontId="133" fillId="0" borderId="0" applyNumberFormat="0" applyFill="0" applyBorder="0" applyAlignment="0" applyProtection="0"/>
    <xf numFmtId="0" fontId="8" fillId="0" borderId="0"/>
    <xf numFmtId="0" fontId="6" fillId="0" borderId="0">
      <alignment wrapText="1"/>
    </xf>
    <xf numFmtId="0" fontId="6" fillId="0" borderId="0"/>
    <xf numFmtId="0" fontId="98" fillId="0" borderId="0" applyNumberFormat="0" applyFill="0" applyBorder="0" applyAlignment="0">
      <protection locked="0"/>
    </xf>
    <xf numFmtId="0" fontId="6" fillId="0" borderId="0"/>
    <xf numFmtId="43" fontId="8" fillId="0" borderId="0" applyFont="0" applyFill="0" applyBorder="0" applyAlignment="0" applyProtection="0"/>
    <xf numFmtId="43" fontId="5" fillId="0" borderId="0" applyFont="0" applyFill="0" applyBorder="0" applyAlignment="0" applyProtection="0"/>
    <xf numFmtId="0" fontId="6" fillId="0" borderId="0"/>
    <xf numFmtId="0" fontId="6" fillId="0" borderId="0"/>
    <xf numFmtId="3" fontId="85" fillId="0" borderId="0" applyFont="0" applyFill="0" applyBorder="0" applyAlignment="0" applyProtection="0"/>
    <xf numFmtId="0" fontId="85" fillId="0" borderId="0" applyFont="0" applyFill="0" applyBorder="0" applyAlignment="0" applyProtection="0"/>
    <xf numFmtId="0" fontId="80" fillId="0" borderId="0"/>
    <xf numFmtId="0" fontId="80" fillId="0" borderId="0"/>
    <xf numFmtId="0" fontId="18" fillId="0" borderId="0"/>
    <xf numFmtId="0" fontId="6" fillId="0" borderId="0"/>
    <xf numFmtId="0" fontId="6" fillId="0" borderId="0"/>
    <xf numFmtId="0" fontId="6" fillId="0" borderId="0"/>
    <xf numFmtId="0" fontId="6" fillId="0" borderId="0"/>
    <xf numFmtId="0" fontId="6" fillId="0" borderId="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6" fillId="0" borderId="0"/>
    <xf numFmtId="0" fontId="6" fillId="0" borderId="0"/>
    <xf numFmtId="0" fontId="85" fillId="0" borderId="0" applyFont="0" applyFill="0" applyBorder="0" applyAlignment="0" applyProtection="0"/>
    <xf numFmtId="0" fontId="6" fillId="0" borderId="0"/>
    <xf numFmtId="0" fontId="6" fillId="0" borderId="0"/>
    <xf numFmtId="0" fontId="6" fillId="0" borderId="0"/>
    <xf numFmtId="0" fontId="6" fillId="0" borderId="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38" fontId="12" fillId="0" borderId="88" applyFill="0" applyBorder="0" applyAlignment="0" applyProtection="0">
      <protection locked="0"/>
    </xf>
    <xf numFmtId="4" fontId="37" fillId="49" borderId="90" applyNumberFormat="0" applyProtection="0">
      <alignment horizontal="right" vertical="center"/>
    </xf>
    <xf numFmtId="0" fontId="6" fillId="55" borderId="90" applyNumberFormat="0" applyProtection="0">
      <alignment horizontal="left" vertical="top" indent="1"/>
    </xf>
    <xf numFmtId="38" fontId="12" fillId="0" borderId="91" applyFill="0" applyBorder="0" applyAlignment="0" applyProtection="0">
      <protection locked="0"/>
    </xf>
    <xf numFmtId="0" fontId="6" fillId="54"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center" indent="1"/>
    </xf>
    <xf numFmtId="38" fontId="12" fillId="0" borderId="88" applyFill="0" applyBorder="0" applyAlignment="0" applyProtection="0">
      <protection locked="0"/>
    </xf>
    <xf numFmtId="38" fontId="12" fillId="0" borderId="88" applyFill="0" applyBorder="0" applyAlignment="0" applyProtection="0">
      <protection locked="0"/>
    </xf>
    <xf numFmtId="0" fontId="6" fillId="38" borderId="90" applyNumberFormat="0" applyProtection="0">
      <alignment horizontal="left" vertical="top" indent="1"/>
    </xf>
    <xf numFmtId="0" fontId="6" fillId="55" borderId="90" applyNumberFormat="0" applyProtection="0">
      <alignment horizontal="left" vertical="center" indent="1"/>
    </xf>
    <xf numFmtId="0" fontId="6" fillId="55" borderId="90" applyNumberFormat="0" applyProtection="0">
      <alignment horizontal="left" vertical="top" indent="1"/>
    </xf>
    <xf numFmtId="4" fontId="12" fillId="0" borderId="90" applyNumberFormat="0" applyProtection="0">
      <alignment horizontal="right" vertical="center"/>
    </xf>
    <xf numFmtId="4" fontId="35" fillId="35" borderId="90" applyNumberFormat="0" applyProtection="0">
      <alignment vertical="center"/>
    </xf>
    <xf numFmtId="0" fontId="6" fillId="50" borderId="90" applyNumberFormat="0" applyProtection="0">
      <alignment horizontal="left" vertical="center" indent="1"/>
    </xf>
    <xf numFmtId="4" fontId="12" fillId="0" borderId="90" applyNumberFormat="0" applyProtection="0">
      <alignment horizontal="right" vertical="center"/>
    </xf>
    <xf numFmtId="0" fontId="6" fillId="38" borderId="90" applyNumberFormat="0" applyProtection="0">
      <alignment horizontal="left" vertical="center" indent="1"/>
    </xf>
    <xf numFmtId="0" fontId="6" fillId="50" borderId="90" applyNumberFormat="0" applyProtection="0">
      <alignment horizontal="left" vertical="top" indent="1"/>
    </xf>
    <xf numFmtId="0" fontId="6" fillId="70" borderId="72" applyNumberFormat="0" applyFont="0" applyAlignment="0" applyProtection="0"/>
    <xf numFmtId="0" fontId="6" fillId="70" borderId="72" applyNumberFormat="0" applyFont="0" applyAlignment="0" applyProtection="0"/>
    <xf numFmtId="0" fontId="6" fillId="72" borderId="73" applyNumberFormat="0" applyProtection="0">
      <alignment horizontal="left" vertical="center" indent="1"/>
    </xf>
    <xf numFmtId="38" fontId="12" fillId="0" borderId="91" applyFill="0" applyBorder="0" applyAlignment="0" applyProtection="0">
      <protection locked="0"/>
    </xf>
    <xf numFmtId="0" fontId="6" fillId="38" borderId="90" applyNumberFormat="0" applyProtection="0">
      <alignment horizontal="left" vertical="center" indent="1"/>
    </xf>
    <xf numFmtId="0" fontId="6" fillId="54" borderId="90" applyNumberFormat="0" applyProtection="0">
      <alignment horizontal="left" vertical="center" indent="1"/>
    </xf>
    <xf numFmtId="0" fontId="6" fillId="38" borderId="90"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38" fontId="12" fillId="0" borderId="91" applyFill="0" applyBorder="0" applyAlignment="0" applyProtection="0">
      <protection locked="0"/>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center"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50" borderId="68" applyNumberFormat="0" applyProtection="0">
      <alignment horizontal="left" vertical="top"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center"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50" borderId="90" applyNumberFormat="0" applyProtection="0">
      <alignment horizontal="left" vertical="center"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38" borderId="68" applyNumberFormat="0" applyProtection="0">
      <alignment horizontal="left" vertical="top"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38" fontId="12" fillId="0" borderId="91" applyFill="0" applyBorder="0" applyAlignment="0" applyProtection="0">
      <protection locked="0"/>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center"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4" borderId="68" applyNumberFormat="0" applyProtection="0">
      <alignment horizontal="left" vertical="top"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center"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0" fontId="6" fillId="55" borderId="68" applyNumberFormat="0" applyProtection="0">
      <alignment horizontal="left" vertical="top" indent="1"/>
    </xf>
    <xf numFmtId="4" fontId="12" fillId="49" borderId="68" applyNumberFormat="0" applyProtection="0">
      <alignment horizontal="right" vertical="center"/>
    </xf>
    <xf numFmtId="4" fontId="12" fillId="0" borderId="68" applyNumberFormat="0" applyProtection="0">
      <alignment horizontal="left" vertical="center" indent="1"/>
    </xf>
    <xf numFmtId="0" fontId="6" fillId="72" borderId="73" applyNumberFormat="0" applyProtection="0">
      <alignment horizontal="left" vertical="center" indent="1"/>
    </xf>
    <xf numFmtId="4" fontId="12" fillId="51" borderId="68" applyNumberFormat="0" applyProtection="0">
      <alignment horizontal="left" vertical="center" indent="1"/>
    </xf>
    <xf numFmtId="0" fontId="6" fillId="72" borderId="73" applyNumberFormat="0" applyProtection="0">
      <alignment horizontal="left" vertical="center" indent="1"/>
    </xf>
    <xf numFmtId="0" fontId="6" fillId="55" borderId="90" applyNumberFormat="0" applyProtection="0">
      <alignment horizontal="left" vertical="center" indent="1"/>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4" fontId="37" fillId="49" borderId="68" applyNumberFormat="0" applyProtection="0">
      <alignment horizontal="right" vertical="center"/>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center" indent="1"/>
    </xf>
    <xf numFmtId="38" fontId="12" fillId="0" borderId="91" applyFill="0" applyBorder="0" applyAlignment="0" applyProtection="0">
      <protection locked="0"/>
    </xf>
    <xf numFmtId="0" fontId="6" fillId="54" borderId="90" applyNumberFormat="0" applyProtection="0">
      <alignment horizontal="left" vertical="top" indent="1"/>
    </xf>
    <xf numFmtId="0" fontId="6" fillId="55" borderId="90" applyNumberFormat="0" applyProtection="0">
      <alignment horizontal="left" vertical="center" indent="1"/>
    </xf>
    <xf numFmtId="0" fontId="110" fillId="79" borderId="87"/>
    <xf numFmtId="38" fontId="12" fillId="0" borderId="86" applyFill="0" applyBorder="0" applyAlignment="0" applyProtection="0">
      <protection locked="0"/>
    </xf>
    <xf numFmtId="0" fontId="6" fillId="50" borderId="90" applyNumberFormat="0" applyProtection="0">
      <alignment horizontal="left" vertical="top" indent="1"/>
    </xf>
    <xf numFmtId="38" fontId="12" fillId="0" borderId="88"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0" fontId="76" fillId="0" borderId="74" applyNumberFormat="0" applyFill="0" applyAlignment="0" applyProtection="0"/>
    <xf numFmtId="38" fontId="12" fillId="0" borderId="88" applyFill="0" applyBorder="0" applyAlignment="0" applyProtection="0">
      <protection locked="0"/>
    </xf>
    <xf numFmtId="176" fontId="6" fillId="0" borderId="83">
      <alignment horizontal="justify" vertical="top" wrapText="1"/>
    </xf>
    <xf numFmtId="0" fontId="58" fillId="68" borderId="73" applyNumberFormat="0" applyAlignment="0" applyProtection="0"/>
    <xf numFmtId="0" fontId="40" fillId="70" borderId="72" applyNumberFormat="0" applyFont="0" applyAlignment="0" applyProtection="0"/>
    <xf numFmtId="0" fontId="6" fillId="55" borderId="90" applyNumberFormat="0" applyProtection="0">
      <alignment horizontal="left" vertical="center" indent="1"/>
    </xf>
    <xf numFmtId="176" fontId="6" fillId="0" borderId="83">
      <alignment horizontal="justify" vertical="top" wrapText="1"/>
    </xf>
    <xf numFmtId="10" fontId="7" fillId="35" borderId="24" applyNumberFormat="0" applyBorder="0" applyAlignment="0" applyProtection="0"/>
    <xf numFmtId="0" fontId="54" fillId="62" borderId="70" applyNumberFormat="0" applyAlignment="0" applyProtection="0"/>
    <xf numFmtId="0" fontId="99" fillId="70" borderId="72" applyNumberFormat="0" applyFont="0" applyAlignment="0" applyProtection="0"/>
    <xf numFmtId="0" fontId="6" fillId="50" borderId="90" applyNumberFormat="0" applyProtection="0">
      <alignment horizontal="left" vertical="top" indent="1"/>
    </xf>
    <xf numFmtId="0" fontId="6" fillId="55" borderId="90" applyNumberFormat="0" applyProtection="0">
      <alignment horizontal="left" vertical="top" indent="1"/>
    </xf>
    <xf numFmtId="4" fontId="30" fillId="37" borderId="68" applyNumberFormat="0" applyProtection="0">
      <alignment vertical="center"/>
    </xf>
    <xf numFmtId="10" fontId="7" fillId="35" borderId="24" applyNumberFormat="0" applyBorder="0" applyAlignment="0" applyProtection="0"/>
    <xf numFmtId="0" fontId="76" fillId="0" borderId="74" applyNumberFormat="0" applyFill="0" applyAlignment="0" applyProtection="0"/>
    <xf numFmtId="0" fontId="6" fillId="38" borderId="90" applyNumberFormat="0" applyProtection="0">
      <alignment horizontal="left" vertical="center" indent="1"/>
    </xf>
    <xf numFmtId="0" fontId="6" fillId="38" borderId="90" applyNumberFormat="0" applyProtection="0">
      <alignment horizontal="left" vertical="center" indent="1"/>
    </xf>
    <xf numFmtId="10" fontId="7" fillId="35" borderId="24" applyNumberFormat="0" applyBorder="0" applyAlignment="0" applyProtection="0"/>
    <xf numFmtId="38" fontId="12" fillId="0" borderId="86" applyFill="0" applyBorder="0" applyAlignment="0" applyProtection="0">
      <protection locked="0"/>
    </xf>
    <xf numFmtId="176" fontId="6" fillId="0" borderId="83">
      <alignment horizontal="justify" vertical="top" wrapText="1"/>
    </xf>
    <xf numFmtId="4" fontId="30" fillId="38" borderId="90" applyNumberFormat="0" applyProtection="0"/>
    <xf numFmtId="38" fontId="12" fillId="0" borderId="91" applyFill="0" applyBorder="0" applyAlignment="0" applyProtection="0">
      <protection locked="0"/>
    </xf>
    <xf numFmtId="0" fontId="12" fillId="38" borderId="68" applyNumberFormat="0" applyProtection="0">
      <alignment horizontal="center" vertical="top"/>
    </xf>
    <xf numFmtId="4" fontId="12" fillId="33" borderId="78" applyNumberFormat="0" applyProtection="0">
      <alignment horizontal="right" vertical="center"/>
    </xf>
    <xf numFmtId="0" fontId="43" fillId="68" borderId="70" applyNumberFormat="0" applyAlignment="0" applyProtection="0"/>
    <xf numFmtId="10" fontId="7" fillId="35" borderId="24" applyNumberFormat="0" applyBorder="0" applyAlignment="0" applyProtection="0"/>
    <xf numFmtId="0" fontId="6" fillId="38" borderId="90" applyNumberFormat="0" applyProtection="0">
      <alignment horizontal="left" vertical="top" indent="1"/>
    </xf>
    <xf numFmtId="10" fontId="7" fillId="35" borderId="24" applyNumberFormat="0" applyBorder="0" applyAlignment="0" applyProtection="0"/>
    <xf numFmtId="4" fontId="30" fillId="38" borderId="68" applyNumberFormat="0" applyProtection="0"/>
    <xf numFmtId="0" fontId="43" fillId="68" borderId="70" applyNumberFormat="0" applyAlignment="0" applyProtection="0"/>
    <xf numFmtId="4" fontId="37" fillId="49" borderId="90" applyNumberFormat="0" applyProtection="0">
      <alignment horizontal="right" vertical="center"/>
    </xf>
    <xf numFmtId="4" fontId="12" fillId="0" borderId="68" applyNumberFormat="0" applyProtection="0">
      <alignment horizontal="left" vertical="center" indent="1"/>
    </xf>
    <xf numFmtId="38" fontId="12" fillId="0" borderId="86" applyFill="0" applyBorder="0" applyAlignment="0" applyProtection="0">
      <protection locked="0"/>
    </xf>
    <xf numFmtId="176" fontId="6" fillId="0" borderId="83">
      <alignment horizontal="justify" vertical="top" wrapText="1"/>
    </xf>
    <xf numFmtId="4" fontId="12" fillId="0" borderId="68" applyNumberFormat="0" applyProtection="0">
      <alignment horizontal="right" vertical="center"/>
    </xf>
    <xf numFmtId="0" fontId="6" fillId="55" borderId="90" applyNumberFormat="0" applyProtection="0">
      <alignment horizontal="left" vertical="center" indent="1"/>
    </xf>
    <xf numFmtId="38" fontId="12" fillId="0" borderId="88" applyFill="0" applyBorder="0" applyAlignment="0" applyProtection="0">
      <protection locked="0"/>
    </xf>
    <xf numFmtId="38" fontId="12" fillId="0" borderId="91" applyFill="0" applyBorder="0" applyAlignment="0" applyProtection="0">
      <protection locked="0"/>
    </xf>
    <xf numFmtId="4" fontId="30" fillId="37" borderId="68" applyNumberFormat="0" applyProtection="0">
      <alignment horizontal="left" vertical="center" indent="1"/>
    </xf>
    <xf numFmtId="0" fontId="6" fillId="50" borderId="90"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0" fontId="12" fillId="38" borderId="68" applyNumberFormat="0" applyProtection="0">
      <alignment horizontal="left" vertical="top"/>
    </xf>
    <xf numFmtId="4" fontId="30" fillId="36" borderId="68" applyNumberFormat="0" applyProtection="0">
      <alignment vertical="center"/>
    </xf>
    <xf numFmtId="0" fontId="12" fillId="38" borderId="68" applyNumberFormat="0" applyProtection="0">
      <alignment horizontal="left" vertical="top"/>
    </xf>
    <xf numFmtId="4" fontId="12" fillId="0" borderId="68" applyNumberFormat="0" applyProtection="0">
      <alignment horizontal="left" vertical="center" indent="1"/>
    </xf>
    <xf numFmtId="4" fontId="12" fillId="0" borderId="68" applyNumberFormat="0" applyProtection="0">
      <alignment horizontal="right" vertical="center"/>
    </xf>
    <xf numFmtId="4" fontId="30" fillId="38" borderId="68" applyNumberFormat="0" applyProtection="0"/>
    <xf numFmtId="4" fontId="30" fillId="37" borderId="68" applyNumberFormat="0" applyProtection="0">
      <alignment horizontal="left" vertical="center" indent="1"/>
    </xf>
    <xf numFmtId="4" fontId="30" fillId="36" borderId="68" applyNumberFormat="0" applyProtection="0">
      <alignment vertical="center"/>
    </xf>
    <xf numFmtId="0" fontId="12" fillId="38" borderId="68" applyNumberFormat="0" applyProtection="0">
      <alignment horizontal="left" vertical="top"/>
    </xf>
    <xf numFmtId="4" fontId="30" fillId="36" borderId="68" applyNumberFormat="0" applyProtection="0">
      <alignment vertical="center"/>
    </xf>
    <xf numFmtId="4" fontId="30" fillId="38" borderId="90" applyNumberFormat="0" applyProtection="0"/>
    <xf numFmtId="176" fontId="6" fillId="0" borderId="83">
      <alignment horizontal="justify" vertical="top" wrapText="1"/>
    </xf>
    <xf numFmtId="38" fontId="12" fillId="0" borderId="91"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4" borderId="90" applyNumberFormat="0" applyProtection="0">
      <alignment horizontal="left" vertical="top" indent="1"/>
    </xf>
    <xf numFmtId="176" fontId="6" fillId="0" borderId="83">
      <alignment horizontal="justify" vertical="top" wrapText="1"/>
    </xf>
    <xf numFmtId="4" fontId="37" fillId="49" borderId="90" applyNumberFormat="0" applyProtection="0">
      <alignment horizontal="right" vertical="center"/>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38" fontId="12" fillId="0" borderId="91"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4" borderId="90" applyNumberFormat="0" applyProtection="0">
      <alignment horizontal="left" vertical="center" indent="1"/>
    </xf>
    <xf numFmtId="4" fontId="35" fillId="49" borderId="90" applyNumberFormat="0" applyProtection="0">
      <alignment horizontal="right" vertical="center"/>
    </xf>
    <xf numFmtId="0" fontId="6" fillId="54"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4" fontId="12" fillId="40" borderId="90" applyNumberFormat="0" applyProtection="0">
      <alignment horizontal="right" vertical="center"/>
    </xf>
    <xf numFmtId="38" fontId="12" fillId="0" borderId="91"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38"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0" fontId="6" fillId="38" borderId="90" applyNumberFormat="0" applyProtection="0">
      <alignment horizontal="left" vertical="top" indent="1"/>
    </xf>
    <xf numFmtId="0" fontId="6" fillId="38" borderId="90" applyNumberFormat="0" applyProtection="0">
      <alignment horizontal="left" vertical="center" indent="1"/>
    </xf>
    <xf numFmtId="10" fontId="7" fillId="35" borderId="24" applyNumberFormat="0" applyBorder="0" applyAlignment="0" applyProtection="0"/>
    <xf numFmtId="176" fontId="6" fillId="0" borderId="83">
      <alignment horizontal="justify" vertical="top" wrapText="1"/>
    </xf>
    <xf numFmtId="176" fontId="6" fillId="0" borderId="83">
      <alignment horizontal="justify" vertical="top" wrapText="1"/>
    </xf>
    <xf numFmtId="38" fontId="12" fillId="0" borderId="91"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0" fontId="6" fillId="54"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91" applyFill="0" applyBorder="0" applyAlignment="0" applyProtection="0">
      <protection locked="0"/>
    </xf>
    <xf numFmtId="0" fontId="6" fillId="38" borderId="90" applyNumberFormat="0" applyProtection="0">
      <alignment horizontal="left" vertical="center" indent="1"/>
    </xf>
    <xf numFmtId="176" fontId="6" fillId="0" borderId="83">
      <alignment horizontal="justify" vertical="top" wrapText="1"/>
    </xf>
    <xf numFmtId="0" fontId="6" fillId="38" borderId="90" applyNumberFormat="0" applyProtection="0">
      <alignment horizontal="left" vertical="top" indent="1"/>
    </xf>
    <xf numFmtId="0" fontId="6" fillId="50" borderId="90" applyNumberFormat="0" applyProtection="0">
      <alignment horizontal="left" vertical="center" indent="1"/>
    </xf>
    <xf numFmtId="176" fontId="6" fillId="0" borderId="83">
      <alignment horizontal="justify" vertical="top" wrapText="1"/>
    </xf>
    <xf numFmtId="10" fontId="7" fillId="35" borderId="24" applyNumberFormat="0" applyBorder="0" applyAlignment="0" applyProtection="0"/>
    <xf numFmtId="0" fontId="6" fillId="54" borderId="90" applyNumberFormat="0" applyProtection="0">
      <alignment horizontal="left" vertical="center" indent="1"/>
    </xf>
    <xf numFmtId="176" fontId="6" fillId="0" borderId="83">
      <alignment horizontal="justify" vertical="top" wrapText="1"/>
    </xf>
    <xf numFmtId="38" fontId="12" fillId="0" borderId="86" applyFill="0" applyBorder="0" applyAlignment="0" applyProtection="0">
      <protection locked="0"/>
    </xf>
    <xf numFmtId="176" fontId="6" fillId="0" borderId="83">
      <alignment horizontal="justify" vertical="top" wrapText="1"/>
    </xf>
    <xf numFmtId="4" fontId="37" fillId="49" borderId="90" applyNumberFormat="0" applyProtection="0">
      <alignment horizontal="right" vertical="center"/>
    </xf>
    <xf numFmtId="10" fontId="7" fillId="35" borderId="24" applyNumberFormat="0" applyBorder="0" applyAlignment="0" applyProtection="0"/>
    <xf numFmtId="38" fontId="12" fillId="0" borderId="91" applyFill="0" applyBorder="0" applyAlignment="0" applyProtection="0">
      <protection locked="0"/>
    </xf>
    <xf numFmtId="176" fontId="6" fillId="0" borderId="83">
      <alignment horizontal="justify" vertical="top" wrapText="1"/>
    </xf>
    <xf numFmtId="38" fontId="12" fillId="0" borderId="91"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38" fontId="12" fillId="0" borderId="88" applyFill="0" applyBorder="0" applyAlignment="0" applyProtection="0">
      <protection locked="0"/>
    </xf>
    <xf numFmtId="0" fontId="6" fillId="38" borderId="90" applyNumberFormat="0" applyProtection="0">
      <alignment horizontal="left" vertical="top" indent="1"/>
    </xf>
    <xf numFmtId="38" fontId="12" fillId="0" borderId="88" applyFill="0" applyBorder="0" applyAlignment="0" applyProtection="0">
      <protection locked="0"/>
    </xf>
    <xf numFmtId="38" fontId="12" fillId="0" borderId="91" applyFill="0" applyBorder="0" applyAlignment="0" applyProtection="0">
      <protection locked="0"/>
    </xf>
    <xf numFmtId="10" fontId="7" fillId="35" borderId="24" applyNumberFormat="0" applyBorder="0" applyAlignment="0" applyProtection="0"/>
    <xf numFmtId="38" fontId="12" fillId="0" borderId="88" applyFill="0" applyBorder="0" applyAlignment="0" applyProtection="0">
      <protection locked="0"/>
    </xf>
    <xf numFmtId="4" fontId="30" fillId="38" borderId="90" applyNumberFormat="0" applyProtection="0"/>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38" fontId="12" fillId="0" borderId="86" applyFill="0" applyBorder="0" applyAlignment="0" applyProtection="0">
      <protection locked="0"/>
    </xf>
    <xf numFmtId="0" fontId="6" fillId="50" borderId="90" applyNumberFormat="0" applyProtection="0">
      <alignment horizontal="left" vertical="center" indent="1"/>
    </xf>
    <xf numFmtId="0" fontId="6" fillId="50"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center" indent="1"/>
    </xf>
    <xf numFmtId="4" fontId="30" fillId="37" borderId="90" applyNumberFormat="0" applyProtection="0">
      <alignment horizontal="left" vertical="center" indent="1"/>
    </xf>
    <xf numFmtId="10" fontId="7" fillId="35" borderId="24" applyNumberFormat="0" applyBorder="0" applyAlignment="0" applyProtection="0"/>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88" applyFill="0" applyBorder="0" applyAlignment="0" applyProtection="0">
      <protection locked="0"/>
    </xf>
    <xf numFmtId="176" fontId="6" fillId="0" borderId="83">
      <alignment horizontal="justify" vertical="top" wrapText="1"/>
    </xf>
    <xf numFmtId="4" fontId="12" fillId="0" borderId="68"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0" fontId="6" fillId="54" borderId="90" applyNumberFormat="0" applyProtection="0">
      <alignment horizontal="left" vertical="center" indent="1"/>
    </xf>
    <xf numFmtId="0" fontId="6" fillId="54" borderId="90" applyNumberFormat="0" applyProtection="0">
      <alignment horizontal="left" vertical="center" indent="1"/>
    </xf>
    <xf numFmtId="176" fontId="6" fillId="0" borderId="83">
      <alignment horizontal="justify" vertical="top" wrapText="1"/>
    </xf>
    <xf numFmtId="0" fontId="6" fillId="55"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0" fontId="12" fillId="38" borderId="90" applyNumberFormat="0" applyProtection="0">
      <alignment horizontal="left" vertical="top"/>
    </xf>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5"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4" borderId="90" applyNumberFormat="0" applyProtection="0">
      <alignment horizontal="left" vertical="center" indent="1"/>
    </xf>
    <xf numFmtId="4" fontId="30" fillId="37" borderId="90" applyNumberFormat="0" applyProtection="0">
      <alignment vertical="center"/>
    </xf>
    <xf numFmtId="4" fontId="12" fillId="51"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top" indent="1"/>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0" fontId="6" fillId="50" borderId="90" applyNumberFormat="0" applyProtection="0">
      <alignment horizontal="left" vertical="center" indent="1"/>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0" fontId="6" fillId="54" borderId="90" applyNumberFormat="0" applyProtection="0">
      <alignment horizontal="left" vertical="top" indent="1"/>
    </xf>
    <xf numFmtId="0" fontId="12" fillId="38" borderId="90" applyNumberFormat="0" applyProtection="0">
      <alignment horizontal="left" vertical="top"/>
    </xf>
    <xf numFmtId="0" fontId="6" fillId="54" borderId="90" applyNumberFormat="0" applyProtection="0">
      <alignment horizontal="left" vertical="top" indent="1"/>
    </xf>
    <xf numFmtId="10" fontId="7" fillId="35" borderId="24" applyNumberFormat="0" applyBorder="0" applyAlignment="0" applyProtection="0"/>
    <xf numFmtId="176" fontId="6" fillId="0" borderId="83">
      <alignment horizontal="justify" vertical="top" wrapText="1"/>
    </xf>
    <xf numFmtId="38" fontId="12" fillId="0" borderId="86" applyFill="0" applyBorder="0" applyAlignment="0" applyProtection="0">
      <protection locked="0"/>
    </xf>
    <xf numFmtId="0" fontId="6" fillId="38" borderId="90" applyNumberFormat="0" applyProtection="0">
      <alignment horizontal="left" vertical="center" indent="1"/>
    </xf>
    <xf numFmtId="0" fontId="6" fillId="50" borderId="90" applyNumberFormat="0" applyProtection="0">
      <alignment horizontal="left" vertical="center" indent="1"/>
    </xf>
    <xf numFmtId="38" fontId="12" fillId="0" borderId="88" applyFill="0" applyBorder="0" applyAlignment="0" applyProtection="0">
      <protection locked="0"/>
    </xf>
    <xf numFmtId="38" fontId="12" fillId="0" borderId="88" applyFill="0" applyBorder="0" applyAlignment="0" applyProtection="0">
      <protection locked="0"/>
    </xf>
    <xf numFmtId="0" fontId="6" fillId="50" borderId="90" applyNumberFormat="0" applyProtection="0">
      <alignment horizontal="left" vertical="top" indent="1"/>
    </xf>
    <xf numFmtId="38" fontId="12" fillId="0" borderId="86" applyFill="0" applyBorder="0" applyAlignment="0" applyProtection="0">
      <protection locked="0"/>
    </xf>
    <xf numFmtId="0" fontId="6" fillId="50"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38" fontId="12" fillId="0" borderId="91" applyFill="0" applyBorder="0" applyAlignment="0" applyProtection="0">
      <protection locked="0"/>
    </xf>
    <xf numFmtId="176" fontId="6" fillId="0" borderId="83">
      <alignment horizontal="justify" vertical="top" wrapText="1"/>
    </xf>
    <xf numFmtId="4" fontId="37" fillId="49" borderId="90" applyNumberFormat="0" applyProtection="0">
      <alignment horizontal="right" vertical="center"/>
    </xf>
    <xf numFmtId="38" fontId="12" fillId="0" borderId="88"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38" fontId="12" fillId="0" borderId="91" applyFill="0" applyBorder="0" applyAlignment="0" applyProtection="0">
      <protection locked="0"/>
    </xf>
    <xf numFmtId="176" fontId="6" fillId="0" borderId="83">
      <alignment horizontal="justify" vertical="top" wrapText="1"/>
    </xf>
    <xf numFmtId="0" fontId="6" fillId="50"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38" fontId="12" fillId="0" borderId="91" applyFill="0" applyBorder="0" applyAlignment="0" applyProtection="0">
      <protection locked="0"/>
    </xf>
    <xf numFmtId="0" fontId="6" fillId="54" borderId="90" applyNumberFormat="0" applyProtection="0">
      <alignment horizontal="left" vertical="top" indent="1"/>
    </xf>
    <xf numFmtId="176" fontId="6" fillId="0" borderId="83">
      <alignment horizontal="justify" vertical="top" wrapText="1"/>
    </xf>
    <xf numFmtId="4" fontId="30" fillId="37" borderId="90" applyNumberFormat="0" applyProtection="0">
      <alignment horizontal="left" vertical="center" indent="1"/>
    </xf>
    <xf numFmtId="176" fontId="6" fillId="0" borderId="83">
      <alignment horizontal="justify" vertical="top" wrapText="1"/>
    </xf>
    <xf numFmtId="38" fontId="12" fillId="0" borderId="91" applyFill="0" applyBorder="0" applyAlignment="0" applyProtection="0">
      <protection locked="0"/>
    </xf>
    <xf numFmtId="38" fontId="12" fillId="0" borderId="88" applyFill="0" applyBorder="0" applyAlignment="0" applyProtection="0">
      <protection locked="0"/>
    </xf>
    <xf numFmtId="38" fontId="12" fillId="0" borderId="88" applyFill="0" applyBorder="0" applyAlignment="0" applyProtection="0">
      <protection locked="0"/>
    </xf>
    <xf numFmtId="38" fontId="12" fillId="0" borderId="88" applyFill="0" applyBorder="0" applyAlignment="0" applyProtection="0">
      <protection locked="0"/>
    </xf>
    <xf numFmtId="0" fontId="6" fillId="54" borderId="90" applyNumberFormat="0" applyProtection="0">
      <alignment horizontal="left" vertical="top" indent="1"/>
    </xf>
    <xf numFmtId="38" fontId="12" fillId="0" borderId="86" applyFill="0" applyBorder="0" applyAlignment="0" applyProtection="0">
      <protection locked="0"/>
    </xf>
    <xf numFmtId="38" fontId="12" fillId="0" borderId="86" applyFill="0" applyBorder="0" applyAlignment="0" applyProtection="0">
      <protection locked="0"/>
    </xf>
    <xf numFmtId="38" fontId="12" fillId="0" borderId="86" applyFill="0" applyBorder="0" applyAlignment="0" applyProtection="0">
      <protection locked="0"/>
    </xf>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86" applyFill="0" applyBorder="0" applyAlignment="0" applyProtection="0">
      <protection locked="0"/>
    </xf>
    <xf numFmtId="38" fontId="12" fillId="0" borderId="88" applyFill="0" applyBorder="0" applyAlignment="0" applyProtection="0">
      <protection locked="0"/>
    </xf>
    <xf numFmtId="4" fontId="12" fillId="0" borderId="90" applyNumberFormat="0" applyProtection="0">
      <alignment horizontal="right" vertical="center"/>
    </xf>
    <xf numFmtId="4" fontId="12" fillId="45" borderId="90" applyNumberFormat="0" applyProtection="0">
      <alignment horizontal="right" vertical="center"/>
    </xf>
    <xf numFmtId="38" fontId="12" fillId="0" borderId="86" applyFill="0" applyBorder="0" applyAlignment="0" applyProtection="0">
      <protection locked="0"/>
    </xf>
    <xf numFmtId="4" fontId="30" fillId="36" borderId="90" applyNumberFormat="0" applyProtection="0">
      <alignment vertical="center"/>
    </xf>
    <xf numFmtId="38" fontId="12" fillId="0" borderId="88" applyFill="0" applyBorder="0" applyAlignment="0" applyProtection="0">
      <protection locked="0"/>
    </xf>
    <xf numFmtId="4" fontId="12" fillId="44" borderId="90" applyNumberFormat="0" applyProtection="0">
      <alignment horizontal="right" vertical="center"/>
    </xf>
    <xf numFmtId="4" fontId="37" fillId="49" borderId="90" applyNumberFormat="0" applyProtection="0">
      <alignment horizontal="right" vertical="center"/>
    </xf>
    <xf numFmtId="38" fontId="12" fillId="0" borderId="91" applyFill="0" applyBorder="0" applyAlignment="0" applyProtection="0">
      <protection locked="0"/>
    </xf>
    <xf numFmtId="0" fontId="6" fillId="38" borderId="90" applyNumberFormat="0" applyProtection="0">
      <alignment horizontal="left" vertical="center" indent="1"/>
    </xf>
    <xf numFmtId="0" fontId="6" fillId="50" borderId="90" applyNumberFormat="0" applyProtection="0">
      <alignment horizontal="left" vertical="top" indent="1"/>
    </xf>
    <xf numFmtId="0" fontId="6" fillId="50" borderId="90" applyNumberFormat="0" applyProtection="0">
      <alignment horizontal="left" vertical="center" indent="1"/>
    </xf>
    <xf numFmtId="0" fontId="6" fillId="38" borderId="90" applyNumberFormat="0" applyProtection="0">
      <alignment horizontal="left" vertical="center" indent="1"/>
    </xf>
    <xf numFmtId="38" fontId="12" fillId="0" borderId="88" applyFill="0" applyBorder="0" applyAlignment="0" applyProtection="0">
      <protection locked="0"/>
    </xf>
    <xf numFmtId="10" fontId="7" fillId="35" borderId="24" applyNumberFormat="0" applyBorder="0" applyAlignment="0" applyProtection="0"/>
    <xf numFmtId="0" fontId="6" fillId="50" borderId="90" applyNumberFormat="0" applyProtection="0">
      <alignment horizontal="left" vertical="top" indent="1"/>
    </xf>
    <xf numFmtId="38" fontId="12" fillId="0" borderId="88" applyFill="0" applyBorder="0" applyAlignment="0" applyProtection="0">
      <protection locked="0"/>
    </xf>
    <xf numFmtId="176" fontId="6" fillId="0" borderId="83">
      <alignment horizontal="justify" vertical="top" wrapText="1"/>
    </xf>
    <xf numFmtId="38" fontId="12" fillId="0" borderId="86" applyFill="0" applyBorder="0" applyAlignment="0" applyProtection="0">
      <protection locked="0"/>
    </xf>
    <xf numFmtId="4" fontId="37" fillId="49" borderId="90" applyNumberFormat="0" applyProtection="0">
      <alignment horizontal="right" vertical="center"/>
    </xf>
    <xf numFmtId="176" fontId="6" fillId="0" borderId="83">
      <alignment horizontal="justify" vertical="top" wrapText="1"/>
    </xf>
    <xf numFmtId="0" fontId="6" fillId="38" borderId="90" applyNumberFormat="0" applyProtection="0">
      <alignment horizontal="left" vertical="top" indent="1"/>
    </xf>
    <xf numFmtId="38" fontId="12" fillId="0" borderId="86" applyFill="0" applyBorder="0" applyAlignment="0" applyProtection="0">
      <protection locked="0"/>
    </xf>
    <xf numFmtId="0" fontId="6" fillId="50" borderId="90" applyNumberFormat="0" applyProtection="0">
      <alignment horizontal="left" vertical="center" indent="1"/>
    </xf>
    <xf numFmtId="38" fontId="12" fillId="0" borderId="86" applyFill="0" applyBorder="0" applyAlignment="0" applyProtection="0">
      <protection locked="0"/>
    </xf>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38" fontId="12" fillId="0" borderId="86" applyFill="0" applyBorder="0" applyAlignment="0" applyProtection="0">
      <protection locked="0"/>
    </xf>
    <xf numFmtId="0" fontId="6" fillId="50" borderId="90" applyNumberFormat="0" applyProtection="0">
      <alignment horizontal="left" vertical="center" indent="1"/>
    </xf>
    <xf numFmtId="38" fontId="12" fillId="0" borderId="86"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38" fontId="12" fillId="0" borderId="91" applyFill="0" applyBorder="0" applyAlignment="0" applyProtection="0">
      <protection locked="0"/>
    </xf>
    <xf numFmtId="0" fontId="30" fillId="37" borderId="90" applyNumberFormat="0" applyProtection="0">
      <alignment horizontal="left" vertical="top" indent="1"/>
    </xf>
    <xf numFmtId="0" fontId="6" fillId="50" borderId="90" applyNumberFormat="0" applyProtection="0">
      <alignment horizontal="left" vertical="top" indent="1"/>
    </xf>
    <xf numFmtId="0" fontId="12" fillId="38" borderId="90" applyNumberFormat="0" applyProtection="0">
      <alignment horizontal="left" vertical="top"/>
    </xf>
    <xf numFmtId="38" fontId="12" fillId="0" borderId="88"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0" fontId="6" fillId="38" borderId="90" applyNumberFormat="0" applyProtection="0">
      <alignment horizontal="left" vertical="top" indent="1"/>
    </xf>
    <xf numFmtId="176" fontId="6" fillId="0" borderId="83">
      <alignment horizontal="justify" vertical="top" wrapText="1"/>
    </xf>
    <xf numFmtId="0" fontId="6" fillId="50" borderId="90" applyNumberFormat="0" applyProtection="0">
      <alignment horizontal="left" vertical="center" indent="1"/>
    </xf>
    <xf numFmtId="0" fontId="6" fillId="50" borderId="90" applyNumberFormat="0" applyProtection="0">
      <alignment horizontal="left" vertical="center" indent="1"/>
    </xf>
    <xf numFmtId="38" fontId="12" fillId="0" borderId="88" applyFill="0" applyBorder="0" applyAlignment="0" applyProtection="0">
      <protection locked="0"/>
    </xf>
    <xf numFmtId="176" fontId="6" fillId="0" borderId="83">
      <alignment horizontal="justify" vertical="top" wrapText="1"/>
    </xf>
    <xf numFmtId="4" fontId="12" fillId="49" borderId="90" applyNumberFormat="0" applyProtection="0">
      <alignment horizontal="right" vertical="center"/>
    </xf>
    <xf numFmtId="38" fontId="12" fillId="0" borderId="86" applyFill="0" applyBorder="0" applyAlignment="0" applyProtection="0">
      <protection locked="0"/>
    </xf>
    <xf numFmtId="0" fontId="6" fillId="0" borderId="0"/>
    <xf numFmtId="38" fontId="12" fillId="0" borderId="91" applyFill="0" applyBorder="0" applyAlignment="0" applyProtection="0">
      <protection locked="0"/>
    </xf>
    <xf numFmtId="0" fontId="6" fillId="54" borderId="90" applyNumberFormat="0" applyProtection="0">
      <alignment horizontal="left" vertical="top" indent="1"/>
    </xf>
    <xf numFmtId="0" fontId="6" fillId="50"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6" applyFill="0" applyBorder="0" applyAlignment="0" applyProtection="0">
      <protection locked="0"/>
    </xf>
    <xf numFmtId="38" fontId="12" fillId="0" borderId="88" applyFill="0" applyBorder="0" applyAlignment="0" applyProtection="0">
      <protection locked="0"/>
    </xf>
    <xf numFmtId="38" fontId="12" fillId="0" borderId="86" applyFill="0" applyBorder="0" applyAlignment="0" applyProtection="0">
      <protection locked="0"/>
    </xf>
    <xf numFmtId="38" fontId="12" fillId="0" borderId="88" applyFill="0" applyBorder="0" applyAlignment="0" applyProtection="0">
      <protection locked="0"/>
    </xf>
    <xf numFmtId="176" fontId="6" fillId="0" borderId="83">
      <alignment horizontal="justify" vertical="top" wrapText="1"/>
    </xf>
    <xf numFmtId="0" fontId="6" fillId="54" borderId="90" applyNumberFormat="0" applyProtection="0">
      <alignment horizontal="left" vertical="top" indent="1"/>
    </xf>
    <xf numFmtId="38" fontId="12" fillId="0" borderId="88" applyFill="0" applyBorder="0" applyAlignment="0" applyProtection="0">
      <protection locked="0"/>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176" fontId="6" fillId="0" borderId="83">
      <alignment horizontal="justify" vertical="top" wrapText="1"/>
    </xf>
    <xf numFmtId="0" fontId="6" fillId="54" borderId="90" applyNumberFormat="0" applyProtection="0">
      <alignment horizontal="left" vertical="center" indent="1"/>
    </xf>
    <xf numFmtId="38" fontId="12" fillId="0" borderId="86"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0" fontId="6" fillId="54" borderId="90" applyNumberFormat="0" applyProtection="0">
      <alignment horizontal="left" vertical="top" indent="1"/>
    </xf>
    <xf numFmtId="38" fontId="12" fillId="0" borderId="86" applyFill="0" applyBorder="0" applyAlignment="0" applyProtection="0">
      <protection locked="0"/>
    </xf>
    <xf numFmtId="4" fontId="30" fillId="36" borderId="90" applyNumberFormat="0" applyProtection="0">
      <alignment vertical="center"/>
    </xf>
    <xf numFmtId="38" fontId="12" fillId="0" borderId="86" applyFill="0" applyBorder="0" applyAlignment="0" applyProtection="0">
      <protection locked="0"/>
    </xf>
    <xf numFmtId="38" fontId="12" fillId="0" borderId="91" applyFill="0" applyBorder="0" applyAlignment="0" applyProtection="0">
      <protection locked="0"/>
    </xf>
    <xf numFmtId="0" fontId="6" fillId="50" borderId="90" applyNumberFormat="0" applyProtection="0">
      <alignment horizontal="left" vertical="center" indent="1"/>
    </xf>
    <xf numFmtId="0" fontId="6" fillId="55" borderId="90" applyNumberFormat="0" applyProtection="0">
      <alignment horizontal="left" vertical="center" indent="1"/>
    </xf>
    <xf numFmtId="0" fontId="6" fillId="38" borderId="90" applyNumberFormat="0" applyProtection="0">
      <alignment horizontal="left" vertical="top" indent="1"/>
    </xf>
    <xf numFmtId="0" fontId="6" fillId="54" borderId="90" applyNumberFormat="0" applyProtection="0">
      <alignment horizontal="left" vertical="center" indent="1"/>
    </xf>
    <xf numFmtId="4" fontId="12" fillId="51" borderId="90" applyNumberFormat="0" applyProtection="0">
      <alignment horizontal="right" vertical="center"/>
    </xf>
    <xf numFmtId="0" fontId="6" fillId="38" borderId="90" applyNumberFormat="0" applyProtection="0">
      <alignment horizontal="left" vertical="center" indent="1"/>
    </xf>
    <xf numFmtId="10" fontId="7" fillId="35" borderId="24" applyNumberFormat="0" applyBorder="0" applyAlignment="0" applyProtection="0"/>
    <xf numFmtId="0" fontId="6" fillId="54" borderId="90" applyNumberFormat="0" applyProtection="0">
      <alignment horizontal="left" vertical="center" indent="1"/>
    </xf>
    <xf numFmtId="38" fontId="12" fillId="0" borderId="91" applyFill="0" applyBorder="0" applyAlignment="0" applyProtection="0">
      <protection locked="0"/>
    </xf>
    <xf numFmtId="176" fontId="6" fillId="0" borderId="83">
      <alignment horizontal="justify" vertical="top" wrapText="1"/>
    </xf>
    <xf numFmtId="4" fontId="31" fillId="37" borderId="90" applyNumberFormat="0" applyProtection="0">
      <alignment vertical="center"/>
    </xf>
    <xf numFmtId="0" fontId="6" fillId="55" borderId="90" applyNumberFormat="0" applyProtection="0">
      <alignment horizontal="left" vertical="center" indent="1"/>
    </xf>
    <xf numFmtId="0" fontId="6" fillId="55" borderId="90" applyNumberFormat="0" applyProtection="0">
      <alignment horizontal="left" vertical="top" indent="1"/>
    </xf>
    <xf numFmtId="38" fontId="12" fillId="0" borderId="86" applyFill="0" applyBorder="0" applyAlignment="0" applyProtection="0">
      <protection locked="0"/>
    </xf>
    <xf numFmtId="176" fontId="6" fillId="0" borderId="83">
      <alignment horizontal="justify" vertical="top" wrapText="1"/>
    </xf>
    <xf numFmtId="0" fontId="6" fillId="38" borderId="90" applyNumberFormat="0" applyProtection="0">
      <alignment horizontal="left" vertical="top" indent="1"/>
    </xf>
    <xf numFmtId="0" fontId="6" fillId="55" borderId="90" applyNumberFormat="0" applyProtection="0">
      <alignment horizontal="left" vertical="top" indent="1"/>
    </xf>
    <xf numFmtId="38" fontId="12" fillId="0" borderId="86" applyFill="0" applyBorder="0" applyAlignment="0" applyProtection="0">
      <protection locked="0"/>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4" borderId="90" applyNumberFormat="0" applyProtection="0">
      <alignment horizontal="left" vertical="center" indent="1"/>
    </xf>
    <xf numFmtId="4" fontId="37" fillId="49" borderId="90" applyNumberFormat="0" applyProtection="0">
      <alignment horizontal="right" vertical="center"/>
    </xf>
    <xf numFmtId="38" fontId="12" fillId="0" borderId="88" applyFill="0" applyBorder="0" applyAlignment="0" applyProtection="0">
      <protection locked="0"/>
    </xf>
    <xf numFmtId="0" fontId="6" fillId="54" borderId="90" applyNumberFormat="0" applyProtection="0">
      <alignment horizontal="left" vertical="center" indent="1"/>
    </xf>
    <xf numFmtId="4" fontId="37" fillId="49" borderId="90" applyNumberFormat="0" applyProtection="0">
      <alignment horizontal="right" vertical="center"/>
    </xf>
    <xf numFmtId="38" fontId="12" fillId="0" borderId="86" applyFill="0" applyBorder="0" applyAlignment="0" applyProtection="0">
      <protection locked="0"/>
    </xf>
    <xf numFmtId="0" fontId="6" fillId="55" borderId="90" applyNumberFormat="0" applyProtection="0">
      <alignment horizontal="left" vertical="center" indent="1"/>
    </xf>
    <xf numFmtId="0" fontId="6" fillId="50"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0" fontId="6" fillId="38" borderId="90" applyNumberFormat="0" applyProtection="0">
      <alignment horizontal="left" vertical="center" indent="1"/>
    </xf>
    <xf numFmtId="4" fontId="12" fillId="46" borderId="90" applyNumberFormat="0" applyProtection="0">
      <alignment horizontal="right" vertical="center"/>
    </xf>
    <xf numFmtId="0" fontId="6" fillId="38" borderId="90" applyNumberFormat="0" applyProtection="0">
      <alignment horizontal="left" vertical="top" indent="1"/>
    </xf>
    <xf numFmtId="38" fontId="12" fillId="0" borderId="86" applyFill="0" applyBorder="0" applyAlignment="0" applyProtection="0">
      <protection locked="0"/>
    </xf>
    <xf numFmtId="0" fontId="6" fillId="55" borderId="90" applyNumberFormat="0" applyProtection="0">
      <alignment horizontal="left" vertical="center" indent="1"/>
    </xf>
    <xf numFmtId="38" fontId="12" fillId="0" borderId="86" applyFill="0" applyBorder="0" applyAlignment="0" applyProtection="0">
      <protection locked="0"/>
    </xf>
    <xf numFmtId="0" fontId="6" fillId="55" borderId="90" applyNumberFormat="0" applyProtection="0">
      <alignment horizontal="left" vertical="top" indent="1"/>
    </xf>
    <xf numFmtId="0" fontId="6" fillId="55" borderId="90" applyNumberFormat="0" applyProtection="0">
      <alignment horizontal="left" vertical="center" indent="1"/>
    </xf>
    <xf numFmtId="176" fontId="6" fillId="0" borderId="83">
      <alignment horizontal="justify" vertical="top" wrapText="1"/>
    </xf>
    <xf numFmtId="0" fontId="6" fillId="54" borderId="90" applyNumberFormat="0" applyProtection="0">
      <alignment horizontal="left" vertical="center" indent="1"/>
    </xf>
    <xf numFmtId="176" fontId="6" fillId="0" borderId="83">
      <alignment horizontal="justify" vertical="top" wrapText="1"/>
    </xf>
    <xf numFmtId="38" fontId="12" fillId="0" borderId="88" applyFill="0" applyBorder="0" applyAlignment="0" applyProtection="0">
      <protection locked="0"/>
    </xf>
    <xf numFmtId="0" fontId="6" fillId="55" borderId="90" applyNumberFormat="0" applyProtection="0">
      <alignment horizontal="left" vertical="center" indent="1"/>
    </xf>
    <xf numFmtId="38" fontId="12" fillId="0" borderId="88" applyFill="0" applyBorder="0" applyAlignment="0" applyProtection="0">
      <protection locked="0"/>
    </xf>
    <xf numFmtId="0" fontId="6" fillId="50" borderId="90" applyNumberFormat="0" applyProtection="0">
      <alignment horizontal="left" vertical="center" indent="1"/>
    </xf>
    <xf numFmtId="38" fontId="12" fillId="0" borderId="86" applyFill="0" applyBorder="0" applyAlignment="0" applyProtection="0">
      <protection locked="0"/>
    </xf>
    <xf numFmtId="0" fontId="6" fillId="55" borderId="90" applyNumberFormat="0" applyProtection="0">
      <alignment horizontal="left" vertical="center" indent="1"/>
    </xf>
    <xf numFmtId="38" fontId="12" fillId="0" borderId="88" applyFill="0" applyBorder="0" applyAlignment="0" applyProtection="0">
      <protection locked="0"/>
    </xf>
    <xf numFmtId="38" fontId="12" fillId="0" borderId="86" applyFill="0" applyBorder="0" applyAlignment="0" applyProtection="0">
      <protection locked="0"/>
    </xf>
    <xf numFmtId="0" fontId="6" fillId="54" borderId="90" applyNumberFormat="0" applyProtection="0">
      <alignment horizontal="left" vertical="top" indent="1"/>
    </xf>
    <xf numFmtId="0" fontId="6" fillId="38" borderId="90" applyNumberFormat="0" applyProtection="0">
      <alignment horizontal="left" vertical="top" indent="1"/>
    </xf>
    <xf numFmtId="38" fontId="12" fillId="0" borderId="86" applyFill="0" applyBorder="0" applyAlignment="0" applyProtection="0">
      <protection locked="0"/>
    </xf>
    <xf numFmtId="0" fontId="6" fillId="38" borderId="90" applyNumberFormat="0" applyProtection="0">
      <alignment horizontal="left" vertical="center" indent="1"/>
    </xf>
    <xf numFmtId="0" fontId="6" fillId="54" borderId="90" applyNumberFormat="0" applyProtection="0">
      <alignment horizontal="left" vertical="center" indent="1"/>
    </xf>
    <xf numFmtId="4" fontId="12" fillId="0" borderId="90" applyNumberFormat="0" applyProtection="0">
      <alignment horizontal="left" vertical="center" indent="1"/>
    </xf>
    <xf numFmtId="0" fontId="6" fillId="55" borderId="90" applyNumberFormat="0" applyProtection="0">
      <alignment horizontal="left" vertical="top" indent="1"/>
    </xf>
    <xf numFmtId="38" fontId="12" fillId="0" borderId="86" applyFill="0" applyBorder="0" applyAlignment="0" applyProtection="0">
      <protection locked="0"/>
    </xf>
    <xf numFmtId="0" fontId="6" fillId="55" borderId="90" applyNumberFormat="0" applyProtection="0">
      <alignment horizontal="left" vertical="center" indent="1"/>
    </xf>
    <xf numFmtId="0" fontId="6" fillId="54" borderId="90" applyNumberFormat="0" applyProtection="0">
      <alignment horizontal="left" vertical="top" indent="1"/>
    </xf>
    <xf numFmtId="0" fontId="6" fillId="38" borderId="90" applyNumberFormat="0" applyProtection="0">
      <alignment horizontal="left" vertical="center" indent="1"/>
    </xf>
    <xf numFmtId="0" fontId="6" fillId="54" borderId="90" applyNumberFormat="0" applyProtection="0">
      <alignment horizontal="left" vertical="center" indent="1"/>
    </xf>
    <xf numFmtId="38" fontId="12" fillId="0" borderId="88" applyFill="0" applyBorder="0" applyAlignment="0" applyProtection="0">
      <protection locked="0"/>
    </xf>
    <xf numFmtId="4" fontId="12" fillId="0" borderId="90" applyNumberFormat="0" applyProtection="0">
      <alignment horizontal="left" vertical="center" indent="1"/>
    </xf>
    <xf numFmtId="38" fontId="12" fillId="0" borderId="88" applyFill="0" applyBorder="0" applyAlignment="0" applyProtection="0">
      <protection locked="0"/>
    </xf>
    <xf numFmtId="4" fontId="12" fillId="33" borderId="90" applyNumberFormat="0" applyProtection="0">
      <alignment horizontal="left" vertical="center" indent="1"/>
    </xf>
    <xf numFmtId="0" fontId="6" fillId="55" borderId="90" applyNumberFormat="0" applyProtection="0">
      <alignment horizontal="left" vertical="top" indent="1"/>
    </xf>
    <xf numFmtId="38" fontId="12" fillId="0" borderId="91" applyFill="0" applyBorder="0" applyAlignment="0" applyProtection="0">
      <protection locked="0"/>
    </xf>
    <xf numFmtId="0" fontId="6" fillId="55" borderId="90" applyNumberFormat="0" applyProtection="0">
      <alignment horizontal="left" vertical="top" indent="1"/>
    </xf>
    <xf numFmtId="38" fontId="12" fillId="0" borderId="91" applyFill="0" applyBorder="0" applyAlignment="0" applyProtection="0">
      <protection locked="0"/>
    </xf>
    <xf numFmtId="10" fontId="7" fillId="35" borderId="24" applyNumberFormat="0" applyBorder="0" applyAlignment="0" applyProtection="0"/>
    <xf numFmtId="4" fontId="12" fillId="0" borderId="90" applyNumberFormat="0" applyProtection="0">
      <alignment horizontal="left" vertical="center" indent="1"/>
    </xf>
    <xf numFmtId="4" fontId="12" fillId="35" borderId="90" applyNumberFormat="0" applyProtection="0">
      <alignment horizontal="left" vertical="center" indent="1"/>
    </xf>
    <xf numFmtId="176" fontId="6" fillId="0" borderId="83">
      <alignment horizontal="justify" vertical="top" wrapText="1"/>
    </xf>
    <xf numFmtId="0" fontId="6" fillId="38" borderId="90" applyNumberFormat="0" applyProtection="0">
      <alignment horizontal="left" vertical="top" indent="1"/>
    </xf>
    <xf numFmtId="38" fontId="12" fillId="0" borderId="88" applyFill="0" applyBorder="0" applyAlignment="0" applyProtection="0">
      <protection locked="0"/>
    </xf>
    <xf numFmtId="38" fontId="12" fillId="0" borderId="88" applyFill="0" applyBorder="0" applyAlignment="0" applyProtection="0">
      <protection locked="0"/>
    </xf>
    <xf numFmtId="38" fontId="12" fillId="0" borderId="86" applyFill="0" applyBorder="0" applyAlignment="0" applyProtection="0">
      <protection locked="0"/>
    </xf>
    <xf numFmtId="176" fontId="6" fillId="0" borderId="83">
      <alignment horizontal="justify" vertical="top" wrapText="1"/>
    </xf>
    <xf numFmtId="0" fontId="6" fillId="54" borderId="90" applyNumberFormat="0" applyProtection="0">
      <alignment horizontal="left" vertical="top" indent="1"/>
    </xf>
    <xf numFmtId="0" fontId="6" fillId="50" borderId="90" applyNumberFormat="0" applyProtection="0">
      <alignment horizontal="left" vertical="center" indent="1"/>
    </xf>
    <xf numFmtId="38" fontId="12" fillId="0" borderId="86" applyFill="0" applyBorder="0" applyAlignment="0" applyProtection="0">
      <protection locked="0"/>
    </xf>
    <xf numFmtId="38" fontId="12" fillId="0" borderId="86" applyFill="0" applyBorder="0" applyAlignment="0" applyProtection="0">
      <protection locked="0"/>
    </xf>
    <xf numFmtId="0" fontId="6" fillId="54" borderId="90" applyNumberFormat="0" applyProtection="0">
      <alignment horizontal="left" vertical="center" indent="1"/>
    </xf>
    <xf numFmtId="38" fontId="12" fillId="0" borderId="88" applyFill="0" applyBorder="0" applyAlignment="0" applyProtection="0">
      <protection locked="0"/>
    </xf>
    <xf numFmtId="0" fontId="6" fillId="50" borderId="90" applyNumberFormat="0" applyProtection="0">
      <alignment horizontal="left" vertical="center" indent="1"/>
    </xf>
    <xf numFmtId="38" fontId="12" fillId="0" borderId="86" applyFill="0" applyBorder="0" applyAlignment="0" applyProtection="0">
      <protection locked="0"/>
    </xf>
    <xf numFmtId="38" fontId="12" fillId="0" borderId="86" applyFill="0" applyBorder="0" applyAlignment="0" applyProtection="0">
      <protection locked="0"/>
    </xf>
    <xf numFmtId="4" fontId="30" fillId="38" borderId="90" applyNumberFormat="0" applyProtection="0"/>
    <xf numFmtId="176" fontId="6" fillId="0" borderId="83">
      <alignment horizontal="justify" vertical="top" wrapText="1"/>
    </xf>
    <xf numFmtId="4" fontId="37" fillId="49" borderId="90" applyNumberFormat="0" applyProtection="0">
      <alignment horizontal="right" vertical="center"/>
    </xf>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12" fillId="39" borderId="90" applyNumberFormat="0" applyProtection="0">
      <alignment horizontal="right" vertical="center"/>
    </xf>
    <xf numFmtId="38" fontId="12" fillId="0" borderId="86" applyFill="0" applyBorder="0" applyAlignment="0" applyProtection="0">
      <protection locked="0"/>
    </xf>
    <xf numFmtId="0" fontId="6" fillId="54" borderId="90" applyNumberFormat="0" applyProtection="0">
      <alignment horizontal="left" vertical="top" indent="1"/>
    </xf>
    <xf numFmtId="0" fontId="6" fillId="50" borderId="90" applyNumberFormat="0" applyProtection="0">
      <alignment horizontal="left" vertical="top" indent="1"/>
    </xf>
    <xf numFmtId="38" fontId="12" fillId="0" borderId="86" applyFill="0" applyBorder="0" applyAlignment="0" applyProtection="0">
      <protection locked="0"/>
    </xf>
    <xf numFmtId="4" fontId="12" fillId="43" borderId="90" applyNumberFormat="0" applyProtection="0">
      <alignment horizontal="right" vertical="center"/>
    </xf>
    <xf numFmtId="0" fontId="6" fillId="54" borderId="90" applyNumberFormat="0" applyProtection="0">
      <alignment horizontal="left" vertical="center" indent="1"/>
    </xf>
    <xf numFmtId="38" fontId="12" fillId="0" borderId="91" applyFill="0" applyBorder="0" applyAlignment="0" applyProtection="0">
      <protection locked="0"/>
    </xf>
    <xf numFmtId="38" fontId="12" fillId="0" borderId="86" applyFill="0" applyBorder="0" applyAlignment="0" applyProtection="0">
      <protection locked="0"/>
    </xf>
    <xf numFmtId="38" fontId="12" fillId="0" borderId="88"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0" fontId="6" fillId="50"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center" indent="1"/>
    </xf>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88" applyFill="0" applyBorder="0" applyAlignment="0" applyProtection="0">
      <protection locked="0"/>
    </xf>
    <xf numFmtId="38" fontId="12" fillId="0" borderId="86" applyFill="0" applyBorder="0" applyAlignment="0" applyProtection="0">
      <protection locked="0"/>
    </xf>
    <xf numFmtId="38" fontId="12" fillId="0" borderId="86" applyFill="0" applyBorder="0" applyAlignment="0" applyProtection="0">
      <protection locked="0"/>
    </xf>
    <xf numFmtId="0" fontId="6" fillId="38" borderId="90" applyNumberFormat="0" applyProtection="0">
      <alignment horizontal="left" vertical="top" indent="1"/>
    </xf>
    <xf numFmtId="4" fontId="37" fillId="49" borderId="90" applyNumberFormat="0" applyProtection="0">
      <alignment horizontal="right" vertical="center"/>
    </xf>
    <xf numFmtId="38" fontId="12" fillId="0" borderId="88" applyFill="0" applyBorder="0" applyAlignment="0" applyProtection="0">
      <protection locked="0"/>
    </xf>
    <xf numFmtId="38" fontId="12" fillId="0" borderId="86" applyFill="0" applyBorder="0" applyAlignment="0" applyProtection="0">
      <protection locked="0"/>
    </xf>
    <xf numFmtId="0" fontId="6" fillId="55" borderId="90" applyNumberFormat="0" applyProtection="0">
      <alignment horizontal="left" vertical="top" indent="1"/>
    </xf>
    <xf numFmtId="38" fontId="12" fillId="0" borderId="86" applyFill="0" applyBorder="0" applyAlignment="0" applyProtection="0">
      <protection locked="0"/>
    </xf>
    <xf numFmtId="0" fontId="6" fillId="54" borderId="90" applyNumberFormat="0" applyProtection="0">
      <alignment horizontal="left" vertical="top" indent="1"/>
    </xf>
    <xf numFmtId="0" fontId="6" fillId="54" borderId="90" applyNumberFormat="0" applyProtection="0">
      <alignment horizontal="left" vertical="top" indent="1"/>
    </xf>
    <xf numFmtId="38" fontId="12" fillId="0" borderId="91" applyFill="0" applyBorder="0" applyAlignment="0" applyProtection="0">
      <protection locked="0"/>
    </xf>
    <xf numFmtId="38" fontId="12" fillId="0" borderId="88" applyFill="0" applyBorder="0" applyAlignment="0" applyProtection="0">
      <protection locked="0"/>
    </xf>
    <xf numFmtId="0" fontId="12" fillId="38" borderId="90" applyNumberFormat="0" applyProtection="0">
      <alignment horizontal="left" vertical="top"/>
    </xf>
    <xf numFmtId="38" fontId="12" fillId="0" borderId="86" applyFill="0" applyBorder="0" applyAlignment="0" applyProtection="0">
      <protection locked="0"/>
    </xf>
    <xf numFmtId="4" fontId="37" fillId="49" borderId="90" applyNumberFormat="0" applyProtection="0">
      <alignment horizontal="right" vertical="center"/>
    </xf>
    <xf numFmtId="38" fontId="12" fillId="0" borderId="86" applyFill="0" applyBorder="0" applyAlignment="0" applyProtection="0">
      <protection locked="0"/>
    </xf>
    <xf numFmtId="38" fontId="12" fillId="0" borderId="88" applyFill="0" applyBorder="0" applyAlignment="0" applyProtection="0">
      <protection locked="0"/>
    </xf>
    <xf numFmtId="0" fontId="6" fillId="54" borderId="90" applyNumberFormat="0" applyProtection="0">
      <alignment horizontal="left" vertical="center" indent="1"/>
    </xf>
    <xf numFmtId="0" fontId="6" fillId="38" borderId="90" applyNumberFormat="0" applyProtection="0">
      <alignment horizontal="left" vertical="top" indent="1"/>
    </xf>
    <xf numFmtId="0" fontId="6" fillId="54" borderId="90" applyNumberFormat="0" applyProtection="0">
      <alignment horizontal="left" vertical="center" indent="1"/>
    </xf>
    <xf numFmtId="0" fontId="6" fillId="50" borderId="90" applyNumberFormat="0" applyProtection="0">
      <alignment horizontal="left" vertical="top" indent="1"/>
    </xf>
    <xf numFmtId="38" fontId="12" fillId="0" borderId="91" applyFill="0" applyBorder="0" applyAlignment="0" applyProtection="0">
      <protection locked="0"/>
    </xf>
    <xf numFmtId="0" fontId="6" fillId="55" borderId="90" applyNumberFormat="0" applyProtection="0">
      <alignment horizontal="left" vertical="center" indent="1"/>
    </xf>
    <xf numFmtId="38" fontId="12" fillId="0" borderId="86" applyFill="0" applyBorder="0" applyAlignment="0" applyProtection="0">
      <protection locked="0"/>
    </xf>
    <xf numFmtId="0" fontId="6" fillId="38" borderId="90" applyNumberFormat="0" applyProtection="0">
      <alignment horizontal="left" vertical="top" indent="1"/>
    </xf>
    <xf numFmtId="0" fontId="6" fillId="55" borderId="90" applyNumberFormat="0" applyProtection="0">
      <alignment horizontal="left" vertical="top" indent="1"/>
    </xf>
    <xf numFmtId="0" fontId="6" fillId="38" borderId="90" applyNumberFormat="0" applyProtection="0">
      <alignment horizontal="left" vertical="top" indent="1"/>
    </xf>
    <xf numFmtId="38" fontId="12" fillId="0" borderId="88" applyFill="0" applyBorder="0" applyAlignment="0" applyProtection="0">
      <protection locked="0"/>
    </xf>
    <xf numFmtId="0" fontId="6" fillId="38" borderId="90" applyNumberFormat="0" applyProtection="0">
      <alignment horizontal="left" vertical="top" indent="1"/>
    </xf>
    <xf numFmtId="0" fontId="6" fillId="38" borderId="90" applyNumberFormat="0" applyProtection="0">
      <alignment horizontal="left" vertical="center" indent="1"/>
    </xf>
    <xf numFmtId="38" fontId="12" fillId="0" borderId="88" applyFill="0" applyBorder="0" applyAlignment="0" applyProtection="0">
      <protection locked="0"/>
    </xf>
    <xf numFmtId="0" fontId="6" fillId="50" borderId="90" applyNumberFormat="0" applyProtection="0">
      <alignment horizontal="left" vertical="top" indent="1"/>
    </xf>
    <xf numFmtId="38" fontId="12" fillId="0" borderId="91" applyFill="0" applyBorder="0" applyAlignment="0" applyProtection="0">
      <protection locked="0"/>
    </xf>
    <xf numFmtId="4" fontId="12" fillId="0" borderId="68" applyNumberFormat="0" applyProtection="0">
      <alignment horizontal="left" vertical="center" indent="1"/>
    </xf>
    <xf numFmtId="0" fontId="6" fillId="54" borderId="90"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76" fontId="6" fillId="0" borderId="83">
      <alignment horizontal="justify" vertical="top" wrapText="1"/>
    </xf>
    <xf numFmtId="0" fontId="6" fillId="50" borderId="90"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0" fontId="6" fillId="38" borderId="90" applyNumberFormat="0" applyProtection="0">
      <alignment horizontal="left" vertical="center" indent="1"/>
    </xf>
    <xf numFmtId="0" fontId="6" fillId="55" borderId="90" applyNumberFormat="0" applyProtection="0">
      <alignment horizontal="left" vertical="center" indent="1"/>
    </xf>
    <xf numFmtId="0" fontId="54" fillId="62" borderId="70" applyNumberFormat="0" applyAlignment="0" applyProtection="0"/>
    <xf numFmtId="38" fontId="12" fillId="0" borderId="91" applyFill="0" applyBorder="0" applyAlignment="0" applyProtection="0">
      <protection locked="0"/>
    </xf>
    <xf numFmtId="0" fontId="40" fillId="70" borderId="72" applyNumberFormat="0" applyFont="0" applyAlignment="0" applyProtection="0"/>
    <xf numFmtId="0" fontId="58" fillId="68" borderId="73" applyNumberFormat="0" applyAlignment="0" applyProtection="0"/>
    <xf numFmtId="176" fontId="6" fillId="0" borderId="83">
      <alignment horizontal="justify" vertical="top" wrapText="1"/>
    </xf>
    <xf numFmtId="0" fontId="6" fillId="50" borderId="90" applyNumberFormat="0" applyProtection="0">
      <alignment horizontal="left" vertical="center" indent="1"/>
    </xf>
    <xf numFmtId="38" fontId="12" fillId="0" borderId="91" applyFill="0" applyBorder="0" applyAlignment="0" applyProtection="0">
      <protection locked="0"/>
    </xf>
    <xf numFmtId="38" fontId="12" fillId="0" borderId="88" applyFill="0" applyBorder="0" applyAlignment="0" applyProtection="0">
      <protection locked="0"/>
    </xf>
    <xf numFmtId="0" fontId="6" fillId="54" borderId="90" applyNumberFormat="0" applyProtection="0">
      <alignment horizontal="left" vertical="top" indent="1"/>
    </xf>
    <xf numFmtId="176" fontId="6" fillId="0" borderId="83">
      <alignment horizontal="justify" vertical="top" wrapText="1"/>
    </xf>
    <xf numFmtId="0" fontId="6" fillId="50" borderId="90" applyNumberFormat="0" applyProtection="0">
      <alignment horizontal="left" vertical="center" indent="1"/>
    </xf>
    <xf numFmtId="4" fontId="12" fillId="0" borderId="90" applyNumberFormat="0" applyProtection="0">
      <alignment horizontal="left" vertical="center" indent="1"/>
    </xf>
    <xf numFmtId="38" fontId="12" fillId="0" borderId="88"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176" fontId="6" fillId="0" borderId="83">
      <alignment horizontal="justify" vertical="top" wrapText="1"/>
    </xf>
    <xf numFmtId="0" fontId="54" fillId="62" borderId="70" applyNumberFormat="0" applyAlignment="0" applyProtection="0"/>
    <xf numFmtId="0" fontId="6" fillId="0" borderId="0"/>
    <xf numFmtId="0" fontId="6" fillId="55" borderId="90" applyNumberFormat="0" applyProtection="0">
      <alignment horizontal="left" vertical="top" indent="1"/>
    </xf>
    <xf numFmtId="4" fontId="30" fillId="37" borderId="90" applyNumberFormat="0" applyProtection="0">
      <alignment horizontal="left" vertical="center" indent="1"/>
    </xf>
    <xf numFmtId="0" fontId="6" fillId="50" borderId="90" applyNumberFormat="0" applyProtection="0">
      <alignment horizontal="left" vertical="top" indent="1"/>
    </xf>
    <xf numFmtId="0" fontId="6" fillId="54" borderId="90" applyNumberFormat="0" applyProtection="0">
      <alignment horizontal="left" vertical="center" indent="1"/>
    </xf>
    <xf numFmtId="0" fontId="6" fillId="55" borderId="90" applyNumberFormat="0" applyProtection="0">
      <alignment horizontal="left" vertical="center" indent="1"/>
    </xf>
    <xf numFmtId="0" fontId="6" fillId="0" borderId="0"/>
    <xf numFmtId="0" fontId="54" fillId="62" borderId="70" applyNumberFormat="0" applyAlignment="0" applyProtection="0"/>
    <xf numFmtId="38" fontId="12" fillId="0" borderId="86" applyFill="0" applyBorder="0" applyAlignment="0" applyProtection="0">
      <protection locked="0"/>
    </xf>
    <xf numFmtId="4" fontId="12" fillId="47" borderId="90" applyNumberFormat="0" applyProtection="0">
      <alignment horizontal="right" vertical="center"/>
    </xf>
    <xf numFmtId="176" fontId="6" fillId="0" borderId="83">
      <alignment horizontal="justify" vertical="top" wrapText="1"/>
    </xf>
    <xf numFmtId="38" fontId="12" fillId="0" borderId="86" applyFill="0" applyBorder="0" applyAlignment="0" applyProtection="0">
      <protection locked="0"/>
    </xf>
    <xf numFmtId="0" fontId="40" fillId="70" borderId="72" applyNumberFormat="0" applyFont="0" applyAlignment="0" applyProtection="0"/>
    <xf numFmtId="0" fontId="6" fillId="38" borderId="90" applyNumberFormat="0" applyProtection="0">
      <alignment horizontal="left" vertical="center" indent="1"/>
    </xf>
    <xf numFmtId="176" fontId="6" fillId="0" borderId="83">
      <alignment horizontal="justify" vertical="top" wrapText="1"/>
    </xf>
    <xf numFmtId="0" fontId="6" fillId="38" borderId="90" applyNumberFormat="0" applyProtection="0">
      <alignment horizontal="left" vertical="center" indent="1"/>
    </xf>
    <xf numFmtId="0" fontId="54" fillId="62" borderId="70" applyNumberFormat="0" applyAlignment="0" applyProtection="0"/>
    <xf numFmtId="38" fontId="12" fillId="0" borderId="91" applyFill="0" applyBorder="0" applyAlignment="0" applyProtection="0">
      <protection locked="0"/>
    </xf>
    <xf numFmtId="38" fontId="12" fillId="0" borderId="88" applyFill="0" applyBorder="0" applyAlignment="0" applyProtection="0">
      <protection locked="0"/>
    </xf>
    <xf numFmtId="0" fontId="6" fillId="54" borderId="90" applyNumberFormat="0" applyProtection="0">
      <alignment horizontal="left" vertical="center" indent="1"/>
    </xf>
    <xf numFmtId="0" fontId="54" fillId="62" borderId="70" applyNumberFormat="0" applyAlignment="0" applyProtection="0"/>
    <xf numFmtId="0" fontId="6" fillId="54" borderId="90" applyNumberFormat="0" applyProtection="0">
      <alignment horizontal="left" vertical="center" indent="1"/>
    </xf>
    <xf numFmtId="4" fontId="37" fillId="49" borderId="90" applyNumberFormat="0" applyProtection="0">
      <alignment horizontal="right" vertical="center"/>
    </xf>
    <xf numFmtId="38" fontId="12" fillId="0" borderId="88" applyFill="0" applyBorder="0" applyAlignment="0" applyProtection="0">
      <protection locked="0"/>
    </xf>
    <xf numFmtId="0" fontId="6" fillId="55" borderId="90" applyNumberFormat="0" applyProtection="0">
      <alignment horizontal="left" vertical="top" indent="1"/>
    </xf>
    <xf numFmtId="0" fontId="6" fillId="54" borderId="90" applyNumberFormat="0" applyProtection="0">
      <alignment horizontal="left" vertical="center" indent="1"/>
    </xf>
    <xf numFmtId="38" fontId="12" fillId="0" borderId="86" applyFill="0" applyBorder="0" applyAlignment="0" applyProtection="0">
      <protection locked="0"/>
    </xf>
    <xf numFmtId="0" fontId="6" fillId="54" borderId="90" applyNumberFormat="0" applyProtection="0">
      <alignment horizontal="left" vertical="top" indent="1"/>
    </xf>
    <xf numFmtId="176" fontId="6" fillId="0" borderId="83">
      <alignment horizontal="justify" vertical="top" wrapText="1"/>
    </xf>
    <xf numFmtId="38" fontId="12" fillId="0" borderId="91" applyFill="0" applyBorder="0" applyAlignment="0" applyProtection="0">
      <protection locked="0"/>
    </xf>
    <xf numFmtId="0" fontId="6" fillId="55" borderId="90" applyNumberFormat="0" applyProtection="0">
      <alignment horizontal="left" vertical="center" indent="1"/>
    </xf>
    <xf numFmtId="38" fontId="12" fillId="0" borderId="88" applyFill="0" applyBorder="0" applyAlignment="0" applyProtection="0">
      <protection locked="0"/>
    </xf>
    <xf numFmtId="38" fontId="12" fillId="0" borderId="86" applyFill="0" applyBorder="0" applyAlignment="0" applyProtection="0">
      <protection locked="0"/>
    </xf>
    <xf numFmtId="38" fontId="12" fillId="0" borderId="91" applyFill="0" applyBorder="0" applyAlignment="0" applyProtection="0">
      <protection locked="0"/>
    </xf>
    <xf numFmtId="38" fontId="12" fillId="0" borderId="86" applyFill="0" applyBorder="0" applyAlignment="0" applyProtection="0">
      <protection locked="0"/>
    </xf>
    <xf numFmtId="176" fontId="6" fillId="0" borderId="83">
      <alignment horizontal="justify" vertical="top" wrapText="1"/>
    </xf>
    <xf numFmtId="38" fontId="12" fillId="0" borderId="88" applyFill="0" applyBorder="0" applyAlignment="0" applyProtection="0">
      <protection locked="0"/>
    </xf>
    <xf numFmtId="38" fontId="12" fillId="0" borderId="88" applyFill="0" applyBorder="0" applyAlignment="0" applyProtection="0">
      <protection locked="0"/>
    </xf>
    <xf numFmtId="38" fontId="12" fillId="0" borderId="88" applyFill="0" applyBorder="0" applyAlignment="0" applyProtection="0">
      <protection locked="0"/>
    </xf>
    <xf numFmtId="38" fontId="12" fillId="0" borderId="88" applyFill="0" applyBorder="0" applyAlignment="0" applyProtection="0">
      <protection locked="0"/>
    </xf>
    <xf numFmtId="176" fontId="6" fillId="0" borderId="83">
      <alignment horizontal="justify" vertical="top" wrapText="1"/>
    </xf>
    <xf numFmtId="4" fontId="37" fillId="49" borderId="90" applyNumberFormat="0" applyProtection="0">
      <alignment horizontal="right" vertical="center"/>
    </xf>
    <xf numFmtId="0" fontId="54" fillId="62" borderId="70" applyNumberFormat="0" applyAlignment="0" applyProtection="0"/>
    <xf numFmtId="0" fontId="54" fillId="62" borderId="70" applyNumberFormat="0" applyAlignment="0" applyProtection="0"/>
    <xf numFmtId="4" fontId="12" fillId="41" borderId="90" applyNumberFormat="0" applyProtection="0">
      <alignment horizontal="right" vertical="center"/>
    </xf>
    <xf numFmtId="0" fontId="6" fillId="55" borderId="90" applyNumberFormat="0" applyProtection="0">
      <alignment horizontal="left" vertical="center" indent="1"/>
    </xf>
    <xf numFmtId="0" fontId="6" fillId="38" borderId="90" applyNumberFormat="0" applyProtection="0">
      <alignment horizontal="left" vertical="center" indent="1"/>
    </xf>
    <xf numFmtId="38" fontId="12" fillId="0" borderId="88" applyFill="0" applyBorder="0" applyAlignment="0" applyProtection="0">
      <protection locked="0"/>
    </xf>
    <xf numFmtId="0" fontId="6" fillId="50" borderId="90" applyNumberFormat="0" applyProtection="0">
      <alignment horizontal="left" vertical="top" indent="1"/>
    </xf>
    <xf numFmtId="176" fontId="6" fillId="0" borderId="83">
      <alignment horizontal="justify" vertical="top" wrapTex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50" borderId="90" applyNumberFormat="0" applyProtection="0">
      <alignment horizontal="left" vertical="center" indent="1"/>
    </xf>
    <xf numFmtId="38" fontId="12" fillId="0" borderId="88" applyFill="0" applyBorder="0" applyAlignment="0" applyProtection="0">
      <protection locked="0"/>
    </xf>
    <xf numFmtId="38" fontId="12" fillId="0" borderId="86" applyFill="0" applyBorder="0" applyAlignment="0" applyProtection="0">
      <protection locked="0"/>
    </xf>
    <xf numFmtId="38" fontId="12" fillId="0" borderId="91" applyFill="0" applyBorder="0" applyAlignment="0" applyProtection="0">
      <protection locked="0"/>
    </xf>
    <xf numFmtId="0" fontId="54" fillId="62" borderId="70" applyNumberFormat="0" applyAlignment="0" applyProtection="0"/>
    <xf numFmtId="38" fontId="12" fillId="0" borderId="86" applyFill="0" applyBorder="0" applyAlignment="0" applyProtection="0">
      <protection locked="0"/>
    </xf>
    <xf numFmtId="0" fontId="6" fillId="54" borderId="90" applyNumberFormat="0" applyProtection="0">
      <alignment horizontal="left" vertical="top" indent="1"/>
    </xf>
    <xf numFmtId="38" fontId="12" fillId="0" borderId="88" applyFill="0" applyBorder="0" applyAlignment="0" applyProtection="0">
      <protection locked="0"/>
    </xf>
    <xf numFmtId="4" fontId="12" fillId="0" borderId="68" applyNumberFormat="0" applyProtection="0">
      <alignment horizontal="right" vertical="center"/>
    </xf>
    <xf numFmtId="0" fontId="6" fillId="55" borderId="90" applyNumberFormat="0" applyProtection="0">
      <alignment horizontal="left" vertical="top" indent="1"/>
    </xf>
    <xf numFmtId="38" fontId="12" fillId="0" borderId="86" applyFill="0" applyBorder="0" applyAlignment="0" applyProtection="0">
      <protection locked="0"/>
    </xf>
    <xf numFmtId="4" fontId="30" fillId="37" borderId="90" applyNumberFormat="0" applyProtection="0">
      <alignment horizontal="left" vertical="center" indent="1"/>
    </xf>
    <xf numFmtId="4" fontId="30" fillId="38" borderId="68" applyNumberFormat="0" applyProtection="0"/>
    <xf numFmtId="0" fontId="54" fillId="62" borderId="70" applyNumberFormat="0" applyAlignment="0" applyProtection="0"/>
    <xf numFmtId="4" fontId="30" fillId="37" borderId="68" applyNumberFormat="0" applyProtection="0">
      <alignment horizontal="left" vertical="center" indent="1"/>
    </xf>
    <xf numFmtId="38" fontId="12" fillId="0" borderId="88" applyFill="0" applyBorder="0" applyAlignment="0" applyProtection="0">
      <protection locked="0"/>
    </xf>
    <xf numFmtId="38" fontId="12" fillId="0" borderId="86" applyFill="0" applyBorder="0" applyAlignment="0" applyProtection="0">
      <protection locked="0"/>
    </xf>
    <xf numFmtId="0" fontId="6" fillId="55" borderId="90" applyNumberFormat="0" applyProtection="0">
      <alignment horizontal="left" vertical="top" indent="1"/>
    </xf>
    <xf numFmtId="38" fontId="12" fillId="0" borderId="86" applyFill="0" applyBorder="0" applyAlignment="0" applyProtection="0">
      <protection locked="0"/>
    </xf>
    <xf numFmtId="0" fontId="6" fillId="38" borderId="90" applyNumberFormat="0" applyProtection="0">
      <alignment horizontal="left" vertical="top" indent="1"/>
    </xf>
    <xf numFmtId="38" fontId="12" fillId="0" borderId="88" applyFill="0" applyBorder="0" applyAlignment="0" applyProtection="0">
      <protection locked="0"/>
    </xf>
    <xf numFmtId="0" fontId="6" fillId="54" borderId="90" applyNumberFormat="0" applyProtection="0">
      <alignment horizontal="left" vertical="top" indent="1"/>
    </xf>
    <xf numFmtId="0" fontId="6" fillId="50" borderId="90" applyNumberFormat="0" applyProtection="0">
      <alignment horizontal="left" vertical="top" indent="1"/>
    </xf>
    <xf numFmtId="0" fontId="6" fillId="38" borderId="90" applyNumberFormat="0" applyProtection="0">
      <alignment horizontal="left" vertical="top" indent="1"/>
    </xf>
    <xf numFmtId="38" fontId="12" fillId="0" borderId="91" applyFill="0" applyBorder="0" applyAlignment="0" applyProtection="0">
      <protection locked="0"/>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90" applyNumberFormat="0" applyProtection="0">
      <alignment horizontal="left" vertical="center" indent="1"/>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0" fontId="12" fillId="38" borderId="68" applyNumberFormat="0" applyProtection="0">
      <alignment horizontal="left" vertical="top"/>
    </xf>
    <xf numFmtId="38" fontId="12" fillId="0" borderId="88" applyFill="0" applyBorder="0" applyAlignment="0" applyProtection="0">
      <protection locked="0"/>
    </xf>
    <xf numFmtId="0" fontId="6" fillId="38" borderId="90" applyNumberFormat="0" applyProtection="0">
      <alignment horizontal="left" vertical="top" indent="1"/>
    </xf>
    <xf numFmtId="4" fontId="30" fillId="38" borderId="68" applyNumberFormat="0" applyProtection="0"/>
    <xf numFmtId="0" fontId="12" fillId="38" borderId="68" applyNumberFormat="0" applyProtection="0">
      <alignment horizontal="left" vertical="top"/>
    </xf>
    <xf numFmtId="4" fontId="12" fillId="0" borderId="68" applyNumberFormat="0" applyProtection="0">
      <alignment horizontal="right" vertical="center"/>
    </xf>
    <xf numFmtId="4" fontId="30" fillId="37" borderId="68" applyNumberFormat="0" applyProtection="0">
      <alignment horizontal="left" vertical="center" indent="1"/>
    </xf>
    <xf numFmtId="4" fontId="12" fillId="0" borderId="68"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12" fillId="0" borderId="68" applyNumberFormat="0" applyProtection="0">
      <alignment horizontal="right" vertical="center"/>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7" borderId="90"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0" fontId="6" fillId="38" borderId="90" applyNumberFormat="0" applyProtection="0">
      <alignment horizontal="left" vertical="center" indent="1"/>
    </xf>
    <xf numFmtId="10" fontId="7" fillId="35" borderId="24" applyNumberFormat="0" applyBorder="0" applyAlignment="0" applyProtection="0"/>
    <xf numFmtId="0" fontId="6" fillId="55" borderId="90"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12" fillId="0" borderId="68"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7" borderId="68" applyNumberFormat="0" applyProtection="0">
      <alignment horizontal="left" vertical="center" indent="1"/>
    </xf>
    <xf numFmtId="10" fontId="7" fillId="35" borderId="24" applyNumberFormat="0" applyBorder="0" applyAlignment="0" applyProtection="0"/>
    <xf numFmtId="0" fontId="12" fillId="38" borderId="68" applyNumberFormat="0" applyProtection="0">
      <alignment horizontal="left" vertical="top"/>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8" borderId="68" applyNumberForma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0" fontId="12" fillId="38" borderId="68" applyNumberFormat="0" applyProtection="0">
      <alignment horizontal="left" vertical="top"/>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12" fillId="0" borderId="90" applyNumberFormat="0" applyProtection="0">
      <alignment horizontal="right" vertical="center"/>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8" borderId="68" applyNumberForma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0" fontId="6" fillId="54" borderId="90" applyNumberFormat="0" applyProtection="0">
      <alignment horizontal="left" vertical="top"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0" fontId="12" fillId="38" borderId="68" applyNumberFormat="0" applyProtection="0">
      <alignment horizontal="left" vertical="top"/>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8" borderId="68" applyNumberFormat="0" applyProtection="0"/>
    <xf numFmtId="10" fontId="7" fillId="35" borderId="24" applyNumberFormat="0" applyBorder="0" applyAlignment="0" applyProtection="0"/>
    <xf numFmtId="10" fontId="7" fillId="35" borderId="24" applyNumberFormat="0" applyBorder="0" applyAlignment="0" applyProtection="0"/>
    <xf numFmtId="4" fontId="12" fillId="0" borderId="68" applyNumberFormat="0" applyProtection="0">
      <alignment horizontal="right" vertical="center"/>
    </xf>
    <xf numFmtId="4" fontId="12" fillId="0" borderId="68" applyNumberFormat="0" applyProtection="0">
      <alignment horizontal="right" vertical="center"/>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30" fillId="37" borderId="68" applyNumberFormat="0" applyProtection="0">
      <alignment horizontal="left" vertical="center" indent="1"/>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4" fontId="12" fillId="33" borderId="84" applyNumberFormat="0" applyProtection="0">
      <alignment horizontal="righ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0" fontId="12" fillId="38" borderId="68" applyNumberFormat="0" applyProtection="0">
      <alignment horizontal="left" vertical="top"/>
    </xf>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10" fontId="7" fillId="35" borderId="24" applyNumberFormat="0" applyBorder="0" applyAlignment="0" applyProtection="0"/>
    <xf numFmtId="0" fontId="6" fillId="38" borderId="90" applyNumberFormat="0" applyProtection="0">
      <alignment horizontal="left" vertical="top" indent="1"/>
    </xf>
    <xf numFmtId="10" fontId="7" fillId="35" borderId="24" applyNumberFormat="0" applyBorder="0" applyAlignment="0" applyProtection="0"/>
    <xf numFmtId="0" fontId="6" fillId="50" borderId="90" applyNumberFormat="0" applyProtection="0">
      <alignment horizontal="left" vertical="top"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top" indent="1"/>
    </xf>
    <xf numFmtId="0" fontId="43" fillId="68" borderId="70" applyNumberFormat="0" applyAlignment="0" applyProtection="0"/>
    <xf numFmtId="0" fontId="40" fillId="70" borderId="72" applyNumberFormat="0" applyFont="0" applyAlignment="0" applyProtection="0"/>
    <xf numFmtId="0" fontId="106" fillId="0" borderId="71"/>
    <xf numFmtId="0" fontId="54" fillId="62" borderId="70" applyNumberFormat="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0" fontId="107" fillId="78" borderId="71"/>
    <xf numFmtId="0" fontId="40" fillId="70" borderId="72" applyNumberFormat="0" applyFont="0" applyAlignment="0" applyProtection="0"/>
    <xf numFmtId="0" fontId="58" fillId="68" borderId="73" applyNumberFormat="0" applyAlignment="0" applyProtection="0"/>
    <xf numFmtId="176" fontId="6" fillId="0" borderId="83">
      <alignment horizontal="justify" vertical="top" wrapText="1"/>
    </xf>
    <xf numFmtId="0" fontId="106" fillId="0" borderId="71"/>
    <xf numFmtId="0" fontId="76" fillId="0" borderId="74" applyNumberFormat="0" applyFill="0" applyAlignment="0" applyProtection="0"/>
    <xf numFmtId="0" fontId="76" fillId="0" borderId="74" applyNumberFormat="0" applyFill="0" applyAlignment="0" applyProtection="0"/>
    <xf numFmtId="0" fontId="107" fillId="0" borderId="71"/>
    <xf numFmtId="0" fontId="43" fillId="68" borderId="70" applyNumberFormat="0" applyAlignment="0" applyProtection="0"/>
    <xf numFmtId="10" fontId="7" fillId="35" borderId="69" applyNumberFormat="0" applyBorder="0" applyAlignment="0" applyProtection="0"/>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4" fontId="12" fillId="0" borderId="68" applyNumberFormat="0" applyProtection="0">
      <alignment horizontal="left" vertical="center" inden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4" fontId="12" fillId="35" borderId="90" applyNumberFormat="0" applyProtection="0">
      <alignment vertical="center"/>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6" fillId="55" borderId="90" applyNumberFormat="0" applyProtection="0">
      <alignment horizontal="left" vertical="top"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76" fontId="6" fillId="0" borderId="83">
      <alignment horizontal="justify" vertical="top" wrapText="1"/>
    </xf>
    <xf numFmtId="176" fontId="6" fillId="0" borderId="83">
      <alignment horizontal="justify" vertical="top" wrapText="1"/>
    </xf>
    <xf numFmtId="176" fontId="6" fillId="0" borderId="83">
      <alignment horizontal="justify" vertical="top" wrapText="1"/>
    </xf>
    <xf numFmtId="0" fontId="54" fillId="62" borderId="70" applyNumberFormat="0" applyAlignment="0" applyProtection="0"/>
    <xf numFmtId="0" fontId="40" fillId="70" borderId="72" applyNumberFormat="0" applyFont="0" applyAlignment="0" applyProtection="0"/>
    <xf numFmtId="0" fontId="58" fillId="68" borderId="73" applyNumberFormat="0" applyAlignment="0" applyProtection="0"/>
    <xf numFmtId="176" fontId="6" fillId="0" borderId="83">
      <alignment horizontal="justify" vertical="top" wrapText="1"/>
    </xf>
    <xf numFmtId="0" fontId="76" fillId="0" borderId="74"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0" fontId="76" fillId="0" borderId="74" applyNumberFormat="0" applyFill="0" applyAlignment="0" applyProtection="0"/>
    <xf numFmtId="176" fontId="6" fillId="0" borderId="83">
      <alignment horizontal="justify" vertical="top" wrapText="1"/>
    </xf>
    <xf numFmtId="0" fontId="58" fillId="68" borderId="73" applyNumberFormat="0" applyAlignment="0" applyProtection="0"/>
    <xf numFmtId="0" fontId="58" fillId="68" borderId="73" applyNumberFormat="0" applyAlignment="0" applyProtection="0"/>
    <xf numFmtId="0" fontId="76" fillId="0" borderId="74" applyNumberFormat="0" applyFill="0" applyAlignment="0" applyProtection="0"/>
    <xf numFmtId="0" fontId="58" fillId="68" borderId="73" applyNumberFormat="0" applyAlignment="0" applyProtection="0"/>
    <xf numFmtId="176" fontId="6" fillId="0" borderId="83">
      <alignment horizontal="justify" vertical="top" wrapText="1"/>
    </xf>
    <xf numFmtId="0" fontId="43" fillId="68" borderId="70" applyNumberFormat="0" applyAlignment="0" applyProtection="0"/>
    <xf numFmtId="0" fontId="76" fillId="0" borderId="74" applyNumberFormat="0" applyFill="0" applyAlignment="0" applyProtection="0"/>
    <xf numFmtId="0" fontId="76" fillId="0" borderId="74" applyNumberFormat="0" applyFill="0" applyAlignment="0" applyProtection="0"/>
    <xf numFmtId="176" fontId="6" fillId="0" borderId="83">
      <alignment horizontal="justify" vertical="top" wrapText="1"/>
    </xf>
    <xf numFmtId="0" fontId="54" fillId="62" borderId="70" applyNumberFormat="0" applyAlignment="0" applyProtection="0"/>
    <xf numFmtId="0" fontId="58" fillId="68" borderId="73" applyNumberFormat="0" applyAlignment="0" applyProtection="0"/>
    <xf numFmtId="0" fontId="54" fillId="62" borderId="70" applyNumberFormat="0" applyAlignment="0" applyProtection="0"/>
    <xf numFmtId="0" fontId="76" fillId="0" borderId="74" applyNumberFormat="0" applyFill="0" applyAlignment="0" applyProtection="0"/>
    <xf numFmtId="0" fontId="40" fillId="70" borderId="72" applyNumberFormat="0" applyFont="0" applyAlignment="0" applyProtection="0"/>
    <xf numFmtId="176" fontId="6" fillId="0" borderId="83">
      <alignment horizontal="justify" vertical="top" wrapText="1"/>
    </xf>
    <xf numFmtId="0" fontId="40" fillId="70" borderId="72" applyNumberFormat="0" applyFont="0" applyAlignment="0" applyProtection="0"/>
    <xf numFmtId="0" fontId="76" fillId="0" borderId="74" applyNumberFormat="0" applyFill="0" applyAlignment="0" applyProtection="0"/>
    <xf numFmtId="176" fontId="6" fillId="0" borderId="83">
      <alignment horizontal="justify" vertical="top" wrapText="1"/>
    </xf>
    <xf numFmtId="0" fontId="43" fillId="68" borderId="70" applyNumberFormat="0" applyAlignment="0" applyProtection="0"/>
    <xf numFmtId="0" fontId="54" fillId="62" borderId="70" applyNumberFormat="0" applyAlignment="0" applyProtection="0"/>
    <xf numFmtId="0" fontId="43" fillId="68" borderId="70" applyNumberFormat="0" applyAlignment="0" applyProtection="0"/>
    <xf numFmtId="0" fontId="54" fillId="62" borderId="70" applyNumberFormat="0" applyAlignment="0" applyProtection="0"/>
    <xf numFmtId="0" fontId="43" fillId="68" borderId="70" applyNumberFormat="0" applyAlignment="0" applyProtection="0"/>
    <xf numFmtId="0" fontId="43" fillId="68" borderId="70" applyNumberFormat="0" applyAlignment="0" applyProtection="0"/>
    <xf numFmtId="0" fontId="76" fillId="0" borderId="74" applyNumberFormat="0" applyFill="0" applyAlignment="0" applyProtection="0"/>
    <xf numFmtId="0" fontId="40" fillId="70" borderId="72" applyNumberFormat="0" applyFont="0" applyAlignment="0" applyProtection="0"/>
    <xf numFmtId="0" fontId="76" fillId="0" borderId="74" applyNumberFormat="0" applyFill="0" applyAlignment="0" applyProtection="0"/>
    <xf numFmtId="176" fontId="6" fillId="0" borderId="83">
      <alignment horizontal="justify" vertical="top" wrapText="1"/>
    </xf>
    <xf numFmtId="0" fontId="43" fillId="68" borderId="70" applyNumberFormat="0" applyAlignment="0" applyProtection="0"/>
    <xf numFmtId="0" fontId="40" fillId="70" borderId="72" applyNumberFormat="0" applyFont="0" applyAlignment="0" applyProtection="0"/>
    <xf numFmtId="0" fontId="43" fillId="68" borderId="70" applyNumberFormat="0" applyAlignment="0" applyProtection="0"/>
    <xf numFmtId="0" fontId="76" fillId="0" borderId="74" applyNumberFormat="0" applyFill="0" applyAlignment="0" applyProtection="0"/>
    <xf numFmtId="0" fontId="58" fillId="68" borderId="73" applyNumberFormat="0" applyAlignment="0" applyProtection="0"/>
    <xf numFmtId="176" fontId="6" fillId="0" borderId="83">
      <alignment horizontal="justify" vertical="top" wrapText="1"/>
    </xf>
    <xf numFmtId="0" fontId="40" fillId="70" borderId="72" applyNumberFormat="0" applyFont="0" applyAlignment="0" applyProtection="0"/>
    <xf numFmtId="0" fontId="43" fillId="68" borderId="70" applyNumberFormat="0" applyAlignment="0" applyProtection="0"/>
    <xf numFmtId="176" fontId="6" fillId="0" borderId="83">
      <alignment horizontal="justify" vertical="top" wrapText="1"/>
    </xf>
    <xf numFmtId="0" fontId="54" fillId="62" borderId="70" applyNumberFormat="0" applyAlignment="0" applyProtection="0"/>
    <xf numFmtId="0" fontId="40" fillId="70" borderId="72" applyNumberFormat="0" applyFont="0" applyAlignment="0" applyProtection="0"/>
    <xf numFmtId="0" fontId="76" fillId="0" borderId="74" applyNumberFormat="0" applyFill="0" applyAlignment="0" applyProtection="0"/>
    <xf numFmtId="0" fontId="54" fillId="62" borderId="70" applyNumberFormat="0" applyAlignment="0" applyProtection="0"/>
    <xf numFmtId="0" fontId="76" fillId="0" borderId="74" applyNumberFormat="0" applyFill="0" applyAlignment="0" applyProtection="0"/>
    <xf numFmtId="0" fontId="58" fillId="68" borderId="73" applyNumberFormat="0" applyAlignment="0" applyProtection="0"/>
    <xf numFmtId="0" fontId="58" fillId="68" borderId="73" applyNumberFormat="0" applyAlignment="0" applyProtection="0"/>
    <xf numFmtId="0" fontId="76" fillId="0" borderId="74" applyNumberFormat="0" applyFill="0" applyAlignment="0" applyProtection="0"/>
    <xf numFmtId="0" fontId="76" fillId="0" borderId="74" applyNumberFormat="0" applyFill="0" applyAlignment="0" applyProtection="0"/>
    <xf numFmtId="0" fontId="40" fillId="70" borderId="72" applyNumberFormat="0" applyFont="0" applyAlignment="0" applyProtection="0"/>
    <xf numFmtId="0" fontId="54" fillId="62" borderId="70" applyNumberFormat="0" applyAlignment="0" applyProtection="0"/>
    <xf numFmtId="176" fontId="6" fillId="0" borderId="83">
      <alignment horizontal="justify" vertical="top" wrapText="1"/>
    </xf>
    <xf numFmtId="0" fontId="40" fillId="70" borderId="72" applyNumberFormat="0" applyFont="0" applyAlignment="0" applyProtection="0"/>
    <xf numFmtId="0" fontId="58" fillId="68" borderId="73" applyNumberFormat="0" applyAlignment="0" applyProtection="0"/>
    <xf numFmtId="0" fontId="43" fillId="68" borderId="70" applyNumberFormat="0" applyAlignment="0" applyProtection="0"/>
    <xf numFmtId="0" fontId="54" fillId="62" borderId="70" applyNumberFormat="0" applyAlignment="0" applyProtection="0"/>
    <xf numFmtId="0" fontId="58" fillId="68" borderId="73" applyNumberFormat="0" applyAlignment="0" applyProtection="0"/>
    <xf numFmtId="0" fontId="76" fillId="0" borderId="74" applyNumberFormat="0" applyFill="0" applyAlignment="0" applyProtection="0"/>
    <xf numFmtId="0" fontId="54" fillId="62" borderId="70" applyNumberFormat="0" applyAlignment="0" applyProtection="0"/>
    <xf numFmtId="0" fontId="76" fillId="0" borderId="74" applyNumberFormat="0" applyFill="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8" borderId="68" applyNumberFormat="0" applyProtection="0"/>
    <xf numFmtId="0" fontId="12" fillId="38" borderId="68" applyNumberFormat="0" applyProtection="0">
      <alignment horizontal="left" vertical="top"/>
    </xf>
    <xf numFmtId="4" fontId="12" fillId="0" borderId="68" applyNumberFormat="0" applyProtection="0">
      <alignment horizontal="right" vertical="center"/>
    </xf>
    <xf numFmtId="4" fontId="30" fillId="37"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33" borderId="68" applyNumberFormat="0" applyProtection="0">
      <alignment horizontal="left" vertical="center" indent="1"/>
    </xf>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0"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right" vertical="center"/>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0" fontId="12" fillId="38" borderId="68" applyNumberFormat="0" applyProtection="0">
      <alignment horizontal="left" vertical="top"/>
    </xf>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4" fontId="12" fillId="33"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7"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30" fillId="38" borderId="68" applyNumberForma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0" fontId="12" fillId="38" borderId="68" applyNumberFormat="0" applyProtection="0">
      <alignment horizontal="left" vertical="top"/>
    </xf>
    <xf numFmtId="10" fontId="7" fillId="35" borderId="69" applyNumberFormat="0" applyBorder="0" applyAlignment="0" applyProtection="0"/>
    <xf numFmtId="4" fontId="30" fillId="38" borderId="68" applyNumberFormat="0" applyProtection="0"/>
    <xf numFmtId="4" fontId="30" fillId="37"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4" fontId="30" fillId="37"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30" fillId="36" borderId="68" applyNumberFormat="0" applyProtection="0">
      <alignment vertical="center"/>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0" fontId="12" fillId="38" borderId="68" applyNumberFormat="0" applyProtection="0">
      <alignment horizontal="left" vertical="top"/>
    </xf>
    <xf numFmtId="4" fontId="30" fillId="36" borderId="68" applyNumberFormat="0" applyProtection="0">
      <alignment vertical="center"/>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left" vertical="center" indent="1"/>
    </xf>
    <xf numFmtId="4" fontId="30" fillId="37" borderId="68" applyNumberFormat="0" applyProtection="0">
      <alignment horizontal="left" vertical="center" indent="1"/>
    </xf>
    <xf numFmtId="4" fontId="30" fillId="38" borderId="68" applyNumberForma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0" fontId="12" fillId="38" borderId="68" applyNumberFormat="0" applyProtection="0">
      <alignment horizontal="left" vertical="top"/>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right" vertical="center"/>
    </xf>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30" fillId="37"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right" vertical="center"/>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right" vertical="center"/>
    </xf>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10" fontId="7" fillId="35" borderId="69" applyNumberFormat="0" applyBorder="0" applyAlignment="0" applyProtection="0"/>
    <xf numFmtId="4" fontId="30" fillId="38" borderId="68" applyNumberFormat="0" applyProtection="0"/>
    <xf numFmtId="4" fontId="12" fillId="0" borderId="68" applyNumberFormat="0" applyProtection="0">
      <alignment horizontal="left" vertical="center" indent="1"/>
    </xf>
    <xf numFmtId="0" fontId="12" fillId="38" borderId="68" applyNumberFormat="0" applyProtection="0">
      <alignment horizontal="left" vertical="top"/>
    </xf>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4" fontId="30" fillId="37" borderId="68" applyNumberFormat="0" applyProtection="0">
      <alignment horizontal="left" vertical="center" indent="1"/>
    </xf>
    <xf numFmtId="0" fontId="12" fillId="38" borderId="68" applyNumberFormat="0" applyProtection="0">
      <alignment horizontal="left" vertical="top"/>
    </xf>
    <xf numFmtId="4" fontId="30" fillId="37"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10" fontId="7" fillId="35" borderId="69" applyNumberFormat="0" applyBorder="0" applyAlignment="0" applyProtection="0"/>
    <xf numFmtId="4" fontId="12" fillId="0" borderId="68" applyNumberFormat="0" applyProtection="0">
      <alignment horizontal="left" vertical="center" indent="1"/>
    </xf>
    <xf numFmtId="4" fontId="30" fillId="38" borderId="68" applyNumberForma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30" fillId="36" borderId="68" applyNumberFormat="0" applyProtection="0">
      <alignment vertical="center"/>
    </xf>
    <xf numFmtId="4" fontId="30" fillId="36" borderId="68" applyNumberFormat="0" applyProtection="0">
      <alignment vertical="center"/>
    </xf>
    <xf numFmtId="10" fontId="7" fillId="35" borderId="69" applyNumberFormat="0" applyBorder="0" applyAlignment="0" applyProtection="0"/>
    <xf numFmtId="4" fontId="12" fillId="0" borderId="68" applyNumberFormat="0" applyProtection="0">
      <alignment horizontal="right" vertical="center"/>
    </xf>
    <xf numFmtId="0" fontId="12" fillId="38" borderId="68" applyNumberFormat="0" applyProtection="0">
      <alignment horizontal="left" vertical="top"/>
    </xf>
    <xf numFmtId="4" fontId="12" fillId="0" borderId="68" applyNumberFormat="0" applyProtection="0">
      <alignment horizontal="left" vertical="center" indent="1"/>
    </xf>
    <xf numFmtId="4" fontId="12" fillId="0" borderId="68" applyNumberFormat="0" applyProtection="0">
      <alignment horizontal="right" vertical="center"/>
    </xf>
    <xf numFmtId="4" fontId="12" fillId="33"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10" fontId="7" fillId="35" borderId="69" applyNumberFormat="0" applyBorder="0" applyAlignment="0" applyProtection="0"/>
    <xf numFmtId="4" fontId="30" fillId="37" borderId="68" applyNumberFormat="0" applyProtection="0">
      <alignment horizontal="left" vertical="center" indent="1"/>
    </xf>
    <xf numFmtId="4" fontId="12" fillId="33" borderId="68" applyNumberFormat="0" applyProtection="0">
      <alignment horizontal="left" vertical="center" indent="1"/>
    </xf>
    <xf numFmtId="0" fontId="12" fillId="38" borderId="68" applyNumberFormat="0" applyProtection="0">
      <alignment horizontal="left" vertical="top"/>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4" fontId="30" fillId="37" borderId="68" applyNumberFormat="0" applyProtection="0">
      <alignment horizontal="left" vertical="center" indent="1"/>
    </xf>
    <xf numFmtId="4" fontId="12" fillId="0" borderId="68" applyNumberFormat="0" applyProtection="0">
      <alignment horizontal="right" vertical="center"/>
    </xf>
    <xf numFmtId="10" fontId="7" fillId="35" borderId="69" applyNumberFormat="0" applyBorder="0" applyAlignment="0" applyProtection="0"/>
    <xf numFmtId="4" fontId="12" fillId="0" borderId="68" applyNumberFormat="0" applyProtection="0">
      <alignment horizontal="right" vertical="center"/>
    </xf>
    <xf numFmtId="4" fontId="30" fillId="38" borderId="68" applyNumberFormat="0" applyProtection="0"/>
    <xf numFmtId="10" fontId="7" fillId="35" borderId="69" applyNumberFormat="0" applyBorder="0" applyAlignment="0" applyProtection="0"/>
    <xf numFmtId="4" fontId="12" fillId="0" borderId="68" applyNumberFormat="0" applyProtection="0">
      <alignment horizontal="righ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10" fontId="7" fillId="35" borderId="69" applyNumberFormat="0" applyBorder="0" applyAlignment="0" applyProtection="0"/>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10" fontId="7" fillId="35" borderId="69" applyNumberFormat="0" applyBorder="0" applyAlignment="0" applyProtection="0"/>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30" fillId="36" borderId="68" applyNumberFormat="0" applyProtection="0">
      <alignment vertical="center"/>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10" fontId="7" fillId="35" borderId="69" applyNumberFormat="0" applyBorder="0" applyAlignment="0" applyProtection="0"/>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30" fillId="36" borderId="68" applyNumberFormat="0" applyProtection="0">
      <alignment vertical="center"/>
    </xf>
    <xf numFmtId="4" fontId="30" fillId="37" borderId="68" applyNumberFormat="0" applyProtection="0">
      <alignment horizontal="left" vertical="center" indent="1"/>
    </xf>
    <xf numFmtId="4" fontId="30" fillId="38" borderId="68" applyNumberFormat="0" applyProtection="0"/>
    <xf numFmtId="4" fontId="12" fillId="0" borderId="68" applyNumberFormat="0" applyProtection="0">
      <alignment horizontal="right" vertical="center"/>
    </xf>
    <xf numFmtId="4" fontId="12" fillId="0" borderId="68" applyNumberFormat="0" applyProtection="0">
      <alignment horizontal="left" vertical="center" indent="1"/>
    </xf>
    <xf numFmtId="0" fontId="12" fillId="38" borderId="68" applyNumberFormat="0" applyProtection="0">
      <alignment horizontal="left" vertical="top"/>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4" fontId="12" fillId="0" borderId="68" applyNumberFormat="0" applyProtection="0">
      <alignment horizontal="left" vertical="center" indent="1"/>
    </xf>
    <xf numFmtId="4" fontId="12" fillId="33" borderId="68" applyNumberFormat="0" applyProtection="0">
      <alignment horizontal="left" vertical="center" indent="1"/>
    </xf>
    <xf numFmtId="4" fontId="12" fillId="0" borderId="68"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38" borderId="90" applyNumberFormat="0" applyProtection="0">
      <alignment horizontal="left" vertical="center" indent="1"/>
    </xf>
    <xf numFmtId="38" fontId="12" fillId="0" borderId="91" applyFill="0" applyBorder="0" applyAlignment="0" applyProtection="0">
      <protection locked="0"/>
    </xf>
    <xf numFmtId="0" fontId="6" fillId="55" borderId="90" applyNumberFormat="0" applyProtection="0">
      <alignment horizontal="left" vertical="center" indent="1"/>
    </xf>
    <xf numFmtId="0" fontId="6" fillId="54" borderId="90" applyNumberFormat="0" applyProtection="0">
      <alignment horizontal="left" vertical="top" indent="1"/>
    </xf>
    <xf numFmtId="0" fontId="6" fillId="38" borderId="90" applyNumberFormat="0" applyProtection="0">
      <alignment horizontal="left" vertical="top" indent="1"/>
    </xf>
    <xf numFmtId="0" fontId="6" fillId="55" borderId="90" applyNumberFormat="0" applyProtection="0">
      <alignment horizontal="left" vertical="top" indent="1"/>
    </xf>
    <xf numFmtId="0" fontId="6" fillId="54" borderId="90" applyNumberFormat="0" applyProtection="0">
      <alignment horizontal="left" vertical="top" indent="1"/>
    </xf>
    <xf numFmtId="10" fontId="7" fillId="35" borderId="69" applyNumberFormat="0" applyBorder="0" applyAlignment="0" applyProtection="0"/>
    <xf numFmtId="38" fontId="12" fillId="0" borderId="91" applyFill="0" applyBorder="0" applyAlignment="0" applyProtection="0">
      <protection locked="0"/>
    </xf>
    <xf numFmtId="4" fontId="30" fillId="38" borderId="90" applyNumberFormat="0" applyProtection="0"/>
    <xf numFmtId="4" fontId="30" fillId="37" borderId="90" applyNumberFormat="0" applyProtection="0">
      <alignment horizontal="left" vertical="center" indent="1"/>
    </xf>
    <xf numFmtId="4" fontId="12" fillId="33" borderId="92" applyNumberFormat="0" applyProtection="0">
      <alignment horizontal="right" vertical="center"/>
    </xf>
    <xf numFmtId="0" fontId="12" fillId="38" borderId="90" applyNumberFormat="0" applyProtection="0">
      <alignment horizontal="left" vertical="top"/>
    </xf>
    <xf numFmtId="0" fontId="110" fillId="79" borderId="85"/>
    <xf numFmtId="4" fontId="37" fillId="49" borderId="90" applyNumberFormat="0" applyProtection="0">
      <alignment horizontal="right" vertical="center"/>
    </xf>
    <xf numFmtId="4" fontId="37" fillId="49" borderId="90" applyNumberFormat="0" applyProtection="0">
      <alignment horizontal="right" vertical="center"/>
    </xf>
    <xf numFmtId="38" fontId="12" fillId="0" borderId="91" applyFill="0" applyBorder="0" applyAlignment="0" applyProtection="0">
      <protection locked="0"/>
    </xf>
    <xf numFmtId="0" fontId="6" fillId="55" borderId="90" applyNumberFormat="0" applyProtection="0">
      <alignment horizontal="left" vertical="center" indent="1"/>
    </xf>
    <xf numFmtId="0" fontId="6" fillId="55" borderId="90" applyNumberFormat="0" applyProtection="0">
      <alignment horizontal="left" vertical="top" indent="1"/>
    </xf>
    <xf numFmtId="0" fontId="6" fillId="55" borderId="90" applyNumberFormat="0" applyProtection="0">
      <alignment horizontal="left" vertical="top" indent="1"/>
    </xf>
    <xf numFmtId="4" fontId="12" fillId="33" borderId="84" applyNumberFormat="0" applyProtection="0">
      <alignment horizontal="right" vertical="center"/>
    </xf>
    <xf numFmtId="4" fontId="12" fillId="42" borderId="90" applyNumberFormat="0" applyProtection="0">
      <alignment horizontal="right" vertical="center"/>
    </xf>
    <xf numFmtId="38" fontId="12" fillId="0" borderId="86" applyFill="0" applyBorder="0" applyAlignment="0" applyProtection="0">
      <protection locked="0"/>
    </xf>
    <xf numFmtId="0" fontId="6" fillId="54" borderId="90" applyNumberFormat="0" applyProtection="0">
      <alignment horizontal="left" vertical="center" indent="1"/>
    </xf>
    <xf numFmtId="38" fontId="12" fillId="0" borderId="88" applyFill="0" applyBorder="0" applyAlignment="0" applyProtection="0">
      <protection locked="0"/>
    </xf>
    <xf numFmtId="38" fontId="12" fillId="0" borderId="88" applyFill="0" applyBorder="0" applyAlignment="0" applyProtection="0">
      <protection locked="0"/>
    </xf>
    <xf numFmtId="0" fontId="6" fillId="54" borderId="90" applyNumberFormat="0" applyProtection="0">
      <alignment horizontal="left" vertical="top" indent="1"/>
    </xf>
    <xf numFmtId="4" fontId="37" fillId="49" borderId="90" applyNumberFormat="0" applyProtection="0">
      <alignment horizontal="right" vertical="center"/>
    </xf>
    <xf numFmtId="0" fontId="8" fillId="0" borderId="0"/>
    <xf numFmtId="43" fontId="8" fillId="0" borderId="0" applyFont="0" applyFill="0" applyBorder="0" applyAlignment="0" applyProtection="0"/>
    <xf numFmtId="9" fontId="8"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 fillId="0" borderId="0"/>
    <xf numFmtId="0" fontId="78" fillId="0" borderId="0"/>
    <xf numFmtId="0" fontId="78" fillId="0" borderId="0"/>
    <xf numFmtId="43" fontId="78" fillId="0" borderId="0" applyFont="0" applyFill="0" applyBorder="0" applyAlignment="0" applyProtection="0"/>
    <xf numFmtId="0" fontId="134" fillId="0" borderId="15" applyNumberFormat="0" applyFill="0" applyAlignment="0" applyProtection="0"/>
    <xf numFmtId="0" fontId="135" fillId="0" borderId="16" applyNumberFormat="0" applyFill="0" applyAlignment="0" applyProtection="0"/>
    <xf numFmtId="0" fontId="136" fillId="0" borderId="17" applyNumberFormat="0" applyFill="0" applyAlignment="0" applyProtection="0"/>
    <xf numFmtId="0" fontId="136" fillId="0" borderId="0" applyNumberFormat="0" applyFill="0" applyBorder="0" applyAlignment="0" applyProtection="0"/>
    <xf numFmtId="0" fontId="137" fillId="2" borderId="0" applyNumberFormat="0" applyBorder="0" applyAlignment="0" applyProtection="0"/>
    <xf numFmtId="0" fontId="138" fillId="3" borderId="0" applyNumberFormat="0" applyBorder="0" applyAlignment="0" applyProtection="0"/>
    <xf numFmtId="0" fontId="139" fillId="4" borderId="0" applyNumberFormat="0" applyBorder="0" applyAlignment="0" applyProtection="0"/>
    <xf numFmtId="0" fontId="140" fillId="5" borderId="18" applyNumberFormat="0" applyAlignment="0" applyProtection="0"/>
    <xf numFmtId="0" fontId="141" fillId="6" borderId="19" applyNumberFormat="0" applyAlignment="0" applyProtection="0"/>
    <xf numFmtId="0" fontId="142" fillId="6" borderId="18" applyNumberFormat="0" applyAlignment="0" applyProtection="0"/>
    <xf numFmtId="0" fontId="143" fillId="0" borderId="20" applyNumberFormat="0" applyFill="0" applyAlignment="0" applyProtection="0"/>
    <xf numFmtId="0" fontId="144" fillId="7" borderId="21" applyNumberFormat="0" applyAlignment="0" applyProtection="0"/>
    <xf numFmtId="0" fontId="145" fillId="0" borderId="0" applyNumberFormat="0" applyFill="0" applyBorder="0" applyAlignment="0" applyProtection="0"/>
    <xf numFmtId="0" fontId="78" fillId="8" borderId="22" applyNumberFormat="0" applyFont="0" applyAlignment="0" applyProtection="0"/>
    <xf numFmtId="0" fontId="146" fillId="0" borderId="0" applyNumberFormat="0" applyFill="0" applyBorder="0" applyAlignment="0" applyProtection="0"/>
    <xf numFmtId="0" fontId="147" fillId="0" borderId="23" applyNumberFormat="0" applyFill="0" applyAlignment="0" applyProtection="0"/>
    <xf numFmtId="0" fontId="148" fillId="9" borderId="0" applyNumberFormat="0" applyBorder="0" applyAlignment="0" applyProtection="0"/>
    <xf numFmtId="0" fontId="78" fillId="10" borderId="0" applyNumberFormat="0" applyBorder="0" applyAlignment="0" applyProtection="0"/>
    <xf numFmtId="0" fontId="78" fillId="11" borderId="0" applyNumberFormat="0" applyBorder="0" applyAlignment="0" applyProtection="0"/>
    <xf numFmtId="0" fontId="148" fillId="12" borderId="0" applyNumberFormat="0" applyBorder="0" applyAlignment="0" applyProtection="0"/>
    <xf numFmtId="0" fontId="148" fillId="13" borderId="0" applyNumberFormat="0" applyBorder="0" applyAlignment="0" applyProtection="0"/>
    <xf numFmtId="0" fontId="78" fillId="14" borderId="0" applyNumberFormat="0" applyBorder="0" applyAlignment="0" applyProtection="0"/>
    <xf numFmtId="0" fontId="78" fillId="15" borderId="0" applyNumberFormat="0" applyBorder="0" applyAlignment="0" applyProtection="0"/>
    <xf numFmtId="0" fontId="148" fillId="16" borderId="0" applyNumberFormat="0" applyBorder="0" applyAlignment="0" applyProtection="0"/>
    <xf numFmtId="0" fontId="148" fillId="17" borderId="0" applyNumberFormat="0" applyBorder="0" applyAlignment="0" applyProtection="0"/>
    <xf numFmtId="0" fontId="78" fillId="18" borderId="0" applyNumberFormat="0" applyBorder="0" applyAlignment="0" applyProtection="0"/>
    <xf numFmtId="0" fontId="78" fillId="19" borderId="0" applyNumberFormat="0" applyBorder="0" applyAlignment="0" applyProtection="0"/>
    <xf numFmtId="0" fontId="148" fillId="20" borderId="0" applyNumberFormat="0" applyBorder="0" applyAlignment="0" applyProtection="0"/>
    <xf numFmtId="0" fontId="148" fillId="21" borderId="0" applyNumberFormat="0" applyBorder="0" applyAlignment="0" applyProtection="0"/>
    <xf numFmtId="0" fontId="78" fillId="22" borderId="0" applyNumberFormat="0" applyBorder="0" applyAlignment="0" applyProtection="0"/>
    <xf numFmtId="0" fontId="78" fillId="23" borderId="0" applyNumberFormat="0" applyBorder="0" applyAlignment="0" applyProtection="0"/>
    <xf numFmtId="0" fontId="148" fillId="24" borderId="0" applyNumberFormat="0" applyBorder="0" applyAlignment="0" applyProtection="0"/>
    <xf numFmtId="0" fontId="148" fillId="25" borderId="0" applyNumberFormat="0" applyBorder="0" applyAlignment="0" applyProtection="0"/>
    <xf numFmtId="0" fontId="78" fillId="26" borderId="0" applyNumberFormat="0" applyBorder="0" applyAlignment="0" applyProtection="0"/>
    <xf numFmtId="0" fontId="78" fillId="27" borderId="0" applyNumberFormat="0" applyBorder="0" applyAlignment="0" applyProtection="0"/>
    <xf numFmtId="0" fontId="148" fillId="28" borderId="0" applyNumberFormat="0" applyBorder="0" applyAlignment="0" applyProtection="0"/>
    <xf numFmtId="0" fontId="148" fillId="29" borderId="0" applyNumberFormat="0" applyBorder="0" applyAlignment="0" applyProtection="0"/>
    <xf numFmtId="0" fontId="78" fillId="30" borderId="0" applyNumberFormat="0" applyBorder="0" applyAlignment="0" applyProtection="0"/>
    <xf numFmtId="0" fontId="78" fillId="31" borderId="0" applyNumberFormat="0" applyBorder="0" applyAlignment="0" applyProtection="0"/>
    <xf numFmtId="0" fontId="148" fillId="32" borderId="0" applyNumberFormat="0" applyBorder="0" applyAlignment="0" applyProtection="0"/>
    <xf numFmtId="0" fontId="5" fillId="0" borderId="0"/>
    <xf numFmtId="9" fontId="78" fillId="0" borderId="0" applyFont="0" applyFill="0" applyBorder="0" applyAlignment="0" applyProtection="0"/>
    <xf numFmtId="0" fontId="78" fillId="0" borderId="0"/>
    <xf numFmtId="43" fontId="78" fillId="0" borderId="0" applyFont="0" applyFill="0" applyBorder="0" applyAlignment="0" applyProtection="0"/>
    <xf numFmtId="0" fontId="140" fillId="5" borderId="18" applyNumberFormat="0" applyAlignment="0" applyProtection="0"/>
    <xf numFmtId="0" fontId="5" fillId="0" borderId="0"/>
    <xf numFmtId="0" fontId="5" fillId="0" borderId="0"/>
    <xf numFmtId="9" fontId="78" fillId="0" borderId="0" applyFont="0" applyFill="0" applyBorder="0" applyAlignment="0" applyProtection="0"/>
    <xf numFmtId="0" fontId="78" fillId="0" borderId="0"/>
    <xf numFmtId="43" fontId="78" fillId="0" borderId="0" applyFont="0" applyFill="0" applyBorder="0" applyAlignment="0" applyProtection="0"/>
    <xf numFmtId="0" fontId="140" fillId="5" borderId="18" applyNumberFormat="0" applyAlignment="0" applyProtection="0"/>
    <xf numFmtId="9" fontId="78" fillId="0" borderId="0" applyFont="0" applyFill="0" applyBorder="0" applyAlignment="0" applyProtection="0"/>
    <xf numFmtId="0" fontId="4" fillId="0" borderId="0"/>
    <xf numFmtId="43" fontId="5" fillId="0" borderId="0" applyFont="0" applyFill="0" applyBorder="0" applyAlignment="0" applyProtection="0"/>
    <xf numFmtId="0" fontId="63" fillId="0" borderId="15" applyNumberFormat="0" applyFill="0" applyAlignment="0" applyProtection="0"/>
    <xf numFmtId="0" fontId="64" fillId="0" borderId="16" applyNumberFormat="0" applyFill="0" applyAlignment="0" applyProtection="0"/>
    <xf numFmtId="0" fontId="65" fillId="0" borderId="17" applyNumberFormat="0" applyFill="0" applyAlignment="0" applyProtection="0"/>
    <xf numFmtId="0" fontId="65" fillId="0" borderId="0" applyNumberFormat="0" applyFill="0" applyBorder="0" applyAlignment="0" applyProtection="0"/>
    <xf numFmtId="0" fontId="66" fillId="2" borderId="0" applyNumberFormat="0" applyBorder="0" applyAlignment="0" applyProtection="0"/>
    <xf numFmtId="0" fontId="67" fillId="3" borderId="0" applyNumberFormat="0" applyBorder="0" applyAlignment="0" applyProtection="0"/>
    <xf numFmtId="0" fontId="68" fillId="4" borderId="0" applyNumberFormat="0" applyBorder="0" applyAlignment="0" applyProtection="0"/>
    <xf numFmtId="0" fontId="69" fillId="5" borderId="18" applyNumberFormat="0" applyAlignment="0" applyProtection="0"/>
    <xf numFmtId="0" fontId="70" fillId="6" borderId="19" applyNumberFormat="0" applyAlignment="0" applyProtection="0"/>
    <xf numFmtId="0" fontId="71" fillId="6" borderId="18" applyNumberFormat="0" applyAlignment="0" applyProtection="0"/>
    <xf numFmtId="0" fontId="72" fillId="0" borderId="20" applyNumberFormat="0" applyFill="0" applyAlignment="0" applyProtection="0"/>
    <xf numFmtId="43" fontId="8" fillId="0" borderId="0" applyFont="0" applyFill="0" applyBorder="0" applyAlignment="0" applyProtection="0"/>
    <xf numFmtId="0" fontId="5" fillId="8" borderId="22" applyNumberFormat="0" applyFont="0" applyAlignment="0" applyProtection="0"/>
    <xf numFmtId="0" fontId="76" fillId="0" borderId="23" applyNumberFormat="0" applyFill="0" applyAlignment="0" applyProtection="0"/>
    <xf numFmtId="0" fontId="77"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77" fillId="12" borderId="0" applyNumberFormat="0" applyBorder="0" applyAlignment="0" applyProtection="0"/>
    <xf numFmtId="0" fontId="77" fillId="13" borderId="0" applyNumberFormat="0" applyBorder="0" applyAlignment="0" applyProtection="0"/>
    <xf numFmtId="0" fontId="5" fillId="14" borderId="0" applyNumberFormat="0" applyBorder="0" applyAlignment="0" applyProtection="0"/>
    <xf numFmtId="0" fontId="77" fillId="16" borderId="0" applyNumberFormat="0" applyBorder="0" applyAlignment="0" applyProtection="0"/>
    <xf numFmtId="0" fontId="77"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77" fillId="20" borderId="0" applyNumberFormat="0" applyBorder="0" applyAlignment="0" applyProtection="0"/>
    <xf numFmtId="0" fontId="77"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77" fillId="24" borderId="0" applyNumberFormat="0" applyBorder="0" applyAlignment="0" applyProtection="0"/>
    <xf numFmtId="3" fontId="85" fillId="0" borderId="0" applyFont="0" applyFill="0" applyBorder="0" applyAlignment="0" applyProtection="0"/>
    <xf numFmtId="0" fontId="5" fillId="27" borderId="0" applyNumberFormat="0" applyBorder="0" applyAlignment="0" applyProtection="0"/>
    <xf numFmtId="0" fontId="77" fillId="28" borderId="0" applyNumberFormat="0" applyBorder="0" applyAlignment="0" applyProtection="0"/>
    <xf numFmtId="0" fontId="77"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77" fillId="32" borderId="0" applyNumberFormat="0" applyBorder="0" applyAlignment="0" applyProtection="0"/>
    <xf numFmtId="9" fontId="5" fillId="0" borderId="0" applyFont="0" applyFill="0" applyBorder="0" applyAlignment="0" applyProtection="0"/>
    <xf numFmtId="9" fontId="8"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6" fillId="50" borderId="90" applyNumberFormat="0" applyProtection="0">
      <alignment horizontal="left" vertical="top" indent="1"/>
    </xf>
    <xf numFmtId="0" fontId="12" fillId="35" borderId="90" applyNumberFormat="0" applyProtection="0">
      <alignment horizontal="left" vertical="top" indent="1"/>
    </xf>
    <xf numFmtId="38" fontId="12" fillId="0" borderId="91" applyFill="0" applyBorder="0" applyAlignment="0" applyProtection="0">
      <protection locked="0"/>
    </xf>
    <xf numFmtId="38" fontId="12" fillId="0" borderId="91" applyFill="0" applyBorder="0" applyAlignment="0" applyProtection="0">
      <protection locked="0"/>
    </xf>
    <xf numFmtId="0" fontId="6" fillId="50" borderId="90" applyNumberFormat="0" applyProtection="0">
      <alignment horizontal="left" vertical="center" indent="1"/>
    </xf>
    <xf numFmtId="0" fontId="6" fillId="38" borderId="90" applyNumberFormat="0" applyProtection="0">
      <alignment horizontal="left" vertical="center" indent="1"/>
    </xf>
    <xf numFmtId="38" fontId="12" fillId="0" borderId="91" applyFill="0" applyBorder="0" applyAlignment="0" applyProtection="0">
      <protection locked="0"/>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0" borderId="90" applyNumberFormat="0" applyProtection="0">
      <alignment horizontal="left" vertical="top" indent="1"/>
    </xf>
    <xf numFmtId="0" fontId="6" fillId="38" borderId="90" applyNumberFormat="0" applyProtection="0">
      <alignment horizontal="left" vertical="center" indent="1"/>
    </xf>
    <xf numFmtId="4" fontId="30" fillId="38" borderId="90" applyNumberFormat="0" applyProtection="0"/>
    <xf numFmtId="38" fontId="12" fillId="0" borderId="91" applyFill="0" applyBorder="0" applyAlignment="0" applyProtection="0">
      <protection locked="0"/>
    </xf>
    <xf numFmtId="38" fontId="12" fillId="0" borderId="91" applyFill="0" applyBorder="0" applyAlignment="0" applyProtection="0">
      <protection locked="0"/>
    </xf>
    <xf numFmtId="0" fontId="110" fillId="79" borderId="89"/>
    <xf numFmtId="38" fontId="12" fillId="0" borderId="91" applyFill="0" applyBorder="0" applyAlignment="0" applyProtection="0">
      <protection locked="0"/>
    </xf>
    <xf numFmtId="38" fontId="12" fillId="0" borderId="91" applyFill="0" applyBorder="0" applyAlignment="0" applyProtection="0">
      <protection locked="0"/>
    </xf>
    <xf numFmtId="0" fontId="6" fillId="50" borderId="90" applyNumberFormat="0" applyProtection="0">
      <alignment horizontal="left" vertical="top" indent="1"/>
    </xf>
    <xf numFmtId="0" fontId="6" fillId="54" borderId="90" applyNumberFormat="0" applyProtection="0">
      <alignment horizontal="left" vertical="top" indent="1"/>
    </xf>
    <xf numFmtId="4" fontId="30" fillId="38" borderId="46" applyNumberFormat="0" applyProtection="0">
      <alignment vertical="center"/>
    </xf>
    <xf numFmtId="0" fontId="6" fillId="50" borderId="90" applyNumberFormat="0" applyProtection="0">
      <alignment horizontal="left" vertical="center" indent="1"/>
    </xf>
    <xf numFmtId="38" fontId="12" fillId="0" borderId="91" applyFill="0" applyBorder="0" applyAlignment="0" applyProtection="0">
      <protection locked="0"/>
    </xf>
    <xf numFmtId="38" fontId="12" fillId="0" borderId="91" applyFill="0" applyBorder="0" applyAlignment="0" applyProtection="0">
      <protection locked="0"/>
    </xf>
    <xf numFmtId="0" fontId="6" fillId="54" borderId="90" applyNumberFormat="0" applyProtection="0">
      <alignment horizontal="left" vertical="top" indent="1"/>
    </xf>
    <xf numFmtId="0" fontId="6" fillId="38" borderId="90" applyNumberFormat="0" applyProtection="0">
      <alignment horizontal="left" vertical="center" indent="1"/>
    </xf>
    <xf numFmtId="38" fontId="12" fillId="0" borderId="91" applyFill="0" applyBorder="0" applyAlignment="0" applyProtection="0">
      <protection locked="0"/>
    </xf>
    <xf numFmtId="0" fontId="6" fillId="54" borderId="90" applyNumberFormat="0" applyProtection="0">
      <alignment horizontal="left" vertical="top" indent="1"/>
    </xf>
    <xf numFmtId="38" fontId="12" fillId="0" borderId="91" applyFill="0" applyBorder="0" applyAlignment="0" applyProtection="0">
      <protection locked="0"/>
    </xf>
    <xf numFmtId="0" fontId="6" fillId="54" borderId="90" applyNumberFormat="0" applyProtection="0">
      <alignment horizontal="left" vertical="top" indent="1"/>
    </xf>
    <xf numFmtId="0" fontId="6" fillId="55" borderId="90" applyNumberFormat="0" applyProtection="0">
      <alignment horizontal="left" vertical="top" indent="1"/>
    </xf>
    <xf numFmtId="0" fontId="6" fillId="50" borderId="90" applyNumberFormat="0" applyProtection="0">
      <alignment horizontal="left" vertical="top" indent="1"/>
    </xf>
    <xf numFmtId="38" fontId="12" fillId="0" borderId="91" applyFill="0" applyBorder="0" applyAlignment="0" applyProtection="0">
      <protection locked="0"/>
    </xf>
    <xf numFmtId="4" fontId="37" fillId="49" borderId="90" applyNumberFormat="0" applyProtection="0">
      <alignment horizontal="right" vertical="center"/>
    </xf>
    <xf numFmtId="0" fontId="6" fillId="55" borderId="90" applyNumberFormat="0" applyProtection="0">
      <alignment horizontal="left" vertical="center" indent="1"/>
    </xf>
    <xf numFmtId="0" fontId="6" fillId="55" borderId="90" applyNumberFormat="0" applyProtection="0">
      <alignment horizontal="left" vertical="top" indent="1"/>
    </xf>
    <xf numFmtId="0" fontId="6" fillId="54" borderId="90" applyNumberFormat="0" applyProtection="0">
      <alignment horizontal="left" vertical="center" indent="1"/>
    </xf>
    <xf numFmtId="0" fontId="6" fillId="38" borderId="90" applyNumberFormat="0" applyProtection="0">
      <alignment horizontal="left" vertical="top" indent="1"/>
    </xf>
    <xf numFmtId="0" fontId="6" fillId="55" borderId="90" applyNumberFormat="0" applyProtection="0">
      <alignment horizontal="left" vertical="center" indent="1"/>
    </xf>
    <xf numFmtId="0" fontId="12" fillId="38" borderId="90" applyNumberFormat="0" applyProtection="0">
      <alignment horizontal="center" vertical="top"/>
    </xf>
    <xf numFmtId="38" fontId="12" fillId="0" borderId="91" applyFill="0" applyBorder="0" applyAlignment="0" applyProtection="0">
      <protection locked="0"/>
    </xf>
    <xf numFmtId="38" fontId="12" fillId="0" borderId="91" applyFill="0" applyBorder="0" applyAlignment="0" applyProtection="0">
      <protection locked="0"/>
    </xf>
    <xf numFmtId="0" fontId="6" fillId="55" borderId="90" applyNumberFormat="0" applyProtection="0">
      <alignment horizontal="left" vertical="center" indent="1"/>
    </xf>
    <xf numFmtId="4" fontId="12" fillId="0" borderId="90" applyNumberFormat="0" applyProtection="0">
      <alignment horizontal="right" vertical="center"/>
    </xf>
    <xf numFmtId="0" fontId="12" fillId="38" borderId="90" applyNumberFormat="0" applyProtection="0">
      <alignment horizontal="left" vertical="top"/>
    </xf>
    <xf numFmtId="0" fontId="6" fillId="55" borderId="90" applyNumberFormat="0" applyProtection="0">
      <alignment horizontal="left" vertical="center" indent="1"/>
    </xf>
    <xf numFmtId="0" fontId="6" fillId="50" borderId="90" applyNumberFormat="0" applyProtection="0">
      <alignment horizontal="left" vertical="center" indent="1"/>
    </xf>
    <xf numFmtId="0" fontId="6" fillId="54" borderId="90" applyNumberFormat="0" applyProtection="0">
      <alignment horizontal="left" vertical="center" indent="1"/>
    </xf>
    <xf numFmtId="0" fontId="6" fillId="55" borderId="90" applyNumberFormat="0" applyProtection="0">
      <alignment horizontal="left" vertical="center" indent="1"/>
    </xf>
    <xf numFmtId="4" fontId="12" fillId="0" borderId="90" applyNumberFormat="0" applyProtection="0">
      <alignment horizontal="right" vertical="center"/>
    </xf>
    <xf numFmtId="4" fontId="37" fillId="49" borderId="90" applyNumberFormat="0" applyProtection="0">
      <alignment horizontal="right" vertical="center"/>
    </xf>
    <xf numFmtId="0" fontId="6" fillId="50" borderId="90" applyNumberFormat="0" applyProtection="0">
      <alignment horizontal="left" vertical="top" indent="1"/>
    </xf>
    <xf numFmtId="38" fontId="12" fillId="0" borderId="91" applyFill="0" applyBorder="0" applyAlignment="0" applyProtection="0">
      <protection locked="0"/>
    </xf>
    <xf numFmtId="0" fontId="6" fillId="50" borderId="90" applyNumberFormat="0" applyProtection="0">
      <alignment horizontal="left" vertical="top" indent="1"/>
    </xf>
    <xf numFmtId="4" fontId="12" fillId="0" borderId="90" applyNumberFormat="0" applyProtection="0">
      <alignment horizontal="left" vertical="center" indent="1"/>
    </xf>
    <xf numFmtId="38" fontId="12" fillId="0" borderId="91" applyFill="0" applyBorder="0" applyAlignment="0" applyProtection="0">
      <protection locked="0"/>
    </xf>
    <xf numFmtId="0" fontId="6" fillId="54" borderId="90" applyNumberFormat="0" applyProtection="0">
      <alignment horizontal="left" vertical="top" indent="1"/>
    </xf>
    <xf numFmtId="0" fontId="6" fillId="38" borderId="90" applyNumberFormat="0" applyProtection="0">
      <alignment horizontal="left" vertical="center" indent="1"/>
    </xf>
    <xf numFmtId="0" fontId="6" fillId="54" borderId="90" applyNumberFormat="0" applyProtection="0">
      <alignment horizontal="left" vertical="center" indent="1"/>
    </xf>
    <xf numFmtId="0" fontId="5" fillId="0" borderId="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0" fontId="6" fillId="0" borderId="0"/>
    <xf numFmtId="187"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71" fontId="6" fillId="0" borderId="0">
      <alignment horizontal="left" wrapText="1"/>
    </xf>
    <xf numFmtId="188"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8"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0" fontId="8" fillId="0" borderId="0"/>
    <xf numFmtId="0" fontId="8" fillId="0" borderId="0"/>
    <xf numFmtId="171" fontId="6" fillId="0" borderId="0">
      <alignment horizontal="left" wrapText="1"/>
    </xf>
    <xf numFmtId="171"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0" fontId="8" fillId="0" borderId="0"/>
    <xf numFmtId="187" fontId="6" fillId="0" borderId="0">
      <alignment horizontal="left" wrapText="1"/>
    </xf>
    <xf numFmtId="187"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71"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71" fontId="6" fillId="0" borderId="0">
      <alignment horizontal="left" wrapText="1"/>
    </xf>
    <xf numFmtId="171" fontId="6" fillId="0" borderId="0">
      <alignment horizontal="left" wrapText="1"/>
    </xf>
    <xf numFmtId="0" fontId="8" fillId="0" borderId="0"/>
    <xf numFmtId="0" fontId="8" fillId="0" borderId="0"/>
    <xf numFmtId="171" fontId="6" fillId="0" borderId="0">
      <alignment horizontal="left" wrapText="1"/>
    </xf>
    <xf numFmtId="171"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187" fontId="6" fillId="0" borderId="0">
      <alignment horizontal="left" wrapText="1"/>
    </xf>
    <xf numFmtId="0" fontId="8" fillId="0" borderId="0"/>
    <xf numFmtId="189" fontId="149" fillId="0" borderId="0" applyFill="0" applyBorder="0" applyAlignment="0"/>
    <xf numFmtId="41" fontId="6" fillId="34" borderId="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40"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3" fontId="118" fillId="0" borderId="0" applyFont="0" applyFill="0" applyBorder="0" applyAlignment="0" applyProtection="0"/>
    <xf numFmtId="0" fontId="150" fillId="0" borderId="0"/>
    <xf numFmtId="190" fontId="151" fillId="0" borderId="0">
      <protection locked="0"/>
    </xf>
    <xf numFmtId="0" fontId="150" fillId="0" borderId="0"/>
    <xf numFmtId="0" fontId="152" fillId="0" borderId="0" applyNumberFormat="0" applyAlignment="0">
      <alignment horizontal="left"/>
    </xf>
    <xf numFmtId="0" fontId="22" fillId="0" borderId="0" applyNumberFormat="0" applyAlignment="0"/>
    <xf numFmtId="0" fontId="24" fillId="0" borderId="0"/>
    <xf numFmtId="0" fontId="150" fillId="0" borderId="0"/>
    <xf numFmtId="0" fontId="24" fillId="0" borderId="0"/>
    <xf numFmtId="0" fontId="150" fillId="0" borderId="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191" fontId="6" fillId="0" borderId="0" applyFont="0" applyFill="0" applyBorder="0" applyAlignment="0" applyProtection="0"/>
    <xf numFmtId="0" fontId="118" fillId="0" borderId="0" applyFont="0" applyFill="0" applyBorder="0" applyAlignment="0" applyProtection="0"/>
    <xf numFmtId="171" fontId="6" fillId="0" borderId="0"/>
    <xf numFmtId="192" fontId="6" fillId="0" borderId="0" applyFont="0" applyFill="0" applyBorder="0" applyAlignment="0" applyProtection="0">
      <alignment horizontal="left" wrapText="1"/>
    </xf>
    <xf numFmtId="0" fontId="24" fillId="0" borderId="0"/>
    <xf numFmtId="0" fontId="27" fillId="0" borderId="26" applyNumberFormat="0" applyAlignment="0" applyProtection="0">
      <alignment horizontal="left"/>
    </xf>
    <xf numFmtId="0" fontId="27" fillId="0" borderId="2">
      <alignment horizontal="left"/>
    </xf>
    <xf numFmtId="38" fontId="20" fillId="0" borderId="0"/>
    <xf numFmtId="40" fontId="20" fillId="0" borderId="0"/>
    <xf numFmtId="10" fontId="7" fillId="33" borderId="69" applyNumberFormat="0" applyBorder="0" applyAlignment="0" applyProtection="0"/>
    <xf numFmtId="41" fontId="153" fillId="37" borderId="93">
      <alignment horizontal="left"/>
      <protection locked="0"/>
    </xf>
    <xf numFmtId="10" fontId="153" fillId="37" borderId="93">
      <alignment horizontal="right"/>
      <protection locked="0"/>
    </xf>
    <xf numFmtId="41" fontId="153" fillId="37" borderId="93">
      <alignment horizontal="left"/>
      <protection locked="0"/>
    </xf>
    <xf numFmtId="0" fontId="7" fillId="34" borderId="0"/>
    <xf numFmtId="3" fontId="154" fillId="0" borderId="0" applyFill="0" applyBorder="0" applyAlignment="0" applyProtection="0"/>
    <xf numFmtId="44" fontId="15" fillId="0" borderId="94" applyNumberFormat="0" applyFont="0" applyAlignment="0">
      <alignment horizontal="center"/>
    </xf>
    <xf numFmtId="44" fontId="15" fillId="0" borderId="95" applyNumberFormat="0" applyFont="0" applyAlignment="0">
      <alignment horizontal="center"/>
    </xf>
    <xf numFmtId="37" fontId="155" fillId="0" borderId="0"/>
    <xf numFmtId="193" fontId="156" fillId="0" borderId="0"/>
    <xf numFmtId="171" fontId="6" fillId="0" borderId="0">
      <alignment horizontal="left" wrapText="1"/>
    </xf>
    <xf numFmtId="174" fontId="6" fillId="0" borderId="0">
      <alignment horizontal="left" wrapText="1"/>
    </xf>
    <xf numFmtId="0" fontId="150" fillId="0" borderId="0"/>
    <xf numFmtId="9" fontId="40"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41" fontId="6" fillId="55" borderId="93"/>
    <xf numFmtId="0" fontId="11" fillId="0" borderId="0" applyNumberFormat="0" applyFont="0" applyFill="0" applyBorder="0" applyAlignment="0" applyProtection="0">
      <alignment horizontal="left"/>
    </xf>
    <xf numFmtId="15" fontId="11" fillId="0" borderId="0" applyFont="0" applyFill="0" applyBorder="0" applyAlignment="0" applyProtection="0"/>
    <xf numFmtId="4" fontId="11" fillId="0" borderId="0" applyFont="0" applyFill="0" applyBorder="0" applyAlignment="0" applyProtection="0"/>
    <xf numFmtId="0" fontId="157" fillId="0" borderId="42">
      <alignment horizontal="center"/>
    </xf>
    <xf numFmtId="3" fontId="11" fillId="0" borderId="0" applyFont="0" applyFill="0" applyBorder="0" applyAlignment="0" applyProtection="0"/>
    <xf numFmtId="0" fontId="11" fillId="81" borderId="0" applyNumberFormat="0" applyFont="0" applyBorder="0" applyAlignment="0" applyProtection="0"/>
    <xf numFmtId="0" fontId="150" fillId="0" borderId="0"/>
    <xf numFmtId="3" fontId="158" fillId="0" borderId="0" applyFill="0" applyBorder="0" applyAlignment="0" applyProtection="0"/>
    <xf numFmtId="0" fontId="159" fillId="0" borderId="0"/>
    <xf numFmtId="3" fontId="158" fillId="0" borderId="0" applyFill="0" applyBorder="0" applyAlignment="0" applyProtection="0"/>
    <xf numFmtId="42" fontId="6" fillId="33" borderId="0"/>
    <xf numFmtId="42" fontId="6" fillId="33" borderId="3">
      <alignment vertical="center"/>
    </xf>
    <xf numFmtId="0" fontId="15" fillId="33" borderId="80" applyNumberFormat="0">
      <alignment horizontal="center" vertical="center" wrapText="1"/>
    </xf>
    <xf numFmtId="10" fontId="6" fillId="33" borderId="0"/>
    <xf numFmtId="194" fontId="6" fillId="33" borderId="0"/>
    <xf numFmtId="164" fontId="20" fillId="0" borderId="0" applyBorder="0" applyAlignment="0"/>
    <xf numFmtId="42" fontId="6" fillId="33" borderId="96">
      <alignment horizontal="left"/>
    </xf>
    <xf numFmtId="194" fontId="160" fillId="33" borderId="96">
      <alignment horizontal="left"/>
    </xf>
    <xf numFmtId="164" fontId="20" fillId="0" borderId="0" applyBorder="0" applyAlignment="0"/>
    <xf numFmtId="14" fontId="47" fillId="0" borderId="0" applyNumberFormat="0" applyFill="0" applyBorder="0" applyAlignment="0" applyProtection="0">
      <alignment horizontal="left"/>
    </xf>
    <xf numFmtId="195" fontId="6" fillId="0" borderId="0" applyFont="0" applyFill="0" applyAlignment="0">
      <alignment horizontal="right"/>
    </xf>
    <xf numFmtId="39" fontId="6" fillId="82" borderId="0"/>
    <xf numFmtId="38" fontId="7" fillId="0" borderId="97"/>
    <xf numFmtId="38" fontId="20" fillId="0" borderId="96"/>
    <xf numFmtId="39" fontId="47" fillId="79" borderId="0"/>
    <xf numFmtId="164" fontId="6" fillId="0" borderId="0">
      <alignment horizontal="left" wrapText="1"/>
    </xf>
    <xf numFmtId="165" fontId="6" fillId="0" borderId="0">
      <alignment horizontal="left" wrapText="1"/>
    </xf>
    <xf numFmtId="40" fontId="161" fillId="0" borderId="0" applyBorder="0">
      <alignment horizontal="right"/>
    </xf>
    <xf numFmtId="41" fontId="19" fillId="33" borderId="0">
      <alignment horizontal="left"/>
    </xf>
    <xf numFmtId="196" fontId="162" fillId="33" borderId="0">
      <alignment horizontal="left" vertical="center"/>
    </xf>
    <xf numFmtId="0" fontId="15" fillId="33" borderId="0">
      <alignment horizontal="left" wrapText="1"/>
    </xf>
    <xf numFmtId="0" fontId="163" fillId="0" borderId="0">
      <alignment horizontal="left" vertical="center"/>
    </xf>
    <xf numFmtId="0" fontId="150" fillId="0" borderId="98"/>
    <xf numFmtId="0" fontId="8" fillId="0" borderId="0"/>
    <xf numFmtId="43" fontId="78" fillId="0" borderId="0" applyFont="0" applyFill="0" applyBorder="0" applyAlignment="0" applyProtection="0"/>
    <xf numFmtId="9" fontId="78" fillId="0" borderId="0" applyFont="0" applyFill="0" applyBorder="0" applyAlignment="0" applyProtection="0"/>
    <xf numFmtId="0" fontId="15" fillId="0" borderId="69">
      <alignment horizontal="center" vertical="center" wrapText="1"/>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33" borderId="102" applyNumberFormat="0" applyProtection="0">
      <alignment horizontal="right" vertical="center"/>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33" borderId="99" applyNumberFormat="0" applyProtection="0">
      <alignment horizontal="right" vertical="center"/>
    </xf>
    <xf numFmtId="4" fontId="12" fillId="33" borderId="92"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38" fontId="12" fillId="0" borderId="101" applyFill="0" applyBorder="0" applyAlignment="0" applyProtection="0">
      <protection locked="0"/>
    </xf>
    <xf numFmtId="4" fontId="12" fillId="0" borderId="90" applyNumberFormat="0" applyProtection="0">
      <alignment horizontal="righ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0" borderId="90" applyNumberFormat="0" applyProtection="0">
      <alignment horizontal="left" vertical="center" indent="1"/>
    </xf>
    <xf numFmtId="0" fontId="12" fillId="38" borderId="90" applyNumberFormat="0" applyProtection="0">
      <alignment horizontal="left" vertical="top"/>
    </xf>
    <xf numFmtId="4" fontId="30" fillId="36" borderId="90" applyNumberFormat="0" applyProtection="0">
      <alignmen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8" borderId="90" applyNumberFormat="0" applyProtection="0"/>
    <xf numFmtId="4" fontId="30" fillId="37"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38" fontId="12" fillId="0" borderId="104" applyFill="0" applyBorder="0" applyAlignment="0" applyProtection="0">
      <protection locked="0"/>
    </xf>
    <xf numFmtId="38" fontId="12" fillId="0" borderId="104" applyFill="0" applyBorder="0" applyAlignment="0" applyProtection="0">
      <protection locked="0"/>
    </xf>
    <xf numFmtId="0" fontId="6" fillId="0" borderId="0"/>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0" borderId="90" applyNumberFormat="0" applyProtection="0">
      <alignment horizontal="left" vertical="center" indent="1"/>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0" fontId="110" fillId="79" borderId="103"/>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0" fontId="110" fillId="79" borderId="103"/>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0" borderId="90" applyNumberFormat="0" applyProtection="0">
      <alignment horizontal="left" vertical="center" indent="1"/>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33" borderId="102" applyNumberFormat="0" applyProtection="0">
      <alignment horizontal="right" vertical="center"/>
    </xf>
    <xf numFmtId="38" fontId="12" fillId="0" borderId="104" applyFill="0" applyBorder="0" applyAlignment="0" applyProtection="0">
      <protection locked="0"/>
    </xf>
    <xf numFmtId="38" fontId="12" fillId="0" borderId="104" applyFill="0" applyBorder="0" applyAlignment="0" applyProtection="0">
      <protection locked="0"/>
    </xf>
    <xf numFmtId="4" fontId="12" fillId="0" borderId="90" applyNumberFormat="0" applyProtection="0">
      <alignment horizontal="right" vertical="center"/>
    </xf>
    <xf numFmtId="4" fontId="30" fillId="38" borderId="90" applyNumberFormat="0" applyProtection="0"/>
    <xf numFmtId="4" fontId="30" fillId="37"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0" fontId="12" fillId="38" borderId="90" applyNumberFormat="0" applyProtection="0">
      <alignment horizontal="left" vertical="top"/>
    </xf>
    <xf numFmtId="4" fontId="12" fillId="0" borderId="90" applyNumberFormat="0" applyProtection="0">
      <alignment horizontal="right" vertical="center"/>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38" fontId="12" fillId="0" borderId="104" applyFill="0" applyBorder="0" applyAlignment="0" applyProtection="0">
      <protection locked="0"/>
    </xf>
    <xf numFmtId="0" fontId="12" fillId="38" borderId="90" applyNumberFormat="0" applyProtection="0">
      <alignment horizontal="left" vertical="top"/>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7"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30" fillId="38" borderId="90" applyNumberFormat="0" applyProtection="0"/>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7" borderId="90" applyNumberFormat="0" applyProtection="0">
      <alignment horizontal="left" vertical="center" indent="1"/>
    </xf>
    <xf numFmtId="0" fontId="12" fillId="38" borderId="90" applyNumberFormat="0" applyProtection="0">
      <alignment horizontal="left" vertical="top"/>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6" borderId="90" applyNumberFormat="0" applyProtection="0">
      <alignment vertical="center"/>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7"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38" fontId="12" fillId="0" borderId="104" applyFill="0" applyBorder="0" applyAlignment="0" applyProtection="0">
      <protection locked="0"/>
    </xf>
    <xf numFmtId="4" fontId="30" fillId="38" borderId="90" applyNumberFormat="0" applyProtection="0"/>
    <xf numFmtId="4" fontId="30" fillId="36" borderId="90" applyNumberFormat="0" applyProtection="0">
      <alignment vertical="center"/>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0" borderId="90" applyNumberFormat="0" applyProtection="0">
      <alignment horizontal="left" vertical="center" indent="1"/>
    </xf>
    <xf numFmtId="4" fontId="12" fillId="0" borderId="90" applyNumberFormat="0" applyProtection="0">
      <alignment horizontal="left" vertical="center" indent="1"/>
    </xf>
    <xf numFmtId="38" fontId="12" fillId="0" borderId="104" applyFill="0" applyBorder="0" applyAlignment="0" applyProtection="0">
      <protection locked="0"/>
    </xf>
    <xf numFmtId="4" fontId="30" fillId="37"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0" fontId="12" fillId="38" borderId="90" applyNumberFormat="0" applyProtection="0">
      <alignment horizontal="left" vertical="top"/>
    </xf>
    <xf numFmtId="4" fontId="12" fillId="0" borderId="90" applyNumberFormat="0" applyProtection="0">
      <alignment horizontal="right" vertical="center"/>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4" fontId="12" fillId="0" borderId="90" applyNumberFormat="0" applyProtection="0">
      <alignment horizontal="left" vertical="center" indent="1"/>
    </xf>
    <xf numFmtId="4" fontId="30" fillId="37"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right" vertical="center"/>
    </xf>
    <xf numFmtId="0" fontId="12" fillId="38" borderId="90" applyNumberFormat="0" applyProtection="0">
      <alignment horizontal="left" vertical="top"/>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7"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30" fillId="38" borderId="90" applyNumberFormat="0" applyProtection="0"/>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38" fontId="12" fillId="0" borderId="104" applyFill="0" applyBorder="0" applyAlignment="0" applyProtection="0">
      <protection locked="0"/>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right" vertical="center"/>
    </xf>
    <xf numFmtId="4" fontId="30" fillId="38" borderId="90" applyNumberFormat="0" applyProtection="0"/>
    <xf numFmtId="4" fontId="30" fillId="38" borderId="90" applyNumberFormat="0" applyProtection="0"/>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7" borderId="90" applyNumberFormat="0" applyProtection="0">
      <alignment horizontal="left" vertical="center" indent="1"/>
    </xf>
    <xf numFmtId="0" fontId="12" fillId="38" borderId="90" applyNumberFormat="0" applyProtection="0">
      <alignment horizontal="left" vertical="top"/>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6" borderId="90" applyNumberFormat="0" applyProtection="0">
      <alignment vertical="center"/>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7"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0" fontId="12" fillId="38" borderId="90" applyNumberFormat="0" applyProtection="0">
      <alignment horizontal="left" vertical="top"/>
    </xf>
    <xf numFmtId="4" fontId="12" fillId="0" borderId="90" applyNumberFormat="0" applyProtection="0">
      <alignment horizontal="right" vertical="center"/>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38" fontId="12" fillId="0" borderId="104" applyFill="0" applyBorder="0" applyAlignment="0" applyProtection="0">
      <protection locked="0"/>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38" fontId="12" fillId="0" borderId="104" applyFill="0" applyBorder="0" applyAlignment="0" applyProtection="0">
      <protection locked="0"/>
    </xf>
    <xf numFmtId="4" fontId="30" fillId="37"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30" fillId="38" borderId="90" applyNumberFormat="0" applyProtection="0"/>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38" fontId="12" fillId="0" borderId="104" applyFill="0" applyBorder="0" applyAlignment="0" applyProtection="0">
      <protection locked="0"/>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7" borderId="90" applyNumberFormat="0" applyProtection="0">
      <alignment horizontal="left" vertical="center" indent="1"/>
    </xf>
    <xf numFmtId="0" fontId="12" fillId="38" borderId="90" applyNumberFormat="0" applyProtection="0">
      <alignment horizontal="left" vertical="top"/>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6" borderId="90" applyNumberFormat="0" applyProtection="0">
      <alignment vertical="center"/>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7"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0" fontId="6" fillId="54" borderId="90" applyNumberFormat="0" applyProtection="0">
      <alignment horizontal="left" vertical="top"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4" fontId="31" fillId="37" borderId="90" applyNumberFormat="0" applyProtection="0">
      <alignment vertical="center"/>
    </xf>
    <xf numFmtId="4" fontId="30" fillId="37" borderId="90" applyNumberFormat="0" applyProtection="0">
      <alignment vertical="center"/>
    </xf>
    <xf numFmtId="0" fontId="6" fillId="55" borderId="90" applyNumberFormat="0" applyProtection="0">
      <alignment horizontal="left" vertical="top" indent="1"/>
    </xf>
    <xf numFmtId="0" fontId="30" fillId="37" borderId="90" applyNumberFormat="0" applyProtection="0">
      <alignment horizontal="left" vertical="top" indent="1"/>
    </xf>
    <xf numFmtId="0" fontId="6" fillId="55" borderId="90" applyNumberFormat="0" applyProtection="0">
      <alignment horizontal="left" vertical="top" indent="1"/>
    </xf>
    <xf numFmtId="4" fontId="12" fillId="39" borderId="90" applyNumberFormat="0" applyProtection="0">
      <alignment horizontal="right" vertical="center"/>
    </xf>
    <xf numFmtId="4" fontId="12" fillId="40" borderId="90" applyNumberFormat="0" applyProtection="0">
      <alignment horizontal="right" vertical="center"/>
    </xf>
    <xf numFmtId="4" fontId="12" fillId="41" borderId="90" applyNumberFormat="0" applyProtection="0">
      <alignment horizontal="right" vertical="center"/>
    </xf>
    <xf numFmtId="4" fontId="12" fillId="42" borderId="90" applyNumberFormat="0" applyProtection="0">
      <alignment horizontal="right" vertical="center"/>
    </xf>
    <xf numFmtId="4" fontId="12" fillId="43" borderId="90" applyNumberFormat="0" applyProtection="0">
      <alignment horizontal="right" vertical="center"/>
    </xf>
    <xf numFmtId="4" fontId="12" fillId="44" borderId="90" applyNumberFormat="0" applyProtection="0">
      <alignment horizontal="right" vertical="center"/>
    </xf>
    <xf numFmtId="4" fontId="12" fillId="45" borderId="90" applyNumberFormat="0" applyProtection="0">
      <alignment horizontal="right" vertical="center"/>
    </xf>
    <xf numFmtId="4" fontId="12" fillId="46" borderId="90" applyNumberFormat="0" applyProtection="0">
      <alignment horizontal="right" vertical="center"/>
    </xf>
    <xf numFmtId="4" fontId="12" fillId="47" borderId="90" applyNumberFormat="0" applyProtection="0">
      <alignment horizontal="right" vertical="center"/>
    </xf>
    <xf numFmtId="4" fontId="12" fillId="51" borderId="90" applyNumberFormat="0" applyProtection="0">
      <alignment horizontal="right" vertical="center"/>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4" fontId="12" fillId="35" borderId="90" applyNumberFormat="0" applyProtection="0">
      <alignment vertical="center"/>
    </xf>
    <xf numFmtId="4" fontId="35" fillId="35" borderId="90" applyNumberFormat="0" applyProtection="0">
      <alignment vertical="center"/>
    </xf>
    <xf numFmtId="4" fontId="12" fillId="35" borderId="90" applyNumberFormat="0" applyProtection="0">
      <alignment horizontal="left" vertical="center" indent="1"/>
    </xf>
    <xf numFmtId="0" fontId="12" fillId="35" borderId="90" applyNumberFormat="0" applyProtection="0">
      <alignment horizontal="left" vertical="top" indent="1"/>
    </xf>
    <xf numFmtId="4" fontId="35" fillId="49" borderId="90" applyNumberFormat="0" applyProtection="0">
      <alignment horizontal="right" vertical="center"/>
    </xf>
    <xf numFmtId="0" fontId="12" fillId="38" borderId="90" applyNumberFormat="0" applyProtection="0">
      <alignment horizontal="center" vertical="top"/>
    </xf>
    <xf numFmtId="38" fontId="12" fillId="0" borderId="104" applyFill="0" applyBorder="0" applyAlignment="0" applyProtection="0">
      <protection locked="0"/>
    </xf>
    <xf numFmtId="4" fontId="37" fillId="49" borderId="90" applyNumberFormat="0" applyProtection="0">
      <alignment horizontal="right" vertical="center"/>
    </xf>
    <xf numFmtId="38" fontId="12" fillId="0" borderId="104" applyFill="0" applyBorder="0" applyAlignment="0" applyProtection="0">
      <protection locked="0"/>
    </xf>
    <xf numFmtId="0" fontId="6" fillId="55" borderId="90" applyNumberFormat="0" applyProtection="0">
      <alignment horizontal="left" vertical="top" indent="1"/>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center"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50" borderId="90" applyNumberFormat="0" applyProtection="0">
      <alignment horizontal="left" vertical="top"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center"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38" borderId="90" applyNumberFormat="0" applyProtection="0">
      <alignment horizontal="left" vertical="top"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center"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4" borderId="90" applyNumberFormat="0" applyProtection="0">
      <alignment horizontal="left" vertical="top"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center"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0" fontId="6" fillId="55" borderId="90" applyNumberFormat="0" applyProtection="0">
      <alignment horizontal="left" vertical="top" indent="1"/>
    </xf>
    <xf numFmtId="4" fontId="12" fillId="49" borderId="90" applyNumberFormat="0" applyProtection="0">
      <alignment horizontal="right" vertical="center"/>
    </xf>
    <xf numFmtId="4" fontId="12" fillId="0" borderId="90" applyNumberFormat="0" applyProtection="0">
      <alignment horizontal="left" vertical="center" indent="1"/>
    </xf>
    <xf numFmtId="4" fontId="12" fillId="51" borderId="90" applyNumberFormat="0" applyProtection="0">
      <alignment horizontal="left" vertical="center" indent="1"/>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4" fontId="37" fillId="49" borderId="90" applyNumberFormat="0" applyProtection="0">
      <alignment horizontal="right" vertical="center"/>
    </xf>
    <xf numFmtId="0" fontId="110" fillId="79" borderId="89"/>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30" fillId="37" borderId="90" applyNumberFormat="0" applyProtection="0">
      <alignment vertical="center"/>
    </xf>
    <xf numFmtId="38" fontId="12" fillId="0" borderId="91" applyFill="0" applyBorder="0" applyAlignment="0" applyProtection="0">
      <protection locked="0"/>
    </xf>
    <xf numFmtId="0" fontId="12" fillId="38" borderId="90" applyNumberFormat="0" applyProtection="0">
      <alignment horizontal="center" vertical="top"/>
    </xf>
    <xf numFmtId="4" fontId="12" fillId="33" borderId="92"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38" fontId="12" fillId="0" borderId="91" applyFill="0" applyBorder="0" applyAlignment="0" applyProtection="0">
      <protection locked="0"/>
    </xf>
    <xf numFmtId="4" fontId="12" fillId="0" borderId="90" applyNumberFormat="0" applyProtection="0">
      <alignment horizontal="right" vertical="center"/>
    </xf>
    <xf numFmtId="38" fontId="12" fillId="0" borderId="91" applyFill="0" applyBorder="0" applyAlignment="0" applyProtection="0">
      <protection locked="0"/>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30" fillId="36" borderId="90" applyNumberFormat="0" applyProtection="0">
      <alignmen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8" borderId="90" applyNumberFormat="0" applyProtection="0"/>
    <xf numFmtId="4" fontId="30" fillId="37"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12" fillId="0" borderId="90" applyNumberFormat="0" applyProtection="0">
      <alignment horizontal="left" vertical="center" indent="1"/>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12" fillId="0" borderId="90" applyNumberFormat="0" applyProtection="0">
      <alignment horizontal="left" vertical="center" indent="1"/>
    </xf>
    <xf numFmtId="38" fontId="12" fillId="0" borderId="104"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12" fillId="0" borderId="90" applyNumberFormat="0" applyProtection="0">
      <alignment horizontal="right" vertical="center"/>
    </xf>
    <xf numFmtId="38" fontId="12" fillId="0" borderId="91" applyFill="0" applyBorder="0" applyAlignment="0" applyProtection="0">
      <protection locked="0"/>
    </xf>
    <xf numFmtId="4" fontId="30" fillId="38" borderId="90" applyNumberFormat="0" applyProtection="0"/>
    <xf numFmtId="4" fontId="30" fillId="37" borderId="90" applyNumberFormat="0" applyProtection="0">
      <alignment horizontal="left" vertical="center" indent="1"/>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0" fontId="12" fillId="38" borderId="90" applyNumberFormat="0" applyProtection="0">
      <alignment horizontal="left" vertical="top"/>
    </xf>
    <xf numFmtId="38" fontId="12" fillId="0" borderId="91" applyFill="0" applyBorder="0" applyAlignment="0" applyProtection="0">
      <protection locked="0"/>
    </xf>
    <xf numFmtId="4" fontId="30" fillId="38" borderId="90" applyNumberFormat="0" applyProtection="0"/>
    <xf numFmtId="0" fontId="12" fillId="38" borderId="90" applyNumberFormat="0" applyProtection="0">
      <alignment horizontal="left" vertical="top"/>
    </xf>
    <xf numFmtId="4" fontId="12" fillId="0" borderId="90" applyNumberFormat="0" applyProtection="0">
      <alignment horizontal="righ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30" fillId="37" borderId="90" applyNumberFormat="0" applyProtection="0">
      <alignment horizontal="left" vertical="center" indent="1"/>
    </xf>
    <xf numFmtId="0" fontId="12" fillId="38" borderId="90" applyNumberFormat="0" applyProtection="0">
      <alignment horizontal="left" vertical="top"/>
    </xf>
    <xf numFmtId="4" fontId="30" fillId="38" borderId="90" applyNumberFormat="0" applyProtection="0"/>
    <xf numFmtId="0" fontId="12" fillId="38" borderId="90" applyNumberFormat="0" applyProtection="0">
      <alignment horizontal="left" vertical="top"/>
    </xf>
    <xf numFmtId="4" fontId="30" fillId="38" borderId="90" applyNumberFormat="0" applyProtection="0"/>
    <xf numFmtId="0" fontId="12" fillId="38" borderId="90" applyNumberFormat="0" applyProtection="0">
      <alignment horizontal="left" vertical="top"/>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right" vertical="center"/>
    </xf>
    <xf numFmtId="4" fontId="30" fillId="37" borderId="90" applyNumberFormat="0" applyProtection="0">
      <alignment horizontal="left" vertical="center" indent="1"/>
    </xf>
    <xf numFmtId="4" fontId="12" fillId="33" borderId="92" applyNumberFormat="0" applyProtection="0">
      <alignment horizontal="righ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0" fontId="12" fillId="38" borderId="90" applyNumberFormat="0" applyProtection="0">
      <alignment horizontal="left" vertical="top"/>
    </xf>
    <xf numFmtId="38" fontId="12" fillId="0" borderId="104" applyFill="0" applyBorder="0" applyAlignment="0" applyProtection="0">
      <protection locked="0"/>
    </xf>
    <xf numFmtId="38" fontId="12" fillId="0" borderId="104" applyFill="0" applyBorder="0" applyAlignment="0" applyProtection="0">
      <protection locked="0"/>
    </xf>
    <xf numFmtId="4" fontId="12" fillId="0" borderId="90" applyNumberFormat="0" applyProtection="0">
      <alignment horizontal="left" vertical="center" indent="1"/>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0" fontId="12" fillId="38" borderId="90" applyNumberFormat="0" applyProtection="0">
      <alignment horizontal="left" vertical="top"/>
    </xf>
    <xf numFmtId="4" fontId="12" fillId="0" borderId="90" applyNumberFormat="0" applyProtection="0">
      <alignment horizontal="right" vertical="center"/>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0" fontId="12" fillId="38" borderId="90" applyNumberFormat="0" applyProtection="0">
      <alignment horizontal="left" vertical="top"/>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38" fontId="12" fillId="0" borderId="104" applyFill="0" applyBorder="0" applyAlignment="0" applyProtection="0">
      <protection locked="0"/>
    </xf>
    <xf numFmtId="4" fontId="12" fillId="0" borderId="90" applyNumberFormat="0" applyProtection="0">
      <alignment horizontal="left" vertical="center" indent="1"/>
    </xf>
    <xf numFmtId="4" fontId="30" fillId="37"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30" fillId="38" borderId="90" applyNumberFormat="0" applyProtection="0"/>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0" fontId="12" fillId="38" borderId="90" applyNumberFormat="0" applyProtection="0">
      <alignment horizontal="left" vertical="top"/>
    </xf>
    <xf numFmtId="4" fontId="30" fillId="36" borderId="90" applyNumberFormat="0" applyProtection="0">
      <alignment vertical="center"/>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right" vertical="center"/>
    </xf>
    <xf numFmtId="4" fontId="30" fillId="37" borderId="90" applyNumberFormat="0" applyProtection="0">
      <alignment horizontal="left" vertical="center" indent="1"/>
    </xf>
    <xf numFmtId="0" fontId="12" fillId="38" borderId="90" applyNumberFormat="0" applyProtection="0">
      <alignment horizontal="left" vertical="top"/>
    </xf>
    <xf numFmtId="4" fontId="30" fillId="37"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6" borderId="90" applyNumberFormat="0" applyProtection="0">
      <alignment vertical="center"/>
    </xf>
    <xf numFmtId="4" fontId="12" fillId="0" borderId="90" applyNumberFormat="0" applyProtection="0">
      <alignment horizontal="right" vertical="center"/>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30" fillId="37" borderId="90" applyNumberFormat="0" applyProtection="0">
      <alignment horizontal="left" vertical="center" indent="1"/>
    </xf>
    <xf numFmtId="4" fontId="12" fillId="33" borderId="90" applyNumberFormat="0" applyProtection="0">
      <alignment horizontal="left" vertical="center" indent="1"/>
    </xf>
    <xf numFmtId="0" fontId="12" fillId="38" borderId="90" applyNumberFormat="0" applyProtection="0">
      <alignment horizontal="left" vertical="top"/>
    </xf>
    <xf numFmtId="4" fontId="12" fillId="0" borderId="90" applyNumberFormat="0" applyProtection="0">
      <alignment horizontal="left" vertical="center" indent="1"/>
    </xf>
    <xf numFmtId="4" fontId="12" fillId="0" borderId="90" applyNumberFormat="0" applyProtection="0">
      <alignment horizontal="left" vertical="center" indent="1"/>
    </xf>
    <xf numFmtId="4" fontId="30" fillId="37" borderId="90" applyNumberFormat="0" applyProtection="0">
      <alignment horizontal="left" vertical="center" indent="1"/>
    </xf>
    <xf numFmtId="4" fontId="12" fillId="0" borderId="90" applyNumberFormat="0" applyProtection="0">
      <alignment horizontal="right" vertical="center"/>
    </xf>
    <xf numFmtId="4" fontId="12" fillId="0" borderId="90" applyNumberFormat="0" applyProtection="0">
      <alignment horizontal="right" vertical="center"/>
    </xf>
    <xf numFmtId="4" fontId="30" fillId="38" borderId="90" applyNumberFormat="0" applyProtection="0"/>
    <xf numFmtId="4" fontId="12" fillId="0" borderId="90" applyNumberFormat="0" applyProtection="0">
      <alignment horizontal="righ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30" fillId="36" borderId="90" applyNumberFormat="0" applyProtection="0">
      <alignment vertical="center"/>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30" fillId="36" borderId="90" applyNumberFormat="0" applyProtection="0">
      <alignment vertical="center"/>
    </xf>
    <xf numFmtId="4" fontId="30" fillId="37" borderId="90" applyNumberFormat="0" applyProtection="0">
      <alignment horizontal="left" vertical="center" indent="1"/>
    </xf>
    <xf numFmtId="4" fontId="30" fillId="38" borderId="90" applyNumberFormat="0" applyProtection="0"/>
    <xf numFmtId="4" fontId="12" fillId="0" borderId="90" applyNumberFormat="0" applyProtection="0">
      <alignment horizontal="right" vertical="center"/>
    </xf>
    <xf numFmtId="4" fontId="12" fillId="0" borderId="90" applyNumberFormat="0" applyProtection="0">
      <alignment horizontal="left" vertical="center" indent="1"/>
    </xf>
    <xf numFmtId="0" fontId="12" fillId="38" borderId="90" applyNumberFormat="0" applyProtection="0">
      <alignment horizontal="left" vertical="top"/>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4" fontId="12" fillId="0" borderId="90" applyNumberFormat="0" applyProtection="0">
      <alignment horizontal="left" vertical="center" indent="1"/>
    </xf>
    <xf numFmtId="4" fontId="12" fillId="33" borderId="90" applyNumberFormat="0" applyProtection="0">
      <alignment horizontal="left" vertical="center" indent="1"/>
    </xf>
    <xf numFmtId="4" fontId="12" fillId="0" borderId="90" applyNumberFormat="0" applyProtection="0">
      <alignment horizontal="left" vertical="center" indent="1"/>
    </xf>
    <xf numFmtId="38" fontId="12" fillId="0" borderId="104" applyFill="0" applyBorder="0" applyAlignment="0" applyProtection="0">
      <protection locked="0"/>
    </xf>
    <xf numFmtId="0" fontId="110" fillId="79" borderId="89"/>
    <xf numFmtId="38" fontId="12" fillId="0" borderId="104" applyFill="0" applyBorder="0" applyAlignment="0" applyProtection="0">
      <protection locked="0"/>
    </xf>
    <xf numFmtId="4" fontId="12" fillId="33" borderId="92" applyNumberFormat="0" applyProtection="0">
      <alignment horizontal="right" vertical="center"/>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91" applyFill="0" applyBorder="0" applyAlignment="0" applyProtection="0">
      <protection locked="0"/>
    </xf>
    <xf numFmtId="38" fontId="12" fillId="0" borderId="104" applyFill="0" applyBorder="0" applyAlignment="0" applyProtection="0">
      <protection locked="0"/>
    </xf>
    <xf numFmtId="0" fontId="3" fillId="0" borderId="0"/>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0" fontId="110" fillId="79" borderId="100"/>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4" fontId="12" fillId="33" borderId="102" applyNumberFormat="0" applyProtection="0">
      <alignment horizontal="right" vertical="center"/>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4" fontId="12" fillId="33" borderId="99" applyNumberFormat="0" applyProtection="0">
      <alignment horizontal="right" vertical="center"/>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0" fontId="110" fillId="79" borderId="103"/>
    <xf numFmtId="4" fontId="12" fillId="33" borderId="99" applyNumberFormat="0" applyProtection="0">
      <alignment horizontal="right" vertical="center"/>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4" fontId="12" fillId="33" borderId="102" applyNumberFormat="0" applyProtection="0">
      <alignment horizontal="right" vertical="center"/>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4" fontId="12" fillId="33" borderId="102" applyNumberFormat="0" applyProtection="0">
      <alignment horizontal="right" vertical="center"/>
    </xf>
    <xf numFmtId="38" fontId="12" fillId="0" borderId="101" applyFill="0" applyBorder="0" applyAlignment="0" applyProtection="0">
      <protection locked="0"/>
    </xf>
    <xf numFmtId="4" fontId="12" fillId="33" borderId="99" applyNumberFormat="0" applyProtection="0">
      <alignment horizontal="right" vertical="center"/>
    </xf>
    <xf numFmtId="0" fontId="110" fillId="79" borderId="100"/>
    <xf numFmtId="38" fontId="12" fillId="0" borderId="101" applyFill="0" applyBorder="0" applyAlignment="0" applyProtection="0">
      <protection locked="0"/>
    </xf>
    <xf numFmtId="38" fontId="12" fillId="0" borderId="104" applyFill="0" applyBorder="0" applyAlignment="0" applyProtection="0">
      <protection locked="0"/>
    </xf>
    <xf numFmtId="4" fontId="12" fillId="33" borderId="99" applyNumberFormat="0" applyProtection="0">
      <alignment horizontal="right" vertical="center"/>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0" fontId="110" fillId="79" borderId="100"/>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38" fontId="12" fillId="0" borderId="104" applyFill="0" applyBorder="0" applyAlignment="0" applyProtection="0">
      <protection locked="0"/>
    </xf>
    <xf numFmtId="38" fontId="12" fillId="0" borderId="101" applyFill="0" applyBorder="0" applyAlignment="0" applyProtection="0">
      <protection locked="0"/>
    </xf>
    <xf numFmtId="38" fontId="12" fillId="0" borderId="101" applyFill="0" applyBorder="0" applyAlignment="0" applyProtection="0">
      <protection locked="0"/>
    </xf>
    <xf numFmtId="0" fontId="5" fillId="0" borderId="0"/>
    <xf numFmtId="43" fontId="5" fillId="0" borderId="0" applyFont="0" applyFill="0" applyBorder="0" applyAlignment="0" applyProtection="0"/>
    <xf numFmtId="9" fontId="5" fillId="0" borderId="0" applyFont="0" applyFill="0" applyBorder="0" applyAlignment="0" applyProtection="0"/>
    <xf numFmtId="3" fontId="118" fillId="0" borderId="0" applyFont="0" applyFill="0" applyBorder="0" applyAlignment="0" applyProtection="0"/>
    <xf numFmtId="0" fontId="118" fillId="0" borderId="0" applyFont="0" applyFill="0" applyBorder="0" applyAlignment="0" applyProtection="0"/>
    <xf numFmtId="10" fontId="7" fillId="33" borderId="24" applyNumberFormat="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5" fillId="0" borderId="0"/>
    <xf numFmtId="43" fontId="6"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 fontId="30" fillId="38" borderId="0" applyNumberFormat="0" applyProtection="0">
      <alignment horizontal="left" vertical="center" indent="1"/>
    </xf>
    <xf numFmtId="0" fontId="5" fillId="0" borderId="0"/>
    <xf numFmtId="43" fontId="5" fillId="0" borderId="0" applyFont="0" applyFill="0" applyBorder="0" applyAlignment="0" applyProtection="0"/>
    <xf numFmtId="9" fontId="5" fillId="0" borderId="0" applyFont="0" applyFill="0" applyBorder="0" applyAlignment="0" applyProtection="0"/>
    <xf numFmtId="0" fontId="118" fillId="0" borderId="0" applyFont="0" applyFill="0" applyBorder="0" applyAlignment="0" applyProtection="0"/>
    <xf numFmtId="3" fontId="118" fillId="0" borderId="0" applyFont="0" applyFill="0" applyBorder="0" applyAlignment="0" applyProtection="0"/>
    <xf numFmtId="4" fontId="51" fillId="0" borderId="0" applyNumberFormat="0" applyProtection="0">
      <alignment horizontal="left" vertical="center"/>
    </xf>
    <xf numFmtId="4" fontId="51" fillId="0" borderId="0" applyNumberFormat="0" applyProtection="0">
      <alignment horizontal="left" vertical="center"/>
    </xf>
    <xf numFmtId="44" fontId="5" fillId="0" borderId="0" applyFont="0" applyFill="0" applyBorder="0" applyAlignment="0" applyProtection="0"/>
    <xf numFmtId="0" fontId="118" fillId="0" borderId="0" applyFont="0" applyFill="0" applyBorder="0" applyAlignment="0" applyProtection="0"/>
    <xf numFmtId="3" fontId="118"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37" fontId="164" fillId="0" borderId="0" applyFill="0" applyBorder="0" applyAlignment="0" applyProtection="0"/>
    <xf numFmtId="44" fontId="164" fillId="0" borderId="0" applyFont="0" applyFill="0" applyBorder="0" applyAlignment="0" applyProtection="0"/>
    <xf numFmtId="174" fontId="164" fillId="0" borderId="0" applyFill="0" applyBorder="0" applyAlignment="0" applyProtection="0"/>
    <xf numFmtId="9" fontId="164" fillId="0" borderId="0" applyFont="0" applyFill="0" applyBorder="0" applyAlignment="0" applyProtection="0"/>
    <xf numFmtId="9" fontId="164" fillId="0" borderId="0" applyFont="0" applyFill="0" applyBorder="0" applyAlignment="0" applyProtection="0"/>
    <xf numFmtId="43" fontId="164" fillId="0" borderId="0" applyFont="0" applyFill="0" applyBorder="0" applyAlignment="0" applyProtection="0"/>
    <xf numFmtId="173" fontId="164" fillId="0" borderId="0"/>
    <xf numFmtId="173" fontId="164" fillId="0" borderId="0"/>
    <xf numFmtId="173" fontId="164" fillId="0" borderId="0"/>
    <xf numFmtId="173" fontId="164" fillId="0" borderId="0"/>
    <xf numFmtId="173" fontId="164" fillId="0" borderId="0"/>
    <xf numFmtId="173" fontId="164" fillId="0" borderId="0"/>
    <xf numFmtId="173" fontId="164" fillId="0" borderId="0"/>
    <xf numFmtId="173" fontId="164" fillId="0" borderId="0"/>
    <xf numFmtId="0" fontId="98" fillId="0" borderId="0" applyNumberFormat="0" applyFill="0" applyBorder="0" applyAlignment="0">
      <protection locked="0"/>
    </xf>
    <xf numFmtId="43" fontId="11" fillId="0" borderId="0" applyFont="0" applyFill="0" applyBorder="0" applyAlignment="0" applyProtection="0"/>
    <xf numFmtId="37" fontId="164" fillId="0" borderId="0" applyFill="0" applyBorder="0" applyAlignment="0" applyProtection="0"/>
    <xf numFmtId="44" fontId="164" fillId="0" borderId="0" applyFont="0" applyFill="0" applyBorder="0" applyAlignment="0" applyProtection="0"/>
    <xf numFmtId="5" fontId="164" fillId="0" borderId="0" applyFill="0" applyBorder="0" applyAlignment="0" applyProtection="0"/>
    <xf numFmtId="174" fontId="164" fillId="0" borderId="0" applyFill="0" applyBorder="0" applyAlignment="0" applyProtection="0"/>
    <xf numFmtId="0" fontId="98" fillId="0" borderId="0" applyNumberFormat="0" applyFill="0" applyBorder="0" applyAlignment="0">
      <protection locked="0"/>
    </xf>
    <xf numFmtId="2" fontId="164" fillId="0" borderId="0" applyFill="0" applyBorder="0" applyAlignment="0" applyProtection="0"/>
    <xf numFmtId="0" fontId="98" fillId="0" borderId="0" applyNumberFormat="0" applyFill="0" applyBorder="0" applyAlignment="0">
      <protection locked="0"/>
    </xf>
    <xf numFmtId="0" fontId="98" fillId="0" borderId="0" applyNumberFormat="0" applyFill="0" applyBorder="0" applyAlignment="0">
      <protection locked="0"/>
    </xf>
    <xf numFmtId="179" fontId="164" fillId="0" borderId="0"/>
    <xf numFmtId="9" fontId="164" fillId="0" borderId="0" applyFont="0" applyFill="0" applyBorder="0" applyAlignment="0" applyProtection="0"/>
    <xf numFmtId="174" fontId="164" fillId="0" borderId="0" applyFill="0" applyBorder="0" applyAlignment="0" applyProtection="0"/>
    <xf numFmtId="175" fontId="164" fillId="0" borderId="0"/>
    <xf numFmtId="174" fontId="164" fillId="0" borderId="0" applyFill="0" applyBorder="0" applyAlignment="0" applyProtection="0"/>
    <xf numFmtId="0" fontId="11" fillId="0" borderId="0"/>
    <xf numFmtId="44" fontId="164" fillId="0" borderId="0" applyFont="0" applyFill="0" applyBorder="0" applyAlignment="0" applyProtection="0"/>
    <xf numFmtId="0" fontId="164" fillId="70" borderId="72" applyNumberFormat="0" applyFont="0" applyAlignment="0" applyProtection="0"/>
    <xf numFmtId="44" fontId="164" fillId="0" borderId="0" applyFont="0" applyFill="0" applyBorder="0" applyAlignment="0" applyProtection="0"/>
    <xf numFmtId="37" fontId="164" fillId="0" borderId="0" applyFill="0" applyBorder="0" applyAlignment="0" applyProtection="0"/>
    <xf numFmtId="9" fontId="164" fillId="0" borderId="0" applyFont="0" applyFill="0" applyBorder="0" applyAlignment="0" applyProtection="0"/>
    <xf numFmtId="10" fontId="164" fillId="0" borderId="0" applyFont="0" applyFill="0" applyBorder="0" applyAlignment="0" applyProtection="0"/>
    <xf numFmtId="37" fontId="164" fillId="0" borderId="0" applyFill="0" applyBorder="0" applyAlignment="0" applyProtection="0"/>
    <xf numFmtId="9" fontId="11" fillId="0" borderId="0" applyFont="0" applyFill="0" applyBorder="0" applyAlignment="0" applyProtection="0"/>
    <xf numFmtId="43" fontId="164" fillId="0" borderId="0" applyFont="0" applyFill="0" applyBorder="0" applyAlignment="0" applyProtection="0"/>
    <xf numFmtId="43" fontId="164" fillId="0" borderId="0" applyFont="0" applyFill="0" applyBorder="0" applyAlignment="0" applyProtection="0"/>
    <xf numFmtId="0" fontId="164" fillId="50" borderId="90" applyNumberFormat="0" applyProtection="0">
      <alignment horizontal="left" vertical="center" indent="1"/>
    </xf>
    <xf numFmtId="0" fontId="164" fillId="50" borderId="90" applyNumberFormat="0" applyProtection="0">
      <alignment horizontal="left" vertical="top" indent="1"/>
    </xf>
    <xf numFmtId="0" fontId="164" fillId="38" borderId="90" applyNumberFormat="0" applyProtection="0">
      <alignment horizontal="left" vertical="center" indent="1"/>
    </xf>
    <xf numFmtId="0" fontId="164" fillId="38" borderId="90" applyNumberFormat="0" applyProtection="0">
      <alignment horizontal="left" vertical="top" indent="1"/>
    </xf>
    <xf numFmtId="0" fontId="164" fillId="54" borderId="90" applyNumberFormat="0" applyProtection="0">
      <alignment horizontal="left" vertical="center" indent="1"/>
    </xf>
    <xf numFmtId="0" fontId="164" fillId="54" borderId="90" applyNumberFormat="0" applyProtection="0">
      <alignment horizontal="left" vertical="top" indent="1"/>
    </xf>
    <xf numFmtId="0" fontId="164" fillId="55" borderId="90" applyNumberFormat="0" applyProtection="0">
      <alignment horizontal="left" vertical="center" indent="1"/>
    </xf>
    <xf numFmtId="0" fontId="164" fillId="55" borderId="90" applyNumberFormat="0" applyProtection="0">
      <alignment horizontal="left" vertical="top" indent="1"/>
    </xf>
    <xf numFmtId="176" fontId="164" fillId="0" borderId="83">
      <alignment horizontal="justify" vertical="top" wrapText="1"/>
    </xf>
    <xf numFmtId="0" fontId="164" fillId="0" borderId="0">
      <alignment horizontal="left" wrapText="1"/>
    </xf>
    <xf numFmtId="0" fontId="59" fillId="0" borderId="0" applyNumberFormat="0" applyFill="0" applyBorder="0" applyAlignment="0" applyProtection="0"/>
    <xf numFmtId="0" fontId="164" fillId="0" borderId="39" applyNumberFormat="0" applyFill="0" applyAlignment="0" applyProtection="0"/>
    <xf numFmtId="0" fontId="59" fillId="0" borderId="0" applyNumberFormat="0" applyFill="0" applyBorder="0" applyAlignment="0" applyProtection="0"/>
    <xf numFmtId="43" fontId="164" fillId="0" borderId="0" applyFont="0" applyFill="0" applyBorder="0" applyAlignment="0" applyProtection="0"/>
    <xf numFmtId="0" fontId="59" fillId="0" borderId="0" applyNumberFormat="0" applyFill="0" applyBorder="0" applyAlignment="0" applyProtection="0"/>
    <xf numFmtId="0" fontId="59" fillId="0" borderId="0" applyNumberFormat="0" applyFill="0" applyBorder="0" applyAlignment="0" applyProtection="0"/>
    <xf numFmtId="0" fontId="5" fillId="0" borderId="0"/>
    <xf numFmtId="9" fontId="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3" fontId="85" fillId="0" borderId="0" applyFont="0" applyFill="0" applyBorder="0" applyAlignment="0" applyProtection="0"/>
    <xf numFmtId="44" fontId="121" fillId="0" borderId="0" applyFont="0" applyFill="0" applyBorder="0" applyAlignment="0" applyProtection="0"/>
    <xf numFmtId="44" fontId="11" fillId="0" borderId="0" applyFont="0" applyFill="0" applyBorder="0" applyAlignment="0" applyProtection="0"/>
    <xf numFmtId="44" fontId="8" fillId="0" borderId="0" applyFont="0" applyFill="0" applyBorder="0" applyAlignment="0" applyProtection="0"/>
    <xf numFmtId="0" fontId="85" fillId="0" borderId="0" applyFont="0" applyFill="0" applyBorder="0" applyAlignment="0" applyProtection="0"/>
    <xf numFmtId="0" fontId="96" fillId="0" borderId="0" applyNumberFormat="0" applyFill="0" applyBorder="0" applyAlignment="0" applyProtection="0"/>
    <xf numFmtId="0" fontId="97" fillId="0" borderId="0" applyNumberFormat="0" applyFill="0" applyBorder="0" applyAlignment="0" applyProtection="0"/>
    <xf numFmtId="0" fontId="98" fillId="0" borderId="0" applyNumberFormat="0" applyFill="0" applyBorder="0" applyAlignment="0">
      <protection locked="0"/>
    </xf>
    <xf numFmtId="0" fontId="98" fillId="0" borderId="0" applyNumberFormat="0" applyFill="0" applyBorder="0" applyAlignment="0">
      <protection locked="0"/>
    </xf>
    <xf numFmtId="37" fontId="28" fillId="0" borderId="0" applyNumberFormat="0" applyFill="0" applyBorder="0"/>
    <xf numFmtId="0" fontId="11" fillId="0" borderId="0"/>
    <xf numFmtId="0" fontId="165" fillId="0" borderId="0"/>
    <xf numFmtId="0" fontId="6" fillId="0" borderId="0"/>
    <xf numFmtId="0" fontId="6" fillId="0" borderId="0"/>
    <xf numFmtId="0" fontId="5" fillId="8" borderId="22" applyNumberFormat="0" applyFont="0" applyAlignment="0" applyProtection="0"/>
    <xf numFmtId="0" fontId="85" fillId="0" borderId="0" applyFont="0" applyFill="0" applyBorder="0" applyAlignment="0" applyProtection="0"/>
    <xf numFmtId="3" fontId="85" fillId="0" borderId="0" applyFont="0" applyFill="0" applyBorder="0" applyAlignment="0" applyProtection="0"/>
    <xf numFmtId="9" fontId="121"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39" applyNumberFormat="0" applyFont="0" applyFill="0" applyAlignment="0" applyProtection="0"/>
    <xf numFmtId="3" fontId="85" fillId="0" borderId="0" applyFont="0" applyFill="0" applyBorder="0" applyAlignment="0" applyProtection="0"/>
    <xf numFmtId="0" fontId="8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3" fontId="5" fillId="0" borderId="0" applyFont="0" applyFill="0" applyBorder="0" applyAlignment="0" applyProtection="0"/>
    <xf numFmtId="43" fontId="5"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3" fontId="85" fillId="0" borderId="0" applyFont="0" applyFill="0" applyBorder="0" applyAlignment="0" applyProtection="0"/>
    <xf numFmtId="44" fontId="46"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18" fillId="0" borderId="0"/>
    <xf numFmtId="9" fontId="8" fillId="0" borderId="0" applyFont="0" applyFill="0" applyBorder="0" applyAlignment="0" applyProtection="0"/>
    <xf numFmtId="0" fontId="46" fillId="0" borderId="0"/>
    <xf numFmtId="43" fontId="8" fillId="0" borderId="0" applyFont="0" applyFill="0" applyBorder="0" applyAlignment="0" applyProtection="0"/>
    <xf numFmtId="0" fontId="8" fillId="0" borderId="0"/>
    <xf numFmtId="0" fontId="8" fillId="0" borderId="0"/>
    <xf numFmtId="9" fontId="46"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8" fillId="0" borderId="0"/>
    <xf numFmtId="3" fontId="85"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43" fontId="5" fillId="0" borderId="0" applyFont="0" applyFill="0" applyBorder="0" applyAlignment="0" applyProtection="0"/>
    <xf numFmtId="43" fontId="5"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8"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0" fontId="7" fillId="0" borderId="35" applyNumberFormat="0" applyBorder="0" applyAlignment="0"/>
    <xf numFmtId="0" fontId="6" fillId="0" borderId="0"/>
    <xf numFmtId="0" fontId="6" fillId="0" borderId="0"/>
    <xf numFmtId="0" fontId="11" fillId="0" borderId="0"/>
    <xf numFmtId="9" fontId="18" fillId="0" borderId="0" applyFont="0" applyFill="0" applyBorder="0" applyAlignment="0" applyProtection="0"/>
    <xf numFmtId="37" fontId="7" fillId="37" borderId="0" applyNumberFormat="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40" fillId="59" borderId="0" applyNumberFormat="0" applyBorder="0" applyAlignment="0" applyProtection="0"/>
    <xf numFmtId="0" fontId="5" fillId="0" borderId="0"/>
    <xf numFmtId="0" fontId="5" fillId="0" borderId="0"/>
    <xf numFmtId="0" fontId="40" fillId="39" borderId="0" applyNumberFormat="0" applyBorder="0" applyAlignment="0" applyProtection="0"/>
    <xf numFmtId="0" fontId="8" fillId="0" borderId="0"/>
    <xf numFmtId="0" fontId="40" fillId="58" borderId="0" applyNumberFormat="0" applyBorder="0" applyAlignment="0" applyProtection="0"/>
    <xf numFmtId="0" fontId="6" fillId="0" borderId="0"/>
    <xf numFmtId="0" fontId="6" fillId="0" borderId="0"/>
    <xf numFmtId="3" fontId="85" fillId="0" borderId="0" applyFont="0" applyFill="0" applyBorder="0" applyAlignment="0" applyProtection="0"/>
    <xf numFmtId="0" fontId="85" fillId="0" borderId="0" applyFont="0" applyFill="0" applyBorder="0" applyAlignment="0" applyProtection="0"/>
    <xf numFmtId="0" fontId="6" fillId="0" borderId="0"/>
    <xf numFmtId="0" fontId="6" fillId="0" borderId="0"/>
    <xf numFmtId="0" fontId="40" fillId="60" borderId="0" applyNumberFormat="0" applyBorder="0" applyAlignment="0" applyProtection="0"/>
    <xf numFmtId="3" fontId="85" fillId="0" borderId="0" applyFont="0" applyFill="0" applyBorder="0" applyAlignment="0" applyProtection="0"/>
    <xf numFmtId="43" fontId="8" fillId="0" borderId="0" applyFont="0" applyFill="0" applyBorder="0" applyAlignment="0" applyProtection="0"/>
    <xf numFmtId="0" fontId="8" fillId="0" borderId="0"/>
    <xf numFmtId="0" fontId="5" fillId="0" borderId="0"/>
    <xf numFmtId="43" fontId="8" fillId="0" borderId="0" applyFont="0" applyFill="0" applyBorder="0" applyAlignment="0" applyProtection="0"/>
    <xf numFmtId="0" fontId="6" fillId="0" borderId="0"/>
    <xf numFmtId="0" fontId="40" fillId="62" borderId="0" applyNumberFormat="0" applyBorder="0" applyAlignment="0" applyProtection="0"/>
    <xf numFmtId="0" fontId="6" fillId="0" borderId="0"/>
    <xf numFmtId="0" fontId="6" fillId="0" borderId="0"/>
    <xf numFmtId="0" fontId="85" fillId="0" borderId="0" applyFont="0" applyFill="0" applyBorder="0" applyAlignment="0" applyProtection="0"/>
    <xf numFmtId="0" fontId="6" fillId="0" borderId="0"/>
    <xf numFmtId="9" fontId="8" fillId="0" borderId="0" applyFont="0" applyFill="0" applyBorder="0" applyAlignment="0" applyProtection="0"/>
    <xf numFmtId="0" fontId="40" fillId="61" borderId="0" applyNumberFormat="0" applyBorder="0" applyAlignment="0" applyProtection="0"/>
    <xf numFmtId="0" fontId="18" fillId="0" borderId="0"/>
    <xf numFmtId="0" fontId="40" fillId="63" borderId="0" applyNumberFormat="0" applyBorder="0" applyAlignment="0" applyProtection="0"/>
    <xf numFmtId="0" fontId="5" fillId="0" borderId="0"/>
    <xf numFmtId="0" fontId="5" fillId="0" borderId="0"/>
    <xf numFmtId="0" fontId="5" fillId="0" borderId="0"/>
    <xf numFmtId="0" fontId="40" fillId="40" borderId="0" applyNumberFormat="0" applyBorder="0" applyAlignment="0" applyProtection="0"/>
    <xf numFmtId="0" fontId="40" fillId="47" borderId="0" applyNumberFormat="0" applyBorder="0" applyAlignment="0" applyProtection="0"/>
    <xf numFmtId="0" fontId="40" fillId="60" borderId="0" applyNumberFormat="0" applyBorder="0" applyAlignment="0" applyProtection="0"/>
    <xf numFmtId="0" fontId="5" fillId="0" borderId="0"/>
    <xf numFmtId="0" fontId="5" fillId="0" borderId="0"/>
    <xf numFmtId="0" fontId="5" fillId="0" borderId="0"/>
    <xf numFmtId="0" fontId="40" fillId="63" borderId="0" applyNumberFormat="0" applyBorder="0" applyAlignment="0" applyProtection="0"/>
    <xf numFmtId="0" fontId="5" fillId="0" borderId="0"/>
    <xf numFmtId="0" fontId="5" fillId="0" borderId="0"/>
    <xf numFmtId="0" fontId="5" fillId="0" borderId="0"/>
    <xf numFmtId="0" fontId="40" fillId="42" borderId="0" applyNumberFormat="0" applyBorder="0" applyAlignment="0" applyProtection="0"/>
    <xf numFmtId="0" fontId="5" fillId="0" borderId="0"/>
    <xf numFmtId="0" fontId="41" fillId="64" borderId="0" applyNumberFormat="0" applyBorder="0" applyAlignment="0" applyProtection="0"/>
    <xf numFmtId="0" fontId="41" fillId="40" borderId="0" applyNumberFormat="0" applyBorder="0" applyAlignment="0" applyProtection="0"/>
    <xf numFmtId="0" fontId="5" fillId="0" borderId="0"/>
    <xf numFmtId="0" fontId="5" fillId="0" borderId="0"/>
    <xf numFmtId="0" fontId="41" fillId="47" borderId="0" applyNumberFormat="0" applyBorder="0" applyAlignment="0" applyProtection="0"/>
    <xf numFmtId="0" fontId="5" fillId="0" borderId="0"/>
    <xf numFmtId="0" fontId="41" fillId="65" borderId="0" applyNumberFormat="0" applyBorder="0" applyAlignment="0" applyProtection="0"/>
    <xf numFmtId="0" fontId="41" fillId="66" borderId="0" applyNumberFormat="0" applyBorder="0" applyAlignment="0" applyProtection="0"/>
    <xf numFmtId="0" fontId="41" fillId="43" borderId="0" applyNumberFormat="0" applyBorder="0" applyAlignment="0" applyProtection="0"/>
    <xf numFmtId="0" fontId="41" fillId="67" borderId="0" applyNumberFormat="0" applyBorder="0" applyAlignment="0" applyProtection="0"/>
    <xf numFmtId="199" fontId="6" fillId="0" borderId="0" applyFill="0" applyBorder="0" applyProtection="0">
      <alignment horizontal="right"/>
    </xf>
    <xf numFmtId="0" fontId="6" fillId="0" borderId="0" applyFill="0" applyBorder="0" applyProtection="0">
      <alignment horizontal="right"/>
    </xf>
    <xf numFmtId="0" fontId="6" fillId="0" borderId="0" applyFill="0" applyBorder="0" applyProtection="0">
      <alignment horizontal="right"/>
    </xf>
    <xf numFmtId="0" fontId="41" fillId="41" borderId="0" applyNumberFormat="0" applyBorder="0" applyAlignment="0" applyProtection="0"/>
    <xf numFmtId="0" fontId="41" fillId="45" borderId="0" applyNumberFormat="0" applyBorder="0" applyAlignment="0" applyProtection="0"/>
    <xf numFmtId="0" fontId="7" fillId="35" borderId="80" applyNumberFormat="0" applyFont="0" applyAlignment="0" applyProtection="0">
      <alignment horizontal="center"/>
      <protection locked="0"/>
    </xf>
    <xf numFmtId="0" fontId="41" fillId="65" borderId="0" applyNumberFormat="0" applyBorder="0" applyAlignment="0" applyProtection="0"/>
    <xf numFmtId="0" fontId="7" fillId="35" borderId="0" applyNumberFormat="0" applyFont="0" applyBorder="0" applyAlignment="0" applyProtection="0">
      <alignment horizontal="center"/>
      <protection locked="0"/>
    </xf>
    <xf numFmtId="0" fontId="41" fillId="66" borderId="0" applyNumberFormat="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41" fillId="44" borderId="0" applyNumberFormat="0" applyBorder="0" applyAlignment="0" applyProtection="0"/>
    <xf numFmtId="0" fontId="166" fillId="84" borderId="24" applyNumberFormat="0" applyBorder="0" applyAlignment="0" applyProtection="0"/>
    <xf numFmtId="197" fontId="166" fillId="84" borderId="24" applyNumberFormat="0" applyBorder="0" applyAlignment="0" applyProtection="0"/>
    <xf numFmtId="0" fontId="42" fillId="39" borderId="0" applyNumberFormat="0" applyBorder="0" applyAlignment="0" applyProtection="0"/>
    <xf numFmtId="0" fontId="15" fillId="85" borderId="0" applyNumberFormat="0" applyBorder="0" applyAlignment="0" applyProtection="0"/>
    <xf numFmtId="197" fontId="15" fillId="85" borderId="0" applyNumberFormat="0" applyBorder="0" applyAlignment="0" applyProtection="0"/>
    <xf numFmtId="198" fontId="12" fillId="0" borderId="0" applyFill="0" applyBorder="0" applyAlignment="0"/>
    <xf numFmtId="0" fontId="43" fillId="68" borderId="70" applyNumberFormat="0" applyAlignment="0" applyProtection="0"/>
    <xf numFmtId="43" fontId="8" fillId="0" borderId="0" applyFont="0" applyFill="0" applyBorder="0" applyAlignment="0" applyProtection="0"/>
    <xf numFmtId="0" fontId="8" fillId="0" borderId="0"/>
    <xf numFmtId="0" fontId="7" fillId="33" borderId="24" applyFont="0" applyBorder="0" applyAlignment="0" applyProtection="0">
      <alignment vertical="top"/>
    </xf>
    <xf numFmtId="0" fontId="44" fillId="69" borderId="30" applyNumberFormat="0" applyAlignment="0" applyProtection="0"/>
    <xf numFmtId="0" fontId="47" fillId="0" borderId="0" applyFill="0" applyBorder="0">
      <alignment horizontal="right"/>
    </xf>
    <xf numFmtId="197" fontId="22" fillId="0" borderId="0"/>
    <xf numFmtId="3" fontId="179" fillId="0" borderId="0" applyFill="0" applyBorder="0" applyAlignment="0" applyProtection="0"/>
    <xf numFmtId="3" fontId="7" fillId="0" borderId="0" applyFill="0" applyBorder="0" applyAlignment="0" applyProtection="0"/>
    <xf numFmtId="173" fontId="6" fillId="0" borderId="0"/>
    <xf numFmtId="3" fontId="178" fillId="0" borderId="0" applyFill="0" applyBorder="0" applyAlignment="0" applyProtection="0"/>
    <xf numFmtId="173" fontId="6" fillId="0" borderId="0"/>
    <xf numFmtId="173" fontId="6" fillId="0" borderId="0"/>
    <xf numFmtId="173" fontId="6" fillId="0" borderId="0"/>
    <xf numFmtId="173" fontId="6" fillId="0" borderId="0"/>
    <xf numFmtId="173" fontId="6" fillId="0" borderId="0"/>
    <xf numFmtId="173" fontId="6" fillId="0" borderId="0"/>
    <xf numFmtId="3" fontId="121" fillId="0" borderId="0" applyFill="0" applyBorder="0" applyAlignment="0" applyProtection="0"/>
    <xf numFmtId="3" fontId="177" fillId="0" borderId="0" applyFill="0" applyBorder="0" applyAlignment="0" applyProtection="0"/>
    <xf numFmtId="173" fontId="6" fillId="0" borderId="0"/>
    <xf numFmtId="3" fontId="168" fillId="0" borderId="0" applyFill="0" applyBorder="0" applyAlignment="0" applyProtection="0"/>
    <xf numFmtId="173" fontId="6" fillId="0" borderId="0"/>
    <xf numFmtId="173" fontId="6" fillId="0" borderId="0"/>
    <xf numFmtId="173" fontId="6" fillId="0" borderId="0"/>
    <xf numFmtId="173" fontId="6" fillId="0" borderId="0"/>
    <xf numFmtId="173" fontId="6" fillId="0" borderId="0"/>
    <xf numFmtId="173" fontId="6" fillId="0" borderId="0"/>
    <xf numFmtId="3" fontId="176" fillId="0" borderId="0" applyFill="0" applyBorder="0" applyAlignment="0" applyProtection="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0"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0" fontId="6" fillId="0" borderId="0"/>
    <xf numFmtId="17" fontId="6" fillId="0" borderId="0" applyFont="0" applyFill="0" applyBorder="0" applyAlignment="0" applyProtection="0"/>
    <xf numFmtId="173" fontId="6" fillId="0" borderId="0"/>
    <xf numFmtId="0" fontId="6" fillId="0" borderId="0" applyFont="0" applyFill="0" applyBorder="0" applyAlignment="0" applyProtection="0"/>
    <xf numFmtId="173" fontId="6" fillId="0" borderId="0"/>
    <xf numFmtId="173" fontId="6" fillId="0" borderId="0"/>
    <xf numFmtId="173" fontId="6" fillId="0" borderId="0"/>
    <xf numFmtId="173" fontId="6" fillId="0" borderId="0"/>
    <xf numFmtId="173" fontId="6" fillId="0" borderId="0"/>
    <xf numFmtId="173" fontId="6" fillId="0" borderId="0"/>
    <xf numFmtId="0" fontId="6" fillId="0" borderId="0" applyFont="0" applyFill="0" applyBorder="0" applyAlignment="0" applyProtection="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0" fontId="85" fillId="0" borderId="0" applyFont="0" applyFill="0" applyBorder="0" applyAlignment="0" applyProtection="0"/>
    <xf numFmtId="8" fontId="175" fillId="0" borderId="0" applyNumberFormat="0" applyFill="0" applyBorder="0" applyAlignment="0"/>
    <xf numFmtId="173" fontId="6" fillId="0" borderId="0"/>
    <xf numFmtId="7" fontId="47" fillId="0" borderId="0" applyFill="0" applyBorder="0">
      <alignment horizontal="right"/>
    </xf>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173" fontId="6" fillId="0" borderId="0"/>
    <xf numFmtId="41" fontId="6"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78"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43" fontId="40"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8"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67" fillId="0" borderId="0" applyFont="0" applyFill="0" applyBorder="0" applyAlignment="0" applyProtection="0"/>
    <xf numFmtId="43" fontId="40" fillId="0" borderId="0" applyFont="0" applyFill="0" applyBorder="0" applyAlignment="0" applyProtection="0"/>
    <xf numFmtId="43" fontId="12"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6" fillId="0" borderId="0" applyFont="0" applyFill="0" applyBorder="0" applyAlignment="0" applyProtection="0"/>
    <xf numFmtId="43" fontId="11"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3" fontId="85" fillId="0" borderId="0" applyFont="0" applyFill="0" applyBorder="0" applyAlignment="0" applyProtection="0"/>
    <xf numFmtId="197" fontId="24" fillId="0" borderId="0"/>
    <xf numFmtId="197" fontId="24" fillId="0" borderId="0"/>
    <xf numFmtId="197" fontId="24" fillId="0" borderId="0"/>
    <xf numFmtId="44" fontId="167" fillId="0" borderId="0" applyFont="0" applyFill="0" applyBorder="0" applyAlignment="0" applyProtection="0"/>
    <xf numFmtId="44" fontId="6"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5"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5" fontId="6" fillId="0" borderId="0" applyFill="0" applyBorder="0" applyAlignment="0" applyProtection="0"/>
    <xf numFmtId="0" fontId="85" fillId="0" borderId="0" applyFont="0" applyFill="0" applyBorder="0" applyAlignment="0" applyProtection="0"/>
    <xf numFmtId="197" fontId="24" fillId="0" borderId="0"/>
    <xf numFmtId="197" fontId="85" fillId="0" borderId="0" applyFont="0" applyFill="0" applyBorder="0" applyAlignment="0" applyProtection="0"/>
    <xf numFmtId="197" fontId="85" fillId="0" borderId="0" applyFont="0" applyFill="0" applyBorder="0" applyAlignment="0" applyProtection="0"/>
    <xf numFmtId="197" fontId="85" fillId="0" borderId="0" applyFont="0" applyFill="0" applyBorder="0" applyAlignment="0" applyProtection="0"/>
    <xf numFmtId="197" fontId="85" fillId="0" borderId="0" applyFont="0" applyFill="0" applyBorder="0" applyAlignment="0" applyProtection="0"/>
    <xf numFmtId="197" fontId="85" fillId="0" borderId="0" applyFont="0" applyFill="0" applyBorder="0" applyAlignment="0" applyProtection="0"/>
    <xf numFmtId="0" fontId="6" fillId="0" borderId="0"/>
    <xf numFmtId="197" fontId="85" fillId="0" borderId="0" applyFont="0" applyFill="0" applyBorder="0" applyAlignment="0" applyProtection="0"/>
    <xf numFmtId="0" fontId="48" fillId="0" borderId="0" applyNumberFormat="0" applyFill="0" applyBorder="0" applyAlignment="0" applyProtection="0"/>
    <xf numFmtId="2" fontId="6" fillId="0" borderId="0" applyFill="0" applyBorder="0" applyAlignment="0" applyProtection="0"/>
    <xf numFmtId="2" fontId="6" fillId="0" borderId="0" applyFill="0" applyBorder="0" applyAlignment="0" applyProtection="0"/>
    <xf numFmtId="2" fontId="6" fillId="0" borderId="0" applyFill="0" applyBorder="0" applyAlignment="0" applyProtection="0"/>
    <xf numFmtId="2" fontId="6" fillId="0" borderId="0" applyFill="0" applyBorder="0" applyAlignment="0" applyProtection="0"/>
    <xf numFmtId="0" fontId="49" fillId="59" borderId="0" applyNumberFormat="0" applyBorder="0" applyAlignment="0" applyProtection="0"/>
    <xf numFmtId="197" fontId="26" fillId="0" borderId="0"/>
    <xf numFmtId="197" fontId="27" fillId="0" borderId="26" applyNumberFormat="0" applyAlignment="0" applyProtection="0">
      <alignment horizontal="left" vertical="center"/>
    </xf>
    <xf numFmtId="197" fontId="27" fillId="0" borderId="2">
      <alignment horizontal="left" vertical="center"/>
    </xf>
    <xf numFmtId="0" fontId="96" fillId="0" borderId="0" applyNumberFormat="0" applyFill="0" applyBorder="0" applyAlignment="0" applyProtection="0"/>
    <xf numFmtId="0" fontId="96" fillId="0" borderId="0" applyNumberFormat="0" applyFill="0" applyBorder="0" applyAlignment="0" applyProtection="0"/>
    <xf numFmtId="0" fontId="50" fillId="0" borderId="31" applyNumberFormat="0" applyFill="0" applyAlignment="0" applyProtection="0"/>
    <xf numFmtId="0" fontId="96" fillId="0" borderId="0" applyNumberFormat="0" applyFill="0" applyBorder="0" applyAlignment="0" applyProtection="0"/>
    <xf numFmtId="0" fontId="97" fillId="0" borderId="0" applyNumberFormat="0" applyFill="0" applyBorder="0" applyAlignment="0" applyProtection="0"/>
    <xf numFmtId="0" fontId="97" fillId="0" borderId="0" applyNumberFormat="0" applyFill="0" applyBorder="0" applyAlignment="0" applyProtection="0"/>
    <xf numFmtId="0" fontId="52" fillId="0" borderId="32" applyNumberFormat="0" applyFill="0" applyAlignment="0" applyProtection="0"/>
    <xf numFmtId="0" fontId="97" fillId="0" borderId="0" applyNumberFormat="0" applyFill="0" applyBorder="0" applyAlignment="0" applyProtection="0"/>
    <xf numFmtId="0" fontId="53" fillId="0" borderId="33" applyNumberFormat="0" applyFill="0" applyAlignment="0" applyProtection="0"/>
    <xf numFmtId="0" fontId="53" fillId="0" borderId="0" applyNumberFormat="0" applyFill="0" applyBorder="0" applyAlignment="0" applyProtection="0"/>
    <xf numFmtId="0" fontId="105" fillId="0" borderId="0" applyNumberFormat="0" applyFill="0" applyBorder="0" applyAlignment="0" applyProtection="0">
      <alignment vertical="top"/>
      <protection locked="0"/>
    </xf>
    <xf numFmtId="0" fontId="105" fillId="0" borderId="0" applyNumberFormat="0" applyFill="0" applyBorder="0" applyAlignment="0" applyProtection="0">
      <alignment vertical="top"/>
      <protection locked="0"/>
    </xf>
    <xf numFmtId="0" fontId="105" fillId="0" borderId="0" applyNumberFormat="0" applyFill="0" applyBorder="0" applyAlignment="0" applyProtection="0">
      <alignment vertical="top"/>
      <protection locked="0"/>
    </xf>
    <xf numFmtId="0" fontId="98" fillId="0" borderId="0" applyNumberFormat="0" applyFill="0" applyBorder="0" applyAlignment="0">
      <protection locked="0"/>
    </xf>
    <xf numFmtId="0" fontId="98" fillId="0" borderId="0" applyNumberFormat="0" applyFill="0" applyBorder="0" applyAlignment="0">
      <protection locked="0"/>
    </xf>
    <xf numFmtId="0" fontId="98" fillId="0" borderId="0" applyNumberFormat="0" applyFill="0" applyBorder="0" applyAlignment="0">
      <protection locked="0"/>
    </xf>
    <xf numFmtId="0" fontId="98" fillId="0" borderId="0" applyNumberFormat="0" applyFill="0" applyBorder="0" applyAlignment="0">
      <protection locked="0"/>
    </xf>
    <xf numFmtId="0" fontId="56" fillId="0" borderId="34" applyNumberFormat="0" applyFill="0" applyAlignment="0" applyProtection="0"/>
    <xf numFmtId="0" fontId="6" fillId="0" borderId="0"/>
    <xf numFmtId="0" fontId="168" fillId="86" borderId="0"/>
    <xf numFmtId="197" fontId="168" fillId="86" borderId="0"/>
    <xf numFmtId="0" fontId="168" fillId="87" borderId="0"/>
    <xf numFmtId="197" fontId="168" fillId="87" borderId="0"/>
    <xf numFmtId="0" fontId="15" fillId="88" borderId="12" applyBorder="0"/>
    <xf numFmtId="0" fontId="6" fillId="89" borderId="11" applyNumberFormat="0" applyFont="0" applyBorder="0" applyAlignment="0" applyProtection="0"/>
    <xf numFmtId="197" fontId="6" fillId="89" borderId="11" applyNumberFormat="0" applyFont="0" applyBorder="0" applyAlignment="0" applyProtection="0"/>
    <xf numFmtId="179" fontId="6" fillId="0" borderId="0"/>
    <xf numFmtId="0" fontId="57" fillId="36" borderId="0" applyNumberFormat="0" applyBorder="0" applyAlignment="0" applyProtection="0"/>
    <xf numFmtId="37" fontId="28" fillId="0" borderId="0" applyNumberFormat="0" applyFill="0" applyBorder="0"/>
    <xf numFmtId="37" fontId="28" fillId="0" borderId="0" applyNumberFormat="0" applyFill="0" applyBorder="0"/>
    <xf numFmtId="37" fontId="28" fillId="0" borderId="0" applyNumberFormat="0" applyFill="0" applyBorder="0"/>
    <xf numFmtId="37" fontId="28" fillId="0" borderId="0" applyNumberFormat="0" applyFill="0" applyBorder="0"/>
    <xf numFmtId="37" fontId="28" fillId="0" borderId="0" applyNumberFormat="0" applyFill="0" applyBorder="0"/>
    <xf numFmtId="37" fontId="28" fillId="0" borderId="0" applyNumberFormat="0" applyFill="0" applyBorder="0"/>
    <xf numFmtId="0" fontId="7" fillId="0" borderId="35" applyNumberFormat="0" applyBorder="0" applyAlignment="0"/>
    <xf numFmtId="175" fontId="6" fillId="0" borderId="0"/>
    <xf numFmtId="175" fontId="6" fillId="0" borderId="0"/>
    <xf numFmtId="175" fontId="6" fillId="0" borderId="0"/>
    <xf numFmtId="175" fontId="6" fillId="0" borderId="0"/>
    <xf numFmtId="175" fontId="6" fillId="0" borderId="0"/>
    <xf numFmtId="175" fontId="6" fillId="0" borderId="0"/>
    <xf numFmtId="175" fontId="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106" fillId="0" borderId="0"/>
    <xf numFmtId="0" fontId="8" fillId="0" borderId="0"/>
    <xf numFmtId="0" fontId="6" fillId="0" borderId="0"/>
    <xf numFmtId="0" fontId="6" fillId="0" borderId="0"/>
    <xf numFmtId="0" fontId="169" fillId="0" borderId="0"/>
    <xf numFmtId="0" fontId="121" fillId="0" borderId="0"/>
    <xf numFmtId="0" fontId="169" fillId="0" borderId="0"/>
    <xf numFmtId="0" fontId="169" fillId="0" borderId="0"/>
    <xf numFmtId="0" fontId="11" fillId="0" borderId="0"/>
    <xf numFmtId="0" fontId="8" fillId="0" borderId="0"/>
    <xf numFmtId="0" fontId="12" fillId="0" borderId="0"/>
    <xf numFmtId="0" fontId="8" fillId="0" borderId="0"/>
    <xf numFmtId="0" fontId="6" fillId="0" borderId="0"/>
    <xf numFmtId="0" fontId="6" fillId="0" borderId="0"/>
    <xf numFmtId="0" fontId="6" fillId="0" borderId="0"/>
    <xf numFmtId="0" fontId="6" fillId="0" borderId="0"/>
    <xf numFmtId="0" fontId="8" fillId="0" borderId="0"/>
    <xf numFmtId="0" fontId="6"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8" fillId="0" borderId="0"/>
    <xf numFmtId="0" fontId="18" fillId="0" borderId="0"/>
    <xf numFmtId="41" fontId="9" fillId="0" borderId="0"/>
    <xf numFmtId="41" fontId="9" fillId="0" borderId="0"/>
    <xf numFmtId="41" fontId="9" fillId="0" borderId="0"/>
    <xf numFmtId="41" fontId="9" fillId="0" borderId="0"/>
    <xf numFmtId="41" fontId="9" fillId="0" borderId="0"/>
    <xf numFmtId="41" fontId="9" fillId="0" borderId="0"/>
    <xf numFmtId="0" fontId="40" fillId="0" borderId="0"/>
    <xf numFmtId="0" fontId="8" fillId="0" borderId="0"/>
    <xf numFmtId="0" fontId="167" fillId="0" borderId="0"/>
    <xf numFmtId="0" fontId="6" fillId="0" borderId="0"/>
    <xf numFmtId="0" fontId="5" fillId="0" borderId="0"/>
    <xf numFmtId="0" fontId="6" fillId="0" borderId="0"/>
    <xf numFmtId="0" fontId="5" fillId="0" borderId="0"/>
    <xf numFmtId="0" fontId="5" fillId="0" borderId="0"/>
    <xf numFmtId="0" fontId="5" fillId="0" borderId="0"/>
    <xf numFmtId="0" fontId="6" fillId="0" borderId="0"/>
    <xf numFmtId="0" fontId="40" fillId="0" borderId="0"/>
    <xf numFmtId="0" fontId="18" fillId="0" borderId="0"/>
    <xf numFmtId="0" fontId="18" fillId="0" borderId="0"/>
    <xf numFmtId="0" fontId="18" fillId="0" borderId="0"/>
    <xf numFmtId="0" fontId="18" fillId="0" borderId="0"/>
    <xf numFmtId="184" fontId="6" fillId="0" borderId="0"/>
    <xf numFmtId="0" fontId="40" fillId="0" borderId="0"/>
    <xf numFmtId="0" fontId="40" fillId="0" borderId="0"/>
    <xf numFmtId="0" fontId="40" fillId="0" borderId="0"/>
    <xf numFmtId="0" fontId="6" fillId="0" borderId="0"/>
    <xf numFmtId="0" fontId="6" fillId="0" borderId="0"/>
    <xf numFmtId="0" fontId="40" fillId="0" borderId="0"/>
    <xf numFmtId="0" fontId="8" fillId="0" borderId="0"/>
    <xf numFmtId="0" fontId="8" fillId="0" borderId="0"/>
    <xf numFmtId="0" fontId="12" fillId="0" borderId="0"/>
    <xf numFmtId="0" fontId="18" fillId="0" borderId="0"/>
    <xf numFmtId="0" fontId="18" fillId="0" borderId="0"/>
    <xf numFmtId="0" fontId="78" fillId="0" borderId="0"/>
    <xf numFmtId="0" fontId="6" fillId="70" borderId="72" applyNumberFormat="0" applyFont="0" applyAlignment="0" applyProtection="0"/>
    <xf numFmtId="0" fontId="6" fillId="70" borderId="72" applyNumberFormat="0" applyFont="0" applyAlignment="0" applyProtection="0"/>
    <xf numFmtId="0" fontId="6" fillId="70" borderId="72" applyNumberFormat="0" applyFont="0" applyAlignment="0" applyProtection="0"/>
    <xf numFmtId="0" fontId="6" fillId="70" borderId="72" applyNumberFormat="0" applyFont="0" applyAlignment="0" applyProtection="0"/>
    <xf numFmtId="0" fontId="6" fillId="70" borderId="72" applyNumberFormat="0" applyFont="0" applyAlignment="0" applyProtection="0"/>
    <xf numFmtId="0" fontId="6" fillId="70" borderId="72" applyNumberFormat="0" applyFont="0" applyAlignment="0" applyProtection="0"/>
    <xf numFmtId="0" fontId="6" fillId="70" borderId="72" applyNumberFormat="0" applyFont="0" applyAlignment="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180" fontId="8" fillId="0" borderId="0" applyFont="0" applyFill="0" applyBorder="0" applyProtection="0"/>
    <xf numFmtId="0" fontId="58" fillId="68" borderId="73" applyNumberFormat="0" applyAlignment="0" applyProtection="0"/>
    <xf numFmtId="197" fontId="24" fillId="0" borderId="0"/>
    <xf numFmtId="197" fontId="24"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40" fillId="0" borderId="0" applyFont="0" applyFill="0" applyBorder="0" applyAlignment="0" applyProtection="0"/>
    <xf numFmtId="9" fontId="6" fillId="0" borderId="0" applyFont="0" applyFill="0" applyBorder="0" applyAlignment="0" applyProtection="0"/>
    <xf numFmtId="9" fontId="45" fillId="0" borderId="0" applyFont="0" applyFill="0" applyBorder="0" applyAlignment="0" applyProtection="0"/>
    <xf numFmtId="9" fontId="8" fillId="0" borderId="0" applyFont="0" applyFill="0" applyBorder="0" applyAlignment="0" applyProtection="0"/>
    <xf numFmtId="9" fontId="6"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12" fillId="0" borderId="0" applyFont="0" applyFill="0" applyBorder="0" applyAlignment="0" applyProtection="0"/>
    <xf numFmtId="9" fontId="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1"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5" fillId="0" borderId="0" applyFont="0" applyFill="0" applyBorder="0" applyAlignment="0" applyProtection="0"/>
    <xf numFmtId="0" fontId="6" fillId="0" borderId="0"/>
    <xf numFmtId="9" fontId="169" fillId="0" borderId="0" applyFont="0" applyFill="0" applyBorder="0" applyAlignment="0" applyProtection="0"/>
    <xf numFmtId="9" fontId="169" fillId="0" borderId="0" applyFont="0" applyFill="0" applyBorder="0" applyAlignment="0" applyProtection="0"/>
    <xf numFmtId="9" fontId="6" fillId="0" borderId="0" applyFont="0" applyFill="0" applyBorder="0" applyAlignment="0" applyProtection="0"/>
    <xf numFmtId="4" fontId="30" fillId="38" borderId="0" applyNumberFormat="0" applyProtection="0">
      <alignment horizontal="left" vertical="center" indent="1"/>
    </xf>
    <xf numFmtId="4" fontId="30" fillId="38" borderId="10" applyNumberFormat="0" applyProtection="0">
      <alignment vertical="center"/>
    </xf>
    <xf numFmtId="4" fontId="12" fillId="49" borderId="0" applyNumberFormat="0" applyProtection="0">
      <alignment horizontal="left" indent="1"/>
    </xf>
    <xf numFmtId="4" fontId="12" fillId="49" borderId="0" applyNumberFormat="0" applyProtection="0">
      <alignment horizontal="left" indent="1"/>
    </xf>
    <xf numFmtId="4" fontId="32" fillId="50" borderId="0" applyNumberFormat="0" applyProtection="0">
      <alignment horizontal="left" vertical="center" indent="1"/>
    </xf>
    <xf numFmtId="4" fontId="32" fillId="50" borderId="0" applyNumberFormat="0" applyProtection="0">
      <alignment horizontal="left" vertical="center" indent="1"/>
    </xf>
    <xf numFmtId="4" fontId="33" fillId="52" borderId="0" applyNumberFormat="0" applyProtection="0">
      <alignment horizontal="left" indent="1"/>
    </xf>
    <xf numFmtId="4" fontId="33" fillId="52" borderId="0" applyNumberFormat="0" applyProtection="0">
      <alignment horizontal="left" indent="1"/>
    </xf>
    <xf numFmtId="4" fontId="33" fillId="52" borderId="0" applyNumberFormat="0" applyProtection="0">
      <alignment horizontal="left" indent="1"/>
    </xf>
    <xf numFmtId="0" fontId="6" fillId="0" borderId="0"/>
    <xf numFmtId="4" fontId="34" fillId="53" borderId="0" applyNumberFormat="0" applyProtection="0"/>
    <xf numFmtId="4" fontId="34" fillId="53" borderId="0" applyNumberFormat="0" applyProtection="0"/>
    <xf numFmtId="4" fontId="34" fillId="53" borderId="0" applyNumberFormat="0" applyProtection="0"/>
    <xf numFmtId="0" fontId="6" fillId="0" borderId="0"/>
    <xf numFmtId="0" fontId="6" fillId="0" borderId="0"/>
    <xf numFmtId="0" fontId="5" fillId="0" borderId="0"/>
    <xf numFmtId="0" fontId="51" fillId="0" borderId="0" applyNumberFormat="0" applyFill="0" applyBorder="0" applyAlignment="0" applyProtection="0"/>
    <xf numFmtId="0" fontId="27" fillId="0" borderId="0" applyNumberFormat="0" applyFill="0" applyBorder="0" applyAlignment="0" applyProtection="0"/>
    <xf numFmtId="9" fontId="6" fillId="0" borderId="0" applyFont="0" applyFill="0" applyBorder="0" applyAlignment="0" applyProtection="0"/>
    <xf numFmtId="0" fontId="6" fillId="0" borderId="0"/>
    <xf numFmtId="0" fontId="80" fillId="0" borderId="0"/>
    <xf numFmtId="0" fontId="38" fillId="0" borderId="0"/>
    <xf numFmtId="0" fontId="51" fillId="0" borderId="0" applyNumberFormat="0" applyFill="0" applyBorder="0" applyAlignment="0" applyProtection="0"/>
    <xf numFmtId="0" fontId="27" fillId="0" borderId="0" applyNumberFormat="0" applyFill="0" applyBorder="0" applyAlignment="0" applyProtection="0"/>
    <xf numFmtId="0" fontId="171" fillId="0" borderId="0" applyNumberFormat="0" applyFill="0" applyBorder="0" applyAlignment="0" applyProtection="0"/>
    <xf numFmtId="0" fontId="172" fillId="33" borderId="0" applyNumberFormat="0" applyFill="0" applyBorder="0" applyAlignment="0" applyProtection="0">
      <protection locked="0"/>
    </xf>
    <xf numFmtId="0" fontId="173" fillId="0" borderId="0" applyNumberFormat="0" applyFill="0" applyBorder="0" applyAlignment="0" applyProtection="0"/>
    <xf numFmtId="0" fontId="34" fillId="33" borderId="12" applyNumberFormat="0" applyFill="0" applyBorder="0" applyAlignment="0" applyProtection="0">
      <protection locked="0"/>
    </xf>
    <xf numFmtId="0" fontId="168" fillId="0" borderId="42" applyNumberFormat="0" applyFont="0" applyFill="0" applyAlignment="0" applyProtection="0"/>
    <xf numFmtId="0" fontId="6" fillId="0" borderId="105" applyNumberFormat="0" applyFill="0" applyAlignment="0" applyProtection="0"/>
    <xf numFmtId="0" fontId="7" fillId="0" borderId="0" applyNumberFormat="0" applyFill="0" applyBorder="0" applyAlignment="0" applyProtection="0"/>
    <xf numFmtId="0" fontId="168" fillId="0" borderId="0" applyFont="0" applyFill="0" applyBorder="0" applyAlignment="0" applyProtection="0"/>
    <xf numFmtId="40" fontId="174" fillId="0" borderId="0" applyFont="0" applyFill="0" applyBorder="0" applyAlignment="0" applyProtection="0">
      <alignment horizontal="center"/>
    </xf>
    <xf numFmtId="0" fontId="174" fillId="0" borderId="0" applyFont="0" applyFill="0" applyBorder="0" applyAlignment="0" applyProtection="0">
      <alignment horizontal="center"/>
    </xf>
    <xf numFmtId="43" fontId="18" fillId="0" borderId="0" applyFont="0" applyFill="0" applyBorder="0" applyAlignment="0" applyProtection="0"/>
    <xf numFmtId="4" fontId="12" fillId="33" borderId="102" applyNumberFormat="0" applyProtection="0">
      <alignment horizontal="right" vertical="center"/>
    </xf>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0" fontId="11" fillId="0" borderId="0" applyFont="0" applyFill="0" applyBorder="0" applyAlignment="0" applyProtection="0"/>
    <xf numFmtId="40" fontId="11"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3" fontId="85" fillId="0" borderId="0" applyFont="0" applyFill="0" applyBorder="0" applyAlignment="0" applyProtection="0"/>
    <xf numFmtId="4" fontId="36" fillId="56" borderId="0" applyNumberFormat="0" applyProtection="0">
      <alignment horizontal="left"/>
    </xf>
    <xf numFmtId="3" fontId="6" fillId="0" borderId="0" applyFill="0" applyBorder="0" applyAlignment="0" applyProtection="0"/>
    <xf numFmtId="4" fontId="36" fillId="56" borderId="0" applyNumberFormat="0" applyProtection="0">
      <alignment horizontal="left"/>
    </xf>
    <xf numFmtId="4" fontId="36" fillId="56" borderId="0" applyNumberFormat="0" applyProtection="0">
      <alignment horizontal="left"/>
    </xf>
    <xf numFmtId="0" fontId="9" fillId="0" borderId="0" applyFont="0" applyFill="0" applyBorder="0" applyAlignment="0" applyProtection="0"/>
    <xf numFmtId="8" fontId="168" fillId="0" borderId="0" applyFont="0" applyFill="0" applyBorder="0" applyAlignment="0" applyProtection="0"/>
    <xf numFmtId="0" fontId="168"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8" fontId="11" fillId="0" borderId="0" applyFont="0" applyFill="0" applyBorder="0" applyAlignment="0" applyProtection="0"/>
    <xf numFmtId="3" fontId="6" fillId="0" borderId="0" applyFill="0" applyBorder="0" applyAlignment="0" applyProtection="0"/>
    <xf numFmtId="0" fontId="6" fillId="0" borderId="0"/>
    <xf numFmtId="43" fontId="5" fillId="0" borderId="0" applyFont="0" applyFill="0" applyBorder="0" applyAlignment="0" applyProtection="0"/>
    <xf numFmtId="0" fontId="6" fillId="0" borderId="0">
      <alignment horizontal="left" wrapText="1"/>
    </xf>
    <xf numFmtId="0" fontId="6" fillId="0" borderId="0"/>
    <xf numFmtId="181" fontId="6" fillId="0" borderId="0" applyFill="0" applyBorder="0" applyAlignment="0" applyProtection="0">
      <alignment wrapText="1"/>
    </xf>
    <xf numFmtId="0" fontId="15" fillId="0" borderId="0" applyNumberFormat="0" applyFill="0" applyBorder="0">
      <alignment horizontal="center" wrapText="1"/>
    </xf>
    <xf numFmtId="0" fontId="15" fillId="0" borderId="0" applyNumberFormat="0" applyFill="0" applyBorder="0">
      <alignment horizontal="center" wrapText="1"/>
    </xf>
    <xf numFmtId="0" fontId="59" fillId="0" borderId="0" applyNumberFormat="0" applyFill="0" applyBorder="0" applyAlignment="0" applyProtection="0"/>
    <xf numFmtId="0" fontId="85" fillId="0" borderId="39" applyNumberFormat="0" applyFont="0" applyFill="0" applyAlignment="0" applyProtection="0"/>
    <xf numFmtId="0" fontId="85" fillId="0" borderId="39" applyNumberFormat="0" applyFont="0" applyFill="0" applyAlignment="0" applyProtection="0"/>
    <xf numFmtId="0" fontId="60" fillId="0" borderId="38" applyNumberFormat="0" applyFill="0" applyAlignment="0" applyProtection="0"/>
    <xf numFmtId="0" fontId="85" fillId="0" borderId="39" applyNumberFormat="0" applyFont="0" applyFill="0" applyAlignment="0" applyProtection="0"/>
    <xf numFmtId="197" fontId="24" fillId="0" borderId="6"/>
    <xf numFmtId="197" fontId="24" fillId="0" borderId="79"/>
    <xf numFmtId="37" fontId="7" fillId="37" borderId="0" applyNumberFormat="0" applyBorder="0" applyAlignment="0" applyProtection="0"/>
    <xf numFmtId="37" fontId="7" fillId="0" borderId="0"/>
    <xf numFmtId="37" fontId="7" fillId="37" borderId="0" applyNumberFormat="0" applyBorder="0" applyAlignment="0" applyProtection="0"/>
    <xf numFmtId="0" fontId="62"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9" fontId="8"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8" fillId="0" borderId="0"/>
    <xf numFmtId="0" fontId="5" fillId="0" borderId="0"/>
    <xf numFmtId="0" fontId="5" fillId="0" borderId="0"/>
    <xf numFmtId="0" fontId="5" fillId="0" borderId="0"/>
    <xf numFmtId="0" fontId="5" fillId="0" borderId="0"/>
    <xf numFmtId="0" fontId="8" fillId="0" borderId="0"/>
    <xf numFmtId="0" fontId="5" fillId="0" borderId="0"/>
    <xf numFmtId="43" fontId="8" fillId="0" borderId="0" applyFont="0" applyFill="0" applyBorder="0" applyAlignment="0" applyProtection="0"/>
    <xf numFmtId="43" fontId="8"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xf numFmtId="0" fontId="5" fillId="0" borderId="0"/>
    <xf numFmtId="0" fontId="5" fillId="0" borderId="0"/>
    <xf numFmtId="0" fontId="5" fillId="0" borderId="0"/>
    <xf numFmtId="0" fontId="8" fillId="0" borderId="0"/>
    <xf numFmtId="0" fontId="6" fillId="0" borderId="0"/>
    <xf numFmtId="0" fontId="5" fillId="0" borderId="0"/>
    <xf numFmtId="0" fontId="5" fillId="0" borderId="0"/>
    <xf numFmtId="43" fontId="8"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3" fontId="5" fillId="0" borderId="0" applyFont="0" applyFill="0" applyBorder="0" applyAlignment="0" applyProtection="0"/>
    <xf numFmtId="9" fontId="80"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43" fontId="5" fillId="0" borderId="0" applyFont="0" applyFill="0" applyBorder="0" applyAlignment="0" applyProtection="0"/>
    <xf numFmtId="0" fontId="180" fillId="0" borderId="0" applyFill="0" applyBorder="0" applyAlignment="0" applyProtection="0"/>
    <xf numFmtId="1" fontId="20" fillId="0" borderId="0" applyFont="0" applyFill="0" applyBorder="0" applyAlignment="0" applyProtection="0">
      <protection locked="0"/>
    </xf>
    <xf numFmtId="1" fontId="20" fillId="0" borderId="0" applyFont="0" applyFill="0" applyBorder="0" applyAlignment="0" applyProtection="0">
      <protection locked="0"/>
    </xf>
    <xf numFmtId="0" fontId="7" fillId="0" borderId="0" applyNumberFormat="0" applyFill="0" applyBorder="0" applyAlignment="0" applyProtection="0"/>
    <xf numFmtId="0" fontId="20" fillId="0" borderId="0" applyNumberFormat="0" applyFill="0" applyBorder="0" applyAlignment="0" applyProtection="0"/>
    <xf numFmtId="0" fontId="181" fillId="0" borderId="0" applyFill="0" applyBorder="0" applyProtection="0">
      <alignment horizontal="left"/>
    </xf>
    <xf numFmtId="0" fontId="182" fillId="0" borderId="0" applyFill="0" applyBorder="0" applyProtection="0">
      <alignment horizontal="left"/>
    </xf>
    <xf numFmtId="0" fontId="6" fillId="0" borderId="0" applyFont="0" applyFill="0" applyBorder="0" applyAlignment="0" applyProtection="0"/>
    <xf numFmtId="0" fontId="6" fillId="0" borderId="0" applyFont="0" applyFill="0" applyBorder="0" applyAlignment="0" applyProtection="0"/>
    <xf numFmtId="0" fontId="183"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0" fontId="168" fillId="0" borderId="0" applyFont="0" applyFill="0" applyBorder="0" applyProtection="0">
      <alignment horizontal="right"/>
    </xf>
    <xf numFmtId="0" fontId="184" fillId="0" borderId="0"/>
    <xf numFmtId="0" fontId="47" fillId="0" borderId="0" applyFill="0" applyBorder="0">
      <alignment horizontal="right"/>
    </xf>
    <xf numFmtId="0" fontId="20" fillId="34" borderId="24" applyNumberFormat="0" applyFont="0" applyAlignment="0" applyProtection="0"/>
    <xf numFmtId="0" fontId="7" fillId="34" borderId="0" applyNumberFormat="0" applyFont="0" applyBorder="0" applyAlignment="0" applyProtection="0">
      <alignment horizontal="center"/>
      <protection locked="0"/>
    </xf>
    <xf numFmtId="0" fontId="9" fillId="0" borderId="0">
      <alignment vertical="top"/>
    </xf>
    <xf numFmtId="186" fontId="9" fillId="0" borderId="0">
      <alignment vertical="top"/>
    </xf>
    <xf numFmtId="186" fontId="9" fillId="0" borderId="0">
      <alignment vertical="top"/>
    </xf>
    <xf numFmtId="0" fontId="9" fillId="0" borderId="0">
      <alignment vertical="top"/>
    </xf>
    <xf numFmtId="0" fontId="9" fillId="0" borderId="0">
      <alignment vertical="top"/>
    </xf>
    <xf numFmtId="0" fontId="9" fillId="0" borderId="0">
      <alignment vertical="top"/>
    </xf>
    <xf numFmtId="0" fontId="9" fillId="0" borderId="0">
      <alignment vertical="top"/>
    </xf>
    <xf numFmtId="0" fontId="9" fillId="0" borderId="0">
      <alignment vertical="top"/>
    </xf>
    <xf numFmtId="0" fontId="9" fillId="0" borderId="0">
      <alignment vertical="top"/>
    </xf>
    <xf numFmtId="186" fontId="9" fillId="0" borderId="0">
      <alignment vertical="top"/>
    </xf>
    <xf numFmtId="0" fontId="9" fillId="0" borderId="0">
      <alignment vertical="top"/>
    </xf>
    <xf numFmtId="0" fontId="9" fillId="0" borderId="0">
      <alignment vertical="top"/>
    </xf>
    <xf numFmtId="186" fontId="9" fillId="0" borderId="0">
      <alignment vertical="top"/>
    </xf>
    <xf numFmtId="186" fontId="9" fillId="0" borderId="0">
      <alignment vertical="top"/>
    </xf>
    <xf numFmtId="0" fontId="9" fillId="0" borderId="0">
      <alignment vertical="top"/>
    </xf>
    <xf numFmtId="0" fontId="9" fillId="0" borderId="0">
      <alignment vertical="top"/>
    </xf>
    <xf numFmtId="186" fontId="9" fillId="0" borderId="0">
      <alignment vertical="top"/>
    </xf>
    <xf numFmtId="0" fontId="9" fillId="0" borderId="0">
      <alignment vertical="top"/>
    </xf>
    <xf numFmtId="0" fontId="9" fillId="0" borderId="0">
      <alignment vertical="top"/>
    </xf>
    <xf numFmtId="0" fontId="9" fillId="0" borderId="0">
      <alignment vertical="top"/>
    </xf>
    <xf numFmtId="186" fontId="9" fillId="0" borderId="0">
      <alignment vertical="top"/>
    </xf>
    <xf numFmtId="186" fontId="9" fillId="0" borderId="0">
      <alignment vertical="top"/>
    </xf>
    <xf numFmtId="37" fontId="185" fillId="0" borderId="0" applyNumberFormat="0" applyFill="0" applyBorder="0" applyAlignment="0" applyProtection="0"/>
    <xf numFmtId="0" fontId="5" fillId="0" borderId="0"/>
    <xf numFmtId="43" fontId="5" fillId="0" borderId="0" applyFont="0" applyFill="0" applyBorder="0" applyAlignment="0" applyProtection="0"/>
    <xf numFmtId="9" fontId="80" fillId="0" borderId="0" applyFont="0" applyFill="0" applyBorder="0" applyAlignment="0" applyProtection="0"/>
    <xf numFmtId="0" fontId="5" fillId="0" borderId="0"/>
    <xf numFmtId="43" fontId="5" fillId="0" borderId="0" applyFont="0" applyFill="0" applyBorder="0" applyAlignment="0" applyProtection="0"/>
    <xf numFmtId="9" fontId="80" fillId="0" borderId="0" applyFont="0" applyFill="0" applyBorder="0" applyAlignment="0" applyProtection="0"/>
    <xf numFmtId="0" fontId="5" fillId="0" borderId="0"/>
    <xf numFmtId="43" fontId="5" fillId="0" borderId="0" applyFont="0" applyFill="0" applyBorder="0" applyAlignment="0" applyProtection="0"/>
    <xf numFmtId="9" fontId="80" fillId="0" borderId="0" applyFont="0" applyFill="0" applyBorder="0" applyAlignment="0" applyProtection="0"/>
    <xf numFmtId="9" fontId="8" fillId="0" borderId="0" applyFon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3" fontId="85" fillId="0" borderId="0" applyFont="0" applyFill="0" applyBorder="0" applyAlignment="0" applyProtection="0"/>
    <xf numFmtId="9" fontId="8" fillId="0" borderId="0" applyFont="0" applyFill="0" applyBorder="0" applyAlignment="0" applyProtection="0"/>
    <xf numFmtId="0" fontId="85" fillId="0" borderId="0" applyFont="0" applyFill="0" applyBorder="0" applyAlignment="0" applyProtection="0"/>
    <xf numFmtId="9" fontId="8" fillId="0" borderId="0" applyFont="0" applyFill="0" applyBorder="0" applyAlignment="0" applyProtection="0"/>
    <xf numFmtId="0" fontId="78" fillId="0" borderId="0"/>
    <xf numFmtId="3" fontId="85" fillId="0" borderId="0" applyFont="0" applyFill="0" applyBorder="0" applyAlignment="0" applyProtection="0"/>
    <xf numFmtId="43" fontId="78" fillId="0" borderId="0" applyFont="0" applyFill="0" applyBorder="0" applyAlignment="0" applyProtection="0"/>
    <xf numFmtId="3" fontId="85" fillId="0" borderId="0" applyFont="0" applyFill="0" applyBorder="0" applyAlignment="0" applyProtection="0"/>
    <xf numFmtId="43" fontId="5" fillId="0" borderId="0" applyFont="0" applyFill="0" applyBorder="0" applyAlignment="0" applyProtection="0"/>
    <xf numFmtId="0" fontId="5" fillId="0" borderId="0"/>
    <xf numFmtId="3" fontId="85" fillId="0" borderId="0" applyFont="0" applyFill="0" applyBorder="0" applyAlignment="0" applyProtection="0"/>
    <xf numFmtId="3" fontId="85"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3" fontId="85"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9" fillId="90" borderId="0" applyNumberFormat="0" applyFont="0" applyBorder="0" applyAlignment="0" applyProtection="0"/>
    <xf numFmtId="0" fontId="5" fillId="10" borderId="0" applyNumberFormat="0" applyBorder="0" applyAlignment="0" applyProtection="0"/>
    <xf numFmtId="0" fontId="5" fillId="10" borderId="0" applyNumberFormat="0" applyBorder="0" applyAlignment="0" applyProtection="0"/>
    <xf numFmtId="0" fontId="20" fillId="34" borderId="0" applyNumberFormat="0" applyFont="0" applyBorder="0" applyAlignment="0" applyProtection="0"/>
    <xf numFmtId="177" fontId="187" fillId="0" borderId="0" applyNumberFormat="0" applyFill="0" applyBorder="0" applyAlignment="0">
      <alignment horizontal="left"/>
    </xf>
    <xf numFmtId="0" fontId="17" fillId="0" borderId="0" applyFill="0" applyBorder="0" applyProtection="0">
      <alignment horizontal="center" vertical="center"/>
    </xf>
    <xf numFmtId="0" fontId="17" fillId="0" borderId="0" applyFill="0" applyBorder="0" applyProtection="0"/>
    <xf numFmtId="0" fontId="15" fillId="0" borderId="0" applyFill="0" applyBorder="0" applyProtection="0">
      <alignment horizontal="left"/>
    </xf>
    <xf numFmtId="0" fontId="188" fillId="0" borderId="0" applyFill="0" applyBorder="0" applyProtection="0">
      <alignment horizontal="left" vertical="top"/>
    </xf>
    <xf numFmtId="0" fontId="172" fillId="33" borderId="96" applyNumberFormat="0" applyFont="0" applyFill="0" applyAlignment="0" applyProtection="0">
      <protection locked="0"/>
    </xf>
    <xf numFmtId="0" fontId="172" fillId="33" borderId="106" applyNumberFormat="0" applyFont="0" applyFill="0" applyAlignment="0" applyProtection="0">
      <protection locked="0"/>
    </xf>
    <xf numFmtId="0" fontId="20" fillId="0" borderId="0" applyNumberFormat="0" applyFill="0" applyBorder="0" applyAlignment="0" applyProtection="0"/>
    <xf numFmtId="18" fontId="172" fillId="33" borderId="0" applyFont="0" applyFill="0" applyBorder="0" applyAlignment="0" applyProtection="0">
      <protection locked="0"/>
    </xf>
    <xf numFmtId="0" fontId="16" fillId="0" borderId="0" applyNumberFormat="0" applyFill="0" applyBorder="0" applyAlignment="0" applyProtection="0"/>
    <xf numFmtId="9" fontId="80" fillId="0" borderId="0" applyFont="0" applyFill="0" applyBorder="0" applyAlignment="0" applyProtection="0"/>
    <xf numFmtId="0" fontId="5" fillId="10" borderId="0" applyNumberFormat="0" applyBorder="0" applyAlignment="0" applyProtection="0"/>
    <xf numFmtId="0" fontId="17" fillId="0" borderId="0" applyNumberFormat="0" applyFill="0" applyBorder="0" applyAlignment="0" applyProtection="0"/>
    <xf numFmtId="0" fontId="8" fillId="0" borderId="0"/>
    <xf numFmtId="0" fontId="6" fillId="0" borderId="0"/>
    <xf numFmtId="0" fontId="20" fillId="33" borderId="0" applyNumberFormat="0" applyFont="0" applyAlignment="0" applyProtection="0"/>
    <xf numFmtId="0" fontId="20" fillId="33" borderId="96" applyNumberFormat="0" applyFont="0" applyAlignment="0" applyProtection="0">
      <protection locked="0"/>
    </xf>
    <xf numFmtId="0" fontId="189" fillId="0" borderId="0" applyNumberFormat="0" applyFill="0" applyBorder="0" applyAlignment="0" applyProtection="0"/>
    <xf numFmtId="0" fontId="168" fillId="0" borderId="0" applyFont="0" applyFill="0" applyBorder="0" applyProtection="0">
      <alignment horizontal="right"/>
    </xf>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27" fillId="0" borderId="0" applyNumberFormat="0" applyFill="0" applyBorder="0" applyAlignment="0" applyProtection="0"/>
    <xf numFmtId="0" fontId="51" fillId="0" borderId="0" applyNumberForma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0" fontId="6" fillId="0" borderId="0"/>
    <xf numFmtId="43" fontId="8" fillId="0" borderId="0" applyFont="0" applyFill="0" applyBorder="0" applyAlignment="0" applyProtection="0"/>
    <xf numFmtId="9" fontId="8" fillId="0" borderId="0" applyFont="0" applyFill="0" applyBorder="0" applyAlignment="0" applyProtection="0"/>
    <xf numFmtId="0" fontId="5" fillId="10" borderId="0" applyNumberFormat="0" applyBorder="0" applyAlignment="0" applyProtection="0"/>
    <xf numFmtId="0" fontId="85"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43" fontId="190"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0" fontId="85"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0" fontId="85" fillId="0" borderId="0" applyFont="0" applyFill="0" applyBorder="0" applyAlignment="0" applyProtection="0"/>
    <xf numFmtId="0" fontId="5" fillId="10" borderId="0" applyNumberFormat="0" applyBorder="0" applyAlignment="0" applyProtection="0"/>
    <xf numFmtId="3" fontId="85"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9" fontId="8" fillId="0" borderId="0" applyFont="0" applyFill="0" applyBorder="0" applyAlignment="0" applyProtection="0"/>
    <xf numFmtId="0" fontId="5" fillId="10" borderId="0" applyNumberFormat="0" applyBorder="0" applyAlignment="0" applyProtection="0"/>
    <xf numFmtId="9" fontId="8"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9" fontId="80"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4" fontId="30" fillId="38" borderId="0" applyNumberFormat="0" applyProtection="0">
      <alignment horizontal="left" vertical="center" indent="1"/>
    </xf>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3" fontId="85" fillId="0" borderId="0" applyFont="0" applyFill="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6" fillId="0" borderId="0"/>
    <xf numFmtId="0" fontId="6" fillId="0" borderId="0"/>
    <xf numFmtId="197" fontId="5" fillId="10" borderId="0" applyNumberFormat="0" applyBorder="0" applyAlignment="0" applyProtection="0"/>
    <xf numFmtId="0" fontId="6" fillId="0" borderId="0"/>
    <xf numFmtId="0" fontId="6" fillId="0" borderId="0"/>
    <xf numFmtId="0" fontId="5" fillId="10" borderId="0" applyNumberFormat="0" applyBorder="0" applyAlignment="0" applyProtection="0"/>
    <xf numFmtId="0" fontId="6" fillId="0" borderId="0"/>
    <xf numFmtId="0" fontId="6" fillId="0" borderId="0"/>
    <xf numFmtId="0" fontId="5" fillId="10" borderId="0" applyNumberFormat="0" applyBorder="0" applyAlignment="0" applyProtection="0"/>
    <xf numFmtId="197" fontId="5" fillId="10" borderId="0" applyNumberFormat="0" applyBorder="0" applyAlignment="0" applyProtection="0"/>
    <xf numFmtId="0" fontId="6" fillId="0" borderId="0"/>
    <xf numFmtId="0" fontId="6" fillId="0" borderId="0"/>
    <xf numFmtId="197" fontId="5" fillId="10" borderId="0" applyNumberFormat="0" applyBorder="0" applyAlignment="0" applyProtection="0"/>
    <xf numFmtId="0" fontId="5" fillId="10" borderId="0" applyNumberFormat="0" applyBorder="0" applyAlignment="0" applyProtection="0"/>
    <xf numFmtId="0" fontId="6" fillId="0" borderId="0"/>
    <xf numFmtId="197"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43" fontId="8"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3" fontId="85" fillId="0" borderId="0" applyFont="0" applyFill="0" applyBorder="0" applyAlignment="0" applyProtection="0"/>
    <xf numFmtId="0" fontId="85" fillId="0" borderId="0" applyFont="0" applyFill="0" applyBorder="0" applyAlignment="0" applyProtection="0"/>
    <xf numFmtId="197" fontId="5" fillId="10" borderId="0" applyNumberFormat="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6"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85"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0" fontId="2" fillId="0" borderId="0"/>
    <xf numFmtId="0" fontId="85" fillId="0" borderId="0" applyFont="0" applyFill="0" applyBorder="0" applyAlignment="0" applyProtection="0"/>
    <xf numFmtId="0" fontId="18" fillId="0" borderId="0"/>
    <xf numFmtId="0" fontId="5" fillId="10" borderId="0" applyNumberFormat="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3" fontId="85"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85"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9" fontId="8"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3" fontId="85"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43" fontId="190"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43" fontId="190"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5" fillId="0" borderId="0"/>
    <xf numFmtId="197"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6" fillId="0" borderId="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0" fontId="5" fillId="10" borderId="0" applyNumberFormat="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43" fontId="190"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3" fontId="85" fillId="0" borderId="0" applyFont="0" applyFill="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44" fontId="5" fillId="0" borderId="0" applyFont="0" applyFill="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192"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85"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10" borderId="0" applyNumberFormat="0" applyBorder="0" applyAlignment="0" applyProtection="0"/>
    <xf numFmtId="0" fontId="5" fillId="0" borderId="0"/>
    <xf numFmtId="0" fontId="5" fillId="0" borderId="0"/>
    <xf numFmtId="0" fontId="5" fillId="0" borderId="0"/>
    <xf numFmtId="0" fontId="5" fillId="0" borderId="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197"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197"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197"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197" fontId="5" fillId="10" borderId="0" applyNumberFormat="0" applyBorder="0" applyAlignment="0" applyProtection="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190" fillId="0" borderId="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9" fontId="8"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9" fontId="78" fillId="0" borderId="0" applyFont="0" applyFill="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4" fontId="30" fillId="37" borderId="90" applyNumberFormat="0" applyProtection="0">
      <alignment vertical="center"/>
    </xf>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4" fontId="30" fillId="38" borderId="10" applyNumberFormat="0" applyProtection="0">
      <alignment vertical="center"/>
    </xf>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4" fontId="12" fillId="49" borderId="0" applyNumberFormat="0" applyProtection="0">
      <alignment horizontal="left" vertical="center" indent="1"/>
    </xf>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4" fontId="103" fillId="0" borderId="0" applyNumberFormat="0" applyProtection="0">
      <alignment horizontal="left" vertical="center" indent="1"/>
    </xf>
    <xf numFmtId="0" fontId="5" fillId="10" borderId="0" applyNumberFormat="0" applyBorder="0" applyAlignment="0" applyProtection="0"/>
    <xf numFmtId="4" fontId="103" fillId="0" borderId="0" applyNumberFormat="0" applyProtection="0">
      <alignment horizontal="left" vertical="center" indent="1"/>
    </xf>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4" fontId="34" fillId="0" borderId="0" applyNumberFormat="0" applyProtection="0">
      <alignment horizontal="left" vertical="center" indent="1"/>
    </xf>
    <xf numFmtId="197" fontId="5" fillId="10" borderId="0" applyNumberFormat="0" applyBorder="0" applyAlignment="0" applyProtection="0"/>
    <xf numFmtId="4" fontId="34" fillId="0" borderId="0" applyNumberFormat="0" applyProtection="0">
      <alignment horizontal="left" vertical="center" indent="1"/>
    </xf>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4" fontId="12" fillId="33" borderId="102" applyNumberFormat="0" applyProtection="0">
      <alignment horizontal="right" vertical="center"/>
    </xf>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12" fillId="38" borderId="90" applyNumberFormat="0" applyProtection="0">
      <alignment horizontal="center" vertical="top"/>
    </xf>
    <xf numFmtId="197" fontId="5" fillId="10" borderId="0" applyNumberFormat="0" applyBorder="0" applyAlignment="0" applyProtection="0"/>
    <xf numFmtId="0" fontId="12" fillId="38" borderId="90" applyNumberFormat="0" applyProtection="0">
      <alignment horizontal="center" vertical="top"/>
    </xf>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0" fontId="6" fillId="0" borderId="0">
      <alignment horizontal="left" wrapText="1"/>
    </xf>
    <xf numFmtId="0" fontId="6" fillId="0" borderId="0">
      <alignment horizontal="left" wrapText="1"/>
    </xf>
    <xf numFmtId="43" fontId="11" fillId="0" borderId="0" applyFont="0" applyFill="0" applyBorder="0" applyAlignment="0" applyProtection="0"/>
    <xf numFmtId="0" fontId="11" fillId="0" borderId="0"/>
    <xf numFmtId="197" fontId="5" fillId="22"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22" borderId="0" applyNumberFormat="0" applyBorder="0" applyAlignment="0" applyProtection="0"/>
    <xf numFmtId="197" fontId="5" fillId="10" borderId="0" applyNumberFormat="0" applyBorder="0" applyAlignment="0" applyProtection="0"/>
    <xf numFmtId="0" fontId="6" fillId="0" borderId="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192"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197"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192"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197"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3" fontId="85" fillId="0" borderId="0" applyFont="0" applyFill="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85" fillId="0" borderId="0" applyFont="0" applyFill="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85" fillId="0" borderId="0" applyFont="0" applyFill="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3" fontId="85" fillId="0" borderId="0" applyFont="0" applyFill="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192"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197"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192"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197"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192"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197" fontId="5" fillId="30"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22"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0" fontId="5" fillId="10" borderId="0" applyNumberFormat="0" applyBorder="0" applyAlignment="0" applyProtection="0"/>
    <xf numFmtId="197" fontId="5" fillId="10" borderId="0" applyNumberFormat="0" applyBorder="0" applyAlignment="0" applyProtection="0"/>
    <xf numFmtId="197" fontId="5" fillId="22" borderId="0" applyNumberFormat="0" applyBorder="0" applyAlignment="0" applyProtection="0"/>
    <xf numFmtId="0" fontId="5" fillId="11" borderId="0" applyNumberFormat="0" applyBorder="0" applyAlignment="0" applyProtection="0"/>
    <xf numFmtId="0" fontId="6" fillId="0" borderId="0"/>
    <xf numFmtId="0" fontId="6" fillId="0" borderId="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192"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197"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192"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197"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192"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197"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192"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197"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192"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197"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192"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197" fontId="5" fillId="31" borderId="0" applyNumberFormat="0" applyBorder="0" applyAlignment="0" applyProtection="0"/>
    <xf numFmtId="0" fontId="5" fillId="31"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197" fontId="77" fillId="12" borderId="0" applyNumberFormat="0" applyBorder="0" applyAlignment="0" applyProtection="0"/>
    <xf numFmtId="0" fontId="77" fillId="12" borderId="0" applyNumberFormat="0" applyBorder="0" applyAlignment="0" applyProtection="0"/>
    <xf numFmtId="0" fontId="191"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197" fontId="77" fillId="16" borderId="0" applyNumberFormat="0" applyBorder="0" applyAlignment="0" applyProtection="0"/>
    <xf numFmtId="0" fontId="77" fillId="16" borderId="0" applyNumberFormat="0" applyBorder="0" applyAlignment="0" applyProtection="0"/>
    <xf numFmtId="0" fontId="191"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16"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197" fontId="77" fillId="20" borderId="0" applyNumberFormat="0" applyBorder="0" applyAlignment="0" applyProtection="0"/>
    <xf numFmtId="0" fontId="77" fillId="20" borderId="0" applyNumberFormat="0" applyBorder="0" applyAlignment="0" applyProtection="0"/>
    <xf numFmtId="0" fontId="191"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0"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197" fontId="77" fillId="24" borderId="0" applyNumberFormat="0" applyBorder="0" applyAlignment="0" applyProtection="0"/>
    <xf numFmtId="0" fontId="77" fillId="24" borderId="0" applyNumberFormat="0" applyBorder="0" applyAlignment="0" applyProtection="0"/>
    <xf numFmtId="0" fontId="191"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4"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197" fontId="77" fillId="28" borderId="0" applyNumberFormat="0" applyBorder="0" applyAlignment="0" applyProtection="0"/>
    <xf numFmtId="0" fontId="77" fillId="28" borderId="0" applyNumberFormat="0" applyBorder="0" applyAlignment="0" applyProtection="0"/>
    <xf numFmtId="0" fontId="191"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28"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197" fontId="77" fillId="32" borderId="0" applyNumberFormat="0" applyBorder="0" applyAlignment="0" applyProtection="0"/>
    <xf numFmtId="0" fontId="77" fillId="32" borderId="0" applyNumberFormat="0" applyBorder="0" applyAlignment="0" applyProtection="0"/>
    <xf numFmtId="0" fontId="191"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197" fontId="77" fillId="9" borderId="0" applyNumberFormat="0" applyBorder="0" applyAlignment="0" applyProtection="0"/>
    <xf numFmtId="0" fontId="77" fillId="9" borderId="0" applyNumberFormat="0" applyBorder="0" applyAlignment="0" applyProtection="0"/>
    <xf numFmtId="0" fontId="191"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9"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197" fontId="77" fillId="13" borderId="0" applyNumberFormat="0" applyBorder="0" applyAlignment="0" applyProtection="0"/>
    <xf numFmtId="0" fontId="77" fillId="13" borderId="0" applyNumberFormat="0" applyBorder="0" applyAlignment="0" applyProtection="0"/>
    <xf numFmtId="0" fontId="191"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3"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197" fontId="77" fillId="17" borderId="0" applyNumberFormat="0" applyBorder="0" applyAlignment="0" applyProtection="0"/>
    <xf numFmtId="0" fontId="77" fillId="17" borderId="0" applyNumberFormat="0" applyBorder="0" applyAlignment="0" applyProtection="0"/>
    <xf numFmtId="0" fontId="191"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17"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197" fontId="77" fillId="21" borderId="0" applyNumberFormat="0" applyBorder="0" applyAlignment="0" applyProtection="0"/>
    <xf numFmtId="0" fontId="77" fillId="21" borderId="0" applyNumberFormat="0" applyBorder="0" applyAlignment="0" applyProtection="0"/>
    <xf numFmtId="0" fontId="191"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1"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197" fontId="77" fillId="25" borderId="0" applyNumberFormat="0" applyBorder="0" applyAlignment="0" applyProtection="0"/>
    <xf numFmtId="0" fontId="77" fillId="25" borderId="0" applyNumberFormat="0" applyBorder="0" applyAlignment="0" applyProtection="0"/>
    <xf numFmtId="0" fontId="191"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5"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197" fontId="77" fillId="29" borderId="0" applyNumberFormat="0" applyBorder="0" applyAlignment="0" applyProtection="0"/>
    <xf numFmtId="0" fontId="77" fillId="29" borderId="0" applyNumberFormat="0" applyBorder="0" applyAlignment="0" applyProtection="0"/>
    <xf numFmtId="0" fontId="191"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168" fillId="0" borderId="0">
      <alignment horizontal="center" wrapText="1"/>
      <protection locked="0"/>
    </xf>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197" fontId="67" fillId="3" borderId="0" applyNumberFormat="0" applyBorder="0" applyAlignment="0" applyProtection="0"/>
    <xf numFmtId="0" fontId="67" fillId="3" borderId="0" applyNumberFormat="0" applyBorder="0" applyAlignment="0" applyProtection="0"/>
    <xf numFmtId="0" fontId="193"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0" fontId="67" fillId="3" borderId="0" applyNumberFormat="0" applyBorder="0" applyAlignment="0" applyProtection="0"/>
    <xf numFmtId="198" fontId="12"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200" fontId="6" fillId="0" borderId="0" applyFill="0" applyBorder="0" applyAlignment="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197" fontId="71" fillId="6" borderId="18" applyNumberFormat="0" applyAlignment="0" applyProtection="0"/>
    <xf numFmtId="0" fontId="71" fillId="6" borderId="18" applyNumberFormat="0" applyAlignment="0" applyProtection="0"/>
    <xf numFmtId="0" fontId="194"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1" fillId="6" borderId="18"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197" fontId="73" fillId="7" borderId="21" applyNumberFormat="0" applyAlignment="0" applyProtection="0"/>
    <xf numFmtId="0" fontId="73" fillId="7" borderId="21" applyNumberFormat="0" applyAlignment="0" applyProtection="0"/>
    <xf numFmtId="0" fontId="195"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0" fontId="73" fillId="7" borderId="21" applyNumberFormat="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90"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18" fillId="0" borderId="0" applyFont="0" applyFill="0" applyBorder="0" applyAlignment="0" applyProtection="0"/>
    <xf numFmtId="43" fontId="6" fillId="0" borderId="0" applyFont="0" applyFill="0" applyBorder="0" applyAlignment="0" applyProtection="0"/>
    <xf numFmtId="43" fontId="5"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92"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18" fillId="0" borderId="0" applyFont="0" applyFill="0" applyBorder="0" applyAlignment="0" applyProtection="0"/>
    <xf numFmtId="43" fontId="5"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6" fillId="0" borderId="0" applyFont="0" applyFill="0" applyBorder="0" applyAlignment="0" applyProtection="0"/>
    <xf numFmtId="43" fontId="9" fillId="0" borderId="0" applyFont="0" applyFill="0" applyBorder="0" applyAlignment="0" applyProtection="0"/>
    <xf numFmtId="43" fontId="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201" fontId="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6" fillId="0" borderId="0" applyFont="0" applyFill="0" applyBorder="0" applyAlignment="0" applyProtection="0"/>
    <xf numFmtId="201" fontId="6"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201" fontId="6" fillId="0" borderId="0" applyFont="0" applyFill="0" applyBorder="0" applyAlignment="0" applyProtection="0"/>
    <xf numFmtId="43" fontId="5" fillId="0" borderId="0" applyFont="0" applyFill="0" applyBorder="0" applyAlignment="0" applyProtection="0"/>
    <xf numFmtId="201" fontId="6" fillId="0" borderId="0" applyFont="0" applyFill="0" applyBorder="0" applyAlignment="0" applyProtection="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5" fillId="0" borderId="0" applyFont="0" applyFill="0" applyBorder="0" applyAlignment="0" applyProtection="0"/>
    <xf numFmtId="44" fontId="9" fillId="0" borderId="0" applyFont="0" applyFill="0" applyBorder="0" applyAlignment="0" applyProtection="0"/>
    <xf numFmtId="44" fontId="9"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5" fillId="0" borderId="0" applyFont="0" applyFill="0" applyBorder="0" applyAlignment="0" applyProtection="0"/>
    <xf numFmtId="44" fontId="6"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18" fillId="0" borderId="0" applyFont="0" applyFill="0" applyBorder="0" applyAlignment="0" applyProtection="0"/>
    <xf numFmtId="44" fontId="5" fillId="0" borderId="0" applyFont="0" applyFill="0" applyBorder="0" applyAlignment="0" applyProtection="0"/>
    <xf numFmtId="44" fontId="9" fillId="0" borderId="0" applyFont="0" applyFill="0" applyBorder="0" applyAlignment="0" applyProtection="0"/>
    <xf numFmtId="182" fontId="85" fillId="0" borderId="0" applyFont="0" applyFill="0" applyBorder="0" applyAlignment="0" applyProtection="0"/>
    <xf numFmtId="0" fontId="24" fillId="0" borderId="0"/>
    <xf numFmtId="0" fontId="24" fillId="0" borderId="0"/>
    <xf numFmtId="0" fontId="85" fillId="0" borderId="0" applyFont="0" applyFill="0" applyBorder="0" applyAlignment="0" applyProtection="0"/>
    <xf numFmtId="0" fontId="196" fillId="0" borderId="0" applyNumberFormat="0" applyAlignment="0">
      <alignment horizontal="left"/>
    </xf>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197" fontId="75" fillId="0" borderId="0" applyNumberFormat="0" applyFill="0" applyBorder="0" applyAlignment="0" applyProtection="0"/>
    <xf numFmtId="0" fontId="75" fillId="0" borderId="0" applyNumberFormat="0" applyFill="0" applyBorder="0" applyAlignment="0" applyProtection="0"/>
    <xf numFmtId="0" fontId="197"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0" fontId="75" fillId="0" borderId="0" applyNumberFormat="0" applyFill="0" applyBorder="0" applyAlignment="0" applyProtection="0"/>
    <xf numFmtId="2" fontId="85" fillId="0" borderId="0" applyFont="0" applyFill="0" applyBorder="0" applyAlignment="0" applyProtection="0"/>
    <xf numFmtId="0" fontId="24" fillId="0" borderId="0"/>
    <xf numFmtId="0" fontId="25" fillId="0" borderId="0" applyFont="0" applyFill="0" applyBorder="0" applyAlignment="0" applyProtection="0">
      <alignment horizontal="left"/>
    </xf>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197" fontId="66" fillId="2" borderId="0" applyNumberFormat="0" applyBorder="0" applyAlignment="0" applyProtection="0"/>
    <xf numFmtId="0" fontId="66" fillId="2" borderId="0" applyNumberFormat="0" applyBorder="0" applyAlignment="0" applyProtection="0"/>
    <xf numFmtId="0" fontId="198"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66" fillId="2" borderId="0" applyNumberFormat="0" applyBorder="0" applyAlignment="0" applyProtection="0"/>
    <xf numFmtId="0" fontId="26" fillId="0" borderId="0"/>
    <xf numFmtId="0" fontId="27" fillId="0" borderId="26" applyNumberFormat="0" applyAlignment="0" applyProtection="0">
      <alignment horizontal="left" vertical="center"/>
    </xf>
    <xf numFmtId="0" fontId="27" fillId="0" borderId="2">
      <alignment horizontal="left" vertical="center"/>
    </xf>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197" fontId="63" fillId="0" borderId="15" applyNumberFormat="0" applyFill="0" applyAlignment="0" applyProtection="0"/>
    <xf numFmtId="0" fontId="63" fillId="0" borderId="15" applyNumberFormat="0" applyFill="0" applyAlignment="0" applyProtection="0"/>
    <xf numFmtId="0" fontId="88"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3" fillId="0" borderId="15"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197" fontId="64" fillId="0" borderId="16" applyNumberFormat="0" applyFill="0" applyAlignment="0" applyProtection="0"/>
    <xf numFmtId="0" fontId="64" fillId="0" borderId="16" applyNumberFormat="0" applyFill="0" applyAlignment="0" applyProtection="0"/>
    <xf numFmtId="0" fontId="89"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4" fillId="0" borderId="16"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197" fontId="65" fillId="0" borderId="17" applyNumberFormat="0" applyFill="0" applyAlignment="0" applyProtection="0"/>
    <xf numFmtId="0" fontId="65" fillId="0" borderId="17" applyNumberFormat="0" applyFill="0" applyAlignment="0" applyProtection="0"/>
    <xf numFmtId="0" fontId="128"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17" applyNumberFormat="0" applyFill="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197" fontId="65" fillId="0" borderId="0" applyNumberFormat="0" applyFill="0" applyBorder="0" applyAlignment="0" applyProtection="0"/>
    <xf numFmtId="0" fontId="65" fillId="0" borderId="0" applyNumberFormat="0" applyFill="0" applyBorder="0" applyAlignment="0" applyProtection="0"/>
    <xf numFmtId="0" fontId="128"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65" fillId="0" borderId="0" applyNumberFormat="0" applyFill="0" applyBorder="0" applyAlignment="0" applyProtection="0"/>
    <xf numFmtId="0" fontId="199" fillId="0" borderId="42">
      <alignment horizontal="center"/>
    </xf>
    <xf numFmtId="0" fontId="199" fillId="0" borderId="0">
      <alignment horizontal="center"/>
    </xf>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197"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200" fillId="5" borderId="18" applyNumberFormat="0" applyAlignment="0" applyProtection="0"/>
    <xf numFmtId="0" fontId="69" fillId="5" borderId="18" applyNumberFormat="0" applyAlignment="0" applyProtection="0"/>
    <xf numFmtId="0" fontId="69" fillId="5" borderId="18" applyNumberFormat="0" applyAlignment="0" applyProtection="0"/>
    <xf numFmtId="0" fontId="200"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0" fontId="69" fillId="5" borderId="18" applyNumberFormat="0" applyAlignment="0" applyProtection="0"/>
    <xf numFmtId="202" fontId="8" fillId="91" borderId="24"/>
    <xf numFmtId="203" fontId="8" fillId="91" borderId="24"/>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197" fontId="72" fillId="0" borderId="20" applyNumberFormat="0" applyFill="0" applyAlignment="0" applyProtection="0"/>
    <xf numFmtId="0" fontId="72" fillId="0" borderId="20" applyNumberFormat="0" applyFill="0" applyAlignment="0" applyProtection="0"/>
    <xf numFmtId="0" fontId="201"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72" fillId="0" borderId="20" applyNumberFormat="0" applyFill="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197" fontId="68" fillId="4" borderId="0" applyNumberFormat="0" applyBorder="0" applyAlignment="0" applyProtection="0"/>
    <xf numFmtId="0" fontId="68" fillId="4" borderId="0" applyNumberFormat="0" applyBorder="0" applyAlignment="0" applyProtection="0"/>
    <xf numFmtId="0" fontId="202"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0" fontId="68" fillId="4" borderId="0" applyNumberFormat="0" applyBorder="0" applyAlignment="0" applyProtection="0"/>
    <xf numFmtId="197" fontId="7" fillId="0" borderId="35" applyNumberFormat="0" applyBorder="0" applyAlignment="0"/>
    <xf numFmtId="0" fontId="106" fillId="0" borderId="0"/>
    <xf numFmtId="204" fontId="6" fillId="0" borderId="0"/>
    <xf numFmtId="204" fontId="6" fillId="0" borderId="0"/>
    <xf numFmtId="204" fontId="6" fillId="0" borderId="0"/>
    <xf numFmtId="204" fontId="6" fillId="0" borderId="0"/>
    <xf numFmtId="175" fontId="6" fillId="0" borderId="0"/>
    <xf numFmtId="175" fontId="6" fillId="0" borderId="0"/>
    <xf numFmtId="204" fontId="6" fillId="0" borderId="0"/>
    <xf numFmtId="204" fontId="6" fillId="0" borderId="0"/>
    <xf numFmtId="204" fontId="6" fillId="0" borderId="0"/>
    <xf numFmtId="204" fontId="6" fillId="0" borderId="0"/>
    <xf numFmtId="204" fontId="6" fillId="0" borderId="0"/>
    <xf numFmtId="204" fontId="6" fillId="0" borderId="0"/>
    <xf numFmtId="204" fontId="6" fillId="0" borderId="0"/>
    <xf numFmtId="204" fontId="6" fillId="0" borderId="0"/>
    <xf numFmtId="204" fontId="6" fillId="0" borderId="0"/>
    <xf numFmtId="204" fontId="6"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6" fillId="0" borderId="0"/>
    <xf numFmtId="0" fontId="6" fillId="0" borderId="0"/>
    <xf numFmtId="0" fontId="18" fillId="0" borderId="0"/>
    <xf numFmtId="0" fontId="6" fillId="0" borderId="0"/>
    <xf numFmtId="0" fontId="6" fillId="0" borderId="0"/>
    <xf numFmtId="0" fontId="6" fillId="0" borderId="0"/>
    <xf numFmtId="197" fontId="9" fillId="0" borderId="0"/>
    <xf numFmtId="0" fontId="18" fillId="0" borderId="0"/>
    <xf numFmtId="0" fontId="203" fillId="0" borderId="0">
      <alignment vertical="center"/>
    </xf>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0" fontId="5" fillId="0" borderId="0"/>
    <xf numFmtId="0" fontId="5" fillId="0" borderId="0"/>
    <xf numFmtId="0"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97" fontId="5"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197" fontId="5" fillId="0" borderId="0"/>
    <xf numFmtId="0" fontId="6" fillId="0" borderId="0"/>
    <xf numFmtId="0" fontId="6" fillId="0" borderId="0"/>
    <xf numFmtId="0" fontId="6" fillId="0" borderId="0"/>
    <xf numFmtId="0" fontId="6" fillId="0" borderId="0"/>
    <xf numFmtId="0" fontId="192" fillId="0" borderId="0"/>
    <xf numFmtId="0" fontId="192" fillId="0" borderId="0"/>
    <xf numFmtId="0" fontId="192" fillId="0" borderId="0"/>
    <xf numFmtId="0" fontId="192" fillId="0" borderId="0"/>
    <xf numFmtId="0" fontId="192" fillId="0" borderId="0"/>
    <xf numFmtId="0" fontId="192" fillId="0" borderId="0"/>
    <xf numFmtId="197" fontId="5" fillId="0" borderId="0"/>
    <xf numFmtId="0" fontId="192" fillId="0" borderId="0"/>
    <xf numFmtId="0" fontId="192" fillId="0" borderId="0"/>
    <xf numFmtId="0" fontId="192" fillId="0" borderId="0"/>
    <xf numFmtId="0" fontId="192" fillId="0" borderId="0"/>
    <xf numFmtId="0" fontId="192"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5" fillId="0" borderId="0"/>
    <xf numFmtId="197" fontId="5" fillId="0" borderId="0"/>
    <xf numFmtId="0" fontId="5" fillId="0" borderId="0"/>
    <xf numFmtId="197" fontId="5" fillId="0" borderId="0"/>
    <xf numFmtId="197" fontId="6" fillId="0" borderId="0"/>
    <xf numFmtId="41" fontId="9" fillId="0" borderId="0"/>
    <xf numFmtId="0" fontId="6"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197"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197" fontId="5" fillId="0" borderId="0"/>
    <xf numFmtId="177" fontId="121" fillId="0" borderId="0"/>
    <xf numFmtId="0" fontId="5" fillId="0" borderId="0"/>
    <xf numFmtId="0" fontId="5" fillId="0" borderId="0"/>
    <xf numFmtId="0" fontId="6"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197" fontId="5" fillId="0" borderId="0"/>
    <xf numFmtId="0" fontId="5" fillId="0" borderId="0"/>
    <xf numFmtId="0" fontId="5" fillId="0" borderId="0"/>
    <xf numFmtId="0" fontId="5" fillId="0" borderId="0"/>
    <xf numFmtId="0" fontId="6"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197" fontId="5" fillId="0" borderId="0"/>
    <xf numFmtId="0" fontId="6" fillId="0" borderId="0"/>
    <xf numFmtId="0" fontId="18" fillId="0" borderId="0"/>
    <xf numFmtId="0" fontId="6" fillId="0" borderId="0"/>
    <xf numFmtId="0" fontId="6" fillId="0" borderId="0"/>
    <xf numFmtId="0" fontId="18" fillId="0" borderId="0"/>
    <xf numFmtId="0" fontId="18" fillId="0" borderId="0"/>
    <xf numFmtId="0" fontId="18"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5" fillId="0" borderId="0"/>
    <xf numFmtId="197" fontId="5" fillId="0" borderId="0"/>
    <xf numFmtId="0" fontId="6" fillId="0" borderId="0"/>
    <xf numFmtId="197" fontId="5" fillId="0" borderId="0"/>
    <xf numFmtId="0" fontId="6" fillId="0" borderId="0"/>
    <xf numFmtId="0" fontId="18" fillId="0" borderId="0"/>
    <xf numFmtId="197" fontId="5" fillId="0" borderId="0"/>
    <xf numFmtId="0" fontId="18" fillId="0" borderId="0"/>
    <xf numFmtId="0" fontId="18" fillId="0" borderId="0"/>
    <xf numFmtId="0" fontId="18" fillId="0" borderId="0"/>
    <xf numFmtId="0" fontId="18" fillId="0" borderId="0"/>
    <xf numFmtId="197" fontId="5" fillId="0" borderId="0"/>
    <xf numFmtId="0" fontId="18" fillId="0" borderId="0"/>
    <xf numFmtId="0" fontId="18" fillId="0" borderId="0"/>
    <xf numFmtId="0" fontId="18"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197" fontId="5" fillId="0" borderId="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0" fontId="192"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5" fillId="8" borderId="22" applyNumberFormat="0" applyFont="0" applyAlignment="0" applyProtection="0"/>
    <xf numFmtId="197" fontId="5" fillId="8" borderId="22" applyNumberFormat="0" applyFont="0" applyAlignment="0" applyProtection="0"/>
    <xf numFmtId="0" fontId="5" fillId="8" borderId="22" applyNumberFormat="0" applyFon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197" fontId="70" fillId="6" borderId="19" applyNumberFormat="0" applyAlignment="0" applyProtection="0"/>
    <xf numFmtId="0" fontId="70" fillId="6" borderId="19" applyNumberFormat="0" applyAlignment="0" applyProtection="0"/>
    <xf numFmtId="0" fontId="204"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0" fontId="70" fillId="6" borderId="19" applyNumberFormat="0" applyAlignment="0" applyProtection="0"/>
    <xf numFmtId="40" fontId="12" fillId="33" borderId="0">
      <alignment horizontal="right"/>
    </xf>
    <xf numFmtId="0" fontId="205" fillId="34" borderId="0">
      <alignment horizontal="right"/>
    </xf>
    <xf numFmtId="0" fontId="30" fillId="33" borderId="0">
      <alignment horizontal="left"/>
    </xf>
    <xf numFmtId="0" fontId="166" fillId="92" borderId="12"/>
    <xf numFmtId="0" fontId="206" fillId="0" borderId="0" applyBorder="0">
      <alignment horizontal="centerContinuous"/>
    </xf>
    <xf numFmtId="0" fontId="207" fillId="0" borderId="0" applyBorder="0">
      <alignment horizontal="centerContinuous"/>
    </xf>
    <xf numFmtId="14" fontId="168" fillId="0" borderId="0">
      <alignment horizontal="center" wrapText="1"/>
      <protection locked="0"/>
    </xf>
    <xf numFmtId="0" fontId="24" fillId="0" borderId="0"/>
    <xf numFmtId="0" fontId="24" fillId="0" borderId="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10" fontId="6"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5"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18"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6" fillId="0" borderId="0" applyFont="0" applyFill="0" applyBorder="0" applyAlignment="0" applyProtection="0"/>
    <xf numFmtId="9" fontId="11" fillId="0" borderId="0" applyFont="0" applyFill="0" applyBorder="0" applyAlignment="0" applyProtection="0"/>
    <xf numFmtId="9" fontId="9"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5"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208" fillId="93" borderId="0" applyNumberFormat="0" applyFont="0" applyBorder="0" applyAlignment="0">
      <alignment horizontal="center"/>
    </xf>
    <xf numFmtId="172" fontId="47" fillId="0" borderId="0" applyNumberFormat="0" applyFill="0" applyBorder="0" applyAlignment="0" applyProtection="0">
      <alignment horizontal="left"/>
    </xf>
    <xf numFmtId="4" fontId="12" fillId="37" borderId="73" applyNumberFormat="0" applyProtection="0">
      <alignment vertical="center"/>
    </xf>
    <xf numFmtId="4" fontId="30" fillId="37" borderId="90" applyNumberFormat="0" applyProtection="0">
      <alignment vertical="center"/>
    </xf>
    <xf numFmtId="4" fontId="30" fillId="68" borderId="0" applyNumberFormat="0" applyProtection="0">
      <alignment horizontal="center" vertical="center"/>
    </xf>
    <xf numFmtId="4" fontId="30" fillId="68" borderId="0" applyNumberFormat="0" applyProtection="0">
      <alignment horizontal="center" vertical="center"/>
    </xf>
    <xf numFmtId="0" fontId="6" fillId="72" borderId="73" applyNumberFormat="0" applyProtection="0">
      <alignment horizontal="left" vertical="center" indent="1"/>
    </xf>
    <xf numFmtId="4" fontId="209" fillId="38" borderId="0" applyNumberFormat="0" applyProtection="0">
      <alignment horizontal="left" vertical="center" indent="1"/>
    </xf>
    <xf numFmtId="4" fontId="30" fillId="38" borderId="10" applyNumberFormat="0" applyProtection="0">
      <alignment vertical="center"/>
    </xf>
    <xf numFmtId="4" fontId="209" fillId="38" borderId="0" applyNumberFormat="0" applyProtection="0">
      <alignment horizontal="left" vertical="center" indent="1"/>
    </xf>
    <xf numFmtId="4" fontId="30" fillId="48" borderId="27" applyNumberFormat="0" applyProtection="0">
      <alignment horizontal="left" vertical="center" indent="1"/>
    </xf>
    <xf numFmtId="4" fontId="30" fillId="48" borderId="27" applyNumberFormat="0" applyProtection="0">
      <alignment horizontal="left" vertical="center" indent="1"/>
    </xf>
    <xf numFmtId="4" fontId="12" fillId="68" borderId="0" applyNumberFormat="0" applyProtection="0">
      <alignment horizontal="left" vertical="center" indent="1"/>
    </xf>
    <xf numFmtId="4" fontId="12" fillId="49" borderId="0" applyNumberFormat="0" applyProtection="0">
      <alignment horizontal="left" indent="1"/>
    </xf>
    <xf numFmtId="4" fontId="12" fillId="94" borderId="107" applyNumberFormat="0" applyProtection="0">
      <alignment horizontal="left" vertical="center"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103" fillId="0" borderId="0" applyNumberFormat="0" applyProtection="0">
      <alignment horizontal="left" vertical="center"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12" fillId="94" borderId="73" applyNumberFormat="0" applyProtection="0">
      <alignment horizontal="left" vertical="center"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33" fillId="52" borderId="0" applyNumberFormat="0" applyProtection="0">
      <alignment horizontal="left"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33" fillId="52" borderId="0" applyNumberFormat="0" applyProtection="0">
      <alignment horizontal="left"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33" fillId="52" borderId="0" applyNumberFormat="0" applyProtection="0">
      <alignment horizontal="left"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33" fillId="52" borderId="0" applyNumberFormat="0" applyProtection="0">
      <alignment horizontal="left"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33" fillId="52" borderId="0" applyNumberFormat="0" applyProtection="0">
      <alignment horizontal="left" indent="1"/>
    </xf>
    <xf numFmtId="4" fontId="12" fillId="49" borderId="0" applyNumberFormat="0" applyProtection="0">
      <alignment horizontal="left" vertical="center" indent="1"/>
    </xf>
    <xf numFmtId="4" fontId="12" fillId="49" borderId="0" applyNumberFormat="0" applyProtection="0">
      <alignment horizontal="left" vertical="center" indent="1"/>
    </xf>
    <xf numFmtId="4" fontId="210" fillId="38" borderId="0" applyNumberFormat="0" applyProtection="0">
      <alignment horizontal="left" vertical="center" indent="1"/>
    </xf>
    <xf numFmtId="4" fontId="210" fillId="38" borderId="0" applyNumberFormat="0" applyProtection="0">
      <alignment horizontal="left" vertical="center" indent="1"/>
    </xf>
    <xf numFmtId="4" fontId="12" fillId="38" borderId="0" applyNumberFormat="0" applyProtection="0">
      <alignment horizontal="left" vertical="center" indent="1"/>
    </xf>
    <xf numFmtId="4" fontId="12" fillId="38" borderId="0" applyNumberFormat="0" applyProtection="0">
      <alignment horizontal="left" vertical="center" indent="1"/>
    </xf>
    <xf numFmtId="4" fontId="210" fillId="38" borderId="0" applyNumberFormat="0" applyProtection="0">
      <alignment horizontal="left" vertical="center" indent="1"/>
    </xf>
    <xf numFmtId="4" fontId="34" fillId="0" borderId="0" applyNumberFormat="0" applyProtection="0">
      <alignment horizontal="left" vertical="center" indent="1"/>
    </xf>
    <xf numFmtId="4" fontId="210" fillId="38" borderId="0" applyNumberFormat="0" applyProtection="0">
      <alignment horizontal="left" vertical="center" indent="1"/>
    </xf>
    <xf numFmtId="4" fontId="210" fillId="38" borderId="0" applyNumberFormat="0" applyProtection="0">
      <alignment horizontal="left" vertical="center" indent="1"/>
    </xf>
    <xf numFmtId="4" fontId="210" fillId="38" borderId="0" applyNumberFormat="0" applyProtection="0">
      <alignment horizontal="left" vertical="center" indent="1"/>
    </xf>
    <xf numFmtId="4" fontId="12" fillId="95" borderId="73" applyNumberFormat="0" applyProtection="0">
      <alignment horizontal="left" vertical="center" indent="1"/>
    </xf>
    <xf numFmtId="4" fontId="210" fillId="38" borderId="0" applyNumberFormat="0" applyProtection="0">
      <alignment horizontal="left" vertical="center" indent="1"/>
    </xf>
    <xf numFmtId="4" fontId="210" fillId="38" borderId="0" applyNumberFormat="0" applyProtection="0">
      <alignment horizontal="left" vertical="center" indent="1"/>
    </xf>
    <xf numFmtId="4" fontId="34" fillId="53" borderId="0" applyNumberFormat="0" applyProtection="0"/>
    <xf numFmtId="4" fontId="210" fillId="38" borderId="0" applyNumberFormat="0" applyProtection="0">
      <alignment horizontal="left" vertical="center" indent="1"/>
    </xf>
    <xf numFmtId="4" fontId="210" fillId="38" borderId="0" applyNumberFormat="0" applyProtection="0">
      <alignment horizontal="left" vertical="center" indent="1"/>
    </xf>
    <xf numFmtId="4" fontId="34" fillId="53" borderId="0" applyNumberFormat="0" applyProtection="0"/>
    <xf numFmtId="4" fontId="210" fillId="38" borderId="0" applyNumberFormat="0" applyProtection="0">
      <alignment horizontal="left" vertical="center" indent="1"/>
    </xf>
    <xf numFmtId="4" fontId="210" fillId="38" borderId="0" applyNumberFormat="0" applyProtection="0">
      <alignment horizontal="left" vertical="center" indent="1"/>
    </xf>
    <xf numFmtId="4" fontId="34" fillId="53" borderId="0" applyNumberFormat="0" applyProtection="0"/>
    <xf numFmtId="4" fontId="210" fillId="38" borderId="0" applyNumberFormat="0" applyProtection="0">
      <alignment horizontal="left" vertical="center" indent="1"/>
    </xf>
    <xf numFmtId="4" fontId="210" fillId="38" borderId="0" applyNumberFormat="0" applyProtection="0">
      <alignment horizontal="left" vertical="center" indent="1"/>
    </xf>
    <xf numFmtId="4" fontId="34" fillId="53" borderId="0" applyNumberFormat="0" applyProtection="0"/>
    <xf numFmtId="4" fontId="210" fillId="38" borderId="0" applyNumberFormat="0" applyProtection="0">
      <alignment horizontal="left" vertical="center" indent="1"/>
    </xf>
    <xf numFmtId="4" fontId="210" fillId="38" borderId="0" applyNumberFormat="0" applyProtection="0">
      <alignment horizontal="left" vertical="center" indent="1"/>
    </xf>
    <xf numFmtId="4" fontId="34" fillId="53" borderId="0" applyNumberFormat="0" applyProtection="0"/>
    <xf numFmtId="4" fontId="210" fillId="38" borderId="0" applyNumberFormat="0" applyProtection="0">
      <alignment horizontal="left" vertical="center" indent="1"/>
    </xf>
    <xf numFmtId="4" fontId="210" fillId="38" borderId="0" applyNumberFormat="0" applyProtection="0">
      <alignment horizontal="left" vertical="center" indent="1"/>
    </xf>
    <xf numFmtId="0" fontId="6" fillId="96" borderId="90" applyNumberFormat="0" applyProtection="0">
      <alignment horizontal="left" vertical="center" indent="1"/>
    </xf>
    <xf numFmtId="197" fontId="12" fillId="35" borderId="90" applyNumberFormat="0" applyProtection="0">
      <alignment horizontal="left" vertical="top" indent="1"/>
    </xf>
    <xf numFmtId="4" fontId="12" fillId="49" borderId="90" applyNumberFormat="0" applyProtection="0">
      <alignment horizontal="right" vertical="center"/>
    </xf>
    <xf numFmtId="4" fontId="12" fillId="94" borderId="73" applyNumberFormat="0" applyProtection="0">
      <alignment horizontal="right" vertical="center"/>
    </xf>
    <xf numFmtId="4" fontId="211" fillId="49" borderId="90" applyNumberFormat="0" applyProtection="0">
      <alignment horizontal="right" vertical="center"/>
    </xf>
    <xf numFmtId="4" fontId="12" fillId="33" borderId="102" applyNumberFormat="0" applyProtection="0">
      <alignment horizontal="right" vertical="center"/>
    </xf>
    <xf numFmtId="4" fontId="211" fillId="49" borderId="90" applyNumberFormat="0" applyProtection="0">
      <alignment horizontal="right" vertical="center"/>
    </xf>
    <xf numFmtId="4" fontId="212" fillId="49" borderId="90" applyNumberFormat="0" applyProtection="0">
      <alignment horizontal="right" vertical="center"/>
    </xf>
    <xf numFmtId="4" fontId="212" fillId="49" borderId="90" applyNumberFormat="0" applyProtection="0">
      <alignment horizontal="right" vertical="center"/>
    </xf>
    <xf numFmtId="4" fontId="12" fillId="51" borderId="90" applyNumberFormat="0" applyProtection="0">
      <alignment horizontal="left" vertical="center" indent="1"/>
    </xf>
    <xf numFmtId="4" fontId="12" fillId="0" borderId="90" applyNumberFormat="0" applyProtection="0">
      <alignment horizontal="left" vertical="center" indent="1"/>
    </xf>
    <xf numFmtId="0" fontId="6" fillId="72" borderId="73" applyNumberFormat="0" applyProtection="0">
      <alignment horizontal="left" vertical="center" indent="1"/>
    </xf>
    <xf numFmtId="4" fontId="211" fillId="51" borderId="90" applyNumberFormat="0" applyProtection="0">
      <alignment horizontal="left" vertical="center" indent="1"/>
    </xf>
    <xf numFmtId="4" fontId="12" fillId="33" borderId="90" applyNumberFormat="0" applyProtection="0">
      <alignment horizontal="left" vertical="center" indent="1"/>
    </xf>
    <xf numFmtId="4" fontId="211" fillId="51" borderId="90" applyNumberFormat="0" applyProtection="0">
      <alignment horizontal="left" vertical="center" indent="1"/>
    </xf>
    <xf numFmtId="197" fontId="12" fillId="38" borderId="90" applyNumberFormat="0" applyProtection="0">
      <alignment horizontal="left" vertical="top"/>
    </xf>
    <xf numFmtId="0" fontId="12" fillId="38" borderId="90" applyNumberFormat="0" applyProtection="0">
      <alignment horizontal="center" vertical="center"/>
    </xf>
    <xf numFmtId="0" fontId="6" fillId="72" borderId="73" applyNumberFormat="0" applyProtection="0">
      <alignment horizontal="left" vertical="center" indent="1"/>
    </xf>
    <xf numFmtId="0" fontId="211" fillId="38" borderId="90" applyNumberFormat="0" applyProtection="0">
      <alignment horizontal="left" vertical="top" indent="1"/>
    </xf>
    <xf numFmtId="0" fontId="12" fillId="38" borderId="90" applyNumberFormat="0" applyProtection="0">
      <alignment horizontal="center" vertical="top"/>
    </xf>
    <xf numFmtId="0" fontId="211" fillId="38" borderId="90" applyNumberFormat="0" applyProtection="0">
      <alignment horizontal="left" vertical="top" indent="1"/>
    </xf>
    <xf numFmtId="4" fontId="213" fillId="97" borderId="0" applyNumberFormat="0" applyProtection="0">
      <alignment horizontal="left" vertical="center" indent="1"/>
    </xf>
    <xf numFmtId="4" fontId="214" fillId="0" borderId="0" applyNumberFormat="0" applyProtection="0">
      <alignment horizontal="left" vertical="center" indent="1"/>
    </xf>
    <xf numFmtId="0" fontId="186" fillId="0" borderId="0"/>
    <xf numFmtId="4" fontId="213" fillId="97" borderId="0" applyNumberFormat="0" applyProtection="0">
      <alignment horizontal="left" vertical="center" indent="1"/>
    </xf>
    <xf numFmtId="4" fontId="51" fillId="0" borderId="0" applyNumberFormat="0" applyProtection="0">
      <alignment horizontal="left" vertical="center"/>
    </xf>
    <xf numFmtId="0" fontId="208" fillId="1" borderId="2" applyNumberFormat="0" applyFont="0" applyAlignment="0">
      <alignment horizontal="center"/>
    </xf>
    <xf numFmtId="0" fontId="215" fillId="0" borderId="0" applyNumberFormat="0" applyFill="0" applyBorder="0" applyAlignment="0">
      <alignment horizontal="center"/>
    </xf>
    <xf numFmtId="197" fontId="6" fillId="0" borderId="0">
      <alignment horizontal="left" wrapText="1"/>
    </xf>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197"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0" fontId="14" fillId="0" borderId="0" applyNumberFormat="0" applyFill="0" applyBorder="0" applyAlignment="0" applyProtection="0"/>
    <xf numFmtId="197" fontId="15" fillId="0" borderId="24">
      <alignment horizontal="center" vertical="center" wrapText="1"/>
    </xf>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197" fontId="76" fillId="0" borderId="23" applyNumberFormat="0" applyFill="0" applyAlignment="0" applyProtection="0"/>
    <xf numFmtId="0" fontId="76" fillId="0" borderId="23" applyNumberFormat="0" applyFill="0" applyAlignment="0" applyProtection="0"/>
    <xf numFmtId="0" fontId="170"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76" fillId="0" borderId="23" applyNumberFormat="0" applyFill="0" applyAlignment="0" applyProtection="0"/>
    <xf numFmtId="0" fontId="24" fillId="0" borderId="6"/>
    <xf numFmtId="177" fontId="216" fillId="0" borderId="0">
      <alignment horizontal="left"/>
    </xf>
    <xf numFmtId="205" fontId="6" fillId="0" borderId="0" applyFont="0" applyFill="0" applyBorder="0" applyAlignment="0" applyProtection="0"/>
    <xf numFmtId="201" fontId="6" fillId="0" borderId="0" applyFont="0" applyFill="0" applyBorder="0" applyAlignment="0" applyProtection="0"/>
    <xf numFmtId="206" fontId="6" fillId="0" borderId="0" applyFont="0" applyFill="0" applyBorder="0" applyAlignment="0" applyProtection="0"/>
    <xf numFmtId="207" fontId="6" fillId="0" borderId="0" applyFon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197" fontId="74" fillId="0" borderId="0" applyNumberFormat="0" applyFill="0" applyBorder="0" applyAlignment="0" applyProtection="0"/>
    <xf numFmtId="0" fontId="74" fillId="0" borderId="0" applyNumberFormat="0" applyFill="0" applyBorder="0" applyAlignment="0" applyProtection="0"/>
    <xf numFmtId="0" fontId="217"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74" fillId="0" borderId="0" applyNumberFormat="0" applyFill="0" applyBorder="0" applyAlignment="0" applyProtection="0"/>
    <xf numFmtId="0" fontId="8" fillId="0" borderId="0"/>
    <xf numFmtId="9" fontId="8" fillId="0" borderId="0" applyFont="0" applyFill="0" applyBorder="0" applyAlignment="0" applyProtection="0"/>
    <xf numFmtId="0" fontId="6" fillId="0" borderId="0"/>
    <xf numFmtId="4" fontId="156" fillId="0" borderId="0" applyFont="0" applyFill="0" applyBorder="0" applyAlignment="0" applyProtection="0"/>
    <xf numFmtId="4" fontId="156"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9" fontId="156" fillId="0" borderId="0" applyFont="0" applyFill="0" applyBorder="0" applyAlignment="0" applyProtection="0"/>
    <xf numFmtId="9" fontId="156"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6"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6" fillId="0" borderId="0"/>
    <xf numFmtId="0" fontId="18" fillId="0" borderId="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43" fontId="18" fillId="0" borderId="0" applyFont="0" applyFill="0" applyBorder="0" applyAlignment="0" applyProtection="0"/>
    <xf numFmtId="3" fontId="85" fillId="0" borderId="0" applyFont="0" applyFill="0" applyBorder="0" applyAlignment="0" applyProtection="0"/>
    <xf numFmtId="0" fontId="18" fillId="0" borderId="0"/>
    <xf numFmtId="43" fontId="18" fillId="0" borderId="0" applyFont="0" applyFill="0" applyBorder="0" applyAlignment="0" applyProtection="0"/>
    <xf numFmtId="0" fontId="85" fillId="0" borderId="0" applyFont="0" applyFill="0" applyBorder="0" applyAlignment="0" applyProtection="0"/>
    <xf numFmtId="9" fontId="8" fillId="0" borderId="0" applyFont="0" applyFill="0" applyBorder="0" applyAlignment="0" applyProtection="0"/>
    <xf numFmtId="9" fontId="5" fillId="0" borderId="0" applyFont="0" applyFill="0" applyBorder="0" applyAlignment="0" applyProtection="0"/>
    <xf numFmtId="0" fontId="8" fillId="0" borderId="0"/>
    <xf numFmtId="0" fontId="6" fillId="0" borderId="0">
      <alignment wrapText="1"/>
    </xf>
    <xf numFmtId="0" fontId="8" fillId="0" borderId="0"/>
    <xf numFmtId="0" fontId="8" fillId="0" borderId="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4" fontId="12" fillId="33" borderId="108" applyNumberFormat="0" applyProtection="0">
      <alignment horizontal="right" vertical="center"/>
    </xf>
    <xf numFmtId="41" fontId="6" fillId="0" borderId="0" applyFont="0" applyFill="0" applyBorder="0" applyAlignment="0" applyProtection="0"/>
    <xf numFmtId="41" fontId="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43" fontId="18" fillId="0" borderId="0" applyFont="0" applyFill="0" applyBorder="0" applyAlignment="0" applyProtection="0"/>
    <xf numFmtId="0" fontId="18" fillId="0" borderId="0"/>
    <xf numFmtId="0" fontId="6" fillId="0" borderId="0"/>
    <xf numFmtId="0" fontId="6" fillId="0" borderId="0"/>
    <xf numFmtId="43" fontId="18" fillId="0" borderId="0" applyFont="0" applyFill="0" applyBorder="0" applyAlignment="0" applyProtection="0"/>
    <xf numFmtId="0" fontId="18" fillId="0" borderId="0"/>
    <xf numFmtId="0" fontId="6" fillId="0" borderId="0"/>
    <xf numFmtId="0" fontId="6" fillId="0" borderId="0"/>
    <xf numFmtId="0" fontId="6" fillId="0" borderId="0"/>
    <xf numFmtId="0" fontId="8" fillId="0" borderId="0"/>
    <xf numFmtId="0" fontId="6" fillId="0" borderId="0"/>
    <xf numFmtId="9" fontId="8" fillId="0" borderId="0" applyFont="0" applyFill="0" applyBorder="0" applyAlignment="0" applyProtection="0"/>
    <xf numFmtId="43" fontId="8"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4" fontId="12" fillId="0" borderId="109" applyNumberFormat="0" applyProtection="0">
      <alignment horizontal="left" vertical="center" indent="1"/>
    </xf>
    <xf numFmtId="4" fontId="12" fillId="0" borderId="109" applyNumberFormat="0" applyProtection="0">
      <alignment horizontal="right" vertical="center"/>
    </xf>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0" fontId="85" fillId="0" borderId="0" applyFont="0" applyFill="0" applyBorder="0" applyAlignment="0" applyProtection="0"/>
    <xf numFmtId="3" fontId="85"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43"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8" fillId="0" borderId="0"/>
    <xf numFmtId="4" fontId="12" fillId="0" borderId="110" applyNumberFormat="0" applyProtection="0">
      <alignment horizontal="right" vertical="center"/>
    </xf>
    <xf numFmtId="4" fontId="12" fillId="0" borderId="110" applyNumberFormat="0" applyProtection="0">
      <alignment horizontal="left" vertical="center" indent="1"/>
    </xf>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4" fontId="30" fillId="38" borderId="109" applyNumberFormat="0" applyProtection="0"/>
    <xf numFmtId="0" fontId="12" fillId="38" borderId="109" applyNumberFormat="0" applyProtection="0">
      <alignment horizontal="left" vertical="top"/>
    </xf>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12" fillId="38" borderId="111" applyNumberFormat="0" applyProtection="0">
      <alignment horizontal="left" vertical="top"/>
    </xf>
    <xf numFmtId="4" fontId="30" fillId="38" borderId="111" applyNumberForma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0" fontId="12" fillId="38" borderId="110" applyNumberFormat="0" applyProtection="0">
      <alignment horizontal="left" vertical="top"/>
    </xf>
    <xf numFmtId="4" fontId="30" fillId="38" borderId="110" applyNumberFormat="0" applyProtection="0"/>
    <xf numFmtId="0" fontId="5" fillId="0" borderId="0"/>
    <xf numFmtId="4" fontId="12" fillId="0" borderId="111" applyNumberFormat="0" applyProtection="0">
      <alignment horizontal="left" vertical="center" indent="1"/>
    </xf>
    <xf numFmtId="9" fontId="5" fillId="0" borderId="0" applyFont="0" applyFill="0" applyBorder="0" applyAlignment="0" applyProtection="0"/>
    <xf numFmtId="43" fontId="5" fillId="0" borderId="0" applyFont="0" applyFill="0" applyBorder="0" applyAlignment="0" applyProtection="0"/>
    <xf numFmtId="4" fontId="30" fillId="38" borderId="112" applyNumberFormat="0" applyProtection="0"/>
    <xf numFmtId="4" fontId="12" fillId="0" borderId="112" applyNumberFormat="0" applyProtection="0">
      <alignment horizontal="left" vertical="center" indent="1"/>
    </xf>
    <xf numFmtId="9" fontId="5" fillId="0" borderId="0" applyFont="0" applyFill="0" applyBorder="0" applyAlignment="0" applyProtection="0"/>
    <xf numFmtId="43" fontId="5" fillId="0" borderId="0" applyFont="0" applyFill="0" applyBorder="0" applyAlignment="0" applyProtection="0"/>
    <xf numFmtId="0" fontId="5" fillId="0" borderId="0"/>
    <xf numFmtId="0" fontId="12" fillId="38" borderId="112" applyNumberFormat="0" applyProtection="0">
      <alignment horizontal="left" vertical="top"/>
    </xf>
    <xf numFmtId="9" fontId="5" fillId="0" borderId="0" applyFont="0" applyFill="0" applyBorder="0" applyAlignment="0" applyProtection="0"/>
    <xf numFmtId="43" fontId="5" fillId="0" borderId="0" applyFont="0" applyFill="0" applyBorder="0" applyAlignment="0" applyProtection="0"/>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0" fontId="5" fillId="0" borderId="0"/>
    <xf numFmtId="9" fontId="5" fillId="0" borderId="0" applyFont="0" applyFill="0" applyBorder="0" applyAlignment="0" applyProtection="0"/>
    <xf numFmtId="43" fontId="5" fillId="0" borderId="0" applyFont="0" applyFill="0" applyBorder="0" applyAlignment="0" applyProtection="0"/>
    <xf numFmtId="0" fontId="12" fillId="38" borderId="113" applyNumberFormat="0" applyProtection="0">
      <alignment horizontal="left" vertical="top"/>
    </xf>
    <xf numFmtId="4" fontId="30" fillId="38" borderId="113" applyNumberFormat="0" applyProtection="0"/>
    <xf numFmtId="4" fontId="12" fillId="0" borderId="113" applyNumberFormat="0" applyProtection="0">
      <alignment horizontal="left" vertical="center" indent="1"/>
    </xf>
    <xf numFmtId="9" fontId="5" fillId="0" borderId="0" applyFont="0" applyFill="0" applyBorder="0" applyAlignment="0" applyProtection="0"/>
    <xf numFmtId="43"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0" fontId="12" fillId="38" borderId="115" applyNumberFormat="0" applyProtection="0">
      <alignment horizontal="left" vertical="top"/>
    </xf>
    <xf numFmtId="4" fontId="30" fillId="38" borderId="115" applyNumberFormat="0" applyProtection="0"/>
    <xf numFmtId="4" fontId="12" fillId="0" borderId="115" applyNumberFormat="0" applyProtection="0">
      <alignment horizontal="left" vertical="center" indent="1"/>
    </xf>
    <xf numFmtId="43" fontId="5"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0" fontId="5" fillId="0" borderId="0"/>
    <xf numFmtId="9" fontId="5" fillId="0" borderId="0" applyFont="0" applyFill="0" applyBorder="0" applyAlignment="0" applyProtection="0"/>
    <xf numFmtId="43" fontId="5" fillId="0" borderId="0" applyFont="0" applyFill="0" applyBorder="0" applyAlignment="0" applyProtection="0"/>
    <xf numFmtId="43" fontId="8" fillId="0" borderId="0" applyFont="0" applyFill="0" applyBorder="0" applyAlignment="0" applyProtection="0"/>
    <xf numFmtId="0" fontId="8" fillId="0" borderId="0"/>
    <xf numFmtId="9" fontId="8"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27" fillId="0" borderId="116">
      <alignment horizontal="left" vertical="center"/>
    </xf>
    <xf numFmtId="10" fontId="7" fillId="35" borderId="114" applyNumberFormat="0" applyBorder="0" applyAlignment="0" applyProtection="0"/>
    <xf numFmtId="4" fontId="30" fillId="36" borderId="113" applyNumberFormat="0" applyProtection="0">
      <alignment vertical="center"/>
    </xf>
    <xf numFmtId="4" fontId="31" fillId="37" borderId="113" applyNumberFormat="0" applyProtection="0">
      <alignment vertical="center"/>
    </xf>
    <xf numFmtId="4" fontId="30" fillId="37" borderId="113" applyNumberFormat="0" applyProtection="0">
      <alignment horizontal="left" vertical="center" indent="1"/>
    </xf>
    <xf numFmtId="0" fontId="30" fillId="37" borderId="113" applyNumberFormat="0" applyProtection="0">
      <alignment horizontal="left" vertical="top" indent="1"/>
    </xf>
    <xf numFmtId="4" fontId="12" fillId="39" borderId="113" applyNumberFormat="0" applyProtection="0">
      <alignment horizontal="right" vertical="center"/>
    </xf>
    <xf numFmtId="4" fontId="12" fillId="40" borderId="113" applyNumberFormat="0" applyProtection="0">
      <alignment horizontal="right" vertical="center"/>
    </xf>
    <xf numFmtId="4" fontId="12" fillId="41" borderId="113" applyNumberFormat="0" applyProtection="0">
      <alignment horizontal="right" vertical="center"/>
    </xf>
    <xf numFmtId="4" fontId="12" fillId="42" borderId="113" applyNumberFormat="0" applyProtection="0">
      <alignment horizontal="right" vertical="center"/>
    </xf>
    <xf numFmtId="4" fontId="12" fillId="43" borderId="113" applyNumberFormat="0" applyProtection="0">
      <alignment horizontal="right" vertical="center"/>
    </xf>
    <xf numFmtId="4" fontId="12" fillId="44" borderId="113" applyNumberFormat="0" applyProtection="0">
      <alignment horizontal="right" vertical="center"/>
    </xf>
    <xf numFmtId="4" fontId="12" fillId="45" borderId="113" applyNumberFormat="0" applyProtection="0">
      <alignment horizontal="right" vertical="center"/>
    </xf>
    <xf numFmtId="4" fontId="12" fillId="46" borderId="113" applyNumberFormat="0" applyProtection="0">
      <alignment horizontal="right" vertical="center"/>
    </xf>
    <xf numFmtId="4" fontId="12" fillId="47" borderId="113" applyNumberFormat="0" applyProtection="0">
      <alignment horizontal="right" vertical="center"/>
    </xf>
    <xf numFmtId="4" fontId="12" fillId="51" borderId="113" applyNumberFormat="0" applyProtection="0">
      <alignment horizontal="right" vertical="center"/>
    </xf>
    <xf numFmtId="0" fontId="6" fillId="50" borderId="113" applyNumberFormat="0" applyProtection="0">
      <alignment horizontal="left" vertical="center" indent="1"/>
    </xf>
    <xf numFmtId="0" fontId="6" fillId="50" borderId="113" applyNumberFormat="0" applyProtection="0">
      <alignment horizontal="left" vertical="top" indent="1"/>
    </xf>
    <xf numFmtId="0" fontId="6" fillId="38" borderId="113" applyNumberFormat="0" applyProtection="0">
      <alignment horizontal="left" vertical="center" indent="1"/>
    </xf>
    <xf numFmtId="0" fontId="6" fillId="38" borderId="113" applyNumberFormat="0" applyProtection="0">
      <alignment horizontal="left" vertical="top" indent="1"/>
    </xf>
    <xf numFmtId="0" fontId="6" fillId="54" borderId="113" applyNumberFormat="0" applyProtection="0">
      <alignment horizontal="left" vertical="center" indent="1"/>
    </xf>
    <xf numFmtId="0" fontId="6" fillId="54" borderId="113" applyNumberFormat="0" applyProtection="0">
      <alignment horizontal="left" vertical="top" indent="1"/>
    </xf>
    <xf numFmtId="0" fontId="6" fillId="55" borderId="113" applyNumberFormat="0" applyProtection="0">
      <alignment horizontal="left" vertical="center" indent="1"/>
    </xf>
    <xf numFmtId="0" fontId="6" fillId="55" borderId="113" applyNumberFormat="0" applyProtection="0">
      <alignment horizontal="left" vertical="top" indent="1"/>
    </xf>
    <xf numFmtId="4" fontId="12" fillId="35" borderId="113" applyNumberFormat="0" applyProtection="0">
      <alignment vertical="center"/>
    </xf>
    <xf numFmtId="4" fontId="35" fillId="35" borderId="113" applyNumberFormat="0" applyProtection="0">
      <alignment vertical="center"/>
    </xf>
    <xf numFmtId="4" fontId="12" fillId="35" borderId="113" applyNumberFormat="0" applyProtection="0">
      <alignment horizontal="left" vertical="center" indent="1"/>
    </xf>
    <xf numFmtId="0" fontId="12" fillId="35" borderId="113" applyNumberFormat="0" applyProtection="0">
      <alignment horizontal="left" vertical="top" indent="1"/>
    </xf>
    <xf numFmtId="4" fontId="12" fillId="0" borderId="113" applyNumberFormat="0" applyProtection="0">
      <alignment horizontal="right" vertical="center"/>
    </xf>
    <xf numFmtId="4" fontId="35" fillId="49" borderId="113" applyNumberFormat="0" applyProtection="0">
      <alignment horizontal="right" vertical="center"/>
    </xf>
    <xf numFmtId="4" fontId="37" fillId="49" borderId="113" applyNumberFormat="0" applyProtection="0">
      <alignment horizontal="right" vertical="center"/>
    </xf>
    <xf numFmtId="0" fontId="15" fillId="0" borderId="114">
      <alignment horizontal="center" vertical="center" wrapText="1"/>
    </xf>
    <xf numFmtId="0" fontId="8" fillId="0" borderId="0"/>
    <xf numFmtId="43" fontId="8" fillId="0" borderId="0" applyFont="0" applyFill="0" applyBorder="0" applyAlignment="0" applyProtection="0"/>
    <xf numFmtId="9" fontId="8"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15" fillId="0" borderId="114">
      <alignment horizontal="center" vertical="center" wrapText="1"/>
    </xf>
    <xf numFmtId="0" fontId="8" fillId="0" borderId="0"/>
    <xf numFmtId="43" fontId="8"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 fillId="0" borderId="0"/>
    <xf numFmtId="0" fontId="15" fillId="0" borderId="114">
      <alignment horizontal="center" vertical="center" wrapText="1"/>
    </xf>
    <xf numFmtId="9" fontId="8" fillId="0" borderId="0" applyFont="0" applyFill="0" applyBorder="0" applyAlignment="0" applyProtection="0"/>
    <xf numFmtId="0" fontId="15" fillId="0" borderId="114">
      <alignment horizontal="center" vertical="center" wrapText="1"/>
    </xf>
    <xf numFmtId="0" fontId="6" fillId="0" borderId="0"/>
    <xf numFmtId="4" fontId="12" fillId="33" borderId="115" applyNumberFormat="0" applyProtection="0">
      <alignment horizontal="left" vertical="center" indent="1"/>
    </xf>
    <xf numFmtId="0" fontId="80" fillId="0" borderId="0"/>
    <xf numFmtId="43" fontId="80" fillId="0" borderId="0" applyFont="0" applyFill="0" applyBorder="0" applyAlignment="0" applyProtection="0"/>
    <xf numFmtId="0" fontId="118" fillId="0" borderId="0" applyFont="0" applyFill="0" applyBorder="0" applyAlignment="0" applyProtection="0"/>
    <xf numFmtId="4" fontId="12" fillId="0" borderId="115" applyNumberFormat="0" applyProtection="0">
      <alignment horizontal="left" vertical="center" indent="1"/>
    </xf>
    <xf numFmtId="0" fontId="6" fillId="0" borderId="0"/>
    <xf numFmtId="43" fontId="80" fillId="0" borderId="0" applyFont="0" applyFill="0" applyBorder="0" applyAlignment="0" applyProtection="0"/>
    <xf numFmtId="3" fontId="118" fillId="0" borderId="0" applyFont="0" applyFill="0" applyBorder="0" applyAlignment="0" applyProtection="0"/>
    <xf numFmtId="0" fontId="6" fillId="55" borderId="115" applyNumberFormat="0" applyProtection="0">
      <alignment horizontal="left" vertical="top" indent="1"/>
    </xf>
    <xf numFmtId="0" fontId="6" fillId="55" borderId="115" applyNumberFormat="0" applyProtection="0">
      <alignment horizontal="left" vertical="top" indent="1"/>
    </xf>
    <xf numFmtId="0" fontId="118" fillId="0" borderId="0" applyFont="0" applyFill="0" applyBorder="0" applyAlignment="0" applyProtection="0"/>
    <xf numFmtId="0" fontId="6" fillId="55" borderId="115" applyNumberFormat="0" applyProtection="0">
      <alignment horizontal="left" vertical="center" indent="1"/>
    </xf>
    <xf numFmtId="0" fontId="6" fillId="55" borderId="115" applyNumberFormat="0" applyProtection="0">
      <alignment horizontal="left" vertical="center" indent="1"/>
    </xf>
    <xf numFmtId="0" fontId="6" fillId="54" borderId="115" applyNumberFormat="0" applyProtection="0">
      <alignment horizontal="left" vertical="top" indent="1"/>
    </xf>
    <xf numFmtId="0" fontId="6" fillId="54" borderId="115" applyNumberFormat="0" applyProtection="0">
      <alignment horizontal="left" vertical="top" indent="1"/>
    </xf>
    <xf numFmtId="0" fontId="6" fillId="54" borderId="115" applyNumberFormat="0" applyProtection="0">
      <alignment horizontal="left" vertical="center" indent="1"/>
    </xf>
    <xf numFmtId="0" fontId="6" fillId="38" borderId="115" applyNumberFormat="0" applyProtection="0">
      <alignment horizontal="left" vertical="center" indent="1"/>
    </xf>
    <xf numFmtId="0" fontId="118" fillId="0" borderId="0" applyFont="0" applyFill="0" applyBorder="0" applyAlignment="0" applyProtection="0"/>
    <xf numFmtId="4" fontId="30" fillId="36" borderId="115" applyNumberFormat="0" applyProtection="0">
      <alignment vertical="center"/>
    </xf>
    <xf numFmtId="4" fontId="31" fillId="37" borderId="115" applyNumberFormat="0" applyProtection="0">
      <alignment vertical="center"/>
    </xf>
    <xf numFmtId="4" fontId="30" fillId="37" borderId="115" applyNumberFormat="0" applyProtection="0">
      <alignment horizontal="left" vertical="center" indent="1"/>
    </xf>
    <xf numFmtId="4" fontId="30" fillId="37" borderId="115" applyNumberFormat="0" applyProtection="0">
      <alignment horizontal="left" vertical="center" indent="1"/>
    </xf>
    <xf numFmtId="4" fontId="30" fillId="37" borderId="115" applyNumberFormat="0" applyProtection="0">
      <alignment horizontal="left" vertical="center" indent="1"/>
    </xf>
    <xf numFmtId="4" fontId="30" fillId="37" borderId="115" applyNumberFormat="0" applyProtection="0">
      <alignment horizontal="left" vertical="center" indent="1"/>
    </xf>
    <xf numFmtId="0" fontId="30" fillId="37" borderId="115" applyNumberFormat="0" applyProtection="0">
      <alignment horizontal="left" vertical="top" indent="1"/>
    </xf>
    <xf numFmtId="0" fontId="118" fillId="0" borderId="0" applyFont="0" applyFill="0" applyBorder="0" applyAlignment="0" applyProtection="0"/>
    <xf numFmtId="4" fontId="30" fillId="38" borderId="115" applyNumberFormat="0" applyProtection="0"/>
    <xf numFmtId="4" fontId="30" fillId="38" borderId="115" applyNumberFormat="0" applyProtection="0"/>
    <xf numFmtId="4" fontId="30" fillId="38" borderId="115" applyNumberFormat="0" applyProtection="0"/>
    <xf numFmtId="4" fontId="12" fillId="39" borderId="115" applyNumberFormat="0" applyProtection="0">
      <alignment horizontal="right" vertical="center"/>
    </xf>
    <xf numFmtId="4" fontId="12" fillId="40" borderId="115" applyNumberFormat="0" applyProtection="0">
      <alignment horizontal="right" vertical="center"/>
    </xf>
    <xf numFmtId="4" fontId="12" fillId="41" borderId="115" applyNumberFormat="0" applyProtection="0">
      <alignment horizontal="right" vertical="center"/>
    </xf>
    <xf numFmtId="4" fontId="12" fillId="42" borderId="115" applyNumberFormat="0" applyProtection="0">
      <alignment horizontal="right" vertical="center"/>
    </xf>
    <xf numFmtId="4" fontId="12" fillId="43" borderId="115" applyNumberFormat="0" applyProtection="0">
      <alignment horizontal="right" vertical="center"/>
    </xf>
    <xf numFmtId="4" fontId="12" fillId="44" borderId="115" applyNumberFormat="0" applyProtection="0">
      <alignment horizontal="right" vertical="center"/>
    </xf>
    <xf numFmtId="4" fontId="12" fillId="45" borderId="115" applyNumberFormat="0" applyProtection="0">
      <alignment horizontal="right" vertical="center"/>
    </xf>
    <xf numFmtId="4" fontId="12" fillId="46" borderId="115" applyNumberFormat="0" applyProtection="0">
      <alignment horizontal="right" vertical="center"/>
    </xf>
    <xf numFmtId="4" fontId="12" fillId="47" borderId="115" applyNumberFormat="0" applyProtection="0">
      <alignment horizontal="right" vertical="center"/>
    </xf>
    <xf numFmtId="0" fontId="118" fillId="0" borderId="0" applyFont="0" applyFill="0" applyBorder="0" applyAlignment="0" applyProtection="0"/>
    <xf numFmtId="3" fontId="118" fillId="0" borderId="0" applyFont="0" applyFill="0" applyBorder="0" applyAlignment="0" applyProtection="0"/>
    <xf numFmtId="0" fontId="118" fillId="0" borderId="0" applyFont="0" applyFill="0" applyBorder="0" applyAlignment="0" applyProtection="0"/>
    <xf numFmtId="3" fontId="118" fillId="0" borderId="0" applyFont="0" applyFill="0" applyBorder="0" applyAlignment="0" applyProtection="0"/>
    <xf numFmtId="4" fontId="12" fillId="51" borderId="115" applyNumberFormat="0" applyProtection="0">
      <alignment horizontal="right" vertical="center"/>
    </xf>
    <xf numFmtId="0" fontId="118" fillId="0" borderId="0" applyFont="0" applyFill="0" applyBorder="0" applyAlignment="0" applyProtection="0"/>
    <xf numFmtId="3" fontId="118" fillId="0" borderId="0" applyFont="0" applyFill="0" applyBorder="0" applyAlignment="0" applyProtection="0"/>
    <xf numFmtId="3" fontId="118" fillId="0" borderId="0" applyFont="0" applyFill="0" applyBorder="0" applyAlignment="0" applyProtection="0"/>
    <xf numFmtId="3" fontId="118" fillId="0" borderId="0" applyFont="0" applyFill="0" applyBorder="0" applyAlignment="0" applyProtection="0"/>
    <xf numFmtId="3" fontId="118" fillId="0" borderId="0" applyFont="0" applyFill="0" applyBorder="0" applyAlignment="0" applyProtection="0"/>
    <xf numFmtId="0" fontId="15" fillId="0" borderId="114">
      <alignment horizontal="center" vertical="center" wrapText="1"/>
    </xf>
    <xf numFmtId="0" fontId="6" fillId="50" borderId="115" applyNumberFormat="0" applyProtection="0">
      <alignment horizontal="left" vertical="top" indent="1"/>
    </xf>
    <xf numFmtId="0" fontId="6" fillId="54" borderId="115" applyNumberFormat="0" applyProtection="0">
      <alignment horizontal="left" vertical="center" indent="1"/>
    </xf>
    <xf numFmtId="0" fontId="6" fillId="50" borderId="115" applyNumberFormat="0" applyProtection="0">
      <alignment horizontal="left" vertical="center" indent="1"/>
    </xf>
    <xf numFmtId="0" fontId="6" fillId="50" borderId="115" applyNumberFormat="0" applyProtection="0">
      <alignment horizontal="left" vertical="center" indent="1"/>
    </xf>
    <xf numFmtId="0" fontId="6" fillId="50" borderId="115" applyNumberFormat="0" applyProtection="0">
      <alignment horizontal="left" vertical="center" indent="1"/>
    </xf>
    <xf numFmtId="0" fontId="6" fillId="50" borderId="115" applyNumberFormat="0" applyProtection="0">
      <alignment horizontal="left" vertical="center" indent="1"/>
    </xf>
    <xf numFmtId="0" fontId="6" fillId="50" borderId="115" applyNumberFormat="0" applyProtection="0">
      <alignment horizontal="left" vertical="top" indent="1"/>
    </xf>
    <xf numFmtId="0" fontId="6" fillId="50" borderId="115" applyNumberFormat="0" applyProtection="0">
      <alignment horizontal="left" vertical="top" indent="1"/>
    </xf>
    <xf numFmtId="0" fontId="6" fillId="50" borderId="115" applyNumberFormat="0" applyProtection="0">
      <alignment horizontal="left" vertical="top" indent="1"/>
    </xf>
    <xf numFmtId="0" fontId="6" fillId="50" borderId="115" applyNumberFormat="0" applyProtection="0">
      <alignment horizontal="left" vertical="top" indent="1"/>
    </xf>
    <xf numFmtId="0" fontId="6" fillId="38" borderId="115" applyNumberFormat="0" applyProtection="0">
      <alignment horizontal="left" vertical="center" indent="1"/>
    </xf>
    <xf numFmtId="0" fontId="6" fillId="38" borderId="115" applyNumberFormat="0" applyProtection="0">
      <alignment horizontal="left" vertical="center" indent="1"/>
    </xf>
    <xf numFmtId="0" fontId="6" fillId="38" borderId="115" applyNumberFormat="0" applyProtection="0">
      <alignment horizontal="left" vertical="center" indent="1"/>
    </xf>
    <xf numFmtId="0" fontId="6" fillId="38" borderId="115" applyNumberFormat="0" applyProtection="0">
      <alignment horizontal="left" vertical="center" indent="1"/>
    </xf>
    <xf numFmtId="0" fontId="6" fillId="38" borderId="115" applyNumberFormat="0" applyProtection="0">
      <alignment horizontal="left" vertical="top" indent="1"/>
    </xf>
    <xf numFmtId="0" fontId="6" fillId="38" borderId="115" applyNumberFormat="0" applyProtection="0">
      <alignment horizontal="left" vertical="top" indent="1"/>
    </xf>
    <xf numFmtId="0" fontId="6" fillId="38" borderId="115" applyNumberFormat="0" applyProtection="0">
      <alignment horizontal="left" vertical="top" indent="1"/>
    </xf>
    <xf numFmtId="0" fontId="6" fillId="38" borderId="115" applyNumberFormat="0" applyProtection="0">
      <alignment horizontal="left" vertical="top" indent="1"/>
    </xf>
    <xf numFmtId="0" fontId="6" fillId="54" borderId="115" applyNumberFormat="0" applyProtection="0">
      <alignment horizontal="left" vertical="center" indent="1"/>
    </xf>
    <xf numFmtId="0" fontId="6" fillId="54" borderId="115" applyNumberFormat="0" applyProtection="0">
      <alignment horizontal="left" vertical="center" indent="1"/>
    </xf>
    <xf numFmtId="0" fontId="6" fillId="54" borderId="115" applyNumberFormat="0" applyProtection="0">
      <alignment horizontal="left" vertical="center" indent="1"/>
    </xf>
    <xf numFmtId="0" fontId="6" fillId="54" borderId="115" applyNumberFormat="0" applyProtection="0">
      <alignment horizontal="left" vertical="center" indent="1"/>
    </xf>
    <xf numFmtId="0" fontId="6" fillId="54" borderId="115" applyNumberFormat="0" applyProtection="0">
      <alignment horizontal="left" vertical="top" indent="1"/>
    </xf>
    <xf numFmtId="0" fontId="6" fillId="54" borderId="115" applyNumberFormat="0" applyProtection="0">
      <alignment horizontal="left" vertical="top" indent="1"/>
    </xf>
    <xf numFmtId="0" fontId="6" fillId="54" borderId="115" applyNumberFormat="0" applyProtection="0">
      <alignment horizontal="left" vertical="top" indent="1"/>
    </xf>
    <xf numFmtId="0" fontId="6" fillId="54" borderId="115" applyNumberFormat="0" applyProtection="0">
      <alignment horizontal="left" vertical="top" indent="1"/>
    </xf>
    <xf numFmtId="0" fontId="6" fillId="55" borderId="115" applyNumberFormat="0" applyProtection="0">
      <alignment horizontal="left" vertical="center" indent="1"/>
    </xf>
    <xf numFmtId="0" fontId="6" fillId="55" borderId="115" applyNumberFormat="0" applyProtection="0">
      <alignment horizontal="left" vertical="center" indent="1"/>
    </xf>
    <xf numFmtId="0" fontId="6" fillId="55" borderId="115" applyNumberFormat="0" applyProtection="0">
      <alignment horizontal="left" vertical="center" indent="1"/>
    </xf>
    <xf numFmtId="0" fontId="6" fillId="55" borderId="115" applyNumberFormat="0" applyProtection="0">
      <alignment horizontal="left" vertical="center" indent="1"/>
    </xf>
    <xf numFmtId="0" fontId="6" fillId="55" borderId="115" applyNumberFormat="0" applyProtection="0">
      <alignment horizontal="left" vertical="top" indent="1"/>
    </xf>
    <xf numFmtId="0" fontId="6" fillId="55" borderId="115" applyNumberFormat="0" applyProtection="0">
      <alignment horizontal="left" vertical="top" indent="1"/>
    </xf>
    <xf numFmtId="0" fontId="6" fillId="55" borderId="115" applyNumberFormat="0" applyProtection="0">
      <alignment horizontal="left" vertical="top" indent="1"/>
    </xf>
    <xf numFmtId="0" fontId="6" fillId="55" borderId="115" applyNumberFormat="0" applyProtection="0">
      <alignment horizontal="left" vertical="top" indent="1"/>
    </xf>
    <xf numFmtId="4" fontId="12" fillId="35" borderId="115" applyNumberFormat="0" applyProtection="0">
      <alignment vertical="center"/>
    </xf>
    <xf numFmtId="4" fontId="35" fillId="35" borderId="115" applyNumberFormat="0" applyProtection="0">
      <alignment vertical="center"/>
    </xf>
    <xf numFmtId="4" fontId="12" fillId="35" borderId="115" applyNumberFormat="0" applyProtection="0">
      <alignment horizontal="left" vertical="center" indent="1"/>
    </xf>
    <xf numFmtId="0" fontId="12" fillId="35" borderId="115" applyNumberFormat="0" applyProtection="0">
      <alignment horizontal="left" vertical="top" indent="1"/>
    </xf>
    <xf numFmtId="4" fontId="12" fillId="0" borderId="115" applyNumberFormat="0" applyProtection="0">
      <alignment horizontal="right" vertical="center"/>
    </xf>
    <xf numFmtId="4" fontId="12" fillId="0" borderId="115" applyNumberFormat="0" applyProtection="0">
      <alignment horizontal="right" vertical="center"/>
    </xf>
    <xf numFmtId="4" fontId="12" fillId="0" borderId="115" applyNumberFormat="0" applyProtection="0">
      <alignment horizontal="right" vertical="center"/>
    </xf>
    <xf numFmtId="4" fontId="12" fillId="0" borderId="115" applyNumberFormat="0" applyProtection="0">
      <alignment horizontal="right" vertical="center"/>
    </xf>
    <xf numFmtId="4" fontId="35" fillId="49" borderId="115" applyNumberFormat="0" applyProtection="0">
      <alignment horizontal="right" vertical="center"/>
    </xf>
    <xf numFmtId="4" fontId="12" fillId="0" borderId="115" applyNumberFormat="0" applyProtection="0">
      <alignment horizontal="left" vertical="center" indent="1"/>
    </xf>
    <xf numFmtId="4" fontId="12" fillId="0" borderId="115" applyNumberFormat="0" applyProtection="0">
      <alignment horizontal="left" vertical="center" indent="1"/>
    </xf>
    <xf numFmtId="0" fontId="15" fillId="0" borderId="114">
      <alignment horizontal="center" vertical="center" wrapText="1"/>
    </xf>
    <xf numFmtId="0" fontId="12" fillId="38" borderId="115" applyNumberFormat="0" applyProtection="0">
      <alignment horizontal="left" vertical="top"/>
    </xf>
    <xf numFmtId="0" fontId="12" fillId="38" borderId="115" applyNumberFormat="0" applyProtection="0">
      <alignment horizontal="left" vertical="top"/>
    </xf>
    <xf numFmtId="0" fontId="12" fillId="38" borderId="115" applyNumberFormat="0" applyProtection="0">
      <alignment horizontal="left" vertical="top"/>
    </xf>
    <xf numFmtId="3" fontId="118" fillId="0" borderId="0" applyFont="0" applyFill="0" applyBorder="0" applyAlignment="0" applyProtection="0"/>
    <xf numFmtId="0" fontId="15" fillId="0" borderId="114">
      <alignment horizontal="center" vertical="center" wrapText="1"/>
    </xf>
    <xf numFmtId="0" fontId="6" fillId="38" borderId="115" applyNumberFormat="0" applyProtection="0">
      <alignment horizontal="left" vertical="top" indent="1"/>
    </xf>
    <xf numFmtId="0" fontId="15" fillId="0" borderId="114">
      <alignment horizontal="center" vertical="center" wrapText="1"/>
    </xf>
    <xf numFmtId="4" fontId="37" fillId="49" borderId="115" applyNumberFormat="0" applyProtection="0">
      <alignment horizontal="right" vertical="center"/>
    </xf>
    <xf numFmtId="0" fontId="15" fillId="0" borderId="114">
      <alignment horizontal="center" vertical="center" wrapText="1"/>
    </xf>
    <xf numFmtId="0" fontId="118" fillId="0" borderId="0" applyFont="0" applyFill="0" applyBorder="0" applyAlignment="0" applyProtection="0"/>
    <xf numFmtId="0" fontId="15" fillId="0" borderId="114">
      <alignment horizontal="center" vertical="center" wrapText="1"/>
    </xf>
    <xf numFmtId="0" fontId="6" fillId="38" borderId="115" applyNumberFormat="0" applyProtection="0">
      <alignment horizontal="left" vertical="center" indent="1"/>
    </xf>
    <xf numFmtId="43" fontId="80" fillId="0" borderId="0" applyFont="0" applyFill="0" applyBorder="0" applyAlignment="0" applyProtection="0"/>
    <xf numFmtId="0" fontId="80" fillId="0" borderId="0"/>
    <xf numFmtId="9" fontId="80" fillId="0" borderId="0" applyFont="0" applyFill="0" applyBorder="0" applyAlignment="0" applyProtection="0"/>
    <xf numFmtId="3" fontId="118" fillId="0" borderId="0" applyFont="0" applyFill="0" applyBorder="0" applyAlignment="0" applyProtection="0"/>
    <xf numFmtId="3" fontId="118" fillId="0" borderId="0" applyFont="0" applyFill="0" applyBorder="0" applyAlignment="0" applyProtection="0"/>
    <xf numFmtId="0" fontId="118" fillId="0" borderId="0" applyFont="0" applyFill="0" applyBorder="0" applyAlignment="0" applyProtection="0"/>
    <xf numFmtId="0" fontId="118" fillId="0" borderId="0" applyFont="0" applyFill="0" applyBorder="0" applyAlignment="0" applyProtection="0"/>
    <xf numFmtId="0" fontId="118" fillId="0" borderId="0" applyFont="0" applyFill="0" applyBorder="0" applyAlignment="0" applyProtection="0"/>
    <xf numFmtId="0" fontId="118" fillId="0" borderId="0" applyFont="0" applyFill="0" applyBorder="0" applyAlignment="0" applyProtection="0"/>
    <xf numFmtId="0" fontId="15" fillId="0" borderId="114">
      <alignment horizontal="center" vertical="center" wrapText="1"/>
    </xf>
    <xf numFmtId="3" fontId="118" fillId="0" borderId="0" applyFont="0" applyFill="0" applyBorder="0" applyAlignment="0" applyProtection="0"/>
    <xf numFmtId="3" fontId="118" fillId="0" borderId="0" applyFont="0" applyFill="0" applyBorder="0" applyAlignment="0" applyProtection="0"/>
    <xf numFmtId="3" fontId="118" fillId="0" borderId="0" applyFont="0" applyFill="0" applyBorder="0" applyAlignment="0" applyProtection="0"/>
    <xf numFmtId="43" fontId="80" fillId="0" borderId="0" applyFont="0" applyFill="0" applyBorder="0" applyAlignment="0" applyProtection="0"/>
    <xf numFmtId="0" fontId="15" fillId="0" borderId="114">
      <alignment horizontal="center" vertical="center" wrapText="1"/>
    </xf>
    <xf numFmtId="3" fontId="118" fillId="0" borderId="0" applyFont="0" applyFill="0" applyBorder="0" applyAlignment="0" applyProtection="0"/>
    <xf numFmtId="0" fontId="15" fillId="0" borderId="114">
      <alignment horizontal="center" vertical="center" wrapText="1"/>
    </xf>
    <xf numFmtId="0" fontId="118" fillId="0" borderId="0" applyFont="0" applyFill="0" applyBorder="0" applyAlignment="0" applyProtection="0"/>
    <xf numFmtId="0" fontId="15" fillId="0" borderId="114">
      <alignment horizontal="center" vertical="center" wrapText="1"/>
    </xf>
    <xf numFmtId="3" fontId="118" fillId="0" borderId="0" applyFont="0" applyFill="0" applyBorder="0" applyAlignment="0" applyProtection="0"/>
    <xf numFmtId="0" fontId="15" fillId="0" borderId="114">
      <alignment horizontal="center" vertical="center" wrapText="1"/>
    </xf>
    <xf numFmtId="43" fontId="80" fillId="0" borderId="0" applyFont="0" applyFill="0" applyBorder="0" applyAlignment="0" applyProtection="0"/>
    <xf numFmtId="0" fontId="80" fillId="0" borderId="0"/>
    <xf numFmtId="9" fontId="80" fillId="0" borderId="0" applyFont="0" applyFill="0" applyBorder="0" applyAlignment="0" applyProtection="0"/>
    <xf numFmtId="0" fontId="15" fillId="0" borderId="114">
      <alignment horizontal="center" vertical="center" wrapText="1"/>
    </xf>
    <xf numFmtId="43" fontId="80" fillId="0" borderId="0" applyFont="0" applyFill="0" applyBorder="0" applyAlignment="0" applyProtection="0"/>
    <xf numFmtId="0" fontId="80" fillId="0" borderId="0"/>
    <xf numFmtId="9" fontId="80" fillId="0" borderId="0" applyFont="0" applyFill="0" applyBorder="0" applyAlignment="0" applyProtection="0"/>
    <xf numFmtId="0" fontId="80" fillId="0" borderId="0"/>
    <xf numFmtId="0" fontId="118"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0" fontId="6" fillId="50" borderId="115" applyNumberFormat="0" applyProtection="0">
      <alignment horizontal="left" vertical="center" indent="1"/>
    </xf>
    <xf numFmtId="43" fontId="80" fillId="0" borderId="0" applyFont="0" applyFill="0" applyBorder="0" applyAlignment="0" applyProtection="0"/>
    <xf numFmtId="0" fontId="80" fillId="0" borderId="0"/>
    <xf numFmtId="9" fontId="80"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0" fontId="15" fillId="0" borderId="114">
      <alignment horizontal="center" vertical="center" wrapText="1"/>
    </xf>
    <xf numFmtId="0" fontId="118"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0" fontId="6" fillId="38" borderId="115" applyNumberFormat="0" applyProtection="0">
      <alignment horizontal="left" vertical="top" indent="1"/>
    </xf>
    <xf numFmtId="43" fontId="80" fillId="0" borderId="0" applyFont="0" applyFill="0" applyBorder="0" applyAlignment="0" applyProtection="0"/>
    <xf numFmtId="0" fontId="80" fillId="0" borderId="0"/>
    <xf numFmtId="9" fontId="80" fillId="0" borderId="0" applyFont="0" applyFill="0" applyBorder="0" applyAlignment="0" applyProtection="0"/>
    <xf numFmtId="9" fontId="80" fillId="0" borderId="0" applyFont="0" applyFill="0" applyBorder="0" applyAlignment="0" applyProtection="0"/>
    <xf numFmtId="0" fontId="15" fillId="0" borderId="114">
      <alignment horizontal="center" vertical="center" wrapText="1"/>
    </xf>
    <xf numFmtId="0" fontId="15" fillId="0" borderId="114">
      <alignment horizontal="center" vertical="center" wrapText="1"/>
    </xf>
    <xf numFmtId="0" fontId="6" fillId="50" borderId="115" applyNumberFormat="0" applyProtection="0">
      <alignment horizontal="left" vertical="center" indent="1"/>
    </xf>
    <xf numFmtId="0" fontId="6" fillId="50" borderId="115" applyNumberFormat="0" applyProtection="0">
      <alignment horizontal="left" vertical="top" indent="1"/>
    </xf>
    <xf numFmtId="43" fontId="80" fillId="0" borderId="0" applyFont="0" applyFill="0" applyBorder="0" applyAlignment="0" applyProtection="0"/>
    <xf numFmtId="0" fontId="80" fillId="0" borderId="0"/>
    <xf numFmtId="9" fontId="80"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43" fontId="80" fillId="0" borderId="0" applyFont="0" applyFill="0" applyBorder="0" applyAlignment="0" applyProtection="0"/>
    <xf numFmtId="0" fontId="80" fillId="0" borderId="0"/>
    <xf numFmtId="9" fontId="80" fillId="0" borderId="0" applyFont="0" applyFill="0" applyBorder="0" applyAlignment="0" applyProtection="0"/>
    <xf numFmtId="0" fontId="6" fillId="0" borderId="0"/>
    <xf numFmtId="9" fontId="8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18" fillId="0" borderId="0"/>
    <xf numFmtId="43" fontId="8" fillId="0" borderId="0" applyFont="0" applyFill="0" applyBorder="0" applyAlignment="0" applyProtection="0"/>
    <xf numFmtId="9" fontId="8"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15" fillId="0" borderId="114">
      <alignment horizontal="center" vertical="center" wrapText="1"/>
    </xf>
    <xf numFmtId="0" fontId="18" fillId="0" borderId="0"/>
    <xf numFmtId="43" fontId="18" fillId="0" borderId="0" applyFont="0" applyFill="0" applyBorder="0" applyAlignment="0" applyProtection="0"/>
    <xf numFmtId="43" fontId="80" fillId="0" borderId="0" applyFont="0" applyFill="0" applyBorder="0" applyAlignment="0" applyProtection="0"/>
    <xf numFmtId="0" fontId="5" fillId="14" borderId="0" applyNumberFormat="0" applyBorder="0" applyAlignment="0" applyProtection="0"/>
    <xf numFmtId="44" fontId="11" fillId="0" borderId="0" applyFont="0" applyFill="0" applyBorder="0" applyAlignment="0" applyProtection="0"/>
    <xf numFmtId="0" fontId="18" fillId="0" borderId="0"/>
    <xf numFmtId="3"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85" fillId="0" borderId="0" applyFont="0" applyFill="0" applyBorder="0" applyAlignment="0" applyProtection="0"/>
    <xf numFmtId="3" fontId="85" fillId="0" borderId="0" applyFont="0" applyFill="0" applyBorder="0" applyAlignment="0" applyProtection="0"/>
    <xf numFmtId="43" fontId="18" fillId="0" borderId="0" applyFont="0" applyFill="0" applyBorder="0" applyAlignment="0" applyProtection="0"/>
    <xf numFmtId="0" fontId="18" fillId="0" borderId="0"/>
    <xf numFmtId="0" fontId="15" fillId="0" borderId="114">
      <alignment horizontal="center" vertical="center" wrapText="1"/>
    </xf>
    <xf numFmtId="9" fontId="18" fillId="0" borderId="0" applyFont="0" applyFill="0" applyBorder="0" applyAlignment="0" applyProtection="0"/>
    <xf numFmtId="0" fontId="5" fillId="10" borderId="0" applyNumberFormat="0" applyBorder="0" applyAlignment="0" applyProtection="0"/>
    <xf numFmtId="43" fontId="18" fillId="0" borderId="0" applyFont="0" applyFill="0" applyBorder="0" applyAlignment="0" applyProtection="0"/>
    <xf numFmtId="43" fontId="18" fillId="0" borderId="0" applyFont="0" applyFill="0" applyBorder="0" applyAlignment="0" applyProtection="0"/>
    <xf numFmtId="0" fontId="15" fillId="0" borderId="114">
      <alignment horizontal="center" vertical="center" wrapText="1"/>
    </xf>
    <xf numFmtId="0" fontId="18" fillId="0" borderId="0"/>
    <xf numFmtId="9" fontId="18" fillId="0" borderId="0" applyFont="0" applyFill="0" applyBorder="0" applyAlignment="0" applyProtection="0"/>
    <xf numFmtId="0" fontId="15" fillId="0" borderId="114">
      <alignment horizontal="center" vertical="center" wrapText="1"/>
    </xf>
    <xf numFmtId="9" fontId="18" fillId="0" borderId="0" applyFont="0" applyFill="0" applyBorder="0" applyAlignment="0" applyProtection="0"/>
    <xf numFmtId="3" fontId="85" fillId="0" borderId="0" applyFont="0" applyFill="0" applyBorder="0" applyAlignment="0" applyProtection="0"/>
    <xf numFmtId="0" fontId="85" fillId="0" borderId="0" applyFont="0" applyFill="0" applyBorder="0" applyAlignment="0" applyProtection="0"/>
    <xf numFmtId="0" fontId="5" fillId="18" borderId="0" applyNumberFormat="0" applyBorder="0" applyAlignment="0" applyProtection="0"/>
    <xf numFmtId="0" fontId="85" fillId="0" borderId="0" applyFont="0" applyFill="0" applyBorder="0" applyAlignment="0" applyProtection="0"/>
    <xf numFmtId="44" fontId="11" fillId="0" borderId="0" applyFont="0" applyFill="0" applyBorder="0" applyAlignment="0" applyProtection="0"/>
    <xf numFmtId="0" fontId="5" fillId="22" borderId="0" applyNumberFormat="0" applyBorder="0" applyAlignment="0" applyProtection="0"/>
    <xf numFmtId="44" fontId="5" fillId="0" borderId="0" applyFont="0" applyFill="0" applyBorder="0" applyAlignment="0" applyProtection="0"/>
    <xf numFmtId="44" fontId="8" fillId="0" borderId="0" applyFont="0" applyFill="0" applyBorder="0" applyAlignment="0" applyProtection="0"/>
    <xf numFmtId="0" fontId="5" fillId="30" borderId="0" applyNumberFormat="0" applyBorder="0" applyAlignment="0" applyProtection="0"/>
    <xf numFmtId="3" fontId="85"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5" fillId="11" borderId="0" applyNumberFormat="0" applyBorder="0" applyAlignment="0" applyProtection="0"/>
    <xf numFmtId="183" fontId="6"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183" fontId="6" fillId="0" borderId="0" applyFont="0" applyFill="0" applyBorder="0" applyAlignment="0" applyProtection="0"/>
    <xf numFmtId="4" fontId="156" fillId="0" borderId="0" applyFont="0" applyFill="0" applyBorder="0" applyAlignment="0" applyProtection="0"/>
    <xf numFmtId="41" fontId="8" fillId="0" borderId="0" applyFont="0" applyFill="0" applyBorder="0" applyAlignment="0" applyProtection="0"/>
    <xf numFmtId="0" fontId="5" fillId="19" borderId="0" applyNumberFormat="0" applyBorder="0" applyAlignment="0" applyProtection="0"/>
    <xf numFmtId="0" fontId="85" fillId="0" borderId="0" applyFont="0" applyFill="0" applyBorder="0" applyAlignment="0" applyProtection="0"/>
    <xf numFmtId="3" fontId="85" fillId="0" borderId="0" applyFont="0" applyFill="0" applyBorder="0" applyAlignment="0" applyProtection="0"/>
    <xf numFmtId="3" fontId="85" fillId="0" borderId="0" applyFont="0" applyFill="0" applyBorder="0" applyAlignment="0" applyProtection="0"/>
    <xf numFmtId="0" fontId="5" fillId="23" borderId="0" applyNumberFormat="0" applyBorder="0" applyAlignment="0" applyProtection="0"/>
    <xf numFmtId="0" fontId="5" fillId="27" borderId="0" applyNumberFormat="0" applyBorder="0" applyAlignment="0" applyProtection="0"/>
    <xf numFmtId="43" fontId="8" fillId="0" borderId="0" applyFont="0" applyFill="0" applyBorder="0" applyAlignment="0" applyProtection="0"/>
    <xf numFmtId="183" fontId="6" fillId="0" borderId="0" applyFont="0" applyFill="0" applyBorder="0" applyAlignment="0" applyProtection="0"/>
    <xf numFmtId="43" fontId="18" fillId="0" borderId="0" applyFont="0" applyFill="0" applyBorder="0" applyAlignment="0" applyProtection="0"/>
    <xf numFmtId="0" fontId="15" fillId="0" borderId="114">
      <alignment horizontal="center" vertical="center" wrapText="1"/>
    </xf>
    <xf numFmtId="0" fontId="18" fillId="0" borderId="0"/>
    <xf numFmtId="9" fontId="18" fillId="0" borderId="0" applyFont="0" applyFill="0" applyBorder="0" applyAlignment="0" applyProtection="0"/>
    <xf numFmtId="0" fontId="15" fillId="0" borderId="114">
      <alignment horizontal="center" vertical="center" wrapText="1"/>
    </xf>
    <xf numFmtId="0" fontId="6" fillId="0" borderId="0"/>
    <xf numFmtId="9" fontId="18" fillId="0" borderId="0" applyFont="0" applyFill="0" applyBorder="0" applyAlignment="0" applyProtection="0"/>
    <xf numFmtId="0" fontId="5" fillId="31" borderId="0" applyNumberFormat="0" applyBorder="0" applyAlignment="0" applyProtection="0"/>
    <xf numFmtId="0" fontId="166" fillId="84" borderId="114" applyNumberFormat="0" applyBorder="0" applyAlignment="0" applyProtection="0"/>
    <xf numFmtId="3" fontId="118" fillId="0" borderId="0" applyFont="0" applyFill="0" applyBorder="0" applyAlignment="0" applyProtection="0"/>
    <xf numFmtId="0" fontId="118" fillId="0" borderId="0" applyFont="0" applyFill="0" applyBorder="0" applyAlignment="0" applyProtection="0"/>
    <xf numFmtId="0" fontId="5" fillId="0" borderId="0"/>
    <xf numFmtId="0" fontId="5" fillId="0" borderId="0"/>
    <xf numFmtId="0" fontId="5" fillId="8" borderId="22" applyNumberFormat="0" applyFont="0" applyAlignment="0" applyProtection="0"/>
    <xf numFmtId="0" fontId="5" fillId="8" borderId="22" applyNumberFormat="0" applyFont="0" applyAlignment="0" applyProtection="0"/>
    <xf numFmtId="4" fontId="35" fillId="37" borderId="73" applyNumberFormat="0" applyProtection="0">
      <alignment vertical="center"/>
    </xf>
    <xf numFmtId="4" fontId="12" fillId="37" borderId="73" applyNumberFormat="0" applyProtection="0">
      <alignment horizontal="left" vertical="center" indent="1"/>
    </xf>
    <xf numFmtId="4" fontId="12" fillId="37" borderId="73" applyNumberFormat="0" applyProtection="0">
      <alignment horizontal="left" vertical="center" indent="1"/>
    </xf>
    <xf numFmtId="4" fontId="12" fillId="98" borderId="73" applyNumberFormat="0" applyProtection="0">
      <alignment horizontal="right" vertical="center"/>
    </xf>
    <xf numFmtId="4" fontId="12" fillId="99" borderId="73" applyNumberFormat="0" applyProtection="0">
      <alignment horizontal="right" vertical="center"/>
    </xf>
    <xf numFmtId="4" fontId="12" fillId="100" borderId="73" applyNumberFormat="0" applyProtection="0">
      <alignment horizontal="right" vertical="center"/>
    </xf>
    <xf numFmtId="4" fontId="12" fillId="101" borderId="73" applyNumberFormat="0" applyProtection="0">
      <alignment horizontal="right" vertical="center"/>
    </xf>
    <xf numFmtId="4" fontId="12" fillId="102" borderId="73" applyNumberFormat="0" applyProtection="0">
      <alignment horizontal="right" vertical="center"/>
    </xf>
    <xf numFmtId="4" fontId="12" fillId="103" borderId="73" applyNumberFormat="0" applyProtection="0">
      <alignment horizontal="right" vertical="center"/>
    </xf>
    <xf numFmtId="4" fontId="12" fillId="104" borderId="73" applyNumberFormat="0" applyProtection="0">
      <alignment horizontal="right" vertical="center"/>
    </xf>
    <xf numFmtId="4" fontId="12" fillId="105" borderId="73" applyNumberFormat="0" applyProtection="0">
      <alignment horizontal="right" vertical="center"/>
    </xf>
    <xf numFmtId="4" fontId="12" fillId="106" borderId="73" applyNumberFormat="0" applyProtection="0">
      <alignment horizontal="right" vertical="center"/>
    </xf>
    <xf numFmtId="4" fontId="30" fillId="107" borderId="73" applyNumberFormat="0" applyProtection="0">
      <alignment horizontal="left" vertical="center" indent="1"/>
    </xf>
    <xf numFmtId="0" fontId="6" fillId="72" borderId="73" applyNumberFormat="0" applyProtection="0">
      <alignment horizontal="left" vertical="center" indent="1"/>
    </xf>
    <xf numFmtId="0" fontId="6" fillId="72" borderId="73" applyNumberFormat="0" applyProtection="0">
      <alignment horizontal="left" vertical="center" indent="1"/>
    </xf>
    <xf numFmtId="0" fontId="6" fillId="95" borderId="73" applyNumberFormat="0" applyProtection="0">
      <alignment horizontal="left" vertical="center" indent="1"/>
    </xf>
    <xf numFmtId="0" fontId="6" fillId="95" borderId="73" applyNumberFormat="0" applyProtection="0">
      <alignment horizontal="left" vertical="center" indent="1"/>
    </xf>
    <xf numFmtId="0" fontId="6" fillId="95" borderId="73" applyNumberFormat="0" applyProtection="0">
      <alignment horizontal="left" vertical="center" indent="1"/>
    </xf>
    <xf numFmtId="0" fontId="6" fillId="95" borderId="73" applyNumberFormat="0" applyProtection="0">
      <alignment horizontal="left" vertical="center" indent="1"/>
    </xf>
    <xf numFmtId="0" fontId="6" fillId="71" borderId="73" applyNumberFormat="0" applyProtection="0">
      <alignment horizontal="left" vertical="center" indent="1"/>
    </xf>
    <xf numFmtId="0" fontId="6" fillId="71" borderId="73" applyNumberFormat="0" applyProtection="0">
      <alignment horizontal="left" vertical="center" indent="1"/>
    </xf>
    <xf numFmtId="0" fontId="6" fillId="71" borderId="73" applyNumberFormat="0" applyProtection="0">
      <alignment horizontal="left" vertical="center" indent="1"/>
    </xf>
    <xf numFmtId="0" fontId="6" fillId="71" borderId="73" applyNumberFormat="0" applyProtection="0">
      <alignment horizontal="left" vertical="center" indent="1"/>
    </xf>
    <xf numFmtId="0" fontId="6" fillId="34" borderId="73" applyNumberFormat="0" applyProtection="0">
      <alignment horizontal="left" vertical="center" indent="1"/>
    </xf>
    <xf numFmtId="0" fontId="6" fillId="34" borderId="73" applyNumberFormat="0" applyProtection="0">
      <alignment horizontal="left" vertical="center" indent="1"/>
    </xf>
    <xf numFmtId="0" fontId="6" fillId="34" borderId="73" applyNumberFormat="0" applyProtection="0">
      <alignment horizontal="left" vertical="center" indent="1"/>
    </xf>
    <xf numFmtId="0" fontId="6" fillId="34" borderId="73" applyNumberFormat="0" applyProtection="0">
      <alignment horizontal="left" vertical="center" indent="1"/>
    </xf>
    <xf numFmtId="0" fontId="6" fillId="72" borderId="73" applyNumberFormat="0" applyProtection="0">
      <alignment horizontal="left" vertical="center" indent="1"/>
    </xf>
    <xf numFmtId="0" fontId="6" fillId="72" borderId="73" applyNumberFormat="0" applyProtection="0">
      <alignment horizontal="left" vertical="center" indent="1"/>
    </xf>
    <xf numFmtId="0" fontId="6" fillId="72" borderId="73" applyNumberFormat="0" applyProtection="0">
      <alignment horizontal="left" vertical="center" indent="1"/>
    </xf>
    <xf numFmtId="0" fontId="6" fillId="72" borderId="73" applyNumberFormat="0" applyProtection="0">
      <alignment horizontal="left" vertical="center" indent="1"/>
    </xf>
    <xf numFmtId="4" fontId="12" fillId="35" borderId="73" applyNumberFormat="0" applyProtection="0">
      <alignment vertical="center"/>
    </xf>
    <xf numFmtId="4" fontId="35" fillId="35" borderId="73" applyNumberFormat="0" applyProtection="0">
      <alignment vertical="center"/>
    </xf>
    <xf numFmtId="4" fontId="12" fillId="35" borderId="73" applyNumberFormat="0" applyProtection="0">
      <alignment horizontal="left" vertical="center" indent="1"/>
    </xf>
    <xf numFmtId="4" fontId="12" fillId="35" borderId="73" applyNumberFormat="0" applyProtection="0">
      <alignment horizontal="left" vertical="center" indent="1"/>
    </xf>
    <xf numFmtId="4" fontId="12" fillId="49" borderId="115" applyNumberFormat="0" applyProtection="0">
      <alignment horizontal="right" vertical="center"/>
    </xf>
    <xf numFmtId="4" fontId="12" fillId="49" borderId="115" applyNumberFormat="0" applyProtection="0">
      <alignment horizontal="right" vertical="center"/>
    </xf>
    <xf numFmtId="4" fontId="12" fillId="94" borderId="73" applyNumberFormat="0" applyProtection="0">
      <alignment horizontal="right" vertical="center"/>
    </xf>
    <xf numFmtId="4" fontId="35" fillId="94" borderId="73" applyNumberFormat="0" applyProtection="0">
      <alignment horizontal="right" vertical="center"/>
    </xf>
    <xf numFmtId="0" fontId="6" fillId="72" borderId="73" applyNumberFormat="0" applyProtection="0">
      <alignment horizontal="left" vertical="center" indent="1"/>
    </xf>
    <xf numFmtId="4" fontId="37" fillId="94" borderId="73" applyNumberFormat="0" applyProtection="0">
      <alignment horizontal="right" vertical="center"/>
    </xf>
    <xf numFmtId="0" fontId="85" fillId="0" borderId="0" applyFont="0" applyFill="0" applyBorder="0" applyAlignment="0" applyProtection="0"/>
    <xf numFmtId="0" fontId="80" fillId="0" borderId="0"/>
    <xf numFmtId="0" fontId="15" fillId="0" borderId="114">
      <alignment horizontal="center" vertical="center" wrapText="1"/>
    </xf>
    <xf numFmtId="0" fontId="164" fillId="0" borderId="0"/>
    <xf numFmtId="10" fontId="7" fillId="35" borderId="114" applyNumberFormat="0" applyBorder="0" applyAlignment="0" applyProtection="0"/>
    <xf numFmtId="10" fontId="7" fillId="35" borderId="114" applyNumberFormat="0" applyBorder="0" applyAlignment="0" applyProtection="0"/>
    <xf numFmtId="0" fontId="8" fillId="0" borderId="0"/>
    <xf numFmtId="0" fontId="85" fillId="0" borderId="0" applyFont="0" applyFill="0" applyBorder="0" applyAlignment="0" applyProtection="0"/>
    <xf numFmtId="0" fontId="6" fillId="0" borderId="0">
      <alignment wrapText="1"/>
    </xf>
    <xf numFmtId="0" fontId="219" fillId="0" borderId="0"/>
    <xf numFmtId="0" fontId="6" fillId="0" borderId="0">
      <alignment wrapText="1"/>
    </xf>
    <xf numFmtId="0" fontId="6" fillId="0" borderId="0">
      <alignment wrapText="1"/>
    </xf>
    <xf numFmtId="3" fontId="85" fillId="0" borderId="0" applyFont="0" applyFill="0" applyBorder="0" applyAlignment="0" applyProtection="0"/>
    <xf numFmtId="3" fontId="85" fillId="0" borderId="0" applyFont="0" applyFill="0" applyBorder="0" applyAlignment="0" applyProtection="0"/>
    <xf numFmtId="0" fontId="6" fillId="0" borderId="0">
      <alignment wrapText="1"/>
    </xf>
    <xf numFmtId="0" fontId="6" fillId="0" borderId="0">
      <alignment wrapText="1"/>
    </xf>
    <xf numFmtId="41" fontId="6" fillId="0" borderId="0"/>
    <xf numFmtId="0" fontId="6" fillId="0" borderId="0"/>
    <xf numFmtId="0" fontId="15" fillId="0" borderId="114">
      <alignment horizontal="center" vertical="center" wrapText="1"/>
    </xf>
    <xf numFmtId="0" fontId="15" fillId="0" borderId="114">
      <alignment horizontal="center" vertical="center" wrapText="1"/>
    </xf>
    <xf numFmtId="0" fontId="80" fillId="0" borderId="0"/>
    <xf numFmtId="43" fontId="80" fillId="0" borderId="0" applyFont="0" applyFill="0" applyBorder="0" applyAlignment="0" applyProtection="0"/>
    <xf numFmtId="0" fontId="15" fillId="0" borderId="114">
      <alignment horizontal="center" vertical="center" wrapText="1"/>
    </xf>
    <xf numFmtId="0" fontId="15" fillId="0" borderId="114">
      <alignment horizontal="center" vertical="center" wrapText="1"/>
    </xf>
    <xf numFmtId="0" fontId="80" fillId="0" borderId="0"/>
    <xf numFmtId="43" fontId="80" fillId="0" borderId="0" applyFont="0" applyFill="0" applyBorder="0" applyAlignment="0" applyProtection="0"/>
    <xf numFmtId="0" fontId="85" fillId="0" borderId="0" applyFont="0" applyFill="0" applyBorder="0" applyAlignment="0" applyProtection="0"/>
    <xf numFmtId="0" fontId="80" fillId="0" borderId="0"/>
    <xf numFmtId="43" fontId="80" fillId="0" borderId="0" applyFont="0" applyFill="0" applyBorder="0" applyAlignment="0" applyProtection="0"/>
    <xf numFmtId="43" fontId="80"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1" fillId="0" borderId="0"/>
  </cellStyleXfs>
  <cellXfs count="532">
    <xf numFmtId="0" fontId="0" fillId="0" borderId="0" xfId="0"/>
    <xf numFmtId="0" fontId="9" fillId="0" borderId="0" xfId="0" applyFont="1"/>
    <xf numFmtId="0" fontId="9" fillId="0" borderId="0" xfId="0" applyFont="1" applyFill="1"/>
    <xf numFmtId="164" fontId="9" fillId="0" borderId="0" xfId="1" applyNumberFormat="1" applyFont="1" applyFill="1"/>
    <xf numFmtId="0" fontId="9" fillId="0" borderId="0" xfId="0" applyFont="1" applyFill="1" applyBorder="1"/>
    <xf numFmtId="166" fontId="9" fillId="0" borderId="0" xfId="2" applyNumberFormat="1" applyFont="1" applyFill="1" applyBorder="1" applyProtection="1"/>
    <xf numFmtId="0" fontId="9" fillId="0" borderId="0" xfId="0" applyFont="1" applyFill="1" applyProtection="1"/>
    <xf numFmtId="164" fontId="9" fillId="0" borderId="0" xfId="0" applyNumberFormat="1" applyFont="1" applyFill="1"/>
    <xf numFmtId="43" fontId="9" fillId="0" borderId="0" xfId="1" applyFont="1" applyFill="1"/>
    <xf numFmtId="0" fontId="9" fillId="0" borderId="0" xfId="0" applyFont="1" applyFill="1" applyAlignment="1" applyProtection="1"/>
    <xf numFmtId="170" fontId="9" fillId="0" borderId="0" xfId="1" applyNumberFormat="1" applyFont="1" applyFill="1" applyAlignment="1" applyProtection="1">
      <alignment horizontal="center"/>
    </xf>
    <xf numFmtId="170" fontId="9" fillId="0" borderId="0" xfId="1" applyNumberFormat="1" applyFont="1" applyFill="1" applyAlignment="1">
      <alignment horizontal="center"/>
    </xf>
    <xf numFmtId="2" fontId="9" fillId="0" borderId="0" xfId="1" applyNumberFormat="1" applyFont="1" applyFill="1" applyAlignment="1">
      <alignment horizontal="center"/>
    </xf>
    <xf numFmtId="0" fontId="9" fillId="0" borderId="0" xfId="0" applyFont="1" applyFill="1" applyAlignment="1">
      <alignment horizontal="center"/>
    </xf>
    <xf numFmtId="164" fontId="9" fillId="0" borderId="0" xfId="1" applyNumberFormat="1" applyFont="1" applyFill="1" applyProtection="1"/>
    <xf numFmtId="0" fontId="222" fillId="0" borderId="0" xfId="0" applyFont="1" applyFill="1" applyAlignment="1" applyProtection="1">
      <alignment horizontal="left"/>
    </xf>
    <xf numFmtId="49" fontId="9" fillId="0" borderId="0" xfId="0" applyNumberFormat="1" applyFont="1" applyFill="1" applyAlignment="1" applyProtection="1">
      <alignment horizontal="center"/>
    </xf>
    <xf numFmtId="0" fontId="9" fillId="0" borderId="0" xfId="0" applyFont="1" applyFill="1" applyAlignment="1" applyProtection="1">
      <alignment horizontal="right"/>
    </xf>
    <xf numFmtId="0" fontId="9" fillId="0" borderId="0" xfId="0" applyFont="1" applyFill="1" applyBorder="1" applyProtection="1"/>
    <xf numFmtId="41" fontId="9" fillId="0" borderId="0" xfId="2" applyNumberFormat="1" applyFont="1" applyFill="1" applyBorder="1" applyProtection="1"/>
    <xf numFmtId="0" fontId="222" fillId="0" borderId="6" xfId="0" applyFont="1" applyFill="1" applyBorder="1" applyAlignment="1" applyProtection="1">
      <alignment horizontal="right"/>
    </xf>
    <xf numFmtId="0" fontId="9" fillId="0" borderId="0" xfId="0" applyFont="1" applyAlignment="1">
      <alignment horizontal="center"/>
    </xf>
    <xf numFmtId="0" fontId="226" fillId="0" borderId="0" xfId="0" applyFont="1" applyAlignment="1">
      <alignment horizontal="center"/>
    </xf>
    <xf numFmtId="0" fontId="9" fillId="0" borderId="0" xfId="0" applyFont="1" applyAlignment="1">
      <alignment horizontal="right"/>
    </xf>
    <xf numFmtId="0" fontId="221" fillId="0" borderId="0" xfId="0" applyFont="1"/>
    <xf numFmtId="0" fontId="228" fillId="0" borderId="0" xfId="0" applyFont="1"/>
    <xf numFmtId="0" fontId="9" fillId="0" borderId="0" xfId="0" applyFont="1" applyAlignment="1" applyProtection="1">
      <alignment horizontal="left"/>
    </xf>
    <xf numFmtId="0" fontId="9" fillId="0" borderId="0" xfId="0" applyFont="1" applyAlignment="1">
      <alignment horizontal="left"/>
    </xf>
    <xf numFmtId="0" fontId="9" fillId="0" borderId="0" xfId="4" applyFont="1" applyFill="1" applyBorder="1" applyAlignment="1">
      <alignment horizontal="center"/>
    </xf>
    <xf numFmtId="164" fontId="9" fillId="0" borderId="0" xfId="1" applyNumberFormat="1" applyFont="1" applyFill="1" applyBorder="1" applyAlignment="1">
      <alignment horizontal="center"/>
    </xf>
    <xf numFmtId="0" fontId="9" fillId="0" borderId="0" xfId="1" applyNumberFormat="1" applyFont="1" applyFill="1" applyBorder="1" applyAlignment="1">
      <alignment horizontal="center"/>
    </xf>
    <xf numFmtId="41" fontId="9" fillId="0" borderId="0" xfId="1" applyNumberFormat="1" applyFont="1" applyFill="1" applyBorder="1" applyAlignment="1">
      <alignment horizontal="center"/>
    </xf>
    <xf numFmtId="164" fontId="9" fillId="0" borderId="0" xfId="1" applyNumberFormat="1" applyFont="1" applyFill="1" applyBorder="1"/>
    <xf numFmtId="0" fontId="9" fillId="0" borderId="119" xfId="0" applyFont="1" applyBorder="1"/>
    <xf numFmtId="0" fontId="9" fillId="0" borderId="12" xfId="0" applyFont="1" applyBorder="1"/>
    <xf numFmtId="0" fontId="9" fillId="0" borderId="82" xfId="0" applyFont="1" applyBorder="1"/>
    <xf numFmtId="167" fontId="228" fillId="0" borderId="24" xfId="3" applyNumberFormat="1" applyFont="1" applyFill="1" applyBorder="1"/>
    <xf numFmtId="0" fontId="228" fillId="0" borderId="0" xfId="42485" applyFont="1" applyFill="1" applyBorder="1" applyAlignment="1">
      <alignment horizontal="center"/>
    </xf>
    <xf numFmtId="0" fontId="222" fillId="0" borderId="0" xfId="20" applyFont="1" applyFill="1" applyBorder="1"/>
    <xf numFmtId="41" fontId="9" fillId="0" borderId="0" xfId="0" applyNumberFormat="1" applyFont="1" applyFill="1"/>
    <xf numFmtId="0" fontId="9" fillId="0" borderId="0" xfId="20" applyFont="1" applyFill="1"/>
    <xf numFmtId="167" fontId="9" fillId="0" borderId="0" xfId="3" applyNumberFormat="1" applyFont="1" applyFill="1"/>
    <xf numFmtId="168" fontId="9" fillId="0" borderId="0" xfId="3" applyNumberFormat="1" applyFont="1" applyFill="1"/>
    <xf numFmtId="0" fontId="9" fillId="0" borderId="0" xfId="20" applyFont="1" applyFill="1" applyAlignment="1">
      <alignment horizontal="center"/>
    </xf>
    <xf numFmtId="167" fontId="222" fillId="0" borderId="0" xfId="3" applyNumberFormat="1" applyFont="1" applyFill="1" applyBorder="1"/>
    <xf numFmtId="168" fontId="222" fillId="0" borderId="0" xfId="3" applyNumberFormat="1" applyFont="1" applyFill="1" applyBorder="1"/>
    <xf numFmtId="0" fontId="222" fillId="0" borderId="24" xfId="20" applyFont="1" applyFill="1" applyBorder="1" applyAlignment="1">
      <alignment horizontal="center"/>
    </xf>
    <xf numFmtId="167" fontId="222" fillId="0" borderId="24" xfId="3" applyNumberFormat="1" applyFont="1" applyFill="1" applyBorder="1" applyAlignment="1">
      <alignment horizontal="center"/>
    </xf>
    <xf numFmtId="168" fontId="222" fillId="0" borderId="24" xfId="3" applyNumberFormat="1" applyFont="1" applyFill="1" applyBorder="1" applyAlignment="1">
      <alignment horizontal="center"/>
    </xf>
    <xf numFmtId="0" fontId="228" fillId="0" borderId="24" xfId="0" applyFont="1" applyFill="1" applyBorder="1"/>
    <xf numFmtId="0" fontId="228" fillId="0" borderId="24" xfId="0" applyFont="1" applyFill="1" applyBorder="1" applyAlignment="1">
      <alignment horizontal="center"/>
    </xf>
    <xf numFmtId="167" fontId="228" fillId="0" borderId="24" xfId="14826" applyNumberFormat="1" applyFont="1" applyFill="1" applyBorder="1"/>
    <xf numFmtId="167" fontId="228" fillId="83" borderId="24" xfId="14826" applyNumberFormat="1" applyFont="1" applyFill="1" applyBorder="1"/>
    <xf numFmtId="167" fontId="228" fillId="0" borderId="24" xfId="14835" applyNumberFormat="1" applyFont="1" applyFill="1" applyBorder="1"/>
    <xf numFmtId="0" fontId="228" fillId="0" borderId="24" xfId="14836" applyFont="1" applyFill="1" applyBorder="1" applyAlignment="1">
      <alignment horizontal="center"/>
    </xf>
    <xf numFmtId="0" fontId="228" fillId="0" borderId="0" xfId="0" applyFont="1" applyFill="1"/>
    <xf numFmtId="167" fontId="223" fillId="83" borderId="24" xfId="14826" applyNumberFormat="1" applyFont="1" applyFill="1" applyBorder="1"/>
    <xf numFmtId="0" fontId="228" fillId="0" borderId="24" xfId="14836" quotePrefix="1" applyFont="1" applyFill="1" applyBorder="1" applyAlignment="1">
      <alignment horizontal="center"/>
    </xf>
    <xf numFmtId="0" fontId="9" fillId="0" borderId="0" xfId="4" applyFont="1" applyFill="1" applyBorder="1"/>
    <xf numFmtId="164" fontId="9" fillId="0" borderId="0" xfId="7918" applyNumberFormat="1" applyFont="1" applyFill="1" applyBorder="1" applyAlignment="1">
      <alignment horizontal="center"/>
    </xf>
    <xf numFmtId="0" fontId="222" fillId="0" borderId="0" xfId="4" applyFont="1" applyFill="1" applyBorder="1"/>
    <xf numFmtId="0" fontId="9" fillId="0" borderId="0" xfId="308" applyFont="1" applyFill="1" applyBorder="1"/>
    <xf numFmtId="0" fontId="9" fillId="0" borderId="0" xfId="308" applyFont="1" applyFill="1" applyBorder="1" applyAlignment="1">
      <alignment horizontal="center"/>
    </xf>
    <xf numFmtId="0" fontId="9" fillId="0" borderId="0" xfId="0" applyFont="1" applyFill="1" applyBorder="1" applyAlignment="1" applyProtection="1">
      <alignment horizontal="center"/>
    </xf>
    <xf numFmtId="0" fontId="9" fillId="0" borderId="0" xfId="4" applyFont="1" applyFill="1" applyBorder="1" applyAlignment="1">
      <alignment horizontal="left" indent="1"/>
    </xf>
    <xf numFmtId="0" fontId="9" fillId="0" borderId="0" xfId="42642" applyFont="1" applyFill="1" applyAlignment="1">
      <alignment horizontal="left"/>
    </xf>
    <xf numFmtId="0" fontId="9" fillId="0" borderId="0" xfId="42642" applyFont="1" applyFill="1"/>
    <xf numFmtId="165" fontId="9" fillId="0" borderId="0" xfId="3" applyNumberFormat="1" applyFont="1" applyFill="1" applyAlignment="1">
      <alignment horizontal="center"/>
    </xf>
    <xf numFmtId="41" fontId="9" fillId="0" borderId="0" xfId="1" applyNumberFormat="1" applyFont="1" applyFill="1" applyAlignment="1">
      <alignment horizontal="center"/>
    </xf>
    <xf numFmtId="0" fontId="9" fillId="0" borderId="0" xfId="42642" applyFont="1" applyFill="1" applyBorder="1" applyAlignment="1">
      <alignment horizontal="center"/>
    </xf>
    <xf numFmtId="164" fontId="9" fillId="0" borderId="118" xfId="1" applyNumberFormat="1" applyFont="1" applyFill="1" applyBorder="1" applyAlignment="1">
      <alignment horizontal="center"/>
    </xf>
    <xf numFmtId="0" fontId="9" fillId="0" borderId="0" xfId="42642" applyFont="1" applyFill="1" applyBorder="1" applyAlignment="1">
      <alignment horizontal="right"/>
    </xf>
    <xf numFmtId="0" fontId="9" fillId="0" borderId="0" xfId="42642" applyFont="1" applyFill="1" applyAlignment="1">
      <alignment horizontal="center"/>
    </xf>
    <xf numFmtId="41" fontId="9" fillId="0" borderId="0" xfId="48" applyFont="1" applyFill="1"/>
    <xf numFmtId="165" fontId="9" fillId="0" borderId="0" xfId="0" applyNumberFormat="1" applyFont="1"/>
    <xf numFmtId="164" fontId="9" fillId="0" borderId="0" xfId="0" applyNumberFormat="1" applyFont="1" applyFill="1" applyBorder="1"/>
    <xf numFmtId="0" fontId="9" fillId="0" borderId="0" xfId="0" applyFont="1" applyFill="1" applyBorder="1" applyAlignment="1">
      <alignment horizontal="left"/>
    </xf>
    <xf numFmtId="0" fontId="9" fillId="0" borderId="0" xfId="0" applyFont="1" applyFill="1" applyBorder="1" applyAlignment="1" applyProtection="1">
      <alignment horizontal="right"/>
    </xf>
    <xf numFmtId="170" fontId="9" fillId="0" borderId="0" xfId="0" applyNumberFormat="1" applyFont="1" applyFill="1" applyBorder="1" applyAlignment="1" applyProtection="1">
      <alignment horizontal="right"/>
    </xf>
    <xf numFmtId="0" fontId="9" fillId="0" borderId="0" xfId="0" quotePrefix="1" applyFont="1" applyFill="1" applyBorder="1" applyAlignment="1" applyProtection="1">
      <alignment horizontal="center"/>
    </xf>
    <xf numFmtId="164" fontId="9" fillId="0" borderId="0" xfId="1" applyNumberFormat="1" applyFont="1" applyFill="1" applyBorder="1" applyProtection="1"/>
    <xf numFmtId="0" fontId="226" fillId="0" borderId="0" xfId="0" applyFont="1" applyFill="1" applyBorder="1" applyAlignment="1">
      <alignment horizontal="center"/>
    </xf>
    <xf numFmtId="0" fontId="9" fillId="0" borderId="0" xfId="0" applyFont="1" applyFill="1" applyBorder="1" applyAlignment="1">
      <alignment horizontal="right"/>
    </xf>
    <xf numFmtId="0" fontId="9" fillId="0" borderId="0" xfId="0" applyFont="1" applyAlignment="1" applyProtection="1">
      <alignment horizontal="right"/>
    </xf>
    <xf numFmtId="0" fontId="9" fillId="0" borderId="0" xfId="0" applyFont="1" applyProtection="1"/>
    <xf numFmtId="0" fontId="9" fillId="0" borderId="0" xfId="42485" applyFont="1" applyFill="1" applyBorder="1" applyAlignment="1">
      <alignment horizontal="center"/>
    </xf>
    <xf numFmtId="164" fontId="9" fillId="0" borderId="0" xfId="1" applyNumberFormat="1" applyFont="1" applyFill="1" applyBorder="1" applyAlignment="1"/>
    <xf numFmtId="165" fontId="9" fillId="0" borderId="0" xfId="3" applyNumberFormat="1" applyFont="1" applyFill="1"/>
    <xf numFmtId="41" fontId="9" fillId="0" borderId="0" xfId="1" applyNumberFormat="1" applyFont="1" applyFill="1" applyProtection="1"/>
    <xf numFmtId="49" fontId="9" fillId="0" borderId="0" xfId="0" applyNumberFormat="1" applyFont="1" applyFill="1"/>
    <xf numFmtId="37" fontId="222" fillId="0" borderId="121" xfId="0" applyNumberFormat="1" applyFont="1" applyFill="1" applyBorder="1" applyAlignment="1">
      <alignment horizontal="center"/>
    </xf>
    <xf numFmtId="37" fontId="9" fillId="0" borderId="119" xfId="0" applyNumberFormat="1" applyFont="1" applyFill="1" applyBorder="1" applyAlignment="1">
      <alignment horizontal="center"/>
    </xf>
    <xf numFmtId="37" fontId="9" fillId="0" borderId="117" xfId="0" applyNumberFormat="1" applyFont="1" applyFill="1" applyBorder="1" applyAlignment="1">
      <alignment horizontal="center"/>
    </xf>
    <xf numFmtId="0" fontId="226" fillId="0" borderId="117" xfId="0" applyFont="1" applyFill="1" applyBorder="1" applyAlignment="1">
      <alignment horizontal="center"/>
    </xf>
    <xf numFmtId="0" fontId="222" fillId="0" borderId="121" xfId="0" applyFont="1" applyFill="1" applyBorder="1" applyAlignment="1">
      <alignment horizontal="center"/>
    </xf>
    <xf numFmtId="0" fontId="9" fillId="0" borderId="119" xfId="0" applyFont="1" applyFill="1" applyBorder="1" applyAlignment="1">
      <alignment horizontal="center"/>
    </xf>
    <xf numFmtId="37" fontId="9" fillId="0" borderId="12" xfId="2" applyNumberFormat="1" applyFont="1" applyFill="1" applyBorder="1" applyAlignment="1">
      <alignment horizontal="center"/>
    </xf>
    <xf numFmtId="0" fontId="9" fillId="0" borderId="11" xfId="0" applyFont="1" applyFill="1" applyBorder="1"/>
    <xf numFmtId="0" fontId="9" fillId="0" borderId="11" xfId="0" applyFont="1" applyFill="1" applyBorder="1" applyAlignment="1">
      <alignment horizontal="center"/>
    </xf>
    <xf numFmtId="0" fontId="9" fillId="0" borderId="80" xfId="0" applyFont="1" applyFill="1" applyBorder="1" applyAlignment="1">
      <alignment horizontal="center"/>
    </xf>
    <xf numFmtId="0" fontId="9" fillId="0" borderId="81" xfId="0" applyFont="1" applyFill="1" applyBorder="1" applyAlignment="1">
      <alignment horizontal="center"/>
    </xf>
    <xf numFmtId="0" fontId="9" fillId="0" borderId="82" xfId="0" applyFont="1" applyFill="1" applyBorder="1" applyAlignment="1">
      <alignment horizontal="center"/>
    </xf>
    <xf numFmtId="0" fontId="9" fillId="0" borderId="83" xfId="0" applyFont="1" applyFill="1" applyBorder="1" applyAlignment="1">
      <alignment horizontal="center"/>
    </xf>
    <xf numFmtId="0" fontId="9" fillId="0" borderId="117" xfId="0" applyFont="1" applyFill="1" applyBorder="1" applyAlignment="1">
      <alignment horizontal="center"/>
    </xf>
    <xf numFmtId="0" fontId="9" fillId="0" borderId="121" xfId="0" applyFont="1" applyFill="1" applyBorder="1" applyAlignment="1">
      <alignment horizontal="center"/>
    </xf>
    <xf numFmtId="0" fontId="9" fillId="0" borderId="119" xfId="0" quotePrefix="1" applyFont="1" applyFill="1" applyBorder="1" applyAlignment="1">
      <alignment horizontal="center"/>
    </xf>
    <xf numFmtId="0" fontId="9" fillId="0" borderId="43" xfId="0" applyFont="1" applyFill="1" applyBorder="1" applyAlignment="1">
      <alignment horizontal="center"/>
    </xf>
    <xf numFmtId="166" fontId="9" fillId="0" borderId="0" xfId="2" applyNumberFormat="1" applyFont="1" applyFill="1" applyBorder="1" applyAlignment="1"/>
    <xf numFmtId="166" fontId="9" fillId="0" borderId="43" xfId="2" applyNumberFormat="1" applyFont="1" applyFill="1" applyBorder="1"/>
    <xf numFmtId="0" fontId="222" fillId="0" borderId="0" xfId="0" applyFont="1" applyFill="1" applyBorder="1" applyAlignment="1">
      <alignment horizontal="center"/>
    </xf>
    <xf numFmtId="5" fontId="9" fillId="0" borderId="11" xfId="0" applyNumberFormat="1" applyFont="1" applyFill="1" applyBorder="1" applyAlignment="1"/>
    <xf numFmtId="5" fontId="9" fillId="0" borderId="0" xfId="0" applyNumberFormat="1" applyFont="1" applyFill="1" applyBorder="1" applyAlignment="1"/>
    <xf numFmtId="5" fontId="9" fillId="0" borderId="12" xfId="0" applyNumberFormat="1" applyFont="1" applyFill="1" applyBorder="1" applyAlignment="1"/>
    <xf numFmtId="164" fontId="9" fillId="0" borderId="11" xfId="1" applyNumberFormat="1" applyFont="1" applyFill="1" applyBorder="1" applyAlignment="1"/>
    <xf numFmtId="164" fontId="9" fillId="0" borderId="12" xfId="2" applyNumberFormat="1" applyFont="1" applyFill="1" applyBorder="1" applyAlignment="1"/>
    <xf numFmtId="164" fontId="9" fillId="0" borderId="11" xfId="0" applyNumberFormat="1" applyFont="1" applyFill="1" applyBorder="1"/>
    <xf numFmtId="0" fontId="228" fillId="0" borderId="0" xfId="0" applyFont="1" applyFill="1" applyBorder="1" applyAlignment="1">
      <alignment horizontal="left"/>
    </xf>
    <xf numFmtId="164" fontId="9" fillId="0" borderId="11" xfId="1" applyNumberFormat="1" applyFont="1" applyFill="1" applyBorder="1"/>
    <xf numFmtId="164" fontId="222" fillId="0" borderId="120" xfId="0" applyNumberFormat="1" applyFont="1" applyFill="1" applyBorder="1" applyAlignment="1">
      <alignment horizontal="right"/>
    </xf>
    <xf numFmtId="0" fontId="9" fillId="0" borderId="39" xfId="0" applyFont="1" applyFill="1" applyBorder="1"/>
    <xf numFmtId="49" fontId="9" fillId="0" borderId="0" xfId="0" applyNumberFormat="1" applyFont="1" applyFill="1" applyBorder="1"/>
    <xf numFmtId="166" fontId="9" fillId="0" borderId="0" xfId="0" applyNumberFormat="1" applyFont="1" applyFill="1" applyBorder="1"/>
    <xf numFmtId="37" fontId="9" fillId="0" borderId="0" xfId="0" applyNumberFormat="1" applyFont="1" applyFill="1" applyBorder="1"/>
    <xf numFmtId="166" fontId="9" fillId="0" borderId="80" xfId="0" applyNumberFormat="1" applyFont="1" applyFill="1" applyBorder="1"/>
    <xf numFmtId="164" fontId="222" fillId="0" borderId="0" xfId="0" applyNumberFormat="1" applyFont="1" applyFill="1" applyBorder="1" applyAlignment="1">
      <alignment horizontal="center"/>
    </xf>
    <xf numFmtId="0" fontId="224" fillId="0" borderId="0" xfId="0" applyFont="1" applyFill="1" applyBorder="1" applyAlignment="1">
      <alignment horizontal="left"/>
    </xf>
    <xf numFmtId="0" fontId="221" fillId="0" borderId="0" xfId="0" applyFont="1" applyAlignment="1">
      <alignment horizontal="left"/>
    </xf>
    <xf numFmtId="0" fontId="221" fillId="0" borderId="0" xfId="0" applyFont="1" applyAlignment="1" applyProtection="1">
      <alignment horizontal="left"/>
    </xf>
    <xf numFmtId="0" fontId="221" fillId="0" borderId="0" xfId="0" applyFont="1" applyAlignment="1" applyProtection="1">
      <alignment horizontal="right"/>
    </xf>
    <xf numFmtId="167" fontId="221" fillId="0" borderId="0" xfId="3" applyNumberFormat="1" applyFont="1" applyAlignment="1" applyProtection="1">
      <alignment horizontal="right"/>
    </xf>
    <xf numFmtId="165" fontId="221" fillId="0" borderId="0" xfId="3" applyNumberFormat="1" applyFont="1" applyAlignment="1" applyProtection="1">
      <alignment horizontal="right"/>
    </xf>
    <xf numFmtId="167" fontId="221" fillId="0" borderId="122" xfId="3" applyNumberFormat="1" applyFont="1" applyBorder="1" applyAlignment="1" applyProtection="1">
      <alignment horizontal="right"/>
    </xf>
    <xf numFmtId="167" fontId="221" fillId="0" borderId="0" xfId="3" applyNumberFormat="1" applyFont="1" applyBorder="1" applyAlignment="1" applyProtection="1">
      <alignment horizontal="right"/>
    </xf>
    <xf numFmtId="167" fontId="225" fillId="0" borderId="3" xfId="3" applyNumberFormat="1" applyFont="1" applyBorder="1" applyAlignment="1" applyProtection="1">
      <alignment horizontal="right"/>
    </xf>
    <xf numFmtId="167" fontId="221" fillId="0" borderId="0" xfId="0" applyNumberFormat="1" applyFont="1" applyProtection="1"/>
    <xf numFmtId="167" fontId="221" fillId="0" borderId="0" xfId="0" applyNumberFormat="1" applyFont="1" applyAlignment="1" applyProtection="1">
      <alignment horizontal="right"/>
    </xf>
    <xf numFmtId="0" fontId="221" fillId="0" borderId="0" xfId="0" applyFont="1" applyAlignment="1" applyProtection="1">
      <alignment horizontal="center"/>
    </xf>
    <xf numFmtId="0" fontId="225" fillId="0" borderId="0" xfId="0" applyFont="1" applyAlignment="1" applyProtection="1"/>
    <xf numFmtId="37" fontId="221" fillId="0" borderId="0" xfId="0" applyNumberFormat="1" applyFont="1" applyProtection="1"/>
    <xf numFmtId="0" fontId="225" fillId="0" borderId="0" xfId="0" applyFont="1" applyProtection="1"/>
    <xf numFmtId="0" fontId="221" fillId="0" borderId="0" xfId="0" applyFont="1" applyProtection="1"/>
    <xf numFmtId="0" fontId="232" fillId="0" borderId="1" xfId="20" applyFont="1" applyFill="1" applyBorder="1"/>
    <xf numFmtId="0" fontId="222" fillId="0" borderId="25" xfId="20" applyFont="1" applyFill="1" applyBorder="1" applyAlignment="1">
      <alignment vertical="center" wrapText="1"/>
    </xf>
    <xf numFmtId="167" fontId="9" fillId="0" borderId="0" xfId="3" applyNumberFormat="1" applyFont="1" applyFill="1" applyBorder="1" applyProtection="1"/>
    <xf numFmtId="164" fontId="221" fillId="0" borderId="0" xfId="1" applyNumberFormat="1" applyFont="1" applyFill="1" applyBorder="1" applyProtection="1"/>
    <xf numFmtId="10" fontId="9" fillId="0" borderId="0" xfId="3" applyNumberFormat="1" applyFont="1" applyFill="1" applyBorder="1" applyProtection="1"/>
    <xf numFmtId="10" fontId="9" fillId="0" borderId="0" xfId="0" applyNumberFormat="1" applyFont="1" applyFill="1" applyBorder="1" applyProtection="1"/>
    <xf numFmtId="3" fontId="9" fillId="0" borderId="0" xfId="0" applyNumberFormat="1" applyFont="1" applyFill="1" applyBorder="1" applyProtection="1"/>
    <xf numFmtId="41" fontId="9" fillId="0" borderId="0" xfId="0" applyNumberFormat="1" applyFont="1" applyFill="1" applyBorder="1"/>
    <xf numFmtId="0" fontId="9" fillId="0" borderId="0" xfId="1" applyNumberFormat="1" applyFont="1" applyFill="1" applyAlignment="1">
      <alignment horizontal="center"/>
    </xf>
    <xf numFmtId="41" fontId="221" fillId="0" borderId="0" xfId="1" applyNumberFormat="1" applyFont="1" applyFill="1" applyProtection="1"/>
    <xf numFmtId="164" fontId="221" fillId="0" borderId="0" xfId="1" applyNumberFormat="1" applyFont="1" applyFill="1" applyProtection="1"/>
    <xf numFmtId="41" fontId="221" fillId="0" borderId="4" xfId="1" applyNumberFormat="1" applyFont="1" applyFill="1" applyBorder="1" applyProtection="1"/>
    <xf numFmtId="41" fontId="9" fillId="0" borderId="0" xfId="1" applyNumberFormat="1" applyFont="1" applyFill="1"/>
    <xf numFmtId="41" fontId="221" fillId="0" borderId="5" xfId="1" applyNumberFormat="1" applyFont="1" applyFill="1" applyBorder="1" applyProtection="1"/>
    <xf numFmtId="41" fontId="221" fillId="0" borderId="0" xfId="1" applyNumberFormat="1" applyFont="1" applyFill="1" applyBorder="1" applyProtection="1"/>
    <xf numFmtId="41" fontId="221" fillId="0" borderId="6" xfId="1" applyNumberFormat="1" applyFont="1" applyFill="1" applyBorder="1" applyProtection="1"/>
    <xf numFmtId="41" fontId="221" fillId="0" borderId="0" xfId="0" applyNumberFormat="1" applyFont="1" applyFill="1" applyProtection="1"/>
    <xf numFmtId="41" fontId="9" fillId="0" borderId="4" xfId="1" applyNumberFormat="1" applyFont="1" applyFill="1" applyBorder="1" applyProtection="1"/>
    <xf numFmtId="169" fontId="9" fillId="0" borderId="0" xfId="0" applyNumberFormat="1" applyFont="1" applyFill="1" applyProtection="1"/>
    <xf numFmtId="0" fontId="9" fillId="0" borderId="0" xfId="0" applyNumberFormat="1" applyFont="1" applyFill="1"/>
    <xf numFmtId="0" fontId="229" fillId="0" borderId="0" xfId="0" applyNumberFormat="1" applyFont="1" applyFill="1" applyAlignment="1">
      <alignment horizontal="center"/>
    </xf>
    <xf numFmtId="0" fontId="221" fillId="0" borderId="0" xfId="1" applyNumberFormat="1" applyFont="1" applyFill="1" applyAlignment="1" applyProtection="1">
      <alignment horizontal="center"/>
    </xf>
    <xf numFmtId="0" fontId="222" fillId="0" borderId="0" xfId="0" applyFont="1" applyFill="1" applyAlignment="1" applyProtection="1">
      <alignment horizontal="right"/>
    </xf>
    <xf numFmtId="0" fontId="9" fillId="0" borderId="76" xfId="0" applyFont="1" applyFill="1" applyBorder="1" applyProtection="1"/>
    <xf numFmtId="37" fontId="221" fillId="0" borderId="0" xfId="0" applyNumberFormat="1" applyFont="1" applyFill="1" applyBorder="1" applyProtection="1"/>
    <xf numFmtId="37" fontId="9" fillId="0" borderId="0" xfId="0" applyNumberFormat="1" applyFont="1" applyFill="1" applyBorder="1" applyProtection="1"/>
    <xf numFmtId="0" fontId="9" fillId="0" borderId="42" xfId="0" applyFont="1" applyFill="1" applyBorder="1" applyProtection="1"/>
    <xf numFmtId="43" fontId="9" fillId="0" borderId="0" xfId="0" applyNumberFormat="1" applyFont="1" applyFill="1"/>
    <xf numFmtId="9" fontId="9" fillId="0" borderId="0" xfId="3" applyFont="1" applyFill="1" applyBorder="1"/>
    <xf numFmtId="0" fontId="9" fillId="0" borderId="0" xfId="0" applyFont="1" applyFill="1" applyAlignment="1" applyProtection="1">
      <alignment horizontal="center"/>
    </xf>
    <xf numFmtId="0" fontId="9" fillId="0" borderId="0" xfId="0" applyFont="1" applyFill="1" applyAlignment="1">
      <alignment wrapText="1"/>
    </xf>
    <xf numFmtId="0" fontId="9" fillId="0" borderId="0" xfId="0" applyFont="1" applyFill="1" applyAlignment="1" applyProtection="1">
      <alignment wrapText="1"/>
    </xf>
    <xf numFmtId="166" fontId="9" fillId="0" borderId="122" xfId="2" applyNumberFormat="1" applyFont="1" applyFill="1" applyBorder="1" applyProtection="1"/>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0" xfId="0" applyFont="1" applyFill="1" applyAlignment="1">
      <alignment horizontal="center" wrapText="1"/>
    </xf>
    <xf numFmtId="41" fontId="221" fillId="0" borderId="0" xfId="0" applyNumberFormat="1" applyFont="1" applyFill="1" applyBorder="1" applyAlignment="1" applyProtection="1">
      <alignment horizontal="center" wrapText="1"/>
    </xf>
    <xf numFmtId="0" fontId="221" fillId="0" borderId="0" xfId="0" applyFont="1" applyFill="1" applyAlignment="1" applyProtection="1">
      <alignment horizontal="center" wrapText="1"/>
    </xf>
    <xf numFmtId="41" fontId="9" fillId="0" borderId="0" xfId="0" applyNumberFormat="1" applyFont="1" applyFill="1" applyBorder="1" applyAlignment="1">
      <alignment horizontal="center" wrapText="1"/>
    </xf>
    <xf numFmtId="0" fontId="9" fillId="0" borderId="0" xfId="0" applyFont="1" applyFill="1" applyBorder="1" applyAlignment="1">
      <alignment horizontal="center" wrapText="1"/>
    </xf>
    <xf numFmtId="164" fontId="9" fillId="0" borderId="0" xfId="1" applyNumberFormat="1" applyFont="1" applyFill="1" applyBorder="1" applyAlignment="1" applyProtection="1">
      <alignment horizontal="center" wrapText="1"/>
      <protection locked="0"/>
    </xf>
    <xf numFmtId="164" fontId="9" fillId="0" borderId="0" xfId="2" applyNumberFormat="1" applyFont="1" applyFill="1" applyBorder="1" applyProtection="1"/>
    <xf numFmtId="166" fontId="9" fillId="0" borderId="121" xfId="0" applyNumberFormat="1" applyFont="1" applyFill="1" applyBorder="1"/>
    <xf numFmtId="166" fontId="9" fillId="0" borderId="119" xfId="0" applyNumberFormat="1" applyFont="1" applyFill="1" applyBorder="1"/>
    <xf numFmtId="166" fontId="9" fillId="0" borderId="12" xfId="0" applyNumberFormat="1" applyFont="1" applyFill="1" applyBorder="1"/>
    <xf numFmtId="166" fontId="9" fillId="0" borderId="11" xfId="2" applyNumberFormat="1" applyFont="1" applyFill="1" applyBorder="1" applyProtection="1"/>
    <xf numFmtId="166" fontId="9" fillId="0" borderId="12" xfId="2" applyNumberFormat="1" applyFont="1" applyFill="1" applyBorder="1" applyProtection="1"/>
    <xf numFmtId="166" fontId="9" fillId="0" borderId="82" xfId="0" applyNumberFormat="1" applyFont="1" applyFill="1" applyBorder="1"/>
    <xf numFmtId="5" fontId="9" fillId="0" borderId="11" xfId="2" applyNumberFormat="1" applyFont="1" applyFill="1" applyBorder="1" applyProtection="1"/>
    <xf numFmtId="37" fontId="9" fillId="0" borderId="12" xfId="0" applyNumberFormat="1" applyFont="1" applyFill="1" applyBorder="1" applyProtection="1"/>
    <xf numFmtId="0" fontId="9" fillId="0" borderId="12" xfId="0" applyFont="1" applyFill="1" applyBorder="1" applyProtection="1"/>
    <xf numFmtId="164" fontId="9" fillId="0" borderId="11" xfId="2" applyNumberFormat="1" applyFont="1" applyFill="1" applyBorder="1" applyProtection="1"/>
    <xf numFmtId="164" fontId="9" fillId="0" borderId="12" xfId="2" applyNumberFormat="1" applyFont="1" applyFill="1" applyBorder="1" applyProtection="1"/>
    <xf numFmtId="166" fontId="9" fillId="0" borderId="134" xfId="2" applyNumberFormat="1" applyFont="1" applyFill="1" applyBorder="1" applyProtection="1"/>
    <xf numFmtId="166" fontId="9" fillId="0" borderId="123" xfId="2" applyNumberFormat="1" applyFont="1" applyFill="1" applyBorder="1" applyProtection="1"/>
    <xf numFmtId="166" fontId="9" fillId="0" borderId="81" xfId="2" applyNumberFormat="1" applyFont="1" applyFill="1" applyBorder="1" applyProtection="1"/>
    <xf numFmtId="166" fontId="9" fillId="0" borderId="80" xfId="2" applyNumberFormat="1" applyFont="1" applyFill="1" applyBorder="1" applyProtection="1"/>
    <xf numFmtId="166" fontId="9" fillId="0" borderId="82" xfId="2" applyNumberFormat="1" applyFont="1" applyFill="1" applyBorder="1" applyProtection="1"/>
    <xf numFmtId="164" fontId="9" fillId="0" borderId="130" xfId="2" applyNumberFormat="1" applyFont="1" applyFill="1" applyBorder="1" applyProtection="1"/>
    <xf numFmtId="166" fontId="9" fillId="0" borderId="25" xfId="0" applyNumberFormat="1" applyFont="1" applyFill="1" applyBorder="1"/>
    <xf numFmtId="166" fontId="9" fillId="0" borderId="43" xfId="0" applyNumberFormat="1" applyFont="1" applyFill="1" applyBorder="1"/>
    <xf numFmtId="166" fontId="9" fillId="0" borderId="43" xfId="2" applyNumberFormat="1" applyFont="1" applyFill="1" applyBorder="1" applyProtection="1"/>
    <xf numFmtId="166" fontId="9" fillId="0" borderId="83" xfId="0" applyNumberFormat="1" applyFont="1" applyFill="1" applyBorder="1"/>
    <xf numFmtId="37" fontId="9" fillId="0" borderId="43" xfId="0" applyNumberFormat="1" applyFont="1" applyFill="1" applyBorder="1" applyProtection="1"/>
    <xf numFmtId="0" fontId="9" fillId="0" borderId="43" xfId="0" applyFont="1" applyFill="1" applyBorder="1" applyProtection="1"/>
    <xf numFmtId="164" fontId="9" fillId="0" borderId="43" xfId="2" applyNumberFormat="1" applyFont="1" applyFill="1" applyBorder="1" applyProtection="1"/>
    <xf numFmtId="166" fontId="9" fillId="0" borderId="114" xfId="2" applyNumberFormat="1" applyFont="1" applyFill="1" applyBorder="1" applyProtection="1"/>
    <xf numFmtId="166" fontId="9" fillId="0" borderId="83" xfId="2" applyNumberFormat="1" applyFont="1" applyFill="1" applyBorder="1" applyProtection="1"/>
    <xf numFmtId="167" fontId="9" fillId="0" borderId="43" xfId="0" applyNumberFormat="1" applyFont="1" applyFill="1" applyBorder="1" applyProtection="1"/>
    <xf numFmtId="164" fontId="9" fillId="0" borderId="138" xfId="2" applyNumberFormat="1" applyFont="1" applyFill="1" applyBorder="1" applyProtection="1"/>
    <xf numFmtId="164" fontId="9" fillId="0" borderId="135" xfId="2" applyNumberFormat="1" applyFont="1" applyFill="1" applyBorder="1" applyProtection="1"/>
    <xf numFmtId="166" fontId="9" fillId="0" borderId="121" xfId="2" applyNumberFormat="1" applyFont="1" applyFill="1" applyBorder="1" applyProtection="1"/>
    <xf numFmtId="166" fontId="9" fillId="0" borderId="25" xfId="2" applyNumberFormat="1" applyFont="1" applyFill="1" applyBorder="1" applyProtection="1"/>
    <xf numFmtId="166" fontId="9" fillId="0" borderId="130" xfId="2" applyNumberFormat="1" applyFont="1" applyFill="1" applyBorder="1" applyProtection="1"/>
    <xf numFmtId="166" fontId="9" fillId="0" borderId="4" xfId="2" applyNumberFormat="1" applyFont="1" applyFill="1" applyBorder="1" applyProtection="1"/>
    <xf numFmtId="166" fontId="9" fillId="0" borderId="131" xfId="2" applyNumberFormat="1" applyFont="1" applyFill="1" applyBorder="1" applyProtection="1"/>
    <xf numFmtId="166" fontId="9" fillId="0" borderId="135" xfId="2" applyNumberFormat="1" applyFont="1" applyFill="1" applyBorder="1" applyProtection="1"/>
    <xf numFmtId="166" fontId="9" fillId="0" borderId="132" xfId="2" applyNumberFormat="1" applyFont="1" applyFill="1" applyBorder="1" applyProtection="1"/>
    <xf numFmtId="166" fontId="9" fillId="0" borderId="7" xfId="2" applyNumberFormat="1" applyFont="1" applyFill="1" applyBorder="1" applyProtection="1"/>
    <xf numFmtId="166" fontId="9" fillId="0" borderId="133" xfId="2" applyNumberFormat="1" applyFont="1" applyFill="1" applyBorder="1" applyProtection="1"/>
    <xf numFmtId="166" fontId="9" fillId="0" borderId="136" xfId="2" applyNumberFormat="1" applyFont="1" applyFill="1" applyBorder="1" applyProtection="1"/>
    <xf numFmtId="166" fontId="9" fillId="0" borderId="139" xfId="0" applyNumberFormat="1" applyFont="1" applyFill="1" applyBorder="1"/>
    <xf numFmtId="166" fontId="9" fillId="0" borderId="117" xfId="2" applyNumberFormat="1" applyFont="1" applyFill="1" applyBorder="1" applyProtection="1"/>
    <xf numFmtId="164" fontId="9" fillId="0" borderId="81" xfId="2" applyNumberFormat="1" applyFont="1" applyFill="1" applyBorder="1" applyProtection="1"/>
    <xf numFmtId="37" fontId="229" fillId="0" borderId="0" xfId="0" applyNumberFormat="1" applyFont="1" applyFill="1" applyBorder="1"/>
    <xf numFmtId="0" fontId="9" fillId="0" borderId="25" xfId="0" applyFont="1" applyFill="1" applyBorder="1"/>
    <xf numFmtId="0" fontId="9" fillId="0" borderId="43" xfId="0" applyFont="1" applyFill="1" applyBorder="1"/>
    <xf numFmtId="164" fontId="222" fillId="0" borderId="3" xfId="0" applyNumberFormat="1" applyFont="1" applyFill="1" applyBorder="1" applyAlignment="1">
      <alignment horizontal="right"/>
    </xf>
    <xf numFmtId="164" fontId="222" fillId="0" borderId="140" xfId="0" applyNumberFormat="1" applyFont="1" applyFill="1" applyBorder="1" applyAlignment="1">
      <alignment horizontal="right"/>
    </xf>
    <xf numFmtId="10" fontId="9" fillId="0" borderId="80" xfId="3" applyNumberFormat="1" applyFont="1" applyFill="1" applyBorder="1" applyAlignment="1" applyProtection="1">
      <alignment horizontal="center"/>
    </xf>
    <xf numFmtId="0" fontId="9" fillId="0" borderId="25" xfId="0" applyFont="1" applyFill="1" applyBorder="1" applyProtection="1"/>
    <xf numFmtId="37" fontId="9" fillId="0" borderId="135" xfId="0" applyNumberFormat="1" applyFont="1" applyFill="1" applyBorder="1" applyAlignment="1" applyProtection="1">
      <alignment horizontal="right"/>
    </xf>
    <xf numFmtId="0" fontId="9" fillId="0" borderId="43" xfId="0" applyFont="1" applyFill="1" applyBorder="1" applyAlignment="1" applyProtection="1">
      <alignment horizontal="right"/>
    </xf>
    <xf numFmtId="37" fontId="9" fillId="0" borderId="141" xfId="0" applyNumberFormat="1" applyFont="1" applyFill="1" applyBorder="1" applyAlignment="1" applyProtection="1">
      <alignment horizontal="right"/>
    </xf>
    <xf numFmtId="37" fontId="9" fillId="0" borderId="43" xfId="0" applyNumberFormat="1" applyFont="1" applyFill="1" applyBorder="1" applyAlignment="1" applyProtection="1">
      <alignment horizontal="right"/>
    </xf>
    <xf numFmtId="0" fontId="9" fillId="0" borderId="83" xfId="0" applyFont="1" applyFill="1" applyBorder="1" applyProtection="1"/>
    <xf numFmtId="0" fontId="220" fillId="0" borderId="43" xfId="0" applyFont="1" applyFill="1" applyBorder="1" applyProtection="1"/>
    <xf numFmtId="0" fontId="222" fillId="0" borderId="43" xfId="0" applyFont="1" applyFill="1" applyBorder="1" applyProtection="1"/>
    <xf numFmtId="37" fontId="9" fillId="0" borderId="135" xfId="0" applyNumberFormat="1" applyFont="1" applyFill="1" applyBorder="1" applyProtection="1"/>
    <xf numFmtId="37" fontId="9" fillId="0" borderId="83" xfId="0" applyNumberFormat="1" applyFont="1" applyFill="1" applyBorder="1" applyProtection="1"/>
    <xf numFmtId="0" fontId="9" fillId="0" borderId="137" xfId="0" applyFont="1" applyFill="1" applyBorder="1" applyAlignment="1" applyProtection="1">
      <alignment horizontal="right"/>
    </xf>
    <xf numFmtId="166" fontId="9" fillId="0" borderId="137" xfId="2" applyNumberFormat="1" applyFont="1" applyFill="1" applyBorder="1" applyProtection="1"/>
    <xf numFmtId="0" fontId="9" fillId="0" borderId="142" xfId="0" applyFont="1" applyFill="1" applyBorder="1" applyAlignment="1" applyProtection="1">
      <alignment horizontal="right"/>
    </xf>
    <xf numFmtId="166" fontId="9" fillId="0" borderId="26" xfId="2" applyNumberFormat="1" applyFont="1" applyFill="1" applyBorder="1" applyProtection="1"/>
    <xf numFmtId="166" fontId="9" fillId="0" borderId="143" xfId="2" applyNumberFormat="1" applyFont="1" applyFill="1" applyBorder="1" applyProtection="1"/>
    <xf numFmtId="0" fontId="224" fillId="0" borderId="142" xfId="0" applyFont="1" applyFill="1" applyBorder="1" applyProtection="1"/>
    <xf numFmtId="165" fontId="224" fillId="0" borderId="26" xfId="0" applyNumberFormat="1" applyFont="1" applyFill="1" applyBorder="1" applyProtection="1"/>
    <xf numFmtId="165" fontId="224" fillId="0" borderId="143" xfId="0" applyNumberFormat="1" applyFont="1" applyFill="1" applyBorder="1" applyProtection="1"/>
    <xf numFmtId="10" fontId="9" fillId="0" borderId="129" xfId="0" applyNumberFormat="1" applyFont="1" applyFill="1" applyBorder="1" applyProtection="1"/>
    <xf numFmtId="166" fontId="9" fillId="0" borderId="12" xfId="2" applyNumberFormat="1" applyFont="1" applyFill="1" applyBorder="1" applyAlignment="1"/>
    <xf numFmtId="164" fontId="228" fillId="0" borderId="11" xfId="1" applyNumberFormat="1" applyFont="1" applyFill="1" applyBorder="1" applyAlignment="1"/>
    <xf numFmtId="10" fontId="221" fillId="0" borderId="0" xfId="3" applyNumberFormat="1" applyFont="1" applyFill="1" applyBorder="1"/>
    <xf numFmtId="165" fontId="221" fillId="0" borderId="12" xfId="3" applyNumberFormat="1" applyFont="1" applyFill="1" applyBorder="1"/>
    <xf numFmtId="10" fontId="221" fillId="0" borderId="0" xfId="3" applyNumberFormat="1" applyFont="1" applyFill="1" applyBorder="1" applyProtection="1"/>
    <xf numFmtId="165" fontId="221" fillId="0" borderId="80" xfId="3" applyNumberFormat="1" applyFont="1" applyFill="1" applyBorder="1" applyProtection="1"/>
    <xf numFmtId="165" fontId="221" fillId="0" borderId="123" xfId="3" applyNumberFormat="1" applyFont="1" applyFill="1" applyBorder="1" applyProtection="1"/>
    <xf numFmtId="0" fontId="226" fillId="0" borderId="121" xfId="0" applyFont="1" applyFill="1" applyBorder="1" applyAlignment="1"/>
    <xf numFmtId="0" fontId="226" fillId="0" borderId="119" xfId="0" applyFont="1" applyFill="1" applyBorder="1" applyAlignment="1">
      <alignment horizontal="center"/>
    </xf>
    <xf numFmtId="37" fontId="9" fillId="0" borderId="119" xfId="2" applyNumberFormat="1" applyFont="1" applyFill="1" applyBorder="1" applyAlignment="1">
      <alignment horizontal="center"/>
    </xf>
    <xf numFmtId="164" fontId="228" fillId="0" borderId="0" xfId="1" applyNumberFormat="1" applyFont="1" applyFill="1" applyBorder="1" applyAlignment="1"/>
    <xf numFmtId="164" fontId="9" fillId="0" borderId="81" xfId="1" applyNumberFormat="1" applyFont="1" applyFill="1" applyBorder="1"/>
    <xf numFmtId="164" fontId="9" fillId="0" borderId="80" xfId="1" applyNumberFormat="1" applyFont="1" applyFill="1" applyBorder="1" applyAlignment="1"/>
    <xf numFmtId="166" fontId="9" fillId="0" borderId="82" xfId="2" applyNumberFormat="1" applyFont="1" applyFill="1" applyBorder="1" applyAlignment="1"/>
    <xf numFmtId="164" fontId="9" fillId="0" borderId="81" xfId="1" applyNumberFormat="1" applyFont="1" applyFill="1" applyBorder="1" applyAlignment="1"/>
    <xf numFmtId="0" fontId="9" fillId="0" borderId="134" xfId="0" applyFont="1" applyFill="1" applyBorder="1" applyAlignment="1">
      <alignment horizontal="right"/>
    </xf>
    <xf numFmtId="166" fontId="9" fillId="0" borderId="134" xfId="2" applyNumberFormat="1" applyFont="1" applyFill="1" applyBorder="1" applyAlignment="1"/>
    <xf numFmtId="166" fontId="9" fillId="0" borderId="122" xfId="2" applyNumberFormat="1" applyFont="1" applyFill="1" applyBorder="1" applyAlignment="1"/>
    <xf numFmtId="166" fontId="9" fillId="0" borderId="123" xfId="2" applyNumberFormat="1" applyFont="1" applyFill="1" applyBorder="1" applyAlignment="1"/>
    <xf numFmtId="166" fontId="9" fillId="0" borderId="114" xfId="2" applyNumberFormat="1" applyFont="1" applyFill="1" applyBorder="1"/>
    <xf numFmtId="166" fontId="9" fillId="0" borderId="0" xfId="0" applyNumberFormat="1" applyFont="1" applyFill="1" applyBorder="1" applyAlignment="1">
      <alignment horizontal="center"/>
    </xf>
    <xf numFmtId="164" fontId="222" fillId="0" borderId="0" xfId="1" applyNumberFormat="1" applyFont="1" applyFill="1" applyBorder="1" applyAlignment="1">
      <alignment horizontal="center"/>
    </xf>
    <xf numFmtId="0" fontId="9" fillId="0" borderId="0" xfId="3" applyNumberFormat="1" applyFont="1" applyFill="1" applyBorder="1" applyAlignment="1"/>
    <xf numFmtId="10" fontId="221" fillId="0" borderId="11" xfId="3" applyNumberFormat="1" applyFont="1" applyFill="1" applyBorder="1"/>
    <xf numFmtId="10" fontId="221" fillId="0" borderId="81" xfId="3" applyNumberFormat="1" applyFont="1" applyFill="1" applyBorder="1"/>
    <xf numFmtId="10" fontId="221" fillId="0" borderId="134" xfId="3" applyNumberFormat="1" applyFont="1" applyFill="1" applyBorder="1" applyProtection="1"/>
    <xf numFmtId="37" fontId="222" fillId="0" borderId="117" xfId="0" applyNumberFormat="1" applyFont="1" applyFill="1" applyBorder="1" applyAlignment="1">
      <alignment horizontal="center"/>
    </xf>
    <xf numFmtId="37" fontId="9" fillId="0" borderId="12" xfId="0" applyNumberFormat="1" applyFont="1" applyFill="1" applyBorder="1" applyAlignment="1">
      <alignment horizontal="right"/>
    </xf>
    <xf numFmtId="0" fontId="9" fillId="0" borderId="12" xfId="0" applyFont="1" applyFill="1" applyBorder="1" applyAlignment="1">
      <alignment horizontal="right"/>
    </xf>
    <xf numFmtId="171" fontId="9" fillId="0" borderId="134" xfId="11" applyFont="1" applyFill="1" applyBorder="1" applyAlignment="1">
      <alignment horizontal="right"/>
    </xf>
    <xf numFmtId="166" fontId="9" fillId="0" borderId="76" xfId="0" applyNumberFormat="1" applyFont="1" applyFill="1" applyBorder="1" applyAlignment="1">
      <alignment horizontal="center"/>
    </xf>
    <xf numFmtId="166" fontId="9" fillId="0" borderId="76" xfId="2" applyNumberFormat="1" applyFont="1" applyFill="1" applyBorder="1" applyAlignment="1"/>
    <xf numFmtId="166" fontId="9" fillId="0" borderId="125" xfId="2" applyNumberFormat="1" applyFont="1" applyFill="1" applyBorder="1" applyAlignment="1"/>
    <xf numFmtId="0" fontId="9" fillId="0" borderId="127" xfId="0" applyFont="1" applyFill="1" applyBorder="1" applyAlignment="1">
      <alignment horizontal="left"/>
    </xf>
    <xf numFmtId="0" fontId="9" fillId="0" borderId="77" xfId="0" applyFont="1" applyFill="1" applyBorder="1" applyAlignment="1">
      <alignment horizontal="left"/>
    </xf>
    <xf numFmtId="166" fontId="9" fillId="0" borderId="126" xfId="2" applyNumberFormat="1" applyFont="1" applyFill="1" applyBorder="1" applyAlignment="1"/>
    <xf numFmtId="5" fontId="9" fillId="0" borderId="42" xfId="0" applyNumberFormat="1" applyFont="1" applyFill="1" applyBorder="1" applyAlignment="1"/>
    <xf numFmtId="0" fontId="9" fillId="0" borderId="42" xfId="0" applyFont="1" applyFill="1" applyBorder="1"/>
    <xf numFmtId="10" fontId="9" fillId="0" borderId="42" xfId="3" applyNumberFormat="1" applyFont="1" applyFill="1" applyBorder="1"/>
    <xf numFmtId="10" fontId="9" fillId="0" borderId="128" xfId="3" applyNumberFormat="1" applyFont="1" applyFill="1" applyBorder="1"/>
    <xf numFmtId="170" fontId="9" fillId="0" borderId="119" xfId="0" applyNumberFormat="1" applyFont="1" applyFill="1" applyBorder="1" applyAlignment="1">
      <alignment horizontal="center"/>
    </xf>
    <xf numFmtId="170" fontId="9" fillId="0" borderId="12" xfId="2" applyNumberFormat="1" applyFont="1" applyFill="1" applyBorder="1" applyAlignment="1">
      <alignment horizontal="center"/>
    </xf>
    <xf numFmtId="170" fontId="9" fillId="0" borderId="82" xfId="2" applyNumberFormat="1" applyFont="1" applyFill="1" applyBorder="1" applyAlignment="1">
      <alignment horizontal="center"/>
    </xf>
    <xf numFmtId="170" fontId="9" fillId="0" borderId="0" xfId="0" applyNumberFormat="1" applyFont="1" applyFill="1" applyBorder="1" applyAlignment="1">
      <alignment horizontal="center"/>
    </xf>
    <xf numFmtId="170" fontId="9" fillId="0" borderId="122" xfId="0" applyNumberFormat="1" applyFont="1" applyFill="1" applyBorder="1" applyAlignment="1">
      <alignment horizontal="center"/>
    </xf>
    <xf numFmtId="170" fontId="228" fillId="0" borderId="0" xfId="0" applyNumberFormat="1" applyFont="1" applyFill="1" applyBorder="1" applyAlignment="1">
      <alignment horizontal="center"/>
    </xf>
    <xf numFmtId="170" fontId="9" fillId="0" borderId="123" xfId="0" applyNumberFormat="1" applyFont="1" applyFill="1" applyBorder="1" applyAlignment="1">
      <alignment horizontal="center"/>
    </xf>
    <xf numFmtId="170" fontId="9" fillId="0" borderId="0" xfId="0" applyNumberFormat="1" applyFont="1" applyFill="1" applyBorder="1"/>
    <xf numFmtId="170" fontId="9" fillId="0" borderId="42" xfId="0" applyNumberFormat="1" applyFont="1" applyFill="1" applyBorder="1"/>
    <xf numFmtId="170" fontId="9" fillId="0" borderId="0" xfId="0" applyNumberFormat="1" applyFont="1" applyFill="1"/>
    <xf numFmtId="170" fontId="9" fillId="0" borderId="12" xfId="0" applyNumberFormat="1" applyFont="1" applyFill="1" applyBorder="1"/>
    <xf numFmtId="165" fontId="221" fillId="0" borderId="82" xfId="3" applyNumberFormat="1" applyFont="1" applyFill="1" applyBorder="1"/>
    <xf numFmtId="187" fontId="9" fillId="0" borderId="134" xfId="1" applyNumberFormat="1" applyFont="1" applyFill="1" applyBorder="1" applyAlignment="1">
      <alignment horizontal="left"/>
    </xf>
    <xf numFmtId="170" fontId="9" fillId="0" borderId="122" xfId="1" applyNumberFormat="1" applyFont="1" applyFill="1" applyBorder="1"/>
    <xf numFmtId="187" fontId="9" fillId="0" borderId="122" xfId="1" applyNumberFormat="1" applyFont="1" applyFill="1" applyBorder="1" applyAlignment="1"/>
    <xf numFmtId="187" fontId="9" fillId="0" borderId="122" xfId="1" applyNumberFormat="1" applyFont="1" applyFill="1" applyBorder="1"/>
    <xf numFmtId="187" fontId="9" fillId="0" borderId="123" xfId="1" applyNumberFormat="1" applyFont="1" applyFill="1" applyBorder="1" applyAlignment="1">
      <alignment horizontal="right"/>
    </xf>
    <xf numFmtId="0" fontId="226" fillId="0" borderId="0" xfId="0" applyFont="1" applyFill="1" applyAlignment="1">
      <alignment horizontal="center"/>
    </xf>
    <xf numFmtId="10" fontId="221" fillId="0" borderId="117" xfId="3" applyNumberFormat="1" applyFont="1" applyFill="1" applyBorder="1" applyAlignment="1">
      <alignment horizontal="center"/>
    </xf>
    <xf numFmtId="10" fontId="221" fillId="0" borderId="121" xfId="3" applyNumberFormat="1" applyFont="1" applyFill="1" applyBorder="1"/>
    <xf numFmtId="165" fontId="221" fillId="0" borderId="121" xfId="3" applyNumberFormat="1" applyFont="1" applyBorder="1"/>
    <xf numFmtId="10" fontId="221" fillId="0" borderId="11" xfId="3" applyNumberFormat="1" applyFont="1" applyFill="1" applyBorder="1" applyAlignment="1">
      <alignment horizontal="center"/>
    </xf>
    <xf numFmtId="165" fontId="221" fillId="0" borderId="0" xfId="3" applyNumberFormat="1" applyFont="1" applyBorder="1"/>
    <xf numFmtId="10" fontId="221" fillId="0" borderId="81" xfId="3" applyNumberFormat="1" applyFont="1" applyFill="1" applyBorder="1" applyAlignment="1" applyProtection="1">
      <alignment horizontal="center"/>
    </xf>
    <xf numFmtId="165" fontId="221" fillId="0" borderId="122" xfId="3" applyNumberFormat="1" applyFont="1" applyBorder="1" applyProtection="1"/>
    <xf numFmtId="165" fontId="9" fillId="0" borderId="12" xfId="0" applyNumberFormat="1" applyFont="1" applyBorder="1"/>
    <xf numFmtId="165" fontId="9" fillId="0" borderId="82" xfId="0" applyNumberFormat="1" applyFont="1" applyBorder="1"/>
    <xf numFmtId="165" fontId="226" fillId="0" borderId="0" xfId="0" applyNumberFormat="1" applyFont="1" applyAlignment="1">
      <alignment horizontal="center"/>
    </xf>
    <xf numFmtId="165" fontId="9" fillId="0" borderId="119" xfId="0" applyNumberFormat="1" applyFont="1" applyBorder="1"/>
    <xf numFmtId="10" fontId="9" fillId="0" borderId="12" xfId="0" applyNumberFormat="1" applyFont="1" applyBorder="1"/>
    <xf numFmtId="164" fontId="222" fillId="0" borderId="5" xfId="1" applyNumberFormat="1" applyFont="1" applyFill="1" applyBorder="1" applyAlignment="1" applyProtection="1">
      <alignment horizontal="right"/>
    </xf>
    <xf numFmtId="164" fontId="222" fillId="0" borderId="4" xfId="1" applyNumberFormat="1" applyFont="1" applyFill="1" applyBorder="1" applyAlignment="1" applyProtection="1">
      <alignment horizontal="right"/>
    </xf>
    <xf numFmtId="164" fontId="222" fillId="0" borderId="14" xfId="1" applyNumberFormat="1" applyFont="1" applyFill="1" applyBorder="1" applyAlignment="1" applyProtection="1">
      <alignment horizontal="right"/>
    </xf>
    <xf numFmtId="164" fontId="9" fillId="0" borderId="4" xfId="1" applyNumberFormat="1" applyFont="1" applyFill="1" applyBorder="1" applyAlignment="1" applyProtection="1">
      <alignment horizontal="right"/>
    </xf>
    <xf numFmtId="41" fontId="222" fillId="0" borderId="4" xfId="1" applyNumberFormat="1" applyFont="1" applyFill="1" applyBorder="1" applyProtection="1"/>
    <xf numFmtId="41" fontId="222" fillId="0" borderId="5" xfId="1" applyNumberFormat="1" applyFont="1" applyFill="1" applyBorder="1" applyProtection="1"/>
    <xf numFmtId="41" fontId="9" fillId="0" borderId="76" xfId="1" applyNumberFormat="1" applyFont="1" applyFill="1" applyBorder="1"/>
    <xf numFmtId="41" fontId="221" fillId="0" borderId="76" xfId="1" applyNumberFormat="1" applyFont="1" applyFill="1" applyBorder="1" applyProtection="1"/>
    <xf numFmtId="41" fontId="9" fillId="0" borderId="42" xfId="1" applyNumberFormat="1" applyFont="1" applyFill="1" applyBorder="1"/>
    <xf numFmtId="41" fontId="221" fillId="0" borderId="42" xfId="1" applyNumberFormat="1" applyFont="1" applyFill="1" applyBorder="1" applyProtection="1"/>
    <xf numFmtId="41" fontId="222" fillId="0" borderId="14" xfId="1" applyNumberFormat="1" applyFont="1" applyFill="1" applyBorder="1" applyProtection="1"/>
    <xf numFmtId="41" fontId="222" fillId="0" borderId="6" xfId="1" applyNumberFormat="1" applyFont="1" applyFill="1" applyBorder="1" applyProtection="1"/>
    <xf numFmtId="41" fontId="222" fillId="0" borderId="0" xfId="1" applyNumberFormat="1" applyFont="1" applyFill="1" applyProtection="1"/>
    <xf numFmtId="41" fontId="221" fillId="0" borderId="76" xfId="0" applyNumberFormat="1" applyFont="1" applyFill="1" applyBorder="1" applyProtection="1"/>
    <xf numFmtId="41" fontId="9" fillId="0" borderId="76" xfId="0" applyNumberFormat="1" applyFont="1" applyFill="1" applyBorder="1"/>
    <xf numFmtId="41" fontId="221" fillId="0" borderId="0" xfId="0" applyNumberFormat="1" applyFont="1" applyFill="1" applyBorder="1" applyProtection="1"/>
    <xf numFmtId="41" fontId="9" fillId="0" borderId="0" xfId="1" applyNumberFormat="1" applyFont="1" applyFill="1" applyBorder="1"/>
    <xf numFmtId="41" fontId="9" fillId="0" borderId="80" xfId="1" applyNumberFormat="1" applyFont="1" applyFill="1" applyBorder="1"/>
    <xf numFmtId="0" fontId="9" fillId="0" borderId="0" xfId="0" applyFont="1" applyFill="1" applyAlignment="1" applyProtection="1">
      <alignment horizontal="center"/>
    </xf>
    <xf numFmtId="0" fontId="9" fillId="0" borderId="0" xfId="0" applyFont="1" applyFill="1" applyAlignment="1">
      <alignment horizontal="center" wrapText="1"/>
    </xf>
    <xf numFmtId="0" fontId="9" fillId="0" borderId="0" xfId="0" applyFont="1" applyFill="1" applyBorder="1" applyAlignment="1">
      <alignment horizontal="center" wrapText="1"/>
    </xf>
    <xf numFmtId="41" fontId="221" fillId="0" borderId="0" xfId="0" applyNumberFormat="1" applyFont="1" applyFill="1" applyBorder="1" applyAlignment="1" applyProtection="1">
      <alignment horizontal="center" wrapText="1"/>
    </xf>
    <xf numFmtId="0" fontId="222" fillId="0" borderId="0" xfId="0" applyFont="1" applyAlignment="1">
      <alignment horizontal="center"/>
    </xf>
    <xf numFmtId="41" fontId="221" fillId="0" borderId="0" xfId="1" quotePrefix="1" applyNumberFormat="1" applyFont="1" applyFill="1" applyProtection="1"/>
    <xf numFmtId="0" fontId="222" fillId="0" borderId="0" xfId="0" applyFont="1" applyFill="1" applyBorder="1" applyAlignment="1" applyProtection="1">
      <alignment horizontal="center"/>
    </xf>
    <xf numFmtId="49" fontId="9" fillId="0" borderId="0" xfId="0" applyNumberFormat="1" applyFont="1" applyFill="1" applyBorder="1" applyAlignment="1" applyProtection="1">
      <alignment horizontal="center"/>
    </xf>
    <xf numFmtId="0" fontId="226" fillId="0" borderId="0" xfId="0" applyFont="1" applyFill="1" applyBorder="1" applyAlignment="1" applyProtection="1">
      <alignment horizontal="center" vertical="center" wrapText="1"/>
    </xf>
    <xf numFmtId="165" fontId="224" fillId="0" borderId="0" xfId="0" applyNumberFormat="1" applyFont="1" applyFill="1" applyBorder="1" applyProtection="1"/>
    <xf numFmtId="0" fontId="9" fillId="0" borderId="24" xfId="0" applyFont="1" applyFill="1" applyBorder="1"/>
    <xf numFmtId="166" fontId="9" fillId="0" borderId="144" xfId="2" applyNumberFormat="1" applyFont="1" applyFill="1" applyBorder="1" applyProtection="1"/>
    <xf numFmtId="166" fontId="9" fillId="0" borderId="145" xfId="2" applyNumberFormat="1" applyFont="1" applyFill="1" applyBorder="1" applyProtection="1"/>
    <xf numFmtId="166" fontId="9" fillId="0" borderId="129" xfId="2" applyNumberFormat="1" applyFont="1" applyFill="1" applyBorder="1" applyProtection="1"/>
    <xf numFmtId="165" fontId="224" fillId="0" borderId="144" xfId="0" applyNumberFormat="1" applyFont="1" applyFill="1" applyBorder="1" applyProtection="1"/>
    <xf numFmtId="165" fontId="224" fillId="0" borderId="145" xfId="0" applyNumberFormat="1" applyFont="1" applyFill="1" applyBorder="1" applyProtection="1"/>
    <xf numFmtId="167" fontId="224" fillId="0" borderId="129" xfId="0" applyNumberFormat="1" applyFont="1" applyFill="1" applyBorder="1" applyProtection="1"/>
    <xf numFmtId="165" fontId="224" fillId="0" borderId="129" xfId="0" applyNumberFormat="1" applyFont="1" applyFill="1" applyBorder="1" applyProtection="1"/>
    <xf numFmtId="5" fontId="9" fillId="0" borderId="81" xfId="2" applyNumberFormat="1" applyFont="1" applyFill="1" applyBorder="1" applyProtection="1"/>
    <xf numFmtId="41" fontId="9" fillId="0" borderId="80" xfId="2" applyNumberFormat="1" applyFont="1" applyFill="1" applyBorder="1" applyProtection="1"/>
    <xf numFmtId="0" fontId="222" fillId="0" borderId="0" xfId="0" applyFont="1" applyAlignment="1" applyProtection="1">
      <alignment horizontal="right"/>
    </xf>
    <xf numFmtId="166" fontId="9" fillId="0" borderId="0" xfId="0" applyNumberFormat="1" applyFont="1" applyFill="1"/>
    <xf numFmtId="165" fontId="9" fillId="0" borderId="121" xfId="40951" applyNumberFormat="1" applyFont="1" applyBorder="1"/>
    <xf numFmtId="165" fontId="9" fillId="0" borderId="0" xfId="40951" applyNumberFormat="1" applyFont="1" applyBorder="1"/>
    <xf numFmtId="0" fontId="222" fillId="0" borderId="0" xfId="0" applyFont="1" applyFill="1" applyAlignment="1" applyProtection="1"/>
    <xf numFmtId="0" fontId="222" fillId="0" borderId="0" xfId="0" applyFont="1" applyFill="1" applyAlignment="1" applyProtection="1">
      <alignment horizontal="center"/>
    </xf>
    <xf numFmtId="0" fontId="9" fillId="0" borderId="0" xfId="0" applyFont="1" applyFill="1" applyAlignment="1" applyProtection="1">
      <alignment horizontal="center"/>
    </xf>
    <xf numFmtId="164" fontId="9" fillId="0" borderId="4" xfId="2" applyNumberFormat="1" applyFont="1" applyFill="1" applyBorder="1" applyProtection="1"/>
    <xf numFmtId="164" fontId="9" fillId="0" borderId="80" xfId="2" applyNumberFormat="1" applyFont="1" applyFill="1" applyBorder="1" applyProtection="1"/>
    <xf numFmtId="164" fontId="9" fillId="0" borderId="83" xfId="2" applyNumberFormat="1" applyFont="1" applyFill="1" applyBorder="1" applyProtection="1"/>
    <xf numFmtId="164" fontId="9" fillId="0" borderId="124" xfId="1" applyNumberFormat="1" applyFont="1" applyBorder="1" applyAlignment="1">
      <alignment horizontal="center" vertical="center" wrapText="1"/>
    </xf>
    <xf numFmtId="166" fontId="9" fillId="0" borderId="146" xfId="2" applyNumberFormat="1" applyFont="1" applyFill="1" applyBorder="1" applyProtection="1"/>
    <xf numFmtId="164" fontId="9" fillId="0" borderId="147" xfId="1" applyNumberFormat="1" applyFont="1" applyFill="1" applyBorder="1" applyProtection="1"/>
    <xf numFmtId="167" fontId="9" fillId="0" borderId="147" xfId="3" applyNumberFormat="1" applyFont="1" applyFill="1" applyBorder="1" applyProtection="1"/>
    <xf numFmtId="166" fontId="9" fillId="0" borderId="147" xfId="2" applyNumberFormat="1" applyFont="1" applyFill="1" applyBorder="1" applyProtection="1"/>
    <xf numFmtId="164" fontId="222" fillId="0" borderId="147" xfId="1" applyNumberFormat="1" applyFont="1" applyFill="1" applyBorder="1" applyProtection="1"/>
    <xf numFmtId="165" fontId="9" fillId="0" borderId="147" xfId="3" applyNumberFormat="1" applyFont="1" applyFill="1" applyBorder="1" applyProtection="1"/>
    <xf numFmtId="0" fontId="9" fillId="0" borderId="0" xfId="0" applyFont="1" applyAlignment="1">
      <alignment horizontal="center" vertical="center" wrapText="1"/>
    </xf>
    <xf numFmtId="166" fontId="9" fillId="0" borderId="148" xfId="2" applyNumberFormat="1" applyFont="1" applyFill="1" applyBorder="1" applyProtection="1"/>
    <xf numFmtId="164" fontId="9" fillId="0" borderId="149" xfId="1" applyNumberFormat="1" applyFont="1" applyFill="1" applyBorder="1" applyProtection="1"/>
    <xf numFmtId="167" fontId="9" fillId="0" borderId="149" xfId="3" applyNumberFormat="1" applyFont="1" applyFill="1" applyBorder="1" applyProtection="1"/>
    <xf numFmtId="166" fontId="9" fillId="0" borderId="149" xfId="2" applyNumberFormat="1" applyFont="1" applyFill="1" applyBorder="1" applyProtection="1"/>
    <xf numFmtId="164" fontId="222" fillId="0" borderId="149" xfId="1" applyNumberFormat="1" applyFont="1" applyFill="1" applyBorder="1" applyProtection="1"/>
    <xf numFmtId="166" fontId="222" fillId="0" borderId="150" xfId="2" applyNumberFormat="1" applyFont="1" applyFill="1" applyBorder="1" applyProtection="1"/>
    <xf numFmtId="166" fontId="222" fillId="0" borderId="129" xfId="2" applyNumberFormat="1" applyFont="1" applyFill="1" applyBorder="1" applyProtection="1"/>
    <xf numFmtId="0" fontId="226" fillId="0" borderId="0" xfId="42485" applyFont="1" applyFill="1" applyBorder="1" applyAlignment="1">
      <alignment horizontal="center"/>
    </xf>
    <xf numFmtId="164" fontId="226" fillId="0" borderId="0" xfId="7918" applyNumberFormat="1" applyFont="1" applyFill="1" applyBorder="1" applyAlignment="1">
      <alignment horizontal="center"/>
    </xf>
    <xf numFmtId="166" fontId="9" fillId="0" borderId="0" xfId="2" applyNumberFormat="1" applyFont="1" applyFill="1" applyBorder="1" applyAlignment="1">
      <alignment horizontal="center"/>
    </xf>
    <xf numFmtId="166" fontId="9" fillId="0" borderId="0" xfId="2" applyNumberFormat="1" applyFont="1" applyFill="1" applyAlignment="1">
      <alignment horizontal="center"/>
    </xf>
    <xf numFmtId="166" fontId="9" fillId="0" borderId="3" xfId="2" applyNumberFormat="1" applyFont="1" applyFill="1" applyBorder="1" applyAlignment="1">
      <alignment horizontal="center"/>
    </xf>
    <xf numFmtId="44" fontId="9" fillId="0" borderId="0" xfId="0" applyNumberFormat="1" applyFont="1" applyFill="1"/>
    <xf numFmtId="187" fontId="6" fillId="0" borderId="0" xfId="11937">
      <alignment horizontal="left" wrapText="1"/>
    </xf>
    <xf numFmtId="164" fontId="221" fillId="0" borderId="3" xfId="1" applyNumberFormat="1" applyFont="1" applyFill="1" applyBorder="1"/>
    <xf numFmtId="164" fontId="9" fillId="0" borderId="3" xfId="1" applyNumberFormat="1" applyFont="1" applyFill="1" applyBorder="1" applyAlignment="1">
      <alignment horizontal="center"/>
    </xf>
    <xf numFmtId="0" fontId="222" fillId="0" borderId="0" xfId="42642" applyFont="1" applyFill="1"/>
    <xf numFmtId="164" fontId="222" fillId="0" borderId="3" xfId="1" applyNumberFormat="1" applyFont="1" applyFill="1" applyBorder="1" applyAlignment="1">
      <alignment horizontal="center"/>
    </xf>
    <xf numFmtId="0" fontId="9" fillId="0" borderId="0" xfId="42642" applyFont="1" applyFill="1" applyAlignment="1">
      <alignment wrapText="1"/>
    </xf>
    <xf numFmtId="0" fontId="9" fillId="0" borderId="0" xfId="0" applyFont="1" applyFill="1" applyAlignment="1">
      <alignment horizontal="center"/>
    </xf>
    <xf numFmtId="0" fontId="9" fillId="0" borderId="0" xfId="0" applyFont="1" applyFill="1" applyAlignment="1" applyProtection="1">
      <alignment horizontal="center"/>
    </xf>
    <xf numFmtId="208" fontId="9" fillId="0" borderId="0" xfId="0" applyNumberFormat="1" applyFont="1" applyFill="1" applyBorder="1"/>
    <xf numFmtId="0" fontId="9" fillId="0" borderId="0" xfId="1" applyNumberFormat="1" applyFont="1" applyFill="1" applyAlignment="1" applyProtection="1">
      <alignment horizontal="center"/>
    </xf>
    <xf numFmtId="41" fontId="9" fillId="0" borderId="0" xfId="0" applyNumberFormat="1" applyFont="1" applyFill="1" applyBorder="1" applyAlignment="1" applyProtection="1">
      <alignment horizontal="center" wrapText="1"/>
    </xf>
    <xf numFmtId="41" fontId="9" fillId="0" borderId="5" xfId="1" applyNumberFormat="1" applyFont="1" applyFill="1" applyBorder="1" applyProtection="1"/>
    <xf numFmtId="41" fontId="9" fillId="0" borderId="0" xfId="1" applyNumberFormat="1" applyFont="1" applyFill="1" applyBorder="1" applyProtection="1"/>
    <xf numFmtId="41" fontId="9" fillId="0" borderId="76" xfId="1" applyNumberFormat="1" applyFont="1" applyFill="1" applyBorder="1" applyProtection="1"/>
    <xf numFmtId="41" fontId="9" fillId="0" borderId="6" xfId="1" applyNumberFormat="1" applyFont="1" applyFill="1" applyBorder="1" applyProtection="1"/>
    <xf numFmtId="41" fontId="9" fillId="0" borderId="0" xfId="0" applyNumberFormat="1" applyFont="1" applyFill="1" applyProtection="1"/>
    <xf numFmtId="41" fontId="9" fillId="0" borderId="0" xfId="0" applyNumberFormat="1" applyFont="1" applyFill="1" applyBorder="1" applyProtection="1"/>
    <xf numFmtId="41" fontId="9" fillId="0" borderId="42" xfId="1" applyNumberFormat="1" applyFont="1" applyFill="1" applyBorder="1" applyProtection="1"/>
    <xf numFmtId="166" fontId="9" fillId="0" borderId="0" xfId="0" applyNumberFormat="1" applyFont="1"/>
    <xf numFmtId="0" fontId="229" fillId="108" borderId="0" xfId="0" applyFont="1" applyFill="1" applyAlignment="1" applyProtection="1"/>
    <xf numFmtId="0" fontId="223" fillId="108" borderId="0" xfId="0" applyFont="1" applyFill="1" applyAlignment="1">
      <alignment wrapText="1"/>
    </xf>
    <xf numFmtId="0" fontId="223" fillId="108" borderId="0" xfId="0" applyFont="1" applyFill="1" applyAlignment="1"/>
    <xf numFmtId="164" fontId="9" fillId="0" borderId="152" xfId="1" applyNumberFormat="1" applyFont="1" applyBorder="1" applyAlignment="1">
      <alignment horizontal="center" vertical="center" wrapText="1"/>
    </xf>
    <xf numFmtId="0" fontId="223" fillId="91" borderId="0" xfId="0" applyFont="1" applyFill="1" applyAlignment="1"/>
    <xf numFmtId="0" fontId="9" fillId="0" borderId="0" xfId="0" applyFont="1" applyFill="1" applyAlignment="1">
      <alignment horizontal="center"/>
    </xf>
    <xf numFmtId="0" fontId="222" fillId="0" borderId="0" xfId="0" applyFont="1" applyFill="1" applyAlignment="1" applyProtection="1">
      <alignment horizontal="center" vertical="center"/>
    </xf>
    <xf numFmtId="0" fontId="9" fillId="0" borderId="0" xfId="42981" applyFont="1" applyFill="1" applyBorder="1" applyAlignment="1">
      <alignment horizontal="center"/>
    </xf>
    <xf numFmtId="167" fontId="9" fillId="0" borderId="0" xfId="3" applyNumberFormat="1" applyFont="1" applyFill="1" applyAlignment="1">
      <alignment horizontal="center"/>
    </xf>
    <xf numFmtId="44" fontId="9" fillId="0" borderId="43" xfId="2" applyNumberFormat="1" applyFont="1" applyFill="1" applyBorder="1" applyProtection="1"/>
    <xf numFmtId="168" fontId="9" fillId="0" borderId="12" xfId="0" applyNumberFormat="1" applyFont="1" applyBorder="1"/>
    <xf numFmtId="167" fontId="9" fillId="0" borderId="0" xfId="3" applyNumberFormat="1" applyFont="1"/>
    <xf numFmtId="167" fontId="9" fillId="0" borderId="1" xfId="3" applyNumberFormat="1" applyFont="1" applyBorder="1" applyAlignment="1" applyProtection="1">
      <alignment horizontal="right"/>
    </xf>
    <xf numFmtId="41" fontId="221" fillId="0" borderId="80" xfId="1" applyNumberFormat="1" applyFont="1" applyFill="1" applyBorder="1" applyProtection="1"/>
    <xf numFmtId="41" fontId="9" fillId="0" borderId="80" xfId="1" applyNumberFormat="1" applyFont="1" applyFill="1" applyBorder="1" applyProtection="1"/>
    <xf numFmtId="164" fontId="221" fillId="0" borderId="0" xfId="1" applyNumberFormat="1" applyFont="1" applyFill="1" applyBorder="1"/>
    <xf numFmtId="0" fontId="9" fillId="0" borderId="0" xfId="4" applyNumberFormat="1" applyFont="1" applyFill="1" applyAlignment="1">
      <alignment horizontal="center"/>
    </xf>
    <xf numFmtId="0" fontId="9" fillId="0" borderId="0" xfId="4" applyFont="1" applyFill="1" applyAlignment="1">
      <alignment horizontal="center"/>
    </xf>
    <xf numFmtId="165" fontId="9" fillId="0" borderId="0" xfId="4" applyNumberFormat="1" applyFont="1" applyFill="1" applyAlignment="1">
      <alignment horizontal="center"/>
    </xf>
    <xf numFmtId="0" fontId="222" fillId="0" borderId="0" xfId="4" applyFont="1" applyFill="1"/>
    <xf numFmtId="0" fontId="222" fillId="0" borderId="0" xfId="8" applyFont="1" applyFill="1"/>
    <xf numFmtId="0" fontId="224" fillId="0" borderId="0" xfId="0" applyFont="1" applyFill="1" applyAlignment="1">
      <alignment horizontal="center"/>
    </xf>
    <xf numFmtId="0" fontId="226" fillId="0" borderId="0" xfId="4" applyNumberFormat="1" applyFont="1" applyFill="1" applyAlignment="1">
      <alignment horizontal="center"/>
    </xf>
    <xf numFmtId="0" fontId="222" fillId="0" borderId="0" xfId="0" applyFont="1" applyFill="1" applyBorder="1" applyAlignment="1">
      <alignment horizontal="left"/>
    </xf>
    <xf numFmtId="0" fontId="223" fillId="0" borderId="0" xfId="4" applyNumberFormat="1" applyFont="1" applyFill="1" applyAlignment="1">
      <alignment horizontal="center"/>
    </xf>
    <xf numFmtId="0" fontId="9" fillId="0" borderId="0" xfId="0" applyFont="1" applyFill="1" applyAlignment="1">
      <alignment horizontal="left"/>
    </xf>
    <xf numFmtId="0" fontId="223" fillId="0" borderId="0" xfId="0" applyFont="1" applyFill="1"/>
    <xf numFmtId="164" fontId="9" fillId="0" borderId="151" xfId="4" applyNumberFormat="1" applyFont="1" applyFill="1" applyBorder="1"/>
    <xf numFmtId="43" fontId="223" fillId="0" borderId="0" xfId="4" applyNumberFormat="1" applyFont="1" applyFill="1" applyAlignment="1">
      <alignment horizontal="center"/>
    </xf>
    <xf numFmtId="165" fontId="9" fillId="0" borderId="0" xfId="4" applyNumberFormat="1" applyFont="1" applyFill="1" applyBorder="1" applyAlignment="1">
      <alignment horizontal="center"/>
    </xf>
    <xf numFmtId="0" fontId="223" fillId="0" borderId="0" xfId="4" applyFont="1" applyFill="1" applyBorder="1" applyAlignment="1">
      <alignment horizontal="center"/>
    </xf>
    <xf numFmtId="0" fontId="9" fillId="0" borderId="0" xfId="4" applyFont="1" applyFill="1" applyAlignment="1">
      <alignment horizontal="right"/>
    </xf>
    <xf numFmtId="0" fontId="222" fillId="0" borderId="0" xfId="0" applyFont="1" applyFill="1" applyAlignment="1">
      <alignment horizontal="center"/>
    </xf>
    <xf numFmtId="0" fontId="232" fillId="0" borderId="0" xfId="0" applyFont="1" applyFill="1" applyAlignment="1">
      <alignment horizontal="center"/>
    </xf>
    <xf numFmtId="0" fontId="220" fillId="0" borderId="0" xfId="0" applyFont="1" applyFill="1" applyAlignment="1">
      <alignment horizontal="center"/>
    </xf>
    <xf numFmtId="0" fontId="222" fillId="0" borderId="0" xfId="4" applyFont="1" applyFill="1" applyBorder="1" applyAlignment="1">
      <alignment horizontal="left"/>
    </xf>
    <xf numFmtId="164" fontId="225" fillId="0" borderId="0" xfId="1" applyNumberFormat="1" applyFont="1" applyFill="1" applyBorder="1"/>
    <xf numFmtId="0" fontId="222" fillId="0" borderId="0" xfId="42642" applyFont="1" applyFill="1" applyAlignment="1">
      <alignment horizontal="left"/>
    </xf>
    <xf numFmtId="0" fontId="222" fillId="0" borderId="0" xfId="0" applyFont="1" applyFill="1"/>
    <xf numFmtId="0" fontId="18" fillId="0" borderId="0" xfId="0" applyFont="1" applyFill="1"/>
    <xf numFmtId="0" fontId="15" fillId="0" borderId="0" xfId="0" applyFont="1" applyFill="1" applyBorder="1" applyAlignment="1" applyProtection="1">
      <alignment horizontal="center"/>
      <protection locked="0"/>
    </xf>
    <xf numFmtId="37" fontId="15" fillId="0" borderId="0" xfId="0" applyNumberFormat="1" applyFont="1" applyFill="1" applyBorder="1" applyAlignment="1" applyProtection="1">
      <protection locked="0"/>
    </xf>
    <xf numFmtId="41" fontId="9" fillId="0" borderId="0" xfId="2" applyNumberFormat="1" applyFont="1" applyFill="1"/>
    <xf numFmtId="0" fontId="9" fillId="0" borderId="0" xfId="4" applyFont="1" applyFill="1"/>
    <xf numFmtId="0" fontId="226" fillId="0" borderId="0" xfId="4" applyFont="1" applyFill="1" applyAlignment="1">
      <alignment horizontal="center"/>
    </xf>
    <xf numFmtId="0" fontId="9" fillId="0" borderId="0" xfId="42485" applyFont="1" applyFill="1" applyAlignment="1">
      <alignment horizontal="left"/>
    </xf>
    <xf numFmtId="0" fontId="9" fillId="0" borderId="0" xfId="42485" applyFont="1" applyFill="1"/>
    <xf numFmtId="0" fontId="226" fillId="0" borderId="0" xfId="4" applyFont="1" applyFill="1" applyBorder="1" applyAlignment="1">
      <alignment horizontal="left" indent="1"/>
    </xf>
    <xf numFmtId="0" fontId="226" fillId="0" borderId="0" xfId="4" applyFont="1" applyFill="1" applyBorder="1" applyAlignment="1">
      <alignment horizontal="center"/>
    </xf>
    <xf numFmtId="164" fontId="9" fillId="0" borderId="3" xfId="0" applyNumberFormat="1" applyFont="1" applyFill="1" applyBorder="1"/>
    <xf numFmtId="0" fontId="226" fillId="0" borderId="0" xfId="0" applyFont="1" applyFill="1"/>
    <xf numFmtId="41" fontId="226" fillId="0" borderId="0" xfId="2" applyNumberFormat="1" applyFont="1" applyFill="1"/>
    <xf numFmtId="0" fontId="234" fillId="0" borderId="0" xfId="0" applyFont="1" applyFill="1" applyAlignment="1">
      <alignment vertical="top" wrapText="1" readingOrder="1"/>
    </xf>
    <xf numFmtId="0" fontId="234" fillId="0" borderId="0" xfId="0" applyFont="1" applyFill="1" applyAlignment="1">
      <alignment horizontal="left" vertical="top" wrapText="1" readingOrder="1"/>
    </xf>
    <xf numFmtId="164" fontId="221" fillId="0" borderId="80" xfId="1" applyNumberFormat="1" applyFont="1" applyFill="1" applyBorder="1"/>
    <xf numFmtId="164" fontId="9" fillId="0" borderId="0" xfId="4" applyNumberFormat="1" applyFont="1" applyFill="1" applyAlignment="1">
      <alignment horizontal="center"/>
    </xf>
    <xf numFmtId="43" fontId="9" fillId="0" borderId="0" xfId="4" applyNumberFormat="1" applyFont="1" applyFill="1" applyAlignment="1">
      <alignment horizontal="center"/>
    </xf>
    <xf numFmtId="0" fontId="224" fillId="0" borderId="0" xfId="4" applyNumberFormat="1" applyFont="1" applyFill="1" applyAlignment="1">
      <alignment horizontal="center"/>
    </xf>
    <xf numFmtId="164" fontId="9" fillId="0" borderId="0" xfId="4" applyNumberFormat="1" applyFont="1" applyFill="1"/>
    <xf numFmtId="164" fontId="9" fillId="0" borderId="118" xfId="4" applyNumberFormat="1" applyFont="1" applyFill="1" applyBorder="1"/>
    <xf numFmtId="43" fontId="221" fillId="0" borderId="0" xfId="1" applyNumberFormat="1" applyFont="1" applyFill="1" applyBorder="1"/>
    <xf numFmtId="0" fontId="222" fillId="0" borderId="0" xfId="4" applyFont="1" applyFill="1" applyBorder="1" applyAlignment="1">
      <alignment horizontal="left" indent="1"/>
    </xf>
    <xf numFmtId="0" fontId="9" fillId="0" borderId="0" xfId="10012" applyFont="1" applyFill="1" applyAlignment="1" applyProtection="1">
      <alignment horizontal="right"/>
    </xf>
    <xf numFmtId="0" fontId="9" fillId="0" borderId="0" xfId="10012" applyFont="1" applyFill="1" applyBorder="1" applyProtection="1"/>
    <xf numFmtId="0" fontId="222" fillId="0" borderId="0" xfId="10012" applyFont="1" applyFill="1" applyBorder="1" applyProtection="1"/>
    <xf numFmtId="0" fontId="9" fillId="0" borderId="0" xfId="1" applyNumberFormat="1" applyFont="1" applyFill="1" applyBorder="1" applyAlignment="1" applyProtection="1">
      <alignment horizontal="center"/>
    </xf>
    <xf numFmtId="0" fontId="9" fillId="0" borderId="0" xfId="10012" applyFont="1" applyFill="1"/>
    <xf numFmtId="0" fontId="9" fillId="0" borderId="0" xfId="10012" applyFont="1" applyFill="1" applyAlignment="1" applyProtection="1">
      <alignment horizontal="center"/>
    </xf>
    <xf numFmtId="0" fontId="226" fillId="0" borderId="0" xfId="10012" applyFont="1" applyFill="1" applyAlignment="1" applyProtection="1">
      <alignment horizontal="center"/>
    </xf>
    <xf numFmtId="164" fontId="233" fillId="0" borderId="0" xfId="0" applyNumberFormat="1" applyFont="1" applyFill="1" applyBorder="1" applyProtection="1"/>
    <xf numFmtId="0" fontId="233" fillId="0" borderId="0" xfId="0" applyFont="1" applyFill="1" applyBorder="1" applyProtection="1"/>
    <xf numFmtId="0" fontId="222" fillId="0" borderId="0" xfId="10012" applyFont="1" applyFill="1" applyProtection="1"/>
    <xf numFmtId="0" fontId="9" fillId="0" borderId="0" xfId="10012" applyFont="1" applyFill="1" applyAlignment="1" applyProtection="1">
      <alignment horizontal="left"/>
    </xf>
    <xf numFmtId="164" fontId="9" fillId="0" borderId="0" xfId="10012" applyNumberFormat="1" applyFont="1" applyFill="1" applyProtection="1"/>
    <xf numFmtId="164" fontId="9" fillId="0" borderId="0" xfId="1" applyNumberFormat="1" applyFont="1" applyFill="1" applyBorder="1" applyAlignment="1" applyProtection="1">
      <alignment horizontal="center"/>
    </xf>
    <xf numFmtId="164" fontId="233" fillId="0" borderId="0" xfId="1" applyNumberFormat="1" applyFont="1" applyFill="1" applyBorder="1" applyProtection="1"/>
    <xf numFmtId="0" fontId="9" fillId="0" borderId="0" xfId="10012" quotePrefix="1" applyFont="1" applyFill="1" applyAlignment="1" applyProtection="1">
      <alignment horizontal="left"/>
    </xf>
    <xf numFmtId="168" fontId="9" fillId="0" borderId="75" xfId="3" applyNumberFormat="1" applyFont="1" applyFill="1" applyBorder="1" applyProtection="1"/>
    <xf numFmtId="0" fontId="9" fillId="0" borderId="0" xfId="10012" quotePrefix="1" applyFont="1" applyFill="1" applyBorder="1" applyAlignment="1" applyProtection="1">
      <alignment horizontal="left"/>
    </xf>
    <xf numFmtId="164" fontId="9" fillId="0" borderId="3" xfId="10012" applyNumberFormat="1" applyFont="1" applyFill="1" applyBorder="1" applyProtection="1"/>
    <xf numFmtId="164" fontId="230" fillId="0" borderId="0" xfId="1" applyNumberFormat="1" applyFont="1" applyFill="1" applyBorder="1" applyProtection="1"/>
    <xf numFmtId="164" fontId="9" fillId="0" borderId="0" xfId="10012" applyNumberFormat="1" applyFont="1" applyFill="1" applyBorder="1" applyProtection="1"/>
    <xf numFmtId="165" fontId="9" fillId="0" borderId="75" xfId="3" applyNumberFormat="1" applyFont="1" applyFill="1" applyBorder="1" applyProtection="1"/>
    <xf numFmtId="0" fontId="222" fillId="0" borderId="0" xfId="0" applyFont="1" applyFill="1" applyBorder="1"/>
    <xf numFmtId="0" fontId="9" fillId="0" borderId="0" xfId="0" applyFont="1" applyFill="1" applyBorder="1" applyAlignment="1" applyProtection="1">
      <alignment vertical="top"/>
    </xf>
    <xf numFmtId="0" fontId="9" fillId="0" borderId="0" xfId="1" applyNumberFormat="1" applyFont="1" applyFill="1" applyBorder="1" applyProtection="1"/>
    <xf numFmtId="0" fontId="9" fillId="0" borderId="0" xfId="0" applyFont="1" applyFill="1" applyAlignment="1">
      <alignment horizontal="left" indent="1"/>
    </xf>
    <xf numFmtId="166" fontId="221" fillId="0" borderId="0" xfId="2" applyNumberFormat="1" applyFont="1" applyFill="1" applyBorder="1"/>
    <xf numFmtId="166" fontId="9" fillId="0" borderId="0" xfId="2" applyNumberFormat="1" applyFont="1" applyFill="1" applyProtection="1"/>
    <xf numFmtId="165" fontId="9" fillId="0" borderId="0" xfId="3" applyNumberFormat="1" applyFont="1"/>
    <xf numFmtId="165" fontId="231" fillId="0" borderId="122" xfId="3" applyNumberFormat="1" applyFont="1" applyBorder="1" applyProtection="1"/>
    <xf numFmtId="165" fontId="9" fillId="0" borderId="149" xfId="3" applyNumberFormat="1" applyFont="1" applyFill="1" applyBorder="1" applyProtection="1"/>
    <xf numFmtId="0" fontId="222" fillId="0" borderId="25" xfId="0" applyFont="1" applyFill="1" applyBorder="1" applyAlignment="1">
      <alignment horizontal="center"/>
    </xf>
    <xf numFmtId="0" fontId="9" fillId="0" borderId="25" xfId="0" applyFont="1" applyFill="1" applyBorder="1" applyAlignment="1">
      <alignment horizontal="center"/>
    </xf>
    <xf numFmtId="166" fontId="9" fillId="0" borderId="114" xfId="2" applyNumberFormat="1" applyFont="1" applyFill="1" applyBorder="1" applyAlignment="1"/>
    <xf numFmtId="5" fontId="9" fillId="0" borderId="43" xfId="0" applyNumberFormat="1" applyFont="1" applyFill="1" applyBorder="1" applyAlignment="1"/>
    <xf numFmtId="166" fontId="9" fillId="0" borderId="43" xfId="2" applyNumberFormat="1" applyFont="1" applyFill="1" applyBorder="1" applyAlignment="1"/>
    <xf numFmtId="164" fontId="9" fillId="0" borderId="43" xfId="2" applyNumberFormat="1" applyFont="1" applyFill="1" applyBorder="1" applyAlignment="1"/>
    <xf numFmtId="164" fontId="9" fillId="0" borderId="140" xfId="0" applyNumberFormat="1" applyFont="1" applyFill="1" applyBorder="1" applyAlignment="1">
      <alignment horizontal="right"/>
    </xf>
    <xf numFmtId="0" fontId="9" fillId="0" borderId="0" xfId="0" applyFont="1" applyFill="1" applyAlignment="1">
      <alignment horizontal="center"/>
    </xf>
    <xf numFmtId="0" fontId="226" fillId="0" borderId="0" xfId="0" applyFont="1" applyFill="1" applyAlignment="1" applyProtection="1">
      <alignment horizontal="center" vertical="center" wrapText="1"/>
    </xf>
    <xf numFmtId="0" fontId="221" fillId="0" borderId="0" xfId="0" applyFont="1" applyFill="1" applyBorder="1" applyAlignment="1">
      <alignment horizontal="right" indent="1"/>
    </xf>
    <xf numFmtId="0" fontId="221" fillId="0" borderId="12" xfId="0" applyFont="1" applyFill="1" applyBorder="1" applyAlignment="1">
      <alignment horizontal="right" indent="1"/>
    </xf>
    <xf numFmtId="0" fontId="9" fillId="0" borderId="0" xfId="0" applyFont="1" applyFill="1" applyBorder="1" applyAlignment="1">
      <alignment horizontal="right" indent="1"/>
    </xf>
    <xf numFmtId="0" fontId="9" fillId="0" borderId="12" xfId="0" applyFont="1" applyFill="1" applyBorder="1" applyAlignment="1">
      <alignment horizontal="right" indent="1"/>
    </xf>
    <xf numFmtId="0" fontId="221" fillId="0" borderId="0" xfId="0" applyFont="1" applyFill="1" applyBorder="1" applyAlignment="1" applyProtection="1">
      <alignment horizontal="right" indent="1"/>
    </xf>
    <xf numFmtId="0" fontId="221" fillId="0" borderId="12" xfId="0" applyFont="1" applyFill="1" applyBorder="1" applyAlignment="1" applyProtection="1">
      <alignment horizontal="right" indent="1"/>
    </xf>
    <xf numFmtId="0" fontId="222" fillId="0" borderId="0" xfId="0" applyFont="1" applyFill="1" applyAlignment="1" applyProtection="1">
      <alignment horizontal="center" vertical="center"/>
    </xf>
    <xf numFmtId="0" fontId="9" fillId="0" borderId="80" xfId="0" applyFont="1" applyFill="1" applyBorder="1" applyAlignment="1">
      <alignment horizontal="center"/>
    </xf>
    <xf numFmtId="0" fontId="9" fillId="0" borderId="124" xfId="0" applyFont="1" applyFill="1" applyBorder="1" applyAlignment="1">
      <alignment horizontal="left" wrapText="1"/>
    </xf>
    <xf numFmtId="0" fontId="9" fillId="0" borderId="76" xfId="0" applyFont="1" applyFill="1" applyBorder="1" applyAlignment="1">
      <alignment horizontal="left" wrapText="1"/>
    </xf>
    <xf numFmtId="0" fontId="222" fillId="0" borderId="0" xfId="0" applyFont="1" applyFill="1" applyAlignment="1" applyProtection="1">
      <alignment horizontal="center"/>
    </xf>
    <xf numFmtId="0" fontId="225" fillId="0" borderId="0" xfId="0" applyFont="1" applyAlignment="1" applyProtection="1">
      <alignment horizontal="center"/>
    </xf>
    <xf numFmtId="0" fontId="223" fillId="108" borderId="0" xfId="0" applyFont="1" applyFill="1" applyAlignment="1">
      <alignment horizontal="center"/>
    </xf>
    <xf numFmtId="0" fontId="222" fillId="0" borderId="0" xfId="0" applyFont="1" applyAlignment="1">
      <alignment horizontal="center"/>
    </xf>
    <xf numFmtId="0" fontId="222" fillId="0" borderId="144" xfId="0" applyFont="1" applyBorder="1" applyAlignment="1">
      <alignment horizontal="center"/>
    </xf>
    <xf numFmtId="0" fontId="222" fillId="0" borderId="26" xfId="0" applyFont="1" applyBorder="1" applyAlignment="1">
      <alignment horizontal="center"/>
    </xf>
    <xf numFmtId="0" fontId="222" fillId="0" borderId="145" xfId="0" applyFont="1" applyBorder="1" applyAlignment="1">
      <alignment horizontal="center"/>
    </xf>
    <xf numFmtId="0" fontId="9" fillId="0" borderId="0" xfId="0" applyFont="1" applyFill="1" applyAlignment="1" applyProtection="1">
      <alignment horizontal="center"/>
    </xf>
    <xf numFmtId="0" fontId="9" fillId="0" borderId="0" xfId="0" applyFont="1" applyFill="1" applyAlignment="1">
      <alignment horizontal="left" vertical="top" wrapText="1" readingOrder="1"/>
    </xf>
    <xf numFmtId="0" fontId="235" fillId="0" borderId="0" xfId="0" applyFont="1" applyFill="1" applyAlignment="1">
      <alignment vertical="top" wrapText="1" readingOrder="1"/>
    </xf>
    <xf numFmtId="0" fontId="235" fillId="0" borderId="0" xfId="0" applyFont="1" applyFill="1" applyAlignment="1">
      <alignment horizontal="left" vertical="top" wrapText="1" readingOrder="1"/>
    </xf>
    <xf numFmtId="0" fontId="9" fillId="0" borderId="0" xfId="0" applyFont="1" applyFill="1" applyBorder="1" applyAlignment="1" applyProtection="1">
      <alignment horizontal="left" vertical="top" wrapText="1"/>
    </xf>
    <xf numFmtId="0" fontId="9" fillId="0" borderId="0" xfId="4" applyNumberFormat="1" applyFont="1" applyFill="1" applyAlignment="1">
      <alignment horizontal="center" wrapText="1"/>
    </xf>
  </cellXfs>
  <cellStyles count="42982">
    <cellStyle name="_x0013_" xfId="11932"/>
    <cellStyle name="_09GRC Gas Transport For Review" xfId="11933"/>
    <cellStyle name="_4.06E Pass Throughs" xfId="11934"/>
    <cellStyle name="_4.06E Pass Throughs_04 07E Wild Horse Wind Expansion (C) (2)" xfId="11935"/>
    <cellStyle name="_4.06E Pass Throughs_Book9" xfId="11936"/>
    <cellStyle name="_4.13E Montana Energy Tax" xfId="11937"/>
    <cellStyle name="_4.13E Montana Energy Tax_04 07E Wild Horse Wind Expansion (C) (2)" xfId="11938"/>
    <cellStyle name="_4.13E Montana Energy Tax_Book9" xfId="11939"/>
    <cellStyle name="_AURORA WIP" xfId="11940"/>
    <cellStyle name="_Book1" xfId="11941"/>
    <cellStyle name="_Book1 (2)" xfId="11942"/>
    <cellStyle name="_Book1 (2)_04 07E Wild Horse Wind Expansion (C) (2)" xfId="11943"/>
    <cellStyle name="_Book1 (2)_Book9" xfId="11944"/>
    <cellStyle name="_Book1_Book9" xfId="11945"/>
    <cellStyle name="_Book2" xfId="11946"/>
    <cellStyle name="_Book2_04 07E Wild Horse Wind Expansion (C) (2)" xfId="11947"/>
    <cellStyle name="_Book2_Book9" xfId="11948"/>
    <cellStyle name="_Book3" xfId="11949"/>
    <cellStyle name="_Book5" xfId="11950"/>
    <cellStyle name="_Chelan Debt Forecast 12.19.05" xfId="11951"/>
    <cellStyle name="_Chelan Debt Forecast 12.19.05_Book9" xfId="11952"/>
    <cellStyle name="_Costs not in AURORA 06GRC" xfId="11953"/>
    <cellStyle name="_Costs not in AURORA 06GRC_04 07E Wild Horse Wind Expansion (C) (2)" xfId="11954"/>
    <cellStyle name="_Costs not in AURORA 06GRC_Book9" xfId="11955"/>
    <cellStyle name="_Costs not in AURORA 2006GRC 6.15.06" xfId="11956"/>
    <cellStyle name="_Costs not in AURORA 2006GRC 6.15.06_04 07E Wild Horse Wind Expansion (C) (2)" xfId="11957"/>
    <cellStyle name="_Costs not in AURORA 2006GRC 6.15.06_Book9" xfId="11958"/>
    <cellStyle name="_Costs not in AURORA 2007 Rate Case" xfId="11959"/>
    <cellStyle name="_Costs not in AURORA 2007 Rate Case_Book9" xfId="11960"/>
    <cellStyle name="_Costs not in KWI3000 '06Budget" xfId="11961"/>
    <cellStyle name="_Costs not in KWI3000 '06Budget_Book9" xfId="11962"/>
    <cellStyle name="_DEM-WP (C) Power Cost 2006GRC Order" xfId="11963"/>
    <cellStyle name="_DEM-WP (C) Power Cost 2006GRC Order_04 07E Wild Horse Wind Expansion (C) (2)" xfId="11964"/>
    <cellStyle name="_DEM-WP (C) Power Cost 2006GRC Order_Book9" xfId="11965"/>
    <cellStyle name="_DEM-WP Revised (HC) Wild Horse 2006GRC" xfId="11966"/>
    <cellStyle name="_DEM-WP(C) Costs not in AURORA 2006GRC" xfId="11967"/>
    <cellStyle name="_DEM-WP(C) Costs not in AURORA 2006GRC_Book9" xfId="11968"/>
    <cellStyle name="_DEM-WP(C) Costs not in AURORA 2007GRC" xfId="11969"/>
    <cellStyle name="_DEM-WP(C) Costs not in AURORA 2007PCORC-5.07Update" xfId="11970"/>
    <cellStyle name="_DEM-WP(C) Sumas Proforma 11.5.07" xfId="11971"/>
    <cellStyle name="_DEM-WP(C) Westside Hydro Data_051007" xfId="11972"/>
    <cellStyle name="_Fixed Gas Transport 1 19 09" xfId="11973"/>
    <cellStyle name="_Fuel Prices 4-14" xfId="11974"/>
    <cellStyle name="_Fuel Prices 4-14_04 07E Wild Horse Wind Expansion (C) (2)" xfId="11975"/>
    <cellStyle name="_Fuel Prices 4-14_Book9" xfId="11976"/>
    <cellStyle name="_Gas Transportation Charges_2009GRC_120308" xfId="11977"/>
    <cellStyle name="_Monthly retail revenue oct 10-16" xfId="20251"/>
    <cellStyle name="_Monthly retail revenue oct 10-16 2" xfId="20250"/>
    <cellStyle name="_Power Cost Value Copy 11.30.05 gas 1.09.06 AURORA at 1.10.06" xfId="11978"/>
    <cellStyle name="_Power Cost Value Copy 11.30.05 gas 1.09.06 AURORA at 1.10.06_04 07E Wild Horse Wind Expansion (C) (2)" xfId="11979"/>
    <cellStyle name="_Power Cost Value Copy 11.30.05 gas 1.09.06 AURORA at 1.10.06_Book9" xfId="11980"/>
    <cellStyle name="_Recon to Darrin's 5.11.05 proforma" xfId="11981"/>
    <cellStyle name="_Recon to Darrin's 5.11.05 proforma_Book9" xfId="11982"/>
    <cellStyle name="_Sumas Proforma - 11-09-07" xfId="11983"/>
    <cellStyle name="_Sumas Property Taxes v1" xfId="11984"/>
    <cellStyle name="_Tenaska Comparison" xfId="11985"/>
    <cellStyle name="_Tenaska Comparison_Book9" xfId="11986"/>
    <cellStyle name="_Value Copy 11 30 05 gas 12 09 05 AURORA at 12 14 05" xfId="11987"/>
    <cellStyle name="_Value Copy 11 30 05 gas 12 09 05 AURORA at 12 14 05_04 07E Wild Horse Wind Expansion (C) (2)" xfId="11988"/>
    <cellStyle name="_Value Copy 11 30 05 gas 12 09 05 AURORA at 12 14 05_Book9" xfId="11989"/>
    <cellStyle name="_VC 6.15.06 update on 06GRC power costs.xls Chart 1" xfId="11990"/>
    <cellStyle name="_VC 6.15.06 update on 06GRC power costs.xls Chart 1_04 07E Wild Horse Wind Expansion (C) (2)" xfId="11991"/>
    <cellStyle name="_VC 6.15.06 update on 06GRC power costs.xls Chart 1_Book9" xfId="11992"/>
    <cellStyle name="_VC 6.15.06 update on 06GRC power costs.xls Chart 2" xfId="11993"/>
    <cellStyle name="_VC 6.15.06 update on 06GRC power costs.xls Chart 2_04 07E Wild Horse Wind Expansion (C) (2)" xfId="11994"/>
    <cellStyle name="_VC 6.15.06 update on 06GRC power costs.xls Chart 2_Book9" xfId="11995"/>
    <cellStyle name="_VC 6.15.06 update on 06GRC power costs.xls Chart 3" xfId="11996"/>
    <cellStyle name="_VC 6.15.06 update on 06GRC power costs.xls Chart 3_04 07E Wild Horse Wind Expansion (C) (2)" xfId="11997"/>
    <cellStyle name="_VC 6.15.06 update on 06GRC power costs.xls Chart 3_Book9" xfId="11998"/>
    <cellStyle name="0,0_x000d__x000a_NA_x000d__x000a_" xfId="11999"/>
    <cellStyle name="20% - Accent1 10" xfId="7553"/>
    <cellStyle name="20% - Accent1 10 2" xfId="20248"/>
    <cellStyle name="20% - Accent1 10 3" xfId="20247"/>
    <cellStyle name="20% - Accent1 10 4" xfId="20249"/>
    <cellStyle name="20% - Accent1 100" xfId="20246"/>
    <cellStyle name="20% - Accent1 100 2" xfId="20245"/>
    <cellStyle name="20% - Accent1 100 3" xfId="20244"/>
    <cellStyle name="20% - Accent1 101" xfId="20243"/>
    <cellStyle name="20% - Accent1 101 2" xfId="20242"/>
    <cellStyle name="20% - Accent1 101 3" xfId="20241"/>
    <cellStyle name="20% - Accent1 102" xfId="20240"/>
    <cellStyle name="20% - Accent1 102 2" xfId="20239"/>
    <cellStyle name="20% - Accent1 102 3" xfId="20238"/>
    <cellStyle name="20% - Accent1 103" xfId="20237"/>
    <cellStyle name="20% - Accent1 103 2" xfId="20235"/>
    <cellStyle name="20% - Accent1 103 3" xfId="20233"/>
    <cellStyle name="20% - Accent1 104" xfId="20232"/>
    <cellStyle name="20% - Accent1 104 2" xfId="20231"/>
    <cellStyle name="20% - Accent1 104 3" xfId="20230"/>
    <cellStyle name="20% - Accent1 105" xfId="20229"/>
    <cellStyle name="20% - Accent1 105 2" xfId="20228"/>
    <cellStyle name="20% - Accent1 105 3" xfId="20227"/>
    <cellStyle name="20% - Accent1 106" xfId="20226"/>
    <cellStyle name="20% - Accent1 106 2" xfId="20225"/>
    <cellStyle name="20% - Accent1 106 3" xfId="20224"/>
    <cellStyle name="20% - Accent1 107" xfId="20223"/>
    <cellStyle name="20% - Accent1 107 2" xfId="20222"/>
    <cellStyle name="20% - Accent1 107 3" xfId="20221"/>
    <cellStyle name="20% - Accent1 108" xfId="20220"/>
    <cellStyle name="20% - Accent1 108 2" xfId="20219"/>
    <cellStyle name="20% - Accent1 108 3" xfId="20218"/>
    <cellStyle name="20% - Accent1 109" xfId="20217"/>
    <cellStyle name="20% - Accent1 109 2" xfId="20216"/>
    <cellStyle name="20% - Accent1 109 3" xfId="20215"/>
    <cellStyle name="20% - Accent1 11" xfId="7369"/>
    <cellStyle name="20% - Accent1 11 2" xfId="20212"/>
    <cellStyle name="20% - Accent1 11 3" xfId="20211"/>
    <cellStyle name="20% - Accent1 11 4" xfId="20213"/>
    <cellStyle name="20% - Accent1 110" xfId="20210"/>
    <cellStyle name="20% - Accent1 110 2" xfId="20209"/>
    <cellStyle name="20% - Accent1 110 3" xfId="20208"/>
    <cellStyle name="20% - Accent1 111" xfId="20207"/>
    <cellStyle name="20% - Accent1 111 2" xfId="20206"/>
    <cellStyle name="20% - Accent1 111 3" xfId="20205"/>
    <cellStyle name="20% - Accent1 112" xfId="20204"/>
    <cellStyle name="20% - Accent1 112 2" xfId="20203"/>
    <cellStyle name="20% - Accent1 112 3" xfId="20202"/>
    <cellStyle name="20% - Accent1 113" xfId="20201"/>
    <cellStyle name="20% - Accent1 113 2" xfId="20200"/>
    <cellStyle name="20% - Accent1 113 3" xfId="20199"/>
    <cellStyle name="20% - Accent1 114" xfId="20198"/>
    <cellStyle name="20% - Accent1 114 2" xfId="20197"/>
    <cellStyle name="20% - Accent1 114 3" xfId="20196"/>
    <cellStyle name="20% - Accent1 115" xfId="20195"/>
    <cellStyle name="20% - Accent1 115 2" xfId="20194"/>
    <cellStyle name="20% - Accent1 115 3" xfId="20193"/>
    <cellStyle name="20% - Accent1 116" xfId="20192"/>
    <cellStyle name="20% - Accent1 116 2" xfId="20191"/>
    <cellStyle name="20% - Accent1 116 3" xfId="20190"/>
    <cellStyle name="20% - Accent1 117" xfId="20189"/>
    <cellStyle name="20% - Accent1 117 2" xfId="20188"/>
    <cellStyle name="20% - Accent1 117 3" xfId="20187"/>
    <cellStyle name="20% - Accent1 118" xfId="20186"/>
    <cellStyle name="20% - Accent1 118 2" xfId="20185"/>
    <cellStyle name="20% - Accent1 118 3" xfId="20184"/>
    <cellStyle name="20% - Accent1 119" xfId="20183"/>
    <cellStyle name="20% - Accent1 119 2" xfId="20182"/>
    <cellStyle name="20% - Accent1 119 3" xfId="20181"/>
    <cellStyle name="20% - Accent1 12" xfId="7825"/>
    <cellStyle name="20% - Accent1 12 2" xfId="20179"/>
    <cellStyle name="20% - Accent1 12 3" xfId="20178"/>
    <cellStyle name="20% - Accent1 12 4" xfId="20180"/>
    <cellStyle name="20% - Accent1 120" xfId="20177"/>
    <cellStyle name="20% - Accent1 120 2" xfId="20176"/>
    <cellStyle name="20% - Accent1 120 3" xfId="20175"/>
    <cellStyle name="20% - Accent1 121" xfId="20174"/>
    <cellStyle name="20% - Accent1 121 2" xfId="20173"/>
    <cellStyle name="20% - Accent1 121 3" xfId="20172"/>
    <cellStyle name="20% - Accent1 122" xfId="20171"/>
    <cellStyle name="20% - Accent1 122 2" xfId="20170"/>
    <cellStyle name="20% - Accent1 122 3" xfId="20169"/>
    <cellStyle name="20% - Accent1 123" xfId="20168"/>
    <cellStyle name="20% - Accent1 123 2" xfId="20167"/>
    <cellStyle name="20% - Accent1 123 3" xfId="20166"/>
    <cellStyle name="20% - Accent1 124" xfId="20165"/>
    <cellStyle name="20% - Accent1 124 2" xfId="20164"/>
    <cellStyle name="20% - Accent1 124 3" xfId="20163"/>
    <cellStyle name="20% - Accent1 125" xfId="20162"/>
    <cellStyle name="20% - Accent1 125 2" xfId="20161"/>
    <cellStyle name="20% - Accent1 125 3" xfId="20160"/>
    <cellStyle name="20% - Accent1 126" xfId="20159"/>
    <cellStyle name="20% - Accent1 126 2" xfId="20158"/>
    <cellStyle name="20% - Accent1 126 3" xfId="20157"/>
    <cellStyle name="20% - Accent1 127" xfId="20156"/>
    <cellStyle name="20% - Accent1 127 2" xfId="20154"/>
    <cellStyle name="20% - Accent1 127 3" xfId="20152"/>
    <cellStyle name="20% - Accent1 128" xfId="20151"/>
    <cellStyle name="20% - Accent1 128 2" xfId="20150"/>
    <cellStyle name="20% - Accent1 128 3" xfId="20149"/>
    <cellStyle name="20% - Accent1 129" xfId="20148"/>
    <cellStyle name="20% - Accent1 129 2" xfId="20147"/>
    <cellStyle name="20% - Accent1 129 3" xfId="20145"/>
    <cellStyle name="20% - Accent1 13" xfId="7534"/>
    <cellStyle name="20% - Accent1 13 2" xfId="20142"/>
    <cellStyle name="20% - Accent1 13 3" xfId="20141"/>
    <cellStyle name="20% - Accent1 13 4" xfId="20143"/>
    <cellStyle name="20% - Accent1 130" xfId="20140"/>
    <cellStyle name="20% - Accent1 130 2" xfId="20139"/>
    <cellStyle name="20% - Accent1 130 3" xfId="20138"/>
    <cellStyle name="20% - Accent1 131" xfId="20137"/>
    <cellStyle name="20% - Accent1 131 2" xfId="20136"/>
    <cellStyle name="20% - Accent1 131 3" xfId="20135"/>
    <cellStyle name="20% - Accent1 132" xfId="20134"/>
    <cellStyle name="20% - Accent1 132 2" xfId="20133"/>
    <cellStyle name="20% - Accent1 132 3" xfId="20132"/>
    <cellStyle name="20% - Accent1 133" xfId="20131"/>
    <cellStyle name="20% - Accent1 133 2" xfId="20129"/>
    <cellStyle name="20% - Accent1 133 3" xfId="20128"/>
    <cellStyle name="20% - Accent1 134" xfId="20127"/>
    <cellStyle name="20% - Accent1 134 2" xfId="20126"/>
    <cellStyle name="20% - Accent1 134 3" xfId="20125"/>
    <cellStyle name="20% - Accent1 135" xfId="20124"/>
    <cellStyle name="20% - Accent1 135 2" xfId="20123"/>
    <cellStyle name="20% - Accent1 135 3" xfId="20122"/>
    <cellStyle name="20% - Accent1 136" xfId="20121"/>
    <cellStyle name="20% - Accent1 136 2" xfId="20120"/>
    <cellStyle name="20% - Accent1 136 3" xfId="20119"/>
    <cellStyle name="20% - Accent1 137" xfId="20118"/>
    <cellStyle name="20% - Accent1 137 2" xfId="20117"/>
    <cellStyle name="20% - Accent1 137 3" xfId="20116"/>
    <cellStyle name="20% - Accent1 138" xfId="20115"/>
    <cellStyle name="20% - Accent1 138 2" xfId="20114"/>
    <cellStyle name="20% - Accent1 138 3" xfId="20113"/>
    <cellStyle name="20% - Accent1 139" xfId="20112"/>
    <cellStyle name="20% - Accent1 139 2" xfId="20110"/>
    <cellStyle name="20% - Accent1 139 3" xfId="20109"/>
    <cellStyle name="20% - Accent1 14" xfId="20108"/>
    <cellStyle name="20% - Accent1 14 2" xfId="20107"/>
    <cellStyle name="20% - Accent1 14 3" xfId="20106"/>
    <cellStyle name="20% - Accent1 140" xfId="20105"/>
    <cellStyle name="20% - Accent1 140 2" xfId="20104"/>
    <cellStyle name="20% - Accent1 140 3" xfId="20103"/>
    <cellStyle name="20% - Accent1 141" xfId="20102"/>
    <cellStyle name="20% - Accent1 141 2" xfId="20261"/>
    <cellStyle name="20% - Accent1 141 3" xfId="20101"/>
    <cellStyle name="20% - Accent1 142" xfId="20099"/>
    <cellStyle name="20% - Accent1 142 2" xfId="20098"/>
    <cellStyle name="20% - Accent1 142 3" xfId="20097"/>
    <cellStyle name="20% - Accent1 143" xfId="20096"/>
    <cellStyle name="20% - Accent1 143 2" xfId="20095"/>
    <cellStyle name="20% - Accent1 143 3" xfId="20094"/>
    <cellStyle name="20% - Accent1 144" xfId="20093"/>
    <cellStyle name="20% - Accent1 144 2" xfId="20091"/>
    <cellStyle name="20% - Accent1 144 3" xfId="20090"/>
    <cellStyle name="20% - Accent1 145" xfId="20089"/>
    <cellStyle name="20% - Accent1 145 2" xfId="20088"/>
    <cellStyle name="20% - Accent1 145 3" xfId="20087"/>
    <cellStyle name="20% - Accent1 146" xfId="20086"/>
    <cellStyle name="20% - Accent1 146 2" xfId="20085"/>
    <cellStyle name="20% - Accent1 146 3" xfId="20084"/>
    <cellStyle name="20% - Accent1 147" xfId="20083"/>
    <cellStyle name="20% - Accent1 147 2" xfId="20082"/>
    <cellStyle name="20% - Accent1 147 3" xfId="20081"/>
    <cellStyle name="20% - Accent1 148" xfId="20080"/>
    <cellStyle name="20% - Accent1 148 2" xfId="20079"/>
    <cellStyle name="20% - Accent1 148 3" xfId="20078"/>
    <cellStyle name="20% - Accent1 149" xfId="20077"/>
    <cellStyle name="20% - Accent1 149 2" xfId="20075"/>
    <cellStyle name="20% - Accent1 149 3" xfId="20074"/>
    <cellStyle name="20% - Accent1 15" xfId="20073"/>
    <cellStyle name="20% - Accent1 15 2" xfId="20072"/>
    <cellStyle name="20% - Accent1 15 3" xfId="20071"/>
    <cellStyle name="20% - Accent1 150" xfId="20070"/>
    <cellStyle name="20% - Accent1 150 2" xfId="20069"/>
    <cellStyle name="20% - Accent1 150 3" xfId="20068"/>
    <cellStyle name="20% - Accent1 151" xfId="20067"/>
    <cellStyle name="20% - Accent1 151 2" xfId="20066"/>
    <cellStyle name="20% - Accent1 151 3" xfId="16015"/>
    <cellStyle name="20% - Accent1 152" xfId="20065"/>
    <cellStyle name="20% - Accent1 152 2" xfId="20064"/>
    <cellStyle name="20% - Accent1 152 3" xfId="20063"/>
    <cellStyle name="20% - Accent1 153" xfId="20062"/>
    <cellStyle name="20% - Accent1 153 2" xfId="20061"/>
    <cellStyle name="20% - Accent1 153 3" xfId="20060"/>
    <cellStyle name="20% - Accent1 154" xfId="20059"/>
    <cellStyle name="20% - Accent1 154 2" xfId="20058"/>
    <cellStyle name="20% - Accent1 154 3" xfId="20057"/>
    <cellStyle name="20% - Accent1 155" xfId="20056"/>
    <cellStyle name="20% - Accent1 155 2" xfId="20055"/>
    <cellStyle name="20% - Accent1 155 3" xfId="20054"/>
    <cellStyle name="20% - Accent1 156" xfId="20053"/>
    <cellStyle name="20% - Accent1 156 2" xfId="20052"/>
    <cellStyle name="20% - Accent1 156 3" xfId="20051"/>
    <cellStyle name="20% - Accent1 157" xfId="20050"/>
    <cellStyle name="20% - Accent1 157 2" xfId="20049"/>
    <cellStyle name="20% - Accent1 157 3" xfId="20048"/>
    <cellStyle name="20% - Accent1 158" xfId="20047"/>
    <cellStyle name="20% - Accent1 158 2" xfId="20046"/>
    <cellStyle name="20% - Accent1 158 3" xfId="20045"/>
    <cellStyle name="20% - Accent1 159" xfId="20044"/>
    <cellStyle name="20% - Accent1 159 2" xfId="20043"/>
    <cellStyle name="20% - Accent1 159 3" xfId="20042"/>
    <cellStyle name="20% - Accent1 16" xfId="20041"/>
    <cellStyle name="20% - Accent1 16 2" xfId="20040"/>
    <cellStyle name="20% - Accent1 16 3" xfId="20039"/>
    <cellStyle name="20% - Accent1 160" xfId="20038"/>
    <cellStyle name="20% - Accent1 160 2" xfId="20037"/>
    <cellStyle name="20% - Accent1 160 3" xfId="20036"/>
    <cellStyle name="20% - Accent1 161" xfId="20035"/>
    <cellStyle name="20% - Accent1 161 2" xfId="16012"/>
    <cellStyle name="20% - Accent1 161 3" xfId="16013"/>
    <cellStyle name="20% - Accent1 162" xfId="16014"/>
    <cellStyle name="20% - Accent1 162 2" xfId="20034"/>
    <cellStyle name="20% - Accent1 162 3" xfId="20033"/>
    <cellStyle name="20% - Accent1 163" xfId="20032"/>
    <cellStyle name="20% - Accent1 163 2" xfId="19961"/>
    <cellStyle name="20% - Accent1 163 3" xfId="19930"/>
    <cellStyle name="20% - Accent1 164" xfId="19380"/>
    <cellStyle name="20% - Accent1 164 2" xfId="19349"/>
    <cellStyle name="20% - Accent1 164 3" xfId="19318"/>
    <cellStyle name="20% - Accent1 165" xfId="19032"/>
    <cellStyle name="20% - Accent1 165 2" xfId="19001"/>
    <cellStyle name="20% - Accent1 165 3" xfId="18869"/>
    <cellStyle name="20% - Accent1 166" xfId="18737"/>
    <cellStyle name="20% - Accent1 166 2" xfId="18706"/>
    <cellStyle name="20% - Accent1 166 3" xfId="18125"/>
    <cellStyle name="20% - Accent1 167" xfId="18094"/>
    <cellStyle name="20% - Accent1 167 2" xfId="18093"/>
    <cellStyle name="20% - Accent1 167 3" xfId="18092"/>
    <cellStyle name="20% - Accent1 168" xfId="18091"/>
    <cellStyle name="20% - Accent1 168 2" xfId="18090"/>
    <cellStyle name="20% - Accent1 168 3" xfId="18089"/>
    <cellStyle name="20% - Accent1 169" xfId="18088"/>
    <cellStyle name="20% - Accent1 169 2" xfId="18087"/>
    <cellStyle name="20% - Accent1 169 3" xfId="18086"/>
    <cellStyle name="20% - Accent1 17" xfId="18085"/>
    <cellStyle name="20% - Accent1 17 2" xfId="24175"/>
    <cellStyle name="20% - Accent1 17 3" xfId="18084"/>
    <cellStyle name="20% - Accent1 170" xfId="18083"/>
    <cellStyle name="20% - Accent1 170 2" xfId="18082"/>
    <cellStyle name="20% - Accent1 170 3" xfId="18081"/>
    <cellStyle name="20% - Accent1 171" xfId="18080"/>
    <cellStyle name="20% - Accent1 171 2" xfId="18079"/>
    <cellStyle name="20% - Accent1 171 3" xfId="18078"/>
    <cellStyle name="20% - Accent1 172" xfId="18077"/>
    <cellStyle name="20% - Accent1 172 2" xfId="18076"/>
    <cellStyle name="20% - Accent1 172 3" xfId="18071"/>
    <cellStyle name="20% - Accent1 173" xfId="18052"/>
    <cellStyle name="20% - Accent1 173 2" xfId="18051"/>
    <cellStyle name="20% - Accent1 173 3" xfId="18050"/>
    <cellStyle name="20% - Accent1 174" xfId="18049"/>
    <cellStyle name="20% - Accent1 174 2" xfId="18048"/>
    <cellStyle name="20% - Accent1 174 3" xfId="18047"/>
    <cellStyle name="20% - Accent1 175" xfId="18046"/>
    <cellStyle name="20% - Accent1 175 2" xfId="18045"/>
    <cellStyle name="20% - Accent1 175 3" xfId="18044"/>
    <cellStyle name="20% - Accent1 176" xfId="18043"/>
    <cellStyle name="20% - Accent1 176 2" xfId="18042"/>
    <cellStyle name="20% - Accent1 176 3" xfId="18041"/>
    <cellStyle name="20% - Accent1 177" xfId="18040"/>
    <cellStyle name="20% - Accent1 177 2" xfId="18039"/>
    <cellStyle name="20% - Accent1 177 3" xfId="18038"/>
    <cellStyle name="20% - Accent1 178" xfId="18037"/>
    <cellStyle name="20% - Accent1 178 2" xfId="18036"/>
    <cellStyle name="20% - Accent1 178 3" xfId="18035"/>
    <cellStyle name="20% - Accent1 179" xfId="18034"/>
    <cellStyle name="20% - Accent1 179 2" xfId="18033"/>
    <cellStyle name="20% - Accent1 179 3" xfId="18032"/>
    <cellStyle name="20% - Accent1 18" xfId="24172"/>
    <cellStyle name="20% - Accent1 18 2" xfId="24173"/>
    <cellStyle name="20% - Accent1 18 3" xfId="24174"/>
    <cellStyle name="20% - Accent1 180" xfId="24171"/>
    <cellStyle name="20% - Accent1 180 2" xfId="18031"/>
    <cellStyle name="20% - Accent1 180 3" xfId="18030"/>
    <cellStyle name="20% - Accent1 181" xfId="18029"/>
    <cellStyle name="20% - Accent1 181 2" xfId="18028"/>
    <cellStyle name="20% - Accent1 181 3" xfId="18027"/>
    <cellStyle name="20% - Accent1 182" xfId="18026"/>
    <cellStyle name="20% - Accent1 182 2" xfId="18025"/>
    <cellStyle name="20% - Accent1 182 3" xfId="18024"/>
    <cellStyle name="20% - Accent1 183" xfId="18023"/>
    <cellStyle name="20% - Accent1 183 2" xfId="18022"/>
    <cellStyle name="20% - Accent1 183 3" xfId="18021"/>
    <cellStyle name="20% - Accent1 184" xfId="18020"/>
    <cellStyle name="20% - Accent1 184 2" xfId="18019"/>
    <cellStyle name="20% - Accent1 184 3" xfId="18018"/>
    <cellStyle name="20% - Accent1 185" xfId="18017"/>
    <cellStyle name="20% - Accent1 185 2" xfId="18016"/>
    <cellStyle name="20% - Accent1 185 3" xfId="18015"/>
    <cellStyle name="20% - Accent1 186" xfId="18014"/>
    <cellStyle name="20% - Accent1 186 2" xfId="18013"/>
    <cellStyle name="20% - Accent1 186 3" xfId="18012"/>
    <cellStyle name="20% - Accent1 187" xfId="18011"/>
    <cellStyle name="20% - Accent1 187 2" xfId="18010"/>
    <cellStyle name="20% - Accent1 187 3" xfId="18009"/>
    <cellStyle name="20% - Accent1 188" xfId="18008"/>
    <cellStyle name="20% - Accent1 188 2" xfId="18007"/>
    <cellStyle name="20% - Accent1 188 3" xfId="18006"/>
    <cellStyle name="20% - Accent1 189" xfId="18005"/>
    <cellStyle name="20% - Accent1 189 2" xfId="18004"/>
    <cellStyle name="20% - Accent1 189 3" xfId="18003"/>
    <cellStyle name="20% - Accent1 19" xfId="18002"/>
    <cellStyle name="20% - Accent1 19 2" xfId="18001"/>
    <cellStyle name="20% - Accent1 19 3" xfId="18000"/>
    <cellStyle name="20% - Accent1 190" xfId="17999"/>
    <cellStyle name="20% - Accent1 190 2" xfId="17998"/>
    <cellStyle name="20% - Accent1 190 3" xfId="17997"/>
    <cellStyle name="20% - Accent1 191" xfId="17996"/>
    <cellStyle name="20% - Accent1 191 2" xfId="17995"/>
    <cellStyle name="20% - Accent1 191 3" xfId="17994"/>
    <cellStyle name="20% - Accent1 192" xfId="17993"/>
    <cellStyle name="20% - Accent1 192 2" xfId="17992"/>
    <cellStyle name="20% - Accent1 192 3" xfId="17991"/>
    <cellStyle name="20% - Accent1 193" xfId="17990"/>
    <cellStyle name="20% - Accent1 193 2" xfId="16011"/>
    <cellStyle name="20% - Accent1 194" xfId="17989"/>
    <cellStyle name="20% - Accent1 194 2" xfId="17988"/>
    <cellStyle name="20% - Accent1 195" xfId="17987"/>
    <cellStyle name="20% - Accent1 195 2" xfId="17986"/>
    <cellStyle name="20% - Accent1 196" xfId="17985"/>
    <cellStyle name="20% - Accent1 196 2" xfId="17984"/>
    <cellStyle name="20% - Accent1 197" xfId="17983"/>
    <cellStyle name="20% - Accent1 197 2" xfId="17982"/>
    <cellStyle name="20% - Accent1 198" xfId="17981"/>
    <cellStyle name="20% - Accent1 198 2" xfId="17980"/>
    <cellStyle name="20% - Accent1 199" xfId="17979"/>
    <cellStyle name="20% - Accent1 199 2" xfId="17978"/>
    <cellStyle name="20% - Accent1 2" xfId="159"/>
    <cellStyle name="20% - Accent1 2 10" xfId="3294"/>
    <cellStyle name="20% - Accent1 2 11" xfId="3491"/>
    <cellStyle name="20% - Accent1 2 12" xfId="3947"/>
    <cellStyle name="20% - Accent1 2 13" xfId="1332"/>
    <cellStyle name="20% - Accent1 2 14" xfId="6778"/>
    <cellStyle name="20% - Accent1 2 15" xfId="7050"/>
    <cellStyle name="20% - Accent1 2 16" xfId="7782"/>
    <cellStyle name="20% - Accent1 2 17" xfId="7564"/>
    <cellStyle name="20% - Accent1 2 18" xfId="7295"/>
    <cellStyle name="20% - Accent1 2 19" xfId="7850"/>
    <cellStyle name="20% - Accent1 2 2" xfId="726"/>
    <cellStyle name="20% - Accent1 2 2 10" xfId="17977"/>
    <cellStyle name="20% - Accent1 2 2 2" xfId="2076"/>
    <cellStyle name="20% - Accent1 2 2 2 2" xfId="3027"/>
    <cellStyle name="20% - Accent1 2 2 2 2 2" xfId="4917"/>
    <cellStyle name="20% - Accent1 2 2 2 2 3" xfId="5716"/>
    <cellStyle name="20% - Accent1 2 2 2 2 4" xfId="6346"/>
    <cellStyle name="20% - Accent1 2 2 2 3" xfId="4165"/>
    <cellStyle name="20% - Accent1 2 2 2 4" xfId="3649"/>
    <cellStyle name="20% - Accent1 2 2 2 5" xfId="3573"/>
    <cellStyle name="20% - Accent1 2 2 3" xfId="2055"/>
    <cellStyle name="20% - Accent1 2 2 3 2" xfId="3023"/>
    <cellStyle name="20% - Accent1 2 2 3 2 2" xfId="4913"/>
    <cellStyle name="20% - Accent1 2 2 3 2 3" xfId="5712"/>
    <cellStyle name="20% - Accent1 2 2 3 2 4" xfId="6342"/>
    <cellStyle name="20% - Accent1 2 2 3 3" xfId="4152"/>
    <cellStyle name="20% - Accent1 2 2 3 4" xfId="4381"/>
    <cellStyle name="20% - Accent1 2 2 3 5" xfId="5279"/>
    <cellStyle name="20% - Accent1 2 2 4" xfId="2699"/>
    <cellStyle name="20% - Accent1 2 2 4 2" xfId="4645"/>
    <cellStyle name="20% - Accent1 2 2 4 3" xfId="5487"/>
    <cellStyle name="20% - Accent1 2 2 4 4" xfId="6170"/>
    <cellStyle name="20% - Accent1 2 2 5" xfId="3493"/>
    <cellStyle name="20% - Accent1 2 2 6" xfId="3833"/>
    <cellStyle name="20% - Accent1 2 2 7" xfId="4599"/>
    <cellStyle name="20% - Accent1 2 2 8" xfId="1177"/>
    <cellStyle name="20% - Accent1 2 2 9" xfId="11841"/>
    <cellStyle name="20% - Accent1 2 20" xfId="7783"/>
    <cellStyle name="20% - Accent1 2 21" xfId="7139"/>
    <cellStyle name="20% - Accent1 2 22" xfId="7823"/>
    <cellStyle name="20% - Accent1 2 23" xfId="9936"/>
    <cellStyle name="20% - Accent1 2 3" xfId="1052"/>
    <cellStyle name="20% - Accent1 2 3 2" xfId="2128"/>
    <cellStyle name="20% - Accent1 2 3 2 2" xfId="3080"/>
    <cellStyle name="20% - Accent1 2 3 2 2 2" xfId="4970"/>
    <cellStyle name="20% - Accent1 2 3 2 2 3" xfId="5769"/>
    <cellStyle name="20% - Accent1 2 3 2 2 4" xfId="6399"/>
    <cellStyle name="20% - Accent1 2 3 2 3" xfId="4218"/>
    <cellStyle name="20% - Accent1 2 3 2 4" xfId="3370"/>
    <cellStyle name="20% - Accent1 2 3 2 5" xfId="4605"/>
    <cellStyle name="20% - Accent1 2 3 3" xfId="2142"/>
    <cellStyle name="20% - Accent1 2 3 3 2" xfId="3091"/>
    <cellStyle name="20% - Accent1 2 3 3 2 2" xfId="4981"/>
    <cellStyle name="20% - Accent1 2 3 3 2 3" xfId="5780"/>
    <cellStyle name="20% - Accent1 2 3 3 2 4" xfId="6410"/>
    <cellStyle name="20% - Accent1 2 3 3 3" xfId="4231"/>
    <cellStyle name="20% - Accent1 2 3 3 4" xfId="3358"/>
    <cellStyle name="20% - Accent1 2 3 3 5" xfId="4591"/>
    <cellStyle name="20% - Accent1 2 3 4" xfId="2748"/>
    <cellStyle name="20% - Accent1 2 3 4 2" xfId="4695"/>
    <cellStyle name="20% - Accent1 2 3 4 3" xfId="5537"/>
    <cellStyle name="20% - Accent1 2 3 4 4" xfId="6220"/>
    <cellStyle name="20% - Accent1 2 3 5" xfId="3552"/>
    <cellStyle name="20% - Accent1 2 3 6" xfId="3437"/>
    <cellStyle name="20% - Accent1 2 3 7" xfId="3480"/>
    <cellStyle name="20% - Accent1 2 3 8" xfId="17976"/>
    <cellStyle name="20% - Accent1 2 4" xfId="1718"/>
    <cellStyle name="20% - Accent1 2 4 2" xfId="2184"/>
    <cellStyle name="20% - Accent1 2 4 2 2" xfId="3128"/>
    <cellStyle name="20% - Accent1 2 4 2 2 2" xfId="5018"/>
    <cellStyle name="20% - Accent1 2 4 2 2 3" xfId="5817"/>
    <cellStyle name="20% - Accent1 2 4 2 2 4" xfId="6447"/>
    <cellStyle name="20% - Accent1 2 4 2 3" xfId="4270"/>
    <cellStyle name="20% - Accent1 2 4 2 4" xfId="3299"/>
    <cellStyle name="20% - Accent1 2 4 2 5" xfId="3490"/>
    <cellStyle name="20% - Accent1 2 4 3" xfId="2423"/>
    <cellStyle name="20% - Accent1 2 4 3 2" xfId="3215"/>
    <cellStyle name="20% - Accent1 2 4 3 2 2" xfId="5105"/>
    <cellStyle name="20% - Accent1 2 4 3 2 3" xfId="5904"/>
    <cellStyle name="20% - Accent1 2 4 3 2 4" xfId="6534"/>
    <cellStyle name="20% - Accent1 2 4 3 3" xfId="4446"/>
    <cellStyle name="20% - Accent1 2 4 3 4" xfId="5324"/>
    <cellStyle name="20% - Accent1 2 4 3 5" xfId="6066"/>
    <cellStyle name="20% - Accent1 2 4 4" xfId="2750"/>
    <cellStyle name="20% - Accent1 2 4 4 2" xfId="4697"/>
    <cellStyle name="20% - Accent1 2 4 4 3" xfId="5539"/>
    <cellStyle name="20% - Accent1 2 4 4 4" xfId="6222"/>
    <cellStyle name="20% - Accent1 2 4 5" xfId="3841"/>
    <cellStyle name="20% - Accent1 2 4 6" xfId="4496"/>
    <cellStyle name="20% - Accent1 2 4 7" xfId="5371"/>
    <cellStyle name="20% - Accent1 2 5" xfId="1827"/>
    <cellStyle name="20% - Accent1 2 5 2" xfId="2258"/>
    <cellStyle name="20% - Accent1 2 5 2 2" xfId="3174"/>
    <cellStyle name="20% - Accent1 2 5 2 2 2" xfId="5064"/>
    <cellStyle name="20% - Accent1 2 5 2 2 3" xfId="5863"/>
    <cellStyle name="20% - Accent1 2 5 2 2 4" xfId="6493"/>
    <cellStyle name="20% - Accent1 2 5 2 3" xfId="4336"/>
    <cellStyle name="20% - Accent1 2 5 2 4" xfId="5239"/>
    <cellStyle name="20% - Accent1 2 5 2 5" xfId="6025"/>
    <cellStyle name="20% - Accent1 2 5 3" xfId="2494"/>
    <cellStyle name="20% - Accent1 2 5 3 2" xfId="3258"/>
    <cellStyle name="20% - Accent1 2 5 3 2 2" xfId="5148"/>
    <cellStyle name="20% - Accent1 2 5 3 2 3" xfId="5947"/>
    <cellStyle name="20% - Accent1 2 5 3 2 4" xfId="6577"/>
    <cellStyle name="20% - Accent1 2 5 3 3" xfId="4503"/>
    <cellStyle name="20% - Accent1 2 5 3 4" xfId="5377"/>
    <cellStyle name="20% - Accent1 2 5 3 5" xfId="6109"/>
    <cellStyle name="20% - Accent1 2 5 4" xfId="2821"/>
    <cellStyle name="20% - Accent1 2 5 4 2" xfId="4759"/>
    <cellStyle name="20% - Accent1 2 5 4 3" xfId="5595"/>
    <cellStyle name="20% - Accent1 2 5 4 4" xfId="6265"/>
    <cellStyle name="20% - Accent1 2 5 5" xfId="3936"/>
    <cellStyle name="20% - Accent1 2 5 6" xfId="4501"/>
    <cellStyle name="20% - Accent1 2 5 7" xfId="5375"/>
    <cellStyle name="20% - Accent1 2 6" xfId="1871"/>
    <cellStyle name="20% - Accent1 2 6 2" xfId="2296"/>
    <cellStyle name="20% - Accent1 2 6 2 2" xfId="3191"/>
    <cellStyle name="20% - Accent1 2 6 2 2 2" xfId="5081"/>
    <cellStyle name="20% - Accent1 2 6 2 2 3" xfId="5880"/>
    <cellStyle name="20% - Accent1 2 6 2 2 4" xfId="6510"/>
    <cellStyle name="20% - Accent1 2 6 2 3" xfId="4364"/>
    <cellStyle name="20% - Accent1 2 6 2 4" xfId="5262"/>
    <cellStyle name="20% - Accent1 2 6 2 5" xfId="6042"/>
    <cellStyle name="20% - Accent1 2 6 3" xfId="2530"/>
    <cellStyle name="20% - Accent1 2 6 3 2" xfId="3273"/>
    <cellStyle name="20% - Accent1 2 6 3 2 2" xfId="5163"/>
    <cellStyle name="20% - Accent1 2 6 3 2 3" xfId="5962"/>
    <cellStyle name="20% - Accent1 2 6 3 2 4" xfId="6592"/>
    <cellStyle name="20% - Accent1 2 6 3 3" xfId="4528"/>
    <cellStyle name="20% - Accent1 2 6 3 4" xfId="5397"/>
    <cellStyle name="20% - Accent1 2 6 3 5" xfId="6124"/>
    <cellStyle name="20% - Accent1 2 6 4" xfId="2857"/>
    <cellStyle name="20% - Accent1 2 6 4 2" xfId="4784"/>
    <cellStyle name="20% - Accent1 2 6 4 3" xfId="5615"/>
    <cellStyle name="20% - Accent1 2 6 4 4" xfId="6280"/>
    <cellStyle name="20% - Accent1 2 6 5" xfId="3977"/>
    <cellStyle name="20% - Accent1 2 6 6" xfId="4754"/>
    <cellStyle name="20% - Accent1 2 6 7" xfId="5591"/>
    <cellStyle name="20% - Accent1 2 7" xfId="2003"/>
    <cellStyle name="20% - Accent1 2 7 2" xfId="2982"/>
    <cellStyle name="20% - Accent1 2 7 2 2" xfId="4872"/>
    <cellStyle name="20% - Accent1 2 7 2 3" xfId="5671"/>
    <cellStyle name="20% - Accent1 2 7 2 4" xfId="6301"/>
    <cellStyle name="20% - Accent1 2 7 3" xfId="4107"/>
    <cellStyle name="20% - Accent1 2 7 4" xfId="3754"/>
    <cellStyle name="20% - Accent1 2 7 5" xfId="3401"/>
    <cellStyle name="20% - Accent1 2 8" xfId="2074"/>
    <cellStyle name="20% - Accent1 2 8 2" xfId="3025"/>
    <cellStyle name="20% - Accent1 2 8 2 2" xfId="4915"/>
    <cellStyle name="20% - Accent1 2 8 2 3" xfId="5714"/>
    <cellStyle name="20% - Accent1 2 8 2 4" xfId="6344"/>
    <cellStyle name="20% - Accent1 2 8 3" xfId="4163"/>
    <cellStyle name="20% - Accent1 2 8 4" xfId="3658"/>
    <cellStyle name="20% - Accent1 2 8 5" xfId="3799"/>
    <cellStyle name="20% - Accent1 2 9" xfId="2655"/>
    <cellStyle name="20% - Accent1 2 9 2" xfId="4611"/>
    <cellStyle name="20% - Accent1 2 9 3" xfId="5454"/>
    <cellStyle name="20% - Accent1 2 9 4" xfId="6144"/>
    <cellStyle name="20% - Accent1 20" xfId="17975"/>
    <cellStyle name="20% - Accent1 20 2" xfId="17974"/>
    <cellStyle name="20% - Accent1 20 3" xfId="17973"/>
    <cellStyle name="20% - Accent1 200" xfId="17972"/>
    <cellStyle name="20% - Accent1 200 2" xfId="17971"/>
    <cellStyle name="20% - Accent1 201" xfId="17970"/>
    <cellStyle name="20% - Accent1 201 2" xfId="17969"/>
    <cellStyle name="20% - Accent1 202" xfId="17968"/>
    <cellStyle name="20% - Accent1 202 2" xfId="17967"/>
    <cellStyle name="20% - Accent1 203" xfId="17966"/>
    <cellStyle name="20% - Accent1 203 2" xfId="17965"/>
    <cellStyle name="20% - Accent1 204" xfId="17964"/>
    <cellStyle name="20% - Accent1 204 2" xfId="17963"/>
    <cellStyle name="20% - Accent1 205" xfId="17962"/>
    <cellStyle name="20% - Accent1 205 2" xfId="17961"/>
    <cellStyle name="20% - Accent1 206" xfId="17960"/>
    <cellStyle name="20% - Accent1 206 2" xfId="17959"/>
    <cellStyle name="20% - Accent1 207" xfId="17958"/>
    <cellStyle name="20% - Accent1 207 2" xfId="17957"/>
    <cellStyle name="20% - Accent1 208" xfId="17956"/>
    <cellStyle name="20% - Accent1 208 2" xfId="17955"/>
    <cellStyle name="20% - Accent1 209" xfId="17954"/>
    <cellStyle name="20% - Accent1 209 2" xfId="17953"/>
    <cellStyle name="20% - Accent1 21" xfId="17952"/>
    <cellStyle name="20% - Accent1 21 2" xfId="17951"/>
    <cellStyle name="20% - Accent1 21 3" xfId="17950"/>
    <cellStyle name="20% - Accent1 210" xfId="17949"/>
    <cellStyle name="20% - Accent1 210 2" xfId="17948"/>
    <cellStyle name="20% - Accent1 211" xfId="17947"/>
    <cellStyle name="20% - Accent1 211 2" xfId="17946"/>
    <cellStyle name="20% - Accent1 212" xfId="17945"/>
    <cellStyle name="20% - Accent1 212 2" xfId="17944"/>
    <cellStyle name="20% - Accent1 213" xfId="17943"/>
    <cellStyle name="20% - Accent1 213 2" xfId="17942"/>
    <cellStyle name="20% - Accent1 214" xfId="17941"/>
    <cellStyle name="20% - Accent1 214 2" xfId="17940"/>
    <cellStyle name="20% - Accent1 215" xfId="17939"/>
    <cellStyle name="20% - Accent1 215 2" xfId="17938"/>
    <cellStyle name="20% - Accent1 216" xfId="17937"/>
    <cellStyle name="20% - Accent1 216 2" xfId="17936"/>
    <cellStyle name="20% - Accent1 217" xfId="17935"/>
    <cellStyle name="20% - Accent1 217 2" xfId="17934"/>
    <cellStyle name="20% - Accent1 218" xfId="17933"/>
    <cellStyle name="20% - Accent1 218 2" xfId="17932"/>
    <cellStyle name="20% - Accent1 219" xfId="17931"/>
    <cellStyle name="20% - Accent1 219 2" xfId="17930"/>
    <cellStyle name="20% - Accent1 22" xfId="17929"/>
    <cellStyle name="20% - Accent1 22 2" xfId="17928"/>
    <cellStyle name="20% - Accent1 22 3" xfId="17927"/>
    <cellStyle name="20% - Accent1 220" xfId="17926"/>
    <cellStyle name="20% - Accent1 220 2" xfId="17925"/>
    <cellStyle name="20% - Accent1 221" xfId="17924"/>
    <cellStyle name="20% - Accent1 221 2" xfId="17923"/>
    <cellStyle name="20% - Accent1 222" xfId="17922"/>
    <cellStyle name="20% - Accent1 222 2" xfId="17921"/>
    <cellStyle name="20% - Accent1 223" xfId="17920"/>
    <cellStyle name="20% - Accent1 223 2" xfId="17919"/>
    <cellStyle name="20% - Accent1 224" xfId="17918"/>
    <cellStyle name="20% - Accent1 224 2" xfId="17917"/>
    <cellStyle name="20% - Accent1 225" xfId="17916"/>
    <cellStyle name="20% - Accent1 225 2" xfId="17915"/>
    <cellStyle name="20% - Accent1 226" xfId="17914"/>
    <cellStyle name="20% - Accent1 226 2" xfId="17913"/>
    <cellStyle name="20% - Accent1 227" xfId="17912"/>
    <cellStyle name="20% - Accent1 227 2" xfId="17911"/>
    <cellStyle name="20% - Accent1 228" xfId="17910"/>
    <cellStyle name="20% - Accent1 228 2" xfId="17909"/>
    <cellStyle name="20% - Accent1 229" xfId="17908"/>
    <cellStyle name="20% - Accent1 229 2" xfId="17907"/>
    <cellStyle name="20% - Accent1 23" xfId="17906"/>
    <cellStyle name="20% - Accent1 23 2" xfId="17905"/>
    <cellStyle name="20% - Accent1 23 3" xfId="17904"/>
    <cellStyle name="20% - Accent1 230" xfId="17903"/>
    <cellStyle name="20% - Accent1 230 2" xfId="17902"/>
    <cellStyle name="20% - Accent1 231" xfId="17901"/>
    <cellStyle name="20% - Accent1 231 2" xfId="17900"/>
    <cellStyle name="20% - Accent1 232" xfId="17899"/>
    <cellStyle name="20% - Accent1 232 2" xfId="17898"/>
    <cellStyle name="20% - Accent1 233" xfId="17897"/>
    <cellStyle name="20% - Accent1 233 2" xfId="17896"/>
    <cellStyle name="20% - Accent1 234" xfId="17895"/>
    <cellStyle name="20% - Accent1 234 2" xfId="17894"/>
    <cellStyle name="20% - Accent1 235" xfId="17893"/>
    <cellStyle name="20% - Accent1 235 2" xfId="17892"/>
    <cellStyle name="20% - Accent1 236" xfId="17891"/>
    <cellStyle name="20% - Accent1 236 2" xfId="17890"/>
    <cellStyle name="20% - Accent1 237" xfId="17889"/>
    <cellStyle name="20% - Accent1 237 2" xfId="17888"/>
    <cellStyle name="20% - Accent1 238" xfId="17887"/>
    <cellStyle name="20% - Accent1 238 2" xfId="17886"/>
    <cellStyle name="20% - Accent1 239" xfId="17885"/>
    <cellStyle name="20% - Accent1 239 2" xfId="17884"/>
    <cellStyle name="20% - Accent1 24" xfId="17883"/>
    <cellStyle name="20% - Accent1 24 2" xfId="17882"/>
    <cellStyle name="20% - Accent1 24 3" xfId="17881"/>
    <cellStyle name="20% - Accent1 240" xfId="17880"/>
    <cellStyle name="20% - Accent1 240 2" xfId="17879"/>
    <cellStyle name="20% - Accent1 241" xfId="17878"/>
    <cellStyle name="20% - Accent1 241 2" xfId="17877"/>
    <cellStyle name="20% - Accent1 242" xfId="17876"/>
    <cellStyle name="20% - Accent1 242 2" xfId="17875"/>
    <cellStyle name="20% - Accent1 243" xfId="17874"/>
    <cellStyle name="20% - Accent1 243 2" xfId="17873"/>
    <cellStyle name="20% - Accent1 244" xfId="17872"/>
    <cellStyle name="20% - Accent1 244 2" xfId="17871"/>
    <cellStyle name="20% - Accent1 245" xfId="17870"/>
    <cellStyle name="20% - Accent1 245 2" xfId="17869"/>
    <cellStyle name="20% - Accent1 246" xfId="17868"/>
    <cellStyle name="20% - Accent1 246 2" xfId="17867"/>
    <cellStyle name="20% - Accent1 247" xfId="17866"/>
    <cellStyle name="20% - Accent1 247 2" xfId="17865"/>
    <cellStyle name="20% - Accent1 248" xfId="17864"/>
    <cellStyle name="20% - Accent1 248 2" xfId="17863"/>
    <cellStyle name="20% - Accent1 249" xfId="17862"/>
    <cellStyle name="20% - Accent1 249 2" xfId="17861"/>
    <cellStyle name="20% - Accent1 25" xfId="17860"/>
    <cellStyle name="20% - Accent1 25 2" xfId="17859"/>
    <cellStyle name="20% - Accent1 25 3" xfId="17858"/>
    <cellStyle name="20% - Accent1 250" xfId="17857"/>
    <cellStyle name="20% - Accent1 250 2" xfId="17856"/>
    <cellStyle name="20% - Accent1 251" xfId="17855"/>
    <cellStyle name="20% - Accent1 251 2" xfId="17854"/>
    <cellStyle name="20% - Accent1 252" xfId="17853"/>
    <cellStyle name="20% - Accent1 252 2" xfId="17852"/>
    <cellStyle name="20% - Accent1 253" xfId="17851"/>
    <cellStyle name="20% - Accent1 253 2" xfId="17850"/>
    <cellStyle name="20% - Accent1 254" xfId="17849"/>
    <cellStyle name="20% - Accent1 254 2" xfId="17848"/>
    <cellStyle name="20% - Accent1 255" xfId="17847"/>
    <cellStyle name="20% - Accent1 255 2" xfId="17846"/>
    <cellStyle name="20% - Accent1 256" xfId="17845"/>
    <cellStyle name="20% - Accent1 257" xfId="17844"/>
    <cellStyle name="20% - Accent1 258" xfId="17842"/>
    <cellStyle name="20% - Accent1 259" xfId="17841"/>
    <cellStyle name="20% - Accent1 26" xfId="17840"/>
    <cellStyle name="20% - Accent1 26 2" xfId="17839"/>
    <cellStyle name="20% - Accent1 26 3" xfId="17838"/>
    <cellStyle name="20% - Accent1 260" xfId="17837"/>
    <cellStyle name="20% - Accent1 261" xfId="17836"/>
    <cellStyle name="20% - Accent1 262" xfId="17835"/>
    <cellStyle name="20% - Accent1 263" xfId="17834"/>
    <cellStyle name="20% - Accent1 264" xfId="17833"/>
    <cellStyle name="20% - Accent1 27" xfId="17832"/>
    <cellStyle name="20% - Accent1 27 2" xfId="17831"/>
    <cellStyle name="20% - Accent1 27 3" xfId="17830"/>
    <cellStyle name="20% - Accent1 28" xfId="17829"/>
    <cellStyle name="20% - Accent1 28 2" xfId="17828"/>
    <cellStyle name="20% - Accent1 28 3" xfId="17827"/>
    <cellStyle name="20% - Accent1 29" xfId="17826"/>
    <cellStyle name="20% - Accent1 29 2" xfId="17825"/>
    <cellStyle name="20% - Accent1 29 3" xfId="17824"/>
    <cellStyle name="20% - Accent1 3" xfId="727"/>
    <cellStyle name="20% - Accent1 3 10" xfId="3295"/>
    <cellStyle name="20% - Accent1 3 11" xfId="3625"/>
    <cellStyle name="20% - Accent1 3 12" xfId="3575"/>
    <cellStyle name="20% - Accent1 3 13" xfId="1176"/>
    <cellStyle name="20% - Accent1 3 14" xfId="14911"/>
    <cellStyle name="20% - Accent1 3 15" xfId="17823"/>
    <cellStyle name="20% - Accent1 3 2" xfId="1075"/>
    <cellStyle name="20% - Accent1 3 2 2" xfId="2077"/>
    <cellStyle name="20% - Accent1 3 2 2 2" xfId="3028"/>
    <cellStyle name="20% - Accent1 3 2 2 2 2" xfId="4918"/>
    <cellStyle name="20% - Accent1 3 2 2 2 3" xfId="5717"/>
    <cellStyle name="20% - Accent1 3 2 2 2 4" xfId="6347"/>
    <cellStyle name="20% - Accent1 3 2 2 3" xfId="4166"/>
    <cellStyle name="20% - Accent1 3 2 2 4" xfId="3642"/>
    <cellStyle name="20% - Accent1 3 2 2 5" xfId="4766"/>
    <cellStyle name="20% - Accent1 3 2 3" xfId="2054"/>
    <cellStyle name="20% - Accent1 3 2 3 2" xfId="3022"/>
    <cellStyle name="20% - Accent1 3 2 3 2 2" xfId="4912"/>
    <cellStyle name="20% - Accent1 3 2 3 2 3" xfId="5711"/>
    <cellStyle name="20% - Accent1 3 2 3 2 4" xfId="6341"/>
    <cellStyle name="20% - Accent1 3 2 3 3" xfId="4151"/>
    <cellStyle name="20% - Accent1 3 2 3 4" xfId="4545"/>
    <cellStyle name="20% - Accent1 3 2 3 5" xfId="5411"/>
    <cellStyle name="20% - Accent1 3 2 4" xfId="2700"/>
    <cellStyle name="20% - Accent1 3 2 4 2" xfId="4646"/>
    <cellStyle name="20% - Accent1 3 2 4 3" xfId="5488"/>
    <cellStyle name="20% - Accent1 3 2 4 4" xfId="6171"/>
    <cellStyle name="20% - Accent1 3 2 5" xfId="3494"/>
    <cellStyle name="20% - Accent1 3 2 6" xfId="3826"/>
    <cellStyle name="20% - Accent1 3 2 7" xfId="3522"/>
    <cellStyle name="20% - Accent1 3 2 8" xfId="17822"/>
    <cellStyle name="20% - Accent1 3 2 9" xfId="42851"/>
    <cellStyle name="20% - Accent1 3 3" xfId="1054"/>
    <cellStyle name="20% - Accent1 3 3 2" xfId="2127"/>
    <cellStyle name="20% - Accent1 3 3 2 2" xfId="3079"/>
    <cellStyle name="20% - Accent1 3 3 2 2 2" xfId="4969"/>
    <cellStyle name="20% - Accent1 3 3 2 2 3" xfId="5768"/>
    <cellStyle name="20% - Accent1 3 3 2 2 4" xfId="6398"/>
    <cellStyle name="20% - Accent1 3 3 2 3" xfId="4217"/>
    <cellStyle name="20% - Accent1 3 3 2 4" xfId="3518"/>
    <cellStyle name="20% - Accent1 3 3 2 5" xfId="3466"/>
    <cellStyle name="20% - Accent1 3 3 3" xfId="2103"/>
    <cellStyle name="20% - Accent1 3 3 3 2" xfId="3055"/>
    <cellStyle name="20% - Accent1 3 3 3 2 2" xfId="4945"/>
    <cellStyle name="20% - Accent1 3 3 3 2 3" xfId="5744"/>
    <cellStyle name="20% - Accent1 3 3 3 2 4" xfId="6374"/>
    <cellStyle name="20% - Accent1 3 3 3 3" xfId="4193"/>
    <cellStyle name="20% - Accent1 3 3 3 4" xfId="4798"/>
    <cellStyle name="20% - Accent1 3 3 3 5" xfId="5628"/>
    <cellStyle name="20% - Accent1 3 3 4" xfId="2747"/>
    <cellStyle name="20% - Accent1 3 3 4 2" xfId="4694"/>
    <cellStyle name="20% - Accent1 3 3 4 3" xfId="5536"/>
    <cellStyle name="20% - Accent1 3 3 4 4" xfId="6219"/>
    <cellStyle name="20% - Accent1 3 3 5" xfId="3551"/>
    <cellStyle name="20% - Accent1 3 3 6" xfId="3438"/>
    <cellStyle name="20% - Accent1 3 3 7" xfId="3479"/>
    <cellStyle name="20% - Accent1 3 3 8" xfId="17821"/>
    <cellStyle name="20% - Accent1 3 4" xfId="1719"/>
    <cellStyle name="20% - Accent1 3 4 2" xfId="2185"/>
    <cellStyle name="20% - Accent1 3 4 2 2" xfId="3129"/>
    <cellStyle name="20% - Accent1 3 4 2 2 2" xfId="5019"/>
    <cellStyle name="20% - Accent1 3 4 2 2 3" xfId="5818"/>
    <cellStyle name="20% - Accent1 3 4 2 2 4" xfId="6448"/>
    <cellStyle name="20% - Accent1 3 4 2 3" xfId="4271"/>
    <cellStyle name="20% - Accent1 3 4 2 4" xfId="3296"/>
    <cellStyle name="20% - Accent1 3 4 2 5" xfId="3618"/>
    <cellStyle name="20% - Accent1 3 4 3" xfId="2424"/>
    <cellStyle name="20% - Accent1 3 4 3 2" xfId="3216"/>
    <cellStyle name="20% - Accent1 3 4 3 2 2" xfId="5106"/>
    <cellStyle name="20% - Accent1 3 4 3 2 3" xfId="5905"/>
    <cellStyle name="20% - Accent1 3 4 3 2 4" xfId="6535"/>
    <cellStyle name="20% - Accent1 3 4 3 3" xfId="4447"/>
    <cellStyle name="20% - Accent1 3 4 3 4" xfId="5325"/>
    <cellStyle name="20% - Accent1 3 4 3 5" xfId="6067"/>
    <cellStyle name="20% - Accent1 3 4 4" xfId="2751"/>
    <cellStyle name="20% - Accent1 3 4 4 2" xfId="4698"/>
    <cellStyle name="20% - Accent1 3 4 4 3" xfId="5540"/>
    <cellStyle name="20% - Accent1 3 4 4 4" xfId="6223"/>
    <cellStyle name="20% - Accent1 3 4 5" xfId="3842"/>
    <cellStyle name="20% - Accent1 3 4 6" xfId="4327"/>
    <cellStyle name="20% - Accent1 3 4 7" xfId="5231"/>
    <cellStyle name="20% - Accent1 3 5" xfId="1826"/>
    <cellStyle name="20% - Accent1 3 5 2" xfId="2257"/>
    <cellStyle name="20% - Accent1 3 5 2 2" xfId="3173"/>
    <cellStyle name="20% - Accent1 3 5 2 2 2" xfId="5063"/>
    <cellStyle name="20% - Accent1 3 5 2 2 3" xfId="5862"/>
    <cellStyle name="20% - Accent1 3 5 2 2 4" xfId="6492"/>
    <cellStyle name="20% - Accent1 3 5 2 3" xfId="4335"/>
    <cellStyle name="20% - Accent1 3 5 2 4" xfId="5238"/>
    <cellStyle name="20% - Accent1 3 5 2 5" xfId="6024"/>
    <cellStyle name="20% - Accent1 3 5 3" xfId="2493"/>
    <cellStyle name="20% - Accent1 3 5 3 2" xfId="3257"/>
    <cellStyle name="20% - Accent1 3 5 3 2 2" xfId="5147"/>
    <cellStyle name="20% - Accent1 3 5 3 2 3" xfId="5946"/>
    <cellStyle name="20% - Accent1 3 5 3 2 4" xfId="6576"/>
    <cellStyle name="20% - Accent1 3 5 3 3" xfId="4502"/>
    <cellStyle name="20% - Accent1 3 5 3 4" xfId="5376"/>
    <cellStyle name="20% - Accent1 3 5 3 5" xfId="6108"/>
    <cellStyle name="20% - Accent1 3 5 4" xfId="2820"/>
    <cellStyle name="20% - Accent1 3 5 4 2" xfId="4758"/>
    <cellStyle name="20% - Accent1 3 5 4 3" xfId="5594"/>
    <cellStyle name="20% - Accent1 3 5 4 4" xfId="6264"/>
    <cellStyle name="20% - Accent1 3 5 5" xfId="3935"/>
    <cellStyle name="20% - Accent1 3 5 6" xfId="4756"/>
    <cellStyle name="20% - Accent1 3 5 7" xfId="5593"/>
    <cellStyle name="20% - Accent1 3 6" xfId="1821"/>
    <cellStyle name="20% - Accent1 3 6 2" xfId="2253"/>
    <cellStyle name="20% - Accent1 3 6 2 2" xfId="3172"/>
    <cellStyle name="20% - Accent1 3 6 2 2 2" xfId="5062"/>
    <cellStyle name="20% - Accent1 3 6 2 2 3" xfId="5861"/>
    <cellStyle name="20% - Accent1 3 6 2 2 4" xfId="6491"/>
    <cellStyle name="20% - Accent1 3 6 2 3" xfId="4332"/>
    <cellStyle name="20% - Accent1 3 6 2 4" xfId="5236"/>
    <cellStyle name="20% - Accent1 3 6 2 5" xfId="6023"/>
    <cellStyle name="20% - Accent1 3 6 3" xfId="2489"/>
    <cellStyle name="20% - Accent1 3 6 3 2" xfId="3256"/>
    <cellStyle name="20% - Accent1 3 6 3 2 2" xfId="5146"/>
    <cellStyle name="20% - Accent1 3 6 3 2 3" xfId="5945"/>
    <cellStyle name="20% - Accent1 3 6 3 2 4" xfId="6575"/>
    <cellStyle name="20% - Accent1 3 6 3 3" xfId="4500"/>
    <cellStyle name="20% - Accent1 3 6 3 4" xfId="5374"/>
    <cellStyle name="20% - Accent1 3 6 3 5" xfId="6107"/>
    <cellStyle name="20% - Accent1 3 6 4" xfId="2816"/>
    <cellStyle name="20% - Accent1 3 6 4 2" xfId="4755"/>
    <cellStyle name="20% - Accent1 3 6 4 3" xfId="5592"/>
    <cellStyle name="20% - Accent1 3 6 4 4" xfId="6263"/>
    <cellStyle name="20% - Accent1 3 6 5" xfId="3930"/>
    <cellStyle name="20% - Accent1 3 6 6" xfId="4411"/>
    <cellStyle name="20% - Accent1 3 6 7" xfId="5301"/>
    <cellStyle name="20% - Accent1 3 7" xfId="2004"/>
    <cellStyle name="20% - Accent1 3 7 2" xfId="2983"/>
    <cellStyle name="20% - Accent1 3 7 2 2" xfId="4873"/>
    <cellStyle name="20% - Accent1 3 7 2 3" xfId="5672"/>
    <cellStyle name="20% - Accent1 3 7 2 4" xfId="6302"/>
    <cellStyle name="20% - Accent1 3 7 3" xfId="4108"/>
    <cellStyle name="20% - Accent1 3 7 4" xfId="3749"/>
    <cellStyle name="20% - Accent1 3 7 5" xfId="3403"/>
    <cellStyle name="20% - Accent1 3 8" xfId="2140"/>
    <cellStyle name="20% - Accent1 3 8 2" xfId="3090"/>
    <cellStyle name="20% - Accent1 3 8 2 2" xfId="4980"/>
    <cellStyle name="20% - Accent1 3 8 2 3" xfId="5779"/>
    <cellStyle name="20% - Accent1 3 8 2 4" xfId="6409"/>
    <cellStyle name="20% - Accent1 3 8 3" xfId="4229"/>
    <cellStyle name="20% - Accent1 3 8 4" xfId="3360"/>
    <cellStyle name="20% - Accent1 3 8 5" xfId="4820"/>
    <cellStyle name="20% - Accent1 3 9" xfId="2656"/>
    <cellStyle name="20% - Accent1 3 9 2" xfId="4612"/>
    <cellStyle name="20% - Accent1 3 9 3" xfId="5455"/>
    <cellStyle name="20% - Accent1 3 9 4" xfId="6145"/>
    <cellStyle name="20% - Accent1 30" xfId="17820"/>
    <cellStyle name="20% - Accent1 30 2" xfId="17819"/>
    <cellStyle name="20% - Accent1 30 3" xfId="16016"/>
    <cellStyle name="20% - Accent1 31" xfId="17817"/>
    <cellStyle name="20% - Accent1 31 2" xfId="17816"/>
    <cellStyle name="20% - Accent1 31 3" xfId="17815"/>
    <cellStyle name="20% - Accent1 32" xfId="17814"/>
    <cellStyle name="20% - Accent1 32 2" xfId="17813"/>
    <cellStyle name="20% - Accent1 32 3" xfId="17812"/>
    <cellStyle name="20% - Accent1 33" xfId="17811"/>
    <cellStyle name="20% - Accent1 33 2" xfId="17810"/>
    <cellStyle name="20% - Accent1 33 3" xfId="17809"/>
    <cellStyle name="20% - Accent1 34" xfId="17808"/>
    <cellStyle name="20% - Accent1 34 2" xfId="17807"/>
    <cellStyle name="20% - Accent1 34 3" xfId="17806"/>
    <cellStyle name="20% - Accent1 35" xfId="17805"/>
    <cellStyle name="20% - Accent1 35 2" xfId="17804"/>
    <cellStyle name="20% - Accent1 35 3" xfId="17803"/>
    <cellStyle name="20% - Accent1 36" xfId="17802"/>
    <cellStyle name="20% - Accent1 36 2" xfId="17801"/>
    <cellStyle name="20% - Accent1 36 3" xfId="17800"/>
    <cellStyle name="20% - Accent1 37" xfId="17798"/>
    <cellStyle name="20% - Accent1 37 2" xfId="17797"/>
    <cellStyle name="20% - Accent1 37 3" xfId="17796"/>
    <cellStyle name="20% - Accent1 38" xfId="17795"/>
    <cellStyle name="20% - Accent1 38 2" xfId="17794"/>
    <cellStyle name="20% - Accent1 38 3" xfId="17793"/>
    <cellStyle name="20% - Accent1 39" xfId="17792"/>
    <cellStyle name="20% - Accent1 39 2" xfId="17791"/>
    <cellStyle name="20% - Accent1 39 3" xfId="17790"/>
    <cellStyle name="20% - Accent1 4" xfId="698"/>
    <cellStyle name="20% - Accent1 4 2" xfId="971"/>
    <cellStyle name="20% - Accent1 4 2 2" xfId="17789"/>
    <cellStyle name="20% - Accent1 4 3" xfId="11789"/>
    <cellStyle name="20% - Accent1 4 3 2" xfId="17371"/>
    <cellStyle name="20% - Accent1 40" xfId="17340"/>
    <cellStyle name="20% - Accent1 40 2" xfId="17208"/>
    <cellStyle name="20% - Accent1 40 3" xfId="17177"/>
    <cellStyle name="20% - Accent1 41" xfId="16565"/>
    <cellStyle name="20% - Accent1 41 2" xfId="16463"/>
    <cellStyle name="20% - Accent1 41 3" xfId="16462"/>
    <cellStyle name="20% - Accent1 42" xfId="16459"/>
    <cellStyle name="20% - Accent1 42 2" xfId="16456"/>
    <cellStyle name="20% - Accent1 42 3" xfId="16354"/>
    <cellStyle name="20% - Accent1 43" xfId="16252"/>
    <cellStyle name="20% - Accent1 43 2" xfId="16150"/>
    <cellStyle name="20% - Accent1 43 3" xfId="16043"/>
    <cellStyle name="20% - Accent1 44" xfId="15844"/>
    <cellStyle name="20% - Accent1 44 2" xfId="15819"/>
    <cellStyle name="20% - Accent1 44 3" xfId="15818"/>
    <cellStyle name="20% - Accent1 45" xfId="15814"/>
    <cellStyle name="20% - Accent1 45 2" xfId="15786"/>
    <cellStyle name="20% - Accent1 45 3" xfId="15785"/>
    <cellStyle name="20% - Accent1 46" xfId="15784"/>
    <cellStyle name="20% - Accent1 46 2" xfId="15783"/>
    <cellStyle name="20% - Accent1 46 3" xfId="15782"/>
    <cellStyle name="20% - Accent1 47" xfId="15781"/>
    <cellStyle name="20% - Accent1 47 2" xfId="15780"/>
    <cellStyle name="20% - Accent1 47 3" xfId="15779"/>
    <cellStyle name="20% - Accent1 48" xfId="15778"/>
    <cellStyle name="20% - Accent1 48 2" xfId="15777"/>
    <cellStyle name="20% - Accent1 48 3" xfId="15776"/>
    <cellStyle name="20% - Accent1 49" xfId="15775"/>
    <cellStyle name="20% - Accent1 49 2" xfId="15774"/>
    <cellStyle name="20% - Accent1 49 3" xfId="15964"/>
    <cellStyle name="20% - Accent1 5" xfId="6782"/>
    <cellStyle name="20% - Accent1 5 2" xfId="15772"/>
    <cellStyle name="20% - Accent1 5 3" xfId="15771"/>
    <cellStyle name="20% - Accent1 5 4" xfId="15773"/>
    <cellStyle name="20% - Accent1 50" xfId="15770"/>
    <cellStyle name="20% - Accent1 50 2" xfId="15769"/>
    <cellStyle name="20% - Accent1 50 3" xfId="15768"/>
    <cellStyle name="20% - Accent1 51" xfId="15767"/>
    <cellStyle name="20% - Accent1 51 2" xfId="15766"/>
    <cellStyle name="20% - Accent1 51 3" xfId="15764"/>
    <cellStyle name="20% - Accent1 52" xfId="15763"/>
    <cellStyle name="20% - Accent1 52 2" xfId="15762"/>
    <cellStyle name="20% - Accent1 52 3" xfId="15956"/>
    <cellStyle name="20% - Accent1 53" xfId="15761"/>
    <cellStyle name="20% - Accent1 53 2" xfId="15963"/>
    <cellStyle name="20% - Accent1 53 3" xfId="15760"/>
    <cellStyle name="20% - Accent1 54" xfId="15960"/>
    <cellStyle name="20% - Accent1 54 2" xfId="15759"/>
    <cellStyle name="20% - Accent1 54 3" xfId="15758"/>
    <cellStyle name="20% - Accent1 55" xfId="15757"/>
    <cellStyle name="20% - Accent1 55 2" xfId="15747"/>
    <cellStyle name="20% - Accent1 55 3" xfId="15746"/>
    <cellStyle name="20% - Accent1 56" xfId="15745"/>
    <cellStyle name="20% - Accent1 56 2" xfId="15744"/>
    <cellStyle name="20% - Accent1 56 3" xfId="15743"/>
    <cellStyle name="20% - Accent1 57" xfId="15742"/>
    <cellStyle name="20% - Accent1 57 2" xfId="15740"/>
    <cellStyle name="20% - Accent1 57 3" xfId="15739"/>
    <cellStyle name="20% - Accent1 58" xfId="15611"/>
    <cellStyle name="20% - Accent1 58 2" xfId="15610"/>
    <cellStyle name="20% - Accent1 58 3" xfId="15702"/>
    <cellStyle name="20% - Accent1 59" xfId="15701"/>
    <cellStyle name="20% - Accent1 59 2" xfId="15700"/>
    <cellStyle name="20% - Accent1 59 3" xfId="15955"/>
    <cellStyle name="20% - Accent1 6" xfId="6700"/>
    <cellStyle name="20% - Accent1 6 2" xfId="15698"/>
    <cellStyle name="20% - Accent1 6 3" xfId="15697"/>
    <cellStyle name="20% - Accent1 6 4" xfId="15699"/>
    <cellStyle name="20% - Accent1 60" xfId="15730"/>
    <cellStyle name="20% - Accent1 60 2" xfId="15696"/>
    <cellStyle name="20% - Accent1 60 3" xfId="15695"/>
    <cellStyle name="20% - Accent1 61" xfId="15980"/>
    <cellStyle name="20% - Accent1 61 2" xfId="15981"/>
    <cellStyle name="20% - Accent1 61 3" xfId="15694"/>
    <cellStyle name="20% - Accent1 62" xfId="16017"/>
    <cellStyle name="20% - Accent1 62 2" xfId="15693"/>
    <cellStyle name="20% - Accent1 62 3" xfId="15692"/>
    <cellStyle name="20% - Accent1 63" xfId="15690"/>
    <cellStyle name="20% - Accent1 63 2" xfId="15954"/>
    <cellStyle name="20% - Accent1 63 3" xfId="15689"/>
    <cellStyle name="20% - Accent1 64" xfId="15951"/>
    <cellStyle name="20% - Accent1 64 2" xfId="15719"/>
    <cellStyle name="20% - Accent1 64 3" xfId="15688"/>
    <cellStyle name="20% - Accent1 65" xfId="15687"/>
    <cellStyle name="20% - Accent1 65 2" xfId="15715"/>
    <cellStyle name="20% - Accent1 65 3" xfId="15686"/>
    <cellStyle name="20% - Accent1 66" xfId="15685"/>
    <cellStyle name="20% - Accent1 66 2" xfId="15734"/>
    <cellStyle name="20% - Accent1 66 3" xfId="15684"/>
    <cellStyle name="20% - Accent1 67" xfId="15683"/>
    <cellStyle name="20% - Accent1 67 2" xfId="15682"/>
    <cellStyle name="20% - Accent1 67 3" xfId="15681"/>
    <cellStyle name="20% - Accent1 68" xfId="15721"/>
    <cellStyle name="20% - Accent1 68 2" xfId="15720"/>
    <cellStyle name="20% - Accent1 68 3" xfId="15680"/>
    <cellStyle name="20% - Accent1 69" xfId="15679"/>
    <cellStyle name="20% - Accent1 69 2" xfId="15716"/>
    <cellStyle name="20% - Accent1 69 3" xfId="15678"/>
    <cellStyle name="20% - Accent1 7" xfId="6807"/>
    <cellStyle name="20% - Accent1 7 2" xfId="15712"/>
    <cellStyle name="20% - Accent1 7 3" xfId="15572"/>
    <cellStyle name="20% - Accent1 7 4" xfId="15677"/>
    <cellStyle name="20% - Accent1 70" xfId="15586"/>
    <cellStyle name="20% - Accent1 70 2" xfId="15737"/>
    <cellStyle name="20% - Accent1 70 3" xfId="15676"/>
    <cellStyle name="20% - Accent1 71" xfId="15675"/>
    <cellStyle name="20% - Accent1 71 2" xfId="15750"/>
    <cellStyle name="20% - Accent1 71 3" xfId="15674"/>
    <cellStyle name="20% - Accent1 72" xfId="15573"/>
    <cellStyle name="20% - Accent1 72 2" xfId="15724"/>
    <cellStyle name="20% - Accent1 72 3" xfId="15717"/>
    <cellStyle name="20% - Accent1 73" xfId="15673"/>
    <cellStyle name="20% - Accent1 73 2" xfId="15672"/>
    <cellStyle name="20% - Accent1 73 3" xfId="15713"/>
    <cellStyle name="20% - Accent1 74" xfId="15671"/>
    <cellStyle name="20% - Accent1 74 2" xfId="15670"/>
    <cellStyle name="20% - Accent1 74 3" xfId="15709"/>
    <cellStyle name="20% - Accent1 75" xfId="15568"/>
    <cellStyle name="20% - Accent1 75 2" xfId="15570"/>
    <cellStyle name="20% - Accent1 75 3" xfId="15669"/>
    <cellStyle name="20% - Accent1 76" xfId="15668"/>
    <cellStyle name="20% - Accent1 76 2" xfId="15667"/>
    <cellStyle name="20% - Accent1 76 3" xfId="15569"/>
    <cellStyle name="20% - Accent1 77" xfId="15727"/>
    <cellStyle name="20% - Accent1 77 2" xfId="15666"/>
    <cellStyle name="20% - Accent1 77 3" xfId="15665"/>
    <cellStyle name="20% - Accent1 78" xfId="15710"/>
    <cellStyle name="20% - Accent1 78 2" xfId="15664"/>
    <cellStyle name="20% - Accent1 78 3" xfId="15663"/>
    <cellStyle name="20% - Accent1 79" xfId="15704"/>
    <cellStyle name="20% - Accent1 79 2" xfId="15565"/>
    <cellStyle name="20% - Accent1 79 3" xfId="15567"/>
    <cellStyle name="20% - Accent1 8" xfId="7350"/>
    <cellStyle name="20% - Accent1 8 2" xfId="15661"/>
    <cellStyle name="20% - Accent1 8 3" xfId="15660"/>
    <cellStyle name="20% - Accent1 8 4" xfId="15662"/>
    <cellStyle name="20% - Accent1 80" xfId="15566"/>
    <cellStyle name="20% - Accent1 80 2" xfId="15731"/>
    <cellStyle name="20% - Accent1 80 3" xfId="15711"/>
    <cellStyle name="20% - Accent1 81" xfId="15659"/>
    <cellStyle name="20% - Accent1 81 2" xfId="15658"/>
    <cellStyle name="20% - Accent1 81 3" xfId="15706"/>
    <cellStyle name="20% - Accent1 82" xfId="15605"/>
    <cellStyle name="20% - Accent1 82 2" xfId="15657"/>
    <cellStyle name="20% - Accent1 82 3" xfId="15656"/>
    <cellStyle name="20% - Accent1 83" xfId="15561"/>
    <cellStyle name="20% - Accent1 83 2" xfId="15563"/>
    <cellStyle name="20% - Accent1 83 3" xfId="15654"/>
    <cellStyle name="20% - Accent1 84" xfId="15653"/>
    <cellStyle name="20% - Accent1 84 2" xfId="15652"/>
    <cellStyle name="20% - Accent1 84 3" xfId="15562"/>
    <cellStyle name="20% - Accent1 85" xfId="15735"/>
    <cellStyle name="20% - Accent1 85 2" xfId="15707"/>
    <cellStyle name="20% - Accent1 85 3" xfId="15651"/>
    <cellStyle name="20% - Accent1 86" xfId="15650"/>
    <cellStyle name="20% - Accent1 86 2" xfId="15649"/>
    <cellStyle name="20% - Accent1 86 3" xfId="15648"/>
    <cellStyle name="20% - Accent1 87" xfId="15558"/>
    <cellStyle name="20% - Accent1 87 2" xfId="15560"/>
    <cellStyle name="20% - Accent1 87 3" xfId="15646"/>
    <cellStyle name="20% - Accent1 88" xfId="15645"/>
    <cellStyle name="20% - Accent1 88 2" xfId="15644"/>
    <cellStyle name="20% - Accent1 88 3" xfId="15559"/>
    <cellStyle name="20% - Accent1 89" xfId="15643"/>
    <cellStyle name="20% - Accent1 89 2" xfId="15642"/>
    <cellStyle name="20% - Accent1 89 3" xfId="15641"/>
    <cellStyle name="20% - Accent1 9" xfId="6892"/>
    <cellStyle name="20% - Accent1 9 2" xfId="15638"/>
    <cellStyle name="20% - Accent1 9 3" xfId="15637"/>
    <cellStyle name="20% - Accent1 9 4" xfId="15640"/>
    <cellStyle name="20% - Accent1 90" xfId="15635"/>
    <cellStyle name="20% - Accent1 90 2" xfId="15634"/>
    <cellStyle name="20% - Accent1 90 3" xfId="15633"/>
    <cellStyle name="20% - Accent1 91" xfId="15632"/>
    <cellStyle name="20% - Accent1 91 2" xfId="15630"/>
    <cellStyle name="20% - Accent1 91 3" xfId="15629"/>
    <cellStyle name="20% - Accent1 92" xfId="15628"/>
    <cellStyle name="20% - Accent1 92 2" xfId="15627"/>
    <cellStyle name="20% - Accent1 92 3" xfId="15625"/>
    <cellStyle name="20% - Accent1 93" xfId="15623"/>
    <cellStyle name="20% - Accent1 93 2" xfId="15621"/>
    <cellStyle name="20% - Accent1 93 3" xfId="15620"/>
    <cellStyle name="20% - Accent1 94" xfId="15619"/>
    <cellStyle name="20% - Accent1 94 2" xfId="15618"/>
    <cellStyle name="20% - Accent1 94 3" xfId="15617"/>
    <cellStyle name="20% - Accent1 95" xfId="15616"/>
    <cellStyle name="20% - Accent1 95 2" xfId="15614"/>
    <cellStyle name="20% - Accent1 95 3" xfId="15613"/>
    <cellStyle name="20% - Accent1 96" xfId="15969"/>
    <cellStyle name="20% - Accent1 96 2" xfId="15970"/>
    <cellStyle name="20% - Accent1 96 3" xfId="15971"/>
    <cellStyle name="20% - Accent1 97" xfId="15972"/>
    <cellStyle name="20% - Accent1 97 2" xfId="15973"/>
    <cellStyle name="20% - Accent1 97 3" xfId="15974"/>
    <cellStyle name="20% - Accent1 98" xfId="15975"/>
    <cellStyle name="20% - Accent1 98 2" xfId="15976"/>
    <cellStyle name="20% - Accent1 98 3" xfId="15977"/>
    <cellStyle name="20% - Accent1 99" xfId="15978"/>
    <cellStyle name="20% - Accent1 99 2" xfId="15988"/>
    <cellStyle name="20% - Accent1 99 3" xfId="15989"/>
    <cellStyle name="20% - Accent2 10" xfId="7848"/>
    <cellStyle name="20% - Accent2 10 2" xfId="15991"/>
    <cellStyle name="20% - Accent2 10 3" xfId="15992"/>
    <cellStyle name="20% - Accent2 10 4" xfId="15990"/>
    <cellStyle name="20% - Accent2 100" xfId="15993"/>
    <cellStyle name="20% - Accent2 100 2" xfId="15994"/>
    <cellStyle name="20% - Accent2 100 3" xfId="15995"/>
    <cellStyle name="20% - Accent2 101" xfId="15996"/>
    <cellStyle name="20% - Accent2 101 2" xfId="15997"/>
    <cellStyle name="20% - Accent2 101 3" xfId="15998"/>
    <cellStyle name="20% - Accent2 102" xfId="15999"/>
    <cellStyle name="20% - Accent2 102 2" xfId="16000"/>
    <cellStyle name="20% - Accent2 102 3" xfId="16001"/>
    <cellStyle name="20% - Accent2 103" xfId="16002"/>
    <cellStyle name="20% - Accent2 103 2" xfId="16003"/>
    <cellStyle name="20% - Accent2 103 3" xfId="16004"/>
    <cellStyle name="20% - Accent2 104" xfId="16005"/>
    <cellStyle name="20% - Accent2 104 2" xfId="16006"/>
    <cellStyle name="20% - Accent2 104 3" xfId="16007"/>
    <cellStyle name="20% - Accent2 105" xfId="16008"/>
    <cellStyle name="20% - Accent2 105 2" xfId="16009"/>
    <cellStyle name="20% - Accent2 105 3" xfId="16010"/>
    <cellStyle name="20% - Accent2 106" xfId="20263"/>
    <cellStyle name="20% - Accent2 106 2" xfId="20264"/>
    <cellStyle name="20% - Accent2 106 3" xfId="20265"/>
    <cellStyle name="20% - Accent2 107" xfId="20266"/>
    <cellStyle name="20% - Accent2 107 2" xfId="20267"/>
    <cellStyle name="20% - Accent2 107 3" xfId="20268"/>
    <cellStyle name="20% - Accent2 108" xfId="20269"/>
    <cellStyle name="20% - Accent2 108 2" xfId="20270"/>
    <cellStyle name="20% - Accent2 108 3" xfId="20271"/>
    <cellStyle name="20% - Accent2 109" xfId="20272"/>
    <cellStyle name="20% - Accent2 109 2" xfId="20273"/>
    <cellStyle name="20% - Accent2 109 3" xfId="20274"/>
    <cellStyle name="20% - Accent2 11" xfId="6954"/>
    <cellStyle name="20% - Accent2 11 2" xfId="20276"/>
    <cellStyle name="20% - Accent2 11 3" xfId="20277"/>
    <cellStyle name="20% - Accent2 11 4" xfId="20275"/>
    <cellStyle name="20% - Accent2 110" xfId="20278"/>
    <cellStyle name="20% - Accent2 110 2" xfId="20279"/>
    <cellStyle name="20% - Accent2 110 3" xfId="20280"/>
    <cellStyle name="20% - Accent2 111" xfId="20281"/>
    <cellStyle name="20% - Accent2 111 2" xfId="20282"/>
    <cellStyle name="20% - Accent2 111 3" xfId="20283"/>
    <cellStyle name="20% - Accent2 112" xfId="20284"/>
    <cellStyle name="20% - Accent2 112 2" xfId="20285"/>
    <cellStyle name="20% - Accent2 112 3" xfId="20286"/>
    <cellStyle name="20% - Accent2 113" xfId="20287"/>
    <cellStyle name="20% - Accent2 113 2" xfId="20288"/>
    <cellStyle name="20% - Accent2 113 3" xfId="20289"/>
    <cellStyle name="20% - Accent2 114" xfId="20290"/>
    <cellStyle name="20% - Accent2 114 2" xfId="20291"/>
    <cellStyle name="20% - Accent2 114 3" xfId="20292"/>
    <cellStyle name="20% - Accent2 115" xfId="20293"/>
    <cellStyle name="20% - Accent2 115 2" xfId="20294"/>
    <cellStyle name="20% - Accent2 115 3" xfId="20295"/>
    <cellStyle name="20% - Accent2 116" xfId="20296"/>
    <cellStyle name="20% - Accent2 116 2" xfId="20297"/>
    <cellStyle name="20% - Accent2 116 3" xfId="20298"/>
    <cellStyle name="20% - Accent2 117" xfId="20299"/>
    <cellStyle name="20% - Accent2 117 2" xfId="20300"/>
    <cellStyle name="20% - Accent2 117 3" xfId="20301"/>
    <cellStyle name="20% - Accent2 118" xfId="20302"/>
    <cellStyle name="20% - Accent2 118 2" xfId="20303"/>
    <cellStyle name="20% - Accent2 118 3" xfId="20304"/>
    <cellStyle name="20% - Accent2 119" xfId="20305"/>
    <cellStyle name="20% - Accent2 119 2" xfId="20306"/>
    <cellStyle name="20% - Accent2 119 3" xfId="20307"/>
    <cellStyle name="20% - Accent2 12" xfId="7319"/>
    <cellStyle name="20% - Accent2 12 2" xfId="20309"/>
    <cellStyle name="20% - Accent2 12 3" xfId="20310"/>
    <cellStyle name="20% - Accent2 12 4" xfId="20308"/>
    <cellStyle name="20% - Accent2 120" xfId="20311"/>
    <cellStyle name="20% - Accent2 120 2" xfId="20312"/>
    <cellStyle name="20% - Accent2 120 3" xfId="20313"/>
    <cellStyle name="20% - Accent2 121" xfId="20314"/>
    <cellStyle name="20% - Accent2 121 2" xfId="20315"/>
    <cellStyle name="20% - Accent2 121 3" xfId="20316"/>
    <cellStyle name="20% - Accent2 122" xfId="20317"/>
    <cellStyle name="20% - Accent2 122 2" xfId="20318"/>
    <cellStyle name="20% - Accent2 122 3" xfId="20319"/>
    <cellStyle name="20% - Accent2 123" xfId="20320"/>
    <cellStyle name="20% - Accent2 123 2" xfId="20321"/>
    <cellStyle name="20% - Accent2 123 3" xfId="20322"/>
    <cellStyle name="20% - Accent2 124" xfId="20323"/>
    <cellStyle name="20% - Accent2 124 2" xfId="20324"/>
    <cellStyle name="20% - Accent2 124 3" xfId="20325"/>
    <cellStyle name="20% - Accent2 125" xfId="20326"/>
    <cellStyle name="20% - Accent2 125 2" xfId="20327"/>
    <cellStyle name="20% - Accent2 125 3" xfId="20328"/>
    <cellStyle name="20% - Accent2 126" xfId="20329"/>
    <cellStyle name="20% - Accent2 126 2" xfId="20330"/>
    <cellStyle name="20% - Accent2 126 3" xfId="20331"/>
    <cellStyle name="20% - Accent2 127" xfId="20332"/>
    <cellStyle name="20% - Accent2 127 2" xfId="20333"/>
    <cellStyle name="20% - Accent2 127 3" xfId="20334"/>
    <cellStyle name="20% - Accent2 128" xfId="20335"/>
    <cellStyle name="20% - Accent2 128 2" xfId="20336"/>
    <cellStyle name="20% - Accent2 128 3" xfId="20337"/>
    <cellStyle name="20% - Accent2 129" xfId="20338"/>
    <cellStyle name="20% - Accent2 129 2" xfId="20339"/>
    <cellStyle name="20% - Accent2 129 3" xfId="20340"/>
    <cellStyle name="20% - Accent2 13" xfId="7775"/>
    <cellStyle name="20% - Accent2 13 2" xfId="20342"/>
    <cellStyle name="20% - Accent2 13 3" xfId="20343"/>
    <cellStyle name="20% - Accent2 13 4" xfId="20341"/>
    <cellStyle name="20% - Accent2 130" xfId="20344"/>
    <cellStyle name="20% - Accent2 130 2" xfId="20345"/>
    <cellStyle name="20% - Accent2 130 3" xfId="20346"/>
    <cellStyle name="20% - Accent2 131" xfId="20347"/>
    <cellStyle name="20% - Accent2 131 2" xfId="20348"/>
    <cellStyle name="20% - Accent2 131 3" xfId="20349"/>
    <cellStyle name="20% - Accent2 132" xfId="20350"/>
    <cellStyle name="20% - Accent2 132 2" xfId="20351"/>
    <cellStyle name="20% - Accent2 132 3" xfId="20352"/>
    <cellStyle name="20% - Accent2 133" xfId="20353"/>
    <cellStyle name="20% - Accent2 133 2" xfId="20354"/>
    <cellStyle name="20% - Accent2 133 3" xfId="20355"/>
    <cellStyle name="20% - Accent2 134" xfId="20356"/>
    <cellStyle name="20% - Accent2 134 2" xfId="20357"/>
    <cellStyle name="20% - Accent2 134 3" xfId="20358"/>
    <cellStyle name="20% - Accent2 135" xfId="20359"/>
    <cellStyle name="20% - Accent2 135 2" xfId="20360"/>
    <cellStyle name="20% - Accent2 135 3" xfId="20361"/>
    <cellStyle name="20% - Accent2 136" xfId="20362"/>
    <cellStyle name="20% - Accent2 136 2" xfId="20363"/>
    <cellStyle name="20% - Accent2 136 3" xfId="20364"/>
    <cellStyle name="20% - Accent2 137" xfId="20365"/>
    <cellStyle name="20% - Accent2 137 2" xfId="20366"/>
    <cellStyle name="20% - Accent2 137 3" xfId="20367"/>
    <cellStyle name="20% - Accent2 138" xfId="20368"/>
    <cellStyle name="20% - Accent2 138 2" xfId="20369"/>
    <cellStyle name="20% - Accent2 138 3" xfId="20370"/>
    <cellStyle name="20% - Accent2 139" xfId="20371"/>
    <cellStyle name="20% - Accent2 139 2" xfId="20372"/>
    <cellStyle name="20% - Accent2 139 3" xfId="20373"/>
    <cellStyle name="20% - Accent2 14" xfId="20374"/>
    <cellStyle name="20% - Accent2 14 2" xfId="20375"/>
    <cellStyle name="20% - Accent2 14 3" xfId="20376"/>
    <cellStyle name="20% - Accent2 140" xfId="20377"/>
    <cellStyle name="20% - Accent2 140 2" xfId="20378"/>
    <cellStyle name="20% - Accent2 140 3" xfId="20379"/>
    <cellStyle name="20% - Accent2 141" xfId="20380"/>
    <cellStyle name="20% - Accent2 141 2" xfId="20381"/>
    <cellStyle name="20% - Accent2 141 3" xfId="20382"/>
    <cellStyle name="20% - Accent2 142" xfId="20383"/>
    <cellStyle name="20% - Accent2 142 2" xfId="20384"/>
    <cellStyle name="20% - Accent2 142 3" xfId="20385"/>
    <cellStyle name="20% - Accent2 143" xfId="20386"/>
    <cellStyle name="20% - Accent2 143 2" xfId="20387"/>
    <cellStyle name="20% - Accent2 143 3" xfId="20388"/>
    <cellStyle name="20% - Accent2 144" xfId="20389"/>
    <cellStyle name="20% - Accent2 144 2" xfId="20390"/>
    <cellStyle name="20% - Accent2 144 3" xfId="20391"/>
    <cellStyle name="20% - Accent2 145" xfId="20392"/>
    <cellStyle name="20% - Accent2 145 2" xfId="20393"/>
    <cellStyle name="20% - Accent2 145 3" xfId="20394"/>
    <cellStyle name="20% - Accent2 146" xfId="20395"/>
    <cellStyle name="20% - Accent2 146 2" xfId="20396"/>
    <cellStyle name="20% - Accent2 146 3" xfId="20397"/>
    <cellStyle name="20% - Accent2 147" xfId="20398"/>
    <cellStyle name="20% - Accent2 147 2" xfId="20399"/>
    <cellStyle name="20% - Accent2 147 3" xfId="20400"/>
    <cellStyle name="20% - Accent2 148" xfId="20401"/>
    <cellStyle name="20% - Accent2 148 2" xfId="20402"/>
    <cellStyle name="20% - Accent2 148 3" xfId="20403"/>
    <cellStyle name="20% - Accent2 149" xfId="20404"/>
    <cellStyle name="20% - Accent2 149 2" xfId="20405"/>
    <cellStyle name="20% - Accent2 149 3" xfId="20406"/>
    <cellStyle name="20% - Accent2 15" xfId="20407"/>
    <cellStyle name="20% - Accent2 15 2" xfId="20408"/>
    <cellStyle name="20% - Accent2 15 3" xfId="20409"/>
    <cellStyle name="20% - Accent2 150" xfId="20410"/>
    <cellStyle name="20% - Accent2 150 2" xfId="20411"/>
    <cellStyle name="20% - Accent2 150 3" xfId="20412"/>
    <cellStyle name="20% - Accent2 151" xfId="20413"/>
    <cellStyle name="20% - Accent2 151 2" xfId="20414"/>
    <cellStyle name="20% - Accent2 151 3" xfId="20415"/>
    <cellStyle name="20% - Accent2 152" xfId="20416"/>
    <cellStyle name="20% - Accent2 152 2" xfId="20417"/>
    <cellStyle name="20% - Accent2 152 3" xfId="20418"/>
    <cellStyle name="20% - Accent2 153" xfId="20419"/>
    <cellStyle name="20% - Accent2 153 2" xfId="20420"/>
    <cellStyle name="20% - Accent2 153 3" xfId="20421"/>
    <cellStyle name="20% - Accent2 154" xfId="20422"/>
    <cellStyle name="20% - Accent2 154 2" xfId="20423"/>
    <cellStyle name="20% - Accent2 154 3" xfId="20424"/>
    <cellStyle name="20% - Accent2 155" xfId="20425"/>
    <cellStyle name="20% - Accent2 155 2" xfId="20426"/>
    <cellStyle name="20% - Accent2 155 3" xfId="20427"/>
    <cellStyle name="20% - Accent2 156" xfId="20428"/>
    <cellStyle name="20% - Accent2 156 2" xfId="20429"/>
    <cellStyle name="20% - Accent2 156 3" xfId="20430"/>
    <cellStyle name="20% - Accent2 157" xfId="20431"/>
    <cellStyle name="20% - Accent2 157 2" xfId="20432"/>
    <cellStyle name="20% - Accent2 157 3" xfId="20433"/>
    <cellStyle name="20% - Accent2 158" xfId="20434"/>
    <cellStyle name="20% - Accent2 158 2" xfId="20435"/>
    <cellStyle name="20% - Accent2 158 3" xfId="20436"/>
    <cellStyle name="20% - Accent2 159" xfId="20437"/>
    <cellStyle name="20% - Accent2 159 2" xfId="20438"/>
    <cellStyle name="20% - Accent2 159 3" xfId="20439"/>
    <cellStyle name="20% - Accent2 16" xfId="20440"/>
    <cellStyle name="20% - Accent2 16 2" xfId="20441"/>
    <cellStyle name="20% - Accent2 16 3" xfId="20442"/>
    <cellStyle name="20% - Accent2 160" xfId="20443"/>
    <cellStyle name="20% - Accent2 160 2" xfId="20444"/>
    <cellStyle name="20% - Accent2 160 3" xfId="20445"/>
    <cellStyle name="20% - Accent2 161" xfId="20446"/>
    <cellStyle name="20% - Accent2 161 2" xfId="20447"/>
    <cellStyle name="20% - Accent2 161 3" xfId="20448"/>
    <cellStyle name="20% - Accent2 162" xfId="20449"/>
    <cellStyle name="20% - Accent2 162 2" xfId="20450"/>
    <cellStyle name="20% - Accent2 162 3" xfId="20451"/>
    <cellStyle name="20% - Accent2 163" xfId="20452"/>
    <cellStyle name="20% - Accent2 163 2" xfId="20453"/>
    <cellStyle name="20% - Accent2 163 3" xfId="20454"/>
    <cellStyle name="20% - Accent2 164" xfId="20455"/>
    <cellStyle name="20% - Accent2 164 2" xfId="20456"/>
    <cellStyle name="20% - Accent2 164 3" xfId="20457"/>
    <cellStyle name="20% - Accent2 165" xfId="20458"/>
    <cellStyle name="20% - Accent2 165 2" xfId="20459"/>
    <cellStyle name="20% - Accent2 165 3" xfId="20460"/>
    <cellStyle name="20% - Accent2 166" xfId="20461"/>
    <cellStyle name="20% - Accent2 166 2" xfId="20462"/>
    <cellStyle name="20% - Accent2 166 3" xfId="20463"/>
    <cellStyle name="20% - Accent2 167" xfId="20464"/>
    <cellStyle name="20% - Accent2 167 2" xfId="20465"/>
    <cellStyle name="20% - Accent2 167 3" xfId="20466"/>
    <cellStyle name="20% - Accent2 168" xfId="20467"/>
    <cellStyle name="20% - Accent2 168 2" xfId="20468"/>
    <cellStyle name="20% - Accent2 168 3" xfId="20469"/>
    <cellStyle name="20% - Accent2 169" xfId="20470"/>
    <cellStyle name="20% - Accent2 169 2" xfId="20471"/>
    <cellStyle name="20% - Accent2 169 3" xfId="20472"/>
    <cellStyle name="20% - Accent2 17" xfId="20473"/>
    <cellStyle name="20% - Accent2 17 2" xfId="20474"/>
    <cellStyle name="20% - Accent2 17 3" xfId="20475"/>
    <cellStyle name="20% - Accent2 170" xfId="20476"/>
    <cellStyle name="20% - Accent2 170 2" xfId="20477"/>
    <cellStyle name="20% - Accent2 170 3" xfId="20478"/>
    <cellStyle name="20% - Accent2 171" xfId="20479"/>
    <cellStyle name="20% - Accent2 171 2" xfId="20480"/>
    <cellStyle name="20% - Accent2 171 3" xfId="20481"/>
    <cellStyle name="20% - Accent2 172" xfId="20482"/>
    <cellStyle name="20% - Accent2 172 2" xfId="20483"/>
    <cellStyle name="20% - Accent2 172 3" xfId="20484"/>
    <cellStyle name="20% - Accent2 173" xfId="20485"/>
    <cellStyle name="20% - Accent2 173 2" xfId="20486"/>
    <cellStyle name="20% - Accent2 173 3" xfId="20487"/>
    <cellStyle name="20% - Accent2 174" xfId="20488"/>
    <cellStyle name="20% - Accent2 174 2" xfId="20489"/>
    <cellStyle name="20% - Accent2 174 3" xfId="20490"/>
    <cellStyle name="20% - Accent2 175" xfId="20491"/>
    <cellStyle name="20% - Accent2 175 2" xfId="20492"/>
    <cellStyle name="20% - Accent2 175 3" xfId="20493"/>
    <cellStyle name="20% - Accent2 176" xfId="20494"/>
    <cellStyle name="20% - Accent2 176 2" xfId="20495"/>
    <cellStyle name="20% - Accent2 176 3" xfId="20496"/>
    <cellStyle name="20% - Accent2 177" xfId="20497"/>
    <cellStyle name="20% - Accent2 177 2" xfId="20498"/>
    <cellStyle name="20% - Accent2 177 3" xfId="20499"/>
    <cellStyle name="20% - Accent2 178" xfId="20500"/>
    <cellStyle name="20% - Accent2 178 2" xfId="20501"/>
    <cellStyle name="20% - Accent2 178 3" xfId="20502"/>
    <cellStyle name="20% - Accent2 179" xfId="20503"/>
    <cellStyle name="20% - Accent2 179 2" xfId="20504"/>
    <cellStyle name="20% - Accent2 179 3" xfId="20505"/>
    <cellStyle name="20% - Accent2 18" xfId="20506"/>
    <cellStyle name="20% - Accent2 18 2" xfId="20507"/>
    <cellStyle name="20% - Accent2 18 3" xfId="20508"/>
    <cellStyle name="20% - Accent2 180" xfId="20509"/>
    <cellStyle name="20% - Accent2 180 2" xfId="20510"/>
    <cellStyle name="20% - Accent2 180 3" xfId="20511"/>
    <cellStyle name="20% - Accent2 181" xfId="20512"/>
    <cellStyle name="20% - Accent2 181 2" xfId="20513"/>
    <cellStyle name="20% - Accent2 181 3" xfId="20514"/>
    <cellStyle name="20% - Accent2 182" xfId="20515"/>
    <cellStyle name="20% - Accent2 182 2" xfId="20516"/>
    <cellStyle name="20% - Accent2 182 3" xfId="20517"/>
    <cellStyle name="20% - Accent2 183" xfId="20518"/>
    <cellStyle name="20% - Accent2 183 2" xfId="20519"/>
    <cellStyle name="20% - Accent2 183 3" xfId="20520"/>
    <cellStyle name="20% - Accent2 184" xfId="20521"/>
    <cellStyle name="20% - Accent2 184 2" xfId="20522"/>
    <cellStyle name="20% - Accent2 184 3" xfId="20523"/>
    <cellStyle name="20% - Accent2 185" xfId="20524"/>
    <cellStyle name="20% - Accent2 185 2" xfId="20525"/>
    <cellStyle name="20% - Accent2 185 3" xfId="20526"/>
    <cellStyle name="20% - Accent2 186" xfId="20527"/>
    <cellStyle name="20% - Accent2 186 2" xfId="20528"/>
    <cellStyle name="20% - Accent2 186 3" xfId="20529"/>
    <cellStyle name="20% - Accent2 187" xfId="20530"/>
    <cellStyle name="20% - Accent2 187 2" xfId="20531"/>
    <cellStyle name="20% - Accent2 187 3" xfId="20532"/>
    <cellStyle name="20% - Accent2 188" xfId="20533"/>
    <cellStyle name="20% - Accent2 188 2" xfId="20534"/>
    <cellStyle name="20% - Accent2 188 3" xfId="20535"/>
    <cellStyle name="20% - Accent2 189" xfId="20536"/>
    <cellStyle name="20% - Accent2 189 2" xfId="20537"/>
    <cellStyle name="20% - Accent2 189 3" xfId="20538"/>
    <cellStyle name="20% - Accent2 19" xfId="20539"/>
    <cellStyle name="20% - Accent2 19 2" xfId="20540"/>
    <cellStyle name="20% - Accent2 19 3" xfId="20541"/>
    <cellStyle name="20% - Accent2 190" xfId="20542"/>
    <cellStyle name="20% - Accent2 190 2" xfId="20543"/>
    <cellStyle name="20% - Accent2 190 3" xfId="20544"/>
    <cellStyle name="20% - Accent2 191" xfId="20545"/>
    <cellStyle name="20% - Accent2 191 2" xfId="20546"/>
    <cellStyle name="20% - Accent2 191 3" xfId="20547"/>
    <cellStyle name="20% - Accent2 192" xfId="20548"/>
    <cellStyle name="20% - Accent2 192 2" xfId="20549"/>
    <cellStyle name="20% - Accent2 192 3" xfId="20550"/>
    <cellStyle name="20% - Accent2 193" xfId="20551"/>
    <cellStyle name="20% - Accent2 193 2" xfId="20552"/>
    <cellStyle name="20% - Accent2 194" xfId="20553"/>
    <cellStyle name="20% - Accent2 194 2" xfId="20554"/>
    <cellStyle name="20% - Accent2 195" xfId="20555"/>
    <cellStyle name="20% - Accent2 195 2" xfId="20556"/>
    <cellStyle name="20% - Accent2 196" xfId="20557"/>
    <cellStyle name="20% - Accent2 196 2" xfId="20558"/>
    <cellStyle name="20% - Accent2 197" xfId="20559"/>
    <cellStyle name="20% - Accent2 197 2" xfId="20560"/>
    <cellStyle name="20% - Accent2 198" xfId="20561"/>
    <cellStyle name="20% - Accent2 198 2" xfId="20562"/>
    <cellStyle name="20% - Accent2 199" xfId="20563"/>
    <cellStyle name="20% - Accent2 199 2" xfId="20564"/>
    <cellStyle name="20% - Accent2 2" xfId="160"/>
    <cellStyle name="20% - Accent2 2 10" xfId="3297"/>
    <cellStyle name="20% - Accent2 2 11" xfId="3611"/>
    <cellStyle name="20% - Accent2 2 12" xfId="3410"/>
    <cellStyle name="20% - Accent2 2 13" xfId="1499"/>
    <cellStyle name="20% - Accent2 2 14" xfId="7716"/>
    <cellStyle name="20% - Accent2 2 15" xfId="7750"/>
    <cellStyle name="20% - Accent2 2 16" xfId="7673"/>
    <cellStyle name="20% - Accent2 2 17" xfId="7806"/>
    <cellStyle name="20% - Accent2 2 18" xfId="7832"/>
    <cellStyle name="20% - Accent2 2 19" xfId="7363"/>
    <cellStyle name="20% - Accent2 2 2" xfId="728"/>
    <cellStyle name="20% - Accent2 2 2 10" xfId="20565"/>
    <cellStyle name="20% - Accent2 2 2 2" xfId="2078"/>
    <cellStyle name="20% - Accent2 2 2 2 2" xfId="3029"/>
    <cellStyle name="20% - Accent2 2 2 2 2 2" xfId="4919"/>
    <cellStyle name="20% - Accent2 2 2 2 2 3" xfId="5718"/>
    <cellStyle name="20% - Accent2 2 2 2 2 4" xfId="6348"/>
    <cellStyle name="20% - Accent2 2 2 2 3" xfId="4167"/>
    <cellStyle name="20% - Accent2 2 2 2 4" xfId="3636"/>
    <cellStyle name="20% - Accent2 2 2 2 5" xfId="3747"/>
    <cellStyle name="20% - Accent2 2 2 3" xfId="2053"/>
    <cellStyle name="20% - Accent2 2 2 3 2" xfId="3021"/>
    <cellStyle name="20% - Accent2 2 2 3 2 2" xfId="4911"/>
    <cellStyle name="20% - Accent2 2 2 3 2 3" xfId="5710"/>
    <cellStyle name="20% - Accent2 2 2 3 2 4" xfId="6340"/>
    <cellStyle name="20% - Accent2 2 2 3 3" xfId="4150"/>
    <cellStyle name="20% - Accent2 2 2 3 4" xfId="4799"/>
    <cellStyle name="20% - Accent2 2 2 3 5" xfId="5629"/>
    <cellStyle name="20% - Accent2 2 2 4" xfId="2701"/>
    <cellStyle name="20% - Accent2 2 2 4 2" xfId="4647"/>
    <cellStyle name="20% - Accent2 2 2 4 3" xfId="5489"/>
    <cellStyle name="20% - Accent2 2 2 4 4" xfId="6172"/>
    <cellStyle name="20% - Accent2 2 2 5" xfId="3495"/>
    <cellStyle name="20% - Accent2 2 2 6" xfId="3800"/>
    <cellStyle name="20% - Accent2 2 2 7" xfId="4592"/>
    <cellStyle name="20% - Accent2 2 2 8" xfId="1175"/>
    <cellStyle name="20% - Accent2 2 2 9" xfId="11845"/>
    <cellStyle name="20% - Accent2 2 20" xfId="7868"/>
    <cellStyle name="20% - Accent2 2 21" xfId="7884"/>
    <cellStyle name="20% - Accent2 2 22" xfId="7897"/>
    <cellStyle name="20% - Accent2 2 23" xfId="9937"/>
    <cellStyle name="20% - Accent2 2 3" xfId="1041"/>
    <cellStyle name="20% - Accent2 2 3 2" xfId="2126"/>
    <cellStyle name="20% - Accent2 2 3 2 2" xfId="3078"/>
    <cellStyle name="20% - Accent2 2 3 2 2 2" xfId="4968"/>
    <cellStyle name="20% - Accent2 2 3 2 2 3" xfId="5767"/>
    <cellStyle name="20% - Accent2 2 3 2 2 4" xfId="6397"/>
    <cellStyle name="20% - Accent2 2 3 2 3" xfId="4216"/>
    <cellStyle name="20% - Accent2 2 3 2 4" xfId="3526"/>
    <cellStyle name="20% - Accent2 2 3 2 5" xfId="3463"/>
    <cellStyle name="20% - Accent2 2 3 3" xfId="2178"/>
    <cellStyle name="20% - Accent2 2 3 3 2" xfId="3123"/>
    <cellStyle name="20% - Accent2 2 3 3 2 2" xfId="5013"/>
    <cellStyle name="20% - Accent2 2 3 3 2 3" xfId="5812"/>
    <cellStyle name="20% - Accent2 2 3 3 2 4" xfId="6442"/>
    <cellStyle name="20% - Accent2 2 3 3 3" xfId="4265"/>
    <cellStyle name="20% - Accent2 2 3 3 4" xfId="3316"/>
    <cellStyle name="20% - Accent2 2 3 3 5" xfId="3756"/>
    <cellStyle name="20% - Accent2 2 3 4" xfId="2746"/>
    <cellStyle name="20% - Accent2 2 3 4 2" xfId="4693"/>
    <cellStyle name="20% - Accent2 2 3 4 3" xfId="5535"/>
    <cellStyle name="20% - Accent2 2 3 4 4" xfId="6218"/>
    <cellStyle name="20% - Accent2 2 3 5" xfId="3550"/>
    <cellStyle name="20% - Accent2 2 3 6" xfId="3439"/>
    <cellStyle name="20% - Accent2 2 3 7" xfId="4155"/>
    <cellStyle name="20% - Accent2 2 3 8" xfId="20566"/>
    <cellStyle name="20% - Accent2 2 4" xfId="1720"/>
    <cellStyle name="20% - Accent2 2 4 2" xfId="2186"/>
    <cellStyle name="20% - Accent2 2 4 2 2" xfId="3130"/>
    <cellStyle name="20% - Accent2 2 4 2 2 2" xfId="5020"/>
    <cellStyle name="20% - Accent2 2 4 2 2 3" xfId="5819"/>
    <cellStyle name="20% - Accent2 2 4 2 2 4" xfId="6449"/>
    <cellStyle name="20% - Accent2 2 4 2 3" xfId="4272"/>
    <cellStyle name="20% - Accent2 2 4 2 4" xfId="3293"/>
    <cellStyle name="20% - Accent2 2 4 2 5" xfId="3492"/>
    <cellStyle name="20% - Accent2 2 4 3" xfId="2425"/>
    <cellStyle name="20% - Accent2 2 4 3 2" xfId="3217"/>
    <cellStyle name="20% - Accent2 2 4 3 2 2" xfId="5107"/>
    <cellStyle name="20% - Accent2 2 4 3 2 3" xfId="5906"/>
    <cellStyle name="20% - Accent2 2 4 3 2 4" xfId="6536"/>
    <cellStyle name="20% - Accent2 2 4 3 3" xfId="4448"/>
    <cellStyle name="20% - Accent2 2 4 3 4" xfId="5326"/>
    <cellStyle name="20% - Accent2 2 4 3 5" xfId="6068"/>
    <cellStyle name="20% - Accent2 2 4 4" xfId="2752"/>
    <cellStyle name="20% - Accent2 2 4 4 2" xfId="4699"/>
    <cellStyle name="20% - Accent2 2 4 4 3" xfId="5541"/>
    <cellStyle name="20% - Accent2 2 4 4 4" xfId="6224"/>
    <cellStyle name="20% - Accent2 2 4 5" xfId="3843"/>
    <cellStyle name="20% - Accent2 2 4 6" xfId="3840"/>
    <cellStyle name="20% - Accent2 2 4 7" xfId="4749"/>
    <cellStyle name="20% - Accent2 2 5" xfId="1795"/>
    <cellStyle name="20% - Accent2 2 5 2" xfId="2228"/>
    <cellStyle name="20% - Accent2 2 5 2 2" xfId="3171"/>
    <cellStyle name="20% - Accent2 2 5 2 2 2" xfId="5061"/>
    <cellStyle name="20% - Accent2 2 5 2 2 3" xfId="5860"/>
    <cellStyle name="20% - Accent2 2 5 2 2 4" xfId="6490"/>
    <cellStyle name="20% - Accent2 2 5 2 3" xfId="4313"/>
    <cellStyle name="20% - Accent2 2 5 2 4" xfId="5223"/>
    <cellStyle name="20% - Accent2 2 5 2 5" xfId="6022"/>
    <cellStyle name="20% - Accent2 2 5 3" xfId="2464"/>
    <cellStyle name="20% - Accent2 2 5 3 2" xfId="3255"/>
    <cellStyle name="20% - Accent2 2 5 3 2 2" xfId="5145"/>
    <cellStyle name="20% - Accent2 2 5 3 2 3" xfId="5944"/>
    <cellStyle name="20% - Accent2 2 5 3 2 4" xfId="6574"/>
    <cellStyle name="20% - Accent2 2 5 3 3" xfId="4486"/>
    <cellStyle name="20% - Accent2 2 5 3 4" xfId="5364"/>
    <cellStyle name="20% - Accent2 2 5 3 5" xfId="6106"/>
    <cellStyle name="20% - Accent2 2 5 4" xfId="2791"/>
    <cellStyle name="20% - Accent2 2 5 4 2" xfId="4737"/>
    <cellStyle name="20% - Accent2 2 5 4 3" xfId="5579"/>
    <cellStyle name="20% - Accent2 2 5 4 4" xfId="6262"/>
    <cellStyle name="20% - Accent2 2 5 5" xfId="3904"/>
    <cellStyle name="20% - Accent2 2 5 6" xfId="3700"/>
    <cellStyle name="20% - Accent2 2 5 7" xfId="3696"/>
    <cellStyle name="20% - Accent2 2 6" xfId="1864"/>
    <cellStyle name="20% - Accent2 2 6 2" xfId="2289"/>
    <cellStyle name="20% - Accent2 2 6 2 2" xfId="3186"/>
    <cellStyle name="20% - Accent2 2 6 2 2 2" xfId="5076"/>
    <cellStyle name="20% - Accent2 2 6 2 2 3" xfId="5875"/>
    <cellStyle name="20% - Accent2 2 6 2 2 4" xfId="6505"/>
    <cellStyle name="20% - Accent2 2 6 2 3" xfId="4358"/>
    <cellStyle name="20% - Accent2 2 6 2 4" xfId="5256"/>
    <cellStyle name="20% - Accent2 2 6 2 5" xfId="6037"/>
    <cellStyle name="20% - Accent2 2 6 3" xfId="2524"/>
    <cellStyle name="20% - Accent2 2 6 3 2" xfId="3269"/>
    <cellStyle name="20% - Accent2 2 6 3 2 2" xfId="5159"/>
    <cellStyle name="20% - Accent2 2 6 3 2 3" xfId="5958"/>
    <cellStyle name="20% - Accent2 2 6 3 2 4" xfId="6588"/>
    <cellStyle name="20% - Accent2 2 6 3 3" xfId="4523"/>
    <cellStyle name="20% - Accent2 2 6 3 4" xfId="5392"/>
    <cellStyle name="20% - Accent2 2 6 3 5" xfId="6120"/>
    <cellStyle name="20% - Accent2 2 6 4" xfId="2851"/>
    <cellStyle name="20% - Accent2 2 6 4 2" xfId="4779"/>
    <cellStyle name="20% - Accent2 2 6 4 3" xfId="5610"/>
    <cellStyle name="20% - Accent2 2 6 4 4" xfId="6276"/>
    <cellStyle name="20% - Accent2 2 6 5" xfId="3970"/>
    <cellStyle name="20% - Accent2 2 6 6" xfId="4836"/>
    <cellStyle name="20% - Accent2 2 6 7" xfId="5652"/>
    <cellStyle name="20% - Accent2 2 7" xfId="2005"/>
    <cellStyle name="20% - Accent2 2 7 2" xfId="2984"/>
    <cellStyle name="20% - Accent2 2 7 2 2" xfId="4874"/>
    <cellStyle name="20% - Accent2 2 7 2 3" xfId="5673"/>
    <cellStyle name="20% - Accent2 2 7 2 4" xfId="6303"/>
    <cellStyle name="20% - Accent2 2 7 3" xfId="4109"/>
    <cellStyle name="20% - Accent2 2 7 4" xfId="3742"/>
    <cellStyle name="20% - Accent2 2 7 5" xfId="4351"/>
    <cellStyle name="20% - Accent2 2 8" xfId="2137"/>
    <cellStyle name="20% - Accent2 2 8 2" xfId="3089"/>
    <cellStyle name="20% - Accent2 2 8 2 2" xfId="4979"/>
    <cellStyle name="20% - Accent2 2 8 2 3" xfId="5778"/>
    <cellStyle name="20% - Accent2 2 8 2 4" xfId="6408"/>
    <cellStyle name="20% - Accent2 2 8 3" xfId="4227"/>
    <cellStyle name="20% - Accent2 2 8 4" xfId="3361"/>
    <cellStyle name="20% - Accent2 2 8 5" xfId="4745"/>
    <cellStyle name="20% - Accent2 2 9" xfId="2657"/>
    <cellStyle name="20% - Accent2 2 9 2" xfId="4613"/>
    <cellStyle name="20% - Accent2 2 9 3" xfId="5456"/>
    <cellStyle name="20% - Accent2 2 9 4" xfId="6146"/>
    <cellStyle name="20% - Accent2 20" xfId="20567"/>
    <cellStyle name="20% - Accent2 20 2" xfId="20568"/>
    <cellStyle name="20% - Accent2 20 3" xfId="20569"/>
    <cellStyle name="20% - Accent2 200" xfId="20570"/>
    <cellStyle name="20% - Accent2 200 2" xfId="20571"/>
    <cellStyle name="20% - Accent2 201" xfId="20572"/>
    <cellStyle name="20% - Accent2 201 2" xfId="20573"/>
    <cellStyle name="20% - Accent2 202" xfId="20574"/>
    <cellStyle name="20% - Accent2 202 2" xfId="20575"/>
    <cellStyle name="20% - Accent2 203" xfId="20576"/>
    <cellStyle name="20% - Accent2 203 2" xfId="20577"/>
    <cellStyle name="20% - Accent2 204" xfId="20578"/>
    <cellStyle name="20% - Accent2 204 2" xfId="20579"/>
    <cellStyle name="20% - Accent2 205" xfId="20580"/>
    <cellStyle name="20% - Accent2 205 2" xfId="20581"/>
    <cellStyle name="20% - Accent2 206" xfId="20582"/>
    <cellStyle name="20% - Accent2 206 2" xfId="20583"/>
    <cellStyle name="20% - Accent2 207" xfId="20584"/>
    <cellStyle name="20% - Accent2 207 2" xfId="20585"/>
    <cellStyle name="20% - Accent2 208" xfId="20586"/>
    <cellStyle name="20% - Accent2 208 2" xfId="20587"/>
    <cellStyle name="20% - Accent2 209" xfId="20588"/>
    <cellStyle name="20% - Accent2 209 2" xfId="20589"/>
    <cellStyle name="20% - Accent2 21" xfId="20590"/>
    <cellStyle name="20% - Accent2 21 2" xfId="20591"/>
    <cellStyle name="20% - Accent2 21 3" xfId="20592"/>
    <cellStyle name="20% - Accent2 210" xfId="20593"/>
    <cellStyle name="20% - Accent2 210 2" xfId="20594"/>
    <cellStyle name="20% - Accent2 211" xfId="20595"/>
    <cellStyle name="20% - Accent2 211 2" xfId="20596"/>
    <cellStyle name="20% - Accent2 212" xfId="20597"/>
    <cellStyle name="20% - Accent2 212 2" xfId="20598"/>
    <cellStyle name="20% - Accent2 213" xfId="20599"/>
    <cellStyle name="20% - Accent2 213 2" xfId="20600"/>
    <cellStyle name="20% - Accent2 214" xfId="20601"/>
    <cellStyle name="20% - Accent2 214 2" xfId="20602"/>
    <cellStyle name="20% - Accent2 215" xfId="20603"/>
    <cellStyle name="20% - Accent2 215 2" xfId="20604"/>
    <cellStyle name="20% - Accent2 216" xfId="20605"/>
    <cellStyle name="20% - Accent2 216 2" xfId="20606"/>
    <cellStyle name="20% - Accent2 217" xfId="20607"/>
    <cellStyle name="20% - Accent2 217 2" xfId="20608"/>
    <cellStyle name="20% - Accent2 218" xfId="20609"/>
    <cellStyle name="20% - Accent2 218 2" xfId="20610"/>
    <cellStyle name="20% - Accent2 219" xfId="20611"/>
    <cellStyle name="20% - Accent2 219 2" xfId="20612"/>
    <cellStyle name="20% - Accent2 22" xfId="20613"/>
    <cellStyle name="20% - Accent2 22 2" xfId="20614"/>
    <cellStyle name="20% - Accent2 22 3" xfId="20615"/>
    <cellStyle name="20% - Accent2 220" xfId="20616"/>
    <cellStyle name="20% - Accent2 220 2" xfId="20617"/>
    <cellStyle name="20% - Accent2 221" xfId="20618"/>
    <cellStyle name="20% - Accent2 221 2" xfId="20619"/>
    <cellStyle name="20% - Accent2 222" xfId="20620"/>
    <cellStyle name="20% - Accent2 222 2" xfId="20621"/>
    <cellStyle name="20% - Accent2 223" xfId="20622"/>
    <cellStyle name="20% - Accent2 223 2" xfId="20623"/>
    <cellStyle name="20% - Accent2 224" xfId="20624"/>
    <cellStyle name="20% - Accent2 224 2" xfId="20625"/>
    <cellStyle name="20% - Accent2 225" xfId="20626"/>
    <cellStyle name="20% - Accent2 225 2" xfId="20627"/>
    <cellStyle name="20% - Accent2 226" xfId="20628"/>
    <cellStyle name="20% - Accent2 226 2" xfId="20629"/>
    <cellStyle name="20% - Accent2 227" xfId="20630"/>
    <cellStyle name="20% - Accent2 227 2" xfId="20631"/>
    <cellStyle name="20% - Accent2 228" xfId="20632"/>
    <cellStyle name="20% - Accent2 228 2" xfId="20633"/>
    <cellStyle name="20% - Accent2 229" xfId="20634"/>
    <cellStyle name="20% - Accent2 229 2" xfId="20635"/>
    <cellStyle name="20% - Accent2 23" xfId="20636"/>
    <cellStyle name="20% - Accent2 23 2" xfId="20637"/>
    <cellStyle name="20% - Accent2 23 3" xfId="20638"/>
    <cellStyle name="20% - Accent2 230" xfId="20639"/>
    <cellStyle name="20% - Accent2 230 2" xfId="20640"/>
    <cellStyle name="20% - Accent2 231" xfId="20641"/>
    <cellStyle name="20% - Accent2 231 2" xfId="20642"/>
    <cellStyle name="20% - Accent2 232" xfId="20643"/>
    <cellStyle name="20% - Accent2 232 2" xfId="20644"/>
    <cellStyle name="20% - Accent2 233" xfId="20645"/>
    <cellStyle name="20% - Accent2 233 2" xfId="20646"/>
    <cellStyle name="20% - Accent2 234" xfId="20647"/>
    <cellStyle name="20% - Accent2 234 2" xfId="20648"/>
    <cellStyle name="20% - Accent2 235" xfId="20649"/>
    <cellStyle name="20% - Accent2 235 2" xfId="20650"/>
    <cellStyle name="20% - Accent2 236" xfId="20651"/>
    <cellStyle name="20% - Accent2 236 2" xfId="20652"/>
    <cellStyle name="20% - Accent2 237" xfId="20653"/>
    <cellStyle name="20% - Accent2 237 2" xfId="20654"/>
    <cellStyle name="20% - Accent2 238" xfId="20655"/>
    <cellStyle name="20% - Accent2 238 2" xfId="20656"/>
    <cellStyle name="20% - Accent2 239" xfId="20657"/>
    <cellStyle name="20% - Accent2 239 2" xfId="20658"/>
    <cellStyle name="20% - Accent2 24" xfId="20659"/>
    <cellStyle name="20% - Accent2 24 2" xfId="20660"/>
    <cellStyle name="20% - Accent2 24 3" xfId="20661"/>
    <cellStyle name="20% - Accent2 240" xfId="20662"/>
    <cellStyle name="20% - Accent2 240 2" xfId="20663"/>
    <cellStyle name="20% - Accent2 241" xfId="20664"/>
    <cellStyle name="20% - Accent2 241 2" xfId="20665"/>
    <cellStyle name="20% - Accent2 242" xfId="20666"/>
    <cellStyle name="20% - Accent2 242 2" xfId="20667"/>
    <cellStyle name="20% - Accent2 243" xfId="20668"/>
    <cellStyle name="20% - Accent2 243 2" xfId="20669"/>
    <cellStyle name="20% - Accent2 244" xfId="20670"/>
    <cellStyle name="20% - Accent2 244 2" xfId="20671"/>
    <cellStyle name="20% - Accent2 245" xfId="20672"/>
    <cellStyle name="20% - Accent2 245 2" xfId="20673"/>
    <cellStyle name="20% - Accent2 246" xfId="20674"/>
    <cellStyle name="20% - Accent2 246 2" xfId="20675"/>
    <cellStyle name="20% - Accent2 247" xfId="20676"/>
    <cellStyle name="20% - Accent2 247 2" xfId="20677"/>
    <cellStyle name="20% - Accent2 248" xfId="20678"/>
    <cellStyle name="20% - Accent2 248 2" xfId="20679"/>
    <cellStyle name="20% - Accent2 249" xfId="20680"/>
    <cellStyle name="20% - Accent2 249 2" xfId="20681"/>
    <cellStyle name="20% - Accent2 25" xfId="20682"/>
    <cellStyle name="20% - Accent2 25 2" xfId="20683"/>
    <cellStyle name="20% - Accent2 25 3" xfId="20684"/>
    <cellStyle name="20% - Accent2 250" xfId="20685"/>
    <cellStyle name="20% - Accent2 250 2" xfId="20686"/>
    <cellStyle name="20% - Accent2 251" xfId="20687"/>
    <cellStyle name="20% - Accent2 251 2" xfId="20688"/>
    <cellStyle name="20% - Accent2 252" xfId="20689"/>
    <cellStyle name="20% - Accent2 252 2" xfId="20690"/>
    <cellStyle name="20% - Accent2 253" xfId="20691"/>
    <cellStyle name="20% - Accent2 253 2" xfId="20692"/>
    <cellStyle name="20% - Accent2 254" xfId="20693"/>
    <cellStyle name="20% - Accent2 254 2" xfId="20694"/>
    <cellStyle name="20% - Accent2 255" xfId="20695"/>
    <cellStyle name="20% - Accent2 255 2" xfId="20696"/>
    <cellStyle name="20% - Accent2 256" xfId="20697"/>
    <cellStyle name="20% - Accent2 257" xfId="20698"/>
    <cellStyle name="20% - Accent2 258" xfId="20699"/>
    <cellStyle name="20% - Accent2 259" xfId="20700"/>
    <cellStyle name="20% - Accent2 26" xfId="20701"/>
    <cellStyle name="20% - Accent2 26 2" xfId="20702"/>
    <cellStyle name="20% - Accent2 26 3" xfId="20703"/>
    <cellStyle name="20% - Accent2 260" xfId="20704"/>
    <cellStyle name="20% - Accent2 261" xfId="20705"/>
    <cellStyle name="20% - Accent2 262" xfId="20706"/>
    <cellStyle name="20% - Accent2 263" xfId="20707"/>
    <cellStyle name="20% - Accent2 264" xfId="20708"/>
    <cellStyle name="20% - Accent2 27" xfId="20709"/>
    <cellStyle name="20% - Accent2 27 2" xfId="20710"/>
    <cellStyle name="20% - Accent2 27 3" xfId="20711"/>
    <cellStyle name="20% - Accent2 28" xfId="20712"/>
    <cellStyle name="20% - Accent2 28 2" xfId="20713"/>
    <cellStyle name="20% - Accent2 28 3" xfId="20714"/>
    <cellStyle name="20% - Accent2 29" xfId="20715"/>
    <cellStyle name="20% - Accent2 29 2" xfId="20716"/>
    <cellStyle name="20% - Accent2 29 3" xfId="20717"/>
    <cellStyle name="20% - Accent2 3" xfId="729"/>
    <cellStyle name="20% - Accent2 3 10" xfId="3298"/>
    <cellStyle name="20% - Accent2 3 11" xfId="3553"/>
    <cellStyle name="20% - Accent2 3 12" xfId="3436"/>
    <cellStyle name="20% - Accent2 3 13" xfId="1174"/>
    <cellStyle name="20% - Accent2 3 14" xfId="14909"/>
    <cellStyle name="20% - Accent2 3 15" xfId="20718"/>
    <cellStyle name="20% - Accent2 3 2" xfId="970"/>
    <cellStyle name="20% - Accent2 3 2 2" xfId="2079"/>
    <cellStyle name="20% - Accent2 3 2 2 2" xfId="3030"/>
    <cellStyle name="20% - Accent2 3 2 2 2 2" xfId="4920"/>
    <cellStyle name="20% - Accent2 3 2 2 2 3" xfId="5719"/>
    <cellStyle name="20% - Accent2 3 2 2 2 4" xfId="6349"/>
    <cellStyle name="20% - Accent2 3 2 2 3" xfId="4168"/>
    <cellStyle name="20% - Accent2 3 2 2 4" xfId="3629"/>
    <cellStyle name="20% - Accent2 3 2 2 5" xfId="4565"/>
    <cellStyle name="20% - Accent2 3 2 3" xfId="2129"/>
    <cellStyle name="20% - Accent2 3 2 3 2" xfId="3081"/>
    <cellStyle name="20% - Accent2 3 2 3 2 2" xfId="4971"/>
    <cellStyle name="20% - Accent2 3 2 3 2 3" xfId="5770"/>
    <cellStyle name="20% - Accent2 3 2 3 2 4" xfId="6400"/>
    <cellStyle name="20% - Accent2 3 2 3 3" xfId="4219"/>
    <cellStyle name="20% - Accent2 3 2 3 4" xfId="3369"/>
    <cellStyle name="20% - Accent2 3 2 3 5" xfId="4866"/>
    <cellStyle name="20% - Accent2 3 2 4" xfId="2702"/>
    <cellStyle name="20% - Accent2 3 2 4 2" xfId="4648"/>
    <cellStyle name="20% - Accent2 3 2 4 3" xfId="5490"/>
    <cellStyle name="20% - Accent2 3 2 4 4" xfId="6173"/>
    <cellStyle name="20% - Accent2 3 2 5" xfId="3496"/>
    <cellStyle name="20% - Accent2 3 2 6" xfId="3549"/>
    <cellStyle name="20% - Accent2 3 2 7" xfId="3440"/>
    <cellStyle name="20% - Accent2 3 2 8" xfId="20719"/>
    <cellStyle name="20% - Accent2 3 2 9" xfId="42838"/>
    <cellStyle name="20% - Accent2 3 3" xfId="1317"/>
    <cellStyle name="20% - Accent2 3 3 2" xfId="2136"/>
    <cellStyle name="20% - Accent2 3 3 2 2" xfId="3088"/>
    <cellStyle name="20% - Accent2 3 3 2 2 2" xfId="4978"/>
    <cellStyle name="20% - Accent2 3 3 2 2 3" xfId="5777"/>
    <cellStyle name="20% - Accent2 3 3 2 2 4" xfId="6407"/>
    <cellStyle name="20% - Accent2 3 3 2 3" xfId="4226"/>
    <cellStyle name="20% - Accent2 3 3 2 4" xfId="3362"/>
    <cellStyle name="20% - Accent2 3 3 2 5" xfId="4492"/>
    <cellStyle name="20% - Accent2 3 3 3" xfId="2102"/>
    <cellStyle name="20% - Accent2 3 3 3 2" xfId="3054"/>
    <cellStyle name="20% - Accent2 3 3 3 2 2" xfId="4944"/>
    <cellStyle name="20% - Accent2 3 3 3 2 3" xfId="5743"/>
    <cellStyle name="20% - Accent2 3 3 3 2 4" xfId="6373"/>
    <cellStyle name="20% - Accent2 3 3 3 3" xfId="4192"/>
    <cellStyle name="20% - Accent2 3 3 3 4" xfId="4408"/>
    <cellStyle name="20% - Accent2 3 3 3 5" xfId="5298"/>
    <cellStyle name="20% - Accent2 3 3 4" xfId="2749"/>
    <cellStyle name="20% - Accent2 3 3 4 2" xfId="4696"/>
    <cellStyle name="20% - Accent2 3 3 4 3" xfId="5538"/>
    <cellStyle name="20% - Accent2 3 3 4 4" xfId="6221"/>
    <cellStyle name="20% - Accent2 3 3 5" xfId="3579"/>
    <cellStyle name="20% - Accent2 3 3 6" xfId="4569"/>
    <cellStyle name="20% - Accent2 3 3 7" xfId="5426"/>
    <cellStyle name="20% - Accent2 3 3 8" xfId="20720"/>
    <cellStyle name="20% - Accent2 3 4" xfId="1721"/>
    <cellStyle name="20% - Accent2 3 4 2" xfId="2187"/>
    <cellStyle name="20% - Accent2 3 4 2 2" xfId="3131"/>
    <cellStyle name="20% - Accent2 3 4 2 2 2" xfId="5021"/>
    <cellStyle name="20% - Accent2 3 4 2 2 3" xfId="5820"/>
    <cellStyle name="20% - Accent2 3 4 2 2 4" xfId="6450"/>
    <cellStyle name="20% - Accent2 3 4 2 3" xfId="4273"/>
    <cellStyle name="20% - Accent2 3 4 2 4" xfId="5183"/>
    <cellStyle name="20% - Accent2 3 4 2 5" xfId="5982"/>
    <cellStyle name="20% - Accent2 3 4 3" xfId="2426"/>
    <cellStyle name="20% - Accent2 3 4 3 2" xfId="3218"/>
    <cellStyle name="20% - Accent2 3 4 3 2 2" xfId="5108"/>
    <cellStyle name="20% - Accent2 3 4 3 2 3" xfId="5907"/>
    <cellStyle name="20% - Accent2 3 4 3 2 4" xfId="6537"/>
    <cellStyle name="20% - Accent2 3 4 3 3" xfId="4449"/>
    <cellStyle name="20% - Accent2 3 4 3 4" xfId="5327"/>
    <cellStyle name="20% - Accent2 3 4 3 5" xfId="6069"/>
    <cellStyle name="20% - Accent2 3 4 4" xfId="2753"/>
    <cellStyle name="20% - Accent2 3 4 4 2" xfId="4700"/>
    <cellStyle name="20% - Accent2 3 4 4 3" xfId="5542"/>
    <cellStyle name="20% - Accent2 3 4 4 4" xfId="6225"/>
    <cellStyle name="20% - Accent2 3 4 5" xfId="3844"/>
    <cellStyle name="20% - Accent2 3 4 6" xfId="3567"/>
    <cellStyle name="20% - Accent2 3 4 7" xfId="3425"/>
    <cellStyle name="20% - Accent2 3 5" xfId="1912"/>
    <cellStyle name="20% - Accent2 3 5 2" xfId="2335"/>
    <cellStyle name="20% - Accent2 3 5 2 2" xfId="3205"/>
    <cellStyle name="20% - Accent2 3 5 2 2 2" xfId="5095"/>
    <cellStyle name="20% - Accent2 3 5 2 2 3" xfId="5894"/>
    <cellStyle name="20% - Accent2 3 5 2 2 4" xfId="6524"/>
    <cellStyle name="20% - Accent2 3 5 2 3" xfId="4391"/>
    <cellStyle name="20% - Accent2 3 5 2 4" xfId="5287"/>
    <cellStyle name="20% - Accent2 3 5 2 5" xfId="6056"/>
    <cellStyle name="20% - Accent2 3 5 3" xfId="2567"/>
    <cellStyle name="20% - Accent2 3 5 3 2" xfId="3285"/>
    <cellStyle name="20% - Accent2 3 5 3 2 2" xfId="5175"/>
    <cellStyle name="20% - Accent2 3 5 3 2 3" xfId="5974"/>
    <cellStyle name="20% - Accent2 3 5 3 2 4" xfId="6604"/>
    <cellStyle name="20% - Accent2 3 5 3 3" xfId="4553"/>
    <cellStyle name="20% - Accent2 3 5 3 4" xfId="5416"/>
    <cellStyle name="20% - Accent2 3 5 3 5" xfId="6136"/>
    <cellStyle name="20% - Accent2 3 5 4" xfId="2894"/>
    <cellStyle name="20% - Accent2 3 5 4 2" xfId="4809"/>
    <cellStyle name="20% - Accent2 3 5 4 3" xfId="5635"/>
    <cellStyle name="20% - Accent2 3 5 4 4" xfId="6292"/>
    <cellStyle name="20% - Accent2 3 5 5" xfId="4017"/>
    <cellStyle name="20% - Accent2 3 5 6" xfId="3685"/>
    <cellStyle name="20% - Accent2 3 5 7" xfId="3783"/>
    <cellStyle name="20% - Accent2 3 6" xfId="1955"/>
    <cellStyle name="20% - Accent2 3 6 2" xfId="2377"/>
    <cellStyle name="20% - Accent2 3 6 2 2" xfId="3212"/>
    <cellStyle name="20% - Accent2 3 6 2 2 2" xfId="5102"/>
    <cellStyle name="20% - Accent2 3 6 2 2 3" xfId="5901"/>
    <cellStyle name="20% - Accent2 3 6 2 2 4" xfId="6531"/>
    <cellStyle name="20% - Accent2 3 6 2 3" xfId="4419"/>
    <cellStyle name="20% - Accent2 3 6 2 4" xfId="5306"/>
    <cellStyle name="20% - Accent2 3 6 2 5" xfId="6063"/>
    <cellStyle name="20% - Accent2 3 6 3" xfId="2608"/>
    <cellStyle name="20% - Accent2 3 6 3 2" xfId="3291"/>
    <cellStyle name="20% - Accent2 3 6 3 2 2" xfId="5181"/>
    <cellStyle name="20% - Accent2 3 6 3 2 3" xfId="5980"/>
    <cellStyle name="20% - Accent2 3 6 3 2 4" xfId="6610"/>
    <cellStyle name="20% - Accent2 3 6 3 3" xfId="4581"/>
    <cellStyle name="20% - Accent2 3 6 3 4" xfId="5435"/>
    <cellStyle name="20% - Accent2 3 6 3 5" xfId="6142"/>
    <cellStyle name="20% - Accent2 3 6 4" xfId="2935"/>
    <cellStyle name="20% - Accent2 3 6 4 2" xfId="4838"/>
    <cellStyle name="20% - Accent2 3 6 4 3" xfId="5653"/>
    <cellStyle name="20% - Accent2 3 6 4 4" xfId="6298"/>
    <cellStyle name="20% - Accent2 3 6 5" xfId="4060"/>
    <cellStyle name="20% - Accent2 3 6 6" xfId="3668"/>
    <cellStyle name="20% - Accent2 3 6 7" xfId="3600"/>
    <cellStyle name="20% - Accent2 3 7" xfId="2006"/>
    <cellStyle name="20% - Accent2 3 7 2" xfId="2985"/>
    <cellStyle name="20% - Accent2 3 7 2 2" xfId="4875"/>
    <cellStyle name="20% - Accent2 3 7 2 3" xfId="5674"/>
    <cellStyle name="20% - Accent2 3 7 2 4" xfId="6304"/>
    <cellStyle name="20% - Accent2 3 7 3" xfId="4110"/>
    <cellStyle name="20% - Accent2 3 7 4" xfId="3735"/>
    <cellStyle name="20% - Accent2 3 7 5" xfId="4832"/>
    <cellStyle name="20% - Accent2 3 8" xfId="2130"/>
    <cellStyle name="20% - Accent2 3 8 2" xfId="3082"/>
    <cellStyle name="20% - Accent2 3 8 2 2" xfId="4972"/>
    <cellStyle name="20% - Accent2 3 8 2 3" xfId="5771"/>
    <cellStyle name="20% - Accent2 3 8 2 4" xfId="6401"/>
    <cellStyle name="20% - Accent2 3 8 3" xfId="4220"/>
    <cellStyle name="20% - Accent2 3 8 4" xfId="3368"/>
    <cellStyle name="20% - Accent2 3 8 5" xfId="3563"/>
    <cellStyle name="20% - Accent2 3 9" xfId="2658"/>
    <cellStyle name="20% - Accent2 3 9 2" xfId="4614"/>
    <cellStyle name="20% - Accent2 3 9 3" xfId="5457"/>
    <cellStyle name="20% - Accent2 3 9 4" xfId="6147"/>
    <cellStyle name="20% - Accent2 30" xfId="20721"/>
    <cellStyle name="20% - Accent2 30 2" xfId="20722"/>
    <cellStyle name="20% - Accent2 30 3" xfId="20723"/>
    <cellStyle name="20% - Accent2 31" xfId="20724"/>
    <cellStyle name="20% - Accent2 31 2" xfId="20725"/>
    <cellStyle name="20% - Accent2 31 3" xfId="20726"/>
    <cellStyle name="20% - Accent2 32" xfId="20727"/>
    <cellStyle name="20% - Accent2 32 2" xfId="20728"/>
    <cellStyle name="20% - Accent2 32 3" xfId="20729"/>
    <cellStyle name="20% - Accent2 33" xfId="20730"/>
    <cellStyle name="20% - Accent2 33 2" xfId="20731"/>
    <cellStyle name="20% - Accent2 33 3" xfId="20732"/>
    <cellStyle name="20% - Accent2 34" xfId="20733"/>
    <cellStyle name="20% - Accent2 34 2" xfId="20734"/>
    <cellStyle name="20% - Accent2 34 3" xfId="20735"/>
    <cellStyle name="20% - Accent2 35" xfId="20736"/>
    <cellStyle name="20% - Accent2 35 2" xfId="20737"/>
    <cellStyle name="20% - Accent2 35 3" xfId="20738"/>
    <cellStyle name="20% - Accent2 36" xfId="20739"/>
    <cellStyle name="20% - Accent2 36 2" xfId="20740"/>
    <cellStyle name="20% - Accent2 36 3" xfId="20741"/>
    <cellStyle name="20% - Accent2 37" xfId="20742"/>
    <cellStyle name="20% - Accent2 37 2" xfId="20743"/>
    <cellStyle name="20% - Accent2 37 3" xfId="20744"/>
    <cellStyle name="20% - Accent2 38" xfId="20745"/>
    <cellStyle name="20% - Accent2 38 2" xfId="20746"/>
    <cellStyle name="20% - Accent2 38 3" xfId="20747"/>
    <cellStyle name="20% - Accent2 39" xfId="20748"/>
    <cellStyle name="20% - Accent2 39 2" xfId="20749"/>
    <cellStyle name="20% - Accent2 39 3" xfId="20750"/>
    <cellStyle name="20% - Accent2 4" xfId="702"/>
    <cellStyle name="20% - Accent2 4 2" xfId="1508"/>
    <cellStyle name="20% - Accent2 4 2 2" xfId="20751"/>
    <cellStyle name="20% - Accent2 4 3" xfId="11793"/>
    <cellStyle name="20% - Accent2 4 3 2" xfId="20752"/>
    <cellStyle name="20% - Accent2 40" xfId="20753"/>
    <cellStyle name="20% - Accent2 40 2" xfId="20754"/>
    <cellStyle name="20% - Accent2 40 3" xfId="20755"/>
    <cellStyle name="20% - Accent2 41" xfId="20756"/>
    <cellStyle name="20% - Accent2 41 2" xfId="20757"/>
    <cellStyle name="20% - Accent2 41 3" xfId="20758"/>
    <cellStyle name="20% - Accent2 42" xfId="20759"/>
    <cellStyle name="20% - Accent2 42 2" xfId="20760"/>
    <cellStyle name="20% - Accent2 42 3" xfId="20761"/>
    <cellStyle name="20% - Accent2 43" xfId="20762"/>
    <cellStyle name="20% - Accent2 43 2" xfId="20763"/>
    <cellStyle name="20% - Accent2 43 3" xfId="20764"/>
    <cellStyle name="20% - Accent2 44" xfId="20765"/>
    <cellStyle name="20% - Accent2 44 2" xfId="20766"/>
    <cellStyle name="20% - Accent2 44 3" xfId="20767"/>
    <cellStyle name="20% - Accent2 45" xfId="20768"/>
    <cellStyle name="20% - Accent2 45 2" xfId="20769"/>
    <cellStyle name="20% - Accent2 45 3" xfId="20770"/>
    <cellStyle name="20% - Accent2 46" xfId="20771"/>
    <cellStyle name="20% - Accent2 46 2" xfId="20772"/>
    <cellStyle name="20% - Accent2 46 3" xfId="20773"/>
    <cellStyle name="20% - Accent2 47" xfId="20774"/>
    <cellStyle name="20% - Accent2 47 2" xfId="20775"/>
    <cellStyle name="20% - Accent2 47 3" xfId="20776"/>
    <cellStyle name="20% - Accent2 48" xfId="20777"/>
    <cellStyle name="20% - Accent2 48 2" xfId="20778"/>
    <cellStyle name="20% - Accent2 48 3" xfId="20779"/>
    <cellStyle name="20% - Accent2 49" xfId="20780"/>
    <cellStyle name="20% - Accent2 49 2" xfId="20781"/>
    <cellStyle name="20% - Accent2 49 3" xfId="20782"/>
    <cellStyle name="20% - Accent2 5" xfId="6752"/>
    <cellStyle name="20% - Accent2 5 2" xfId="20784"/>
    <cellStyle name="20% - Accent2 5 3" xfId="20785"/>
    <cellStyle name="20% - Accent2 5 4" xfId="20783"/>
    <cellStyle name="20% - Accent2 50" xfId="20786"/>
    <cellStyle name="20% - Accent2 50 2" xfId="20787"/>
    <cellStyle name="20% - Accent2 50 3" xfId="20788"/>
    <cellStyle name="20% - Accent2 51" xfId="20789"/>
    <cellStyle name="20% - Accent2 51 2" xfId="20790"/>
    <cellStyle name="20% - Accent2 51 3" xfId="20791"/>
    <cellStyle name="20% - Accent2 52" xfId="20792"/>
    <cellStyle name="20% - Accent2 52 2" xfId="20793"/>
    <cellStyle name="20% - Accent2 52 3" xfId="20794"/>
    <cellStyle name="20% - Accent2 53" xfId="20795"/>
    <cellStyle name="20% - Accent2 53 2" xfId="20796"/>
    <cellStyle name="20% - Accent2 53 3" xfId="20797"/>
    <cellStyle name="20% - Accent2 54" xfId="20798"/>
    <cellStyle name="20% - Accent2 54 2" xfId="20799"/>
    <cellStyle name="20% - Accent2 54 3" xfId="20800"/>
    <cellStyle name="20% - Accent2 55" xfId="20801"/>
    <cellStyle name="20% - Accent2 55 2" xfId="20802"/>
    <cellStyle name="20% - Accent2 55 3" xfId="20803"/>
    <cellStyle name="20% - Accent2 56" xfId="20804"/>
    <cellStyle name="20% - Accent2 56 2" xfId="20805"/>
    <cellStyle name="20% - Accent2 56 3" xfId="20806"/>
    <cellStyle name="20% - Accent2 57" xfId="20807"/>
    <cellStyle name="20% - Accent2 57 2" xfId="20808"/>
    <cellStyle name="20% - Accent2 57 3" xfId="20809"/>
    <cellStyle name="20% - Accent2 58" xfId="20810"/>
    <cellStyle name="20% - Accent2 58 2" xfId="20811"/>
    <cellStyle name="20% - Accent2 58 3" xfId="20812"/>
    <cellStyle name="20% - Accent2 59" xfId="20813"/>
    <cellStyle name="20% - Accent2 59 2" xfId="20814"/>
    <cellStyle name="20% - Accent2 59 3" xfId="20815"/>
    <cellStyle name="20% - Accent2 6" xfId="7018"/>
    <cellStyle name="20% - Accent2 6 2" xfId="20817"/>
    <cellStyle name="20% - Accent2 6 3" xfId="20818"/>
    <cellStyle name="20% - Accent2 6 4" xfId="20816"/>
    <cellStyle name="20% - Accent2 60" xfId="20819"/>
    <cellStyle name="20% - Accent2 60 2" xfId="20820"/>
    <cellStyle name="20% - Accent2 60 3" xfId="20821"/>
    <cellStyle name="20% - Accent2 61" xfId="20822"/>
    <cellStyle name="20% - Accent2 61 2" xfId="20823"/>
    <cellStyle name="20% - Accent2 61 3" xfId="20824"/>
    <cellStyle name="20% - Accent2 62" xfId="20825"/>
    <cellStyle name="20% - Accent2 62 2" xfId="20826"/>
    <cellStyle name="20% - Accent2 62 3" xfId="20827"/>
    <cellStyle name="20% - Accent2 63" xfId="20828"/>
    <cellStyle name="20% - Accent2 63 2" xfId="20829"/>
    <cellStyle name="20% - Accent2 63 3" xfId="20830"/>
    <cellStyle name="20% - Accent2 64" xfId="20831"/>
    <cellStyle name="20% - Accent2 64 2" xfId="20832"/>
    <cellStyle name="20% - Accent2 64 3" xfId="20833"/>
    <cellStyle name="20% - Accent2 65" xfId="20834"/>
    <cellStyle name="20% - Accent2 65 2" xfId="20835"/>
    <cellStyle name="20% - Accent2 65 3" xfId="20836"/>
    <cellStyle name="20% - Accent2 66" xfId="20837"/>
    <cellStyle name="20% - Accent2 66 2" xfId="20838"/>
    <cellStyle name="20% - Accent2 66 3" xfId="20839"/>
    <cellStyle name="20% - Accent2 67" xfId="20840"/>
    <cellStyle name="20% - Accent2 67 2" xfId="20841"/>
    <cellStyle name="20% - Accent2 67 3" xfId="20842"/>
    <cellStyle name="20% - Accent2 68" xfId="20843"/>
    <cellStyle name="20% - Accent2 68 2" xfId="20844"/>
    <cellStyle name="20% - Accent2 68 3" xfId="20845"/>
    <cellStyle name="20% - Accent2 69" xfId="20846"/>
    <cellStyle name="20% - Accent2 69 2" xfId="20847"/>
    <cellStyle name="20% - Accent2 69 3" xfId="20848"/>
    <cellStyle name="20% - Accent2 7" xfId="7777"/>
    <cellStyle name="20% - Accent2 7 2" xfId="20850"/>
    <cellStyle name="20% - Accent2 7 3" xfId="20851"/>
    <cellStyle name="20% - Accent2 7 4" xfId="20849"/>
    <cellStyle name="20% - Accent2 70" xfId="20852"/>
    <cellStyle name="20% - Accent2 70 2" xfId="20853"/>
    <cellStyle name="20% - Accent2 70 3" xfId="20854"/>
    <cellStyle name="20% - Accent2 71" xfId="20855"/>
    <cellStyle name="20% - Accent2 71 2" xfId="20856"/>
    <cellStyle name="20% - Accent2 71 3" xfId="20857"/>
    <cellStyle name="20% - Accent2 72" xfId="20858"/>
    <cellStyle name="20% - Accent2 72 2" xfId="20859"/>
    <cellStyle name="20% - Accent2 72 3" xfId="20860"/>
    <cellStyle name="20% - Accent2 73" xfId="20861"/>
    <cellStyle name="20% - Accent2 73 2" xfId="20862"/>
    <cellStyle name="20% - Accent2 73 3" xfId="20863"/>
    <cellStyle name="20% - Accent2 74" xfId="20864"/>
    <cellStyle name="20% - Accent2 74 2" xfId="20865"/>
    <cellStyle name="20% - Accent2 74 3" xfId="20866"/>
    <cellStyle name="20% - Accent2 75" xfId="20867"/>
    <cellStyle name="20% - Accent2 75 2" xfId="20868"/>
    <cellStyle name="20% - Accent2 75 3" xfId="20869"/>
    <cellStyle name="20% - Accent2 76" xfId="20870"/>
    <cellStyle name="20% - Accent2 76 2" xfId="20871"/>
    <cellStyle name="20% - Accent2 76 3" xfId="20872"/>
    <cellStyle name="20% - Accent2 77" xfId="20873"/>
    <cellStyle name="20% - Accent2 77 2" xfId="20874"/>
    <cellStyle name="20% - Accent2 77 3" xfId="20875"/>
    <cellStyle name="20% - Accent2 78" xfId="20876"/>
    <cellStyle name="20% - Accent2 78 2" xfId="20877"/>
    <cellStyle name="20% - Accent2 78 3" xfId="20878"/>
    <cellStyle name="20% - Accent2 79" xfId="20879"/>
    <cellStyle name="20% - Accent2 79 2" xfId="20880"/>
    <cellStyle name="20% - Accent2 79 3" xfId="20881"/>
    <cellStyle name="20% - Accent2 8" xfId="7808"/>
    <cellStyle name="20% - Accent2 8 2" xfId="20883"/>
    <cellStyle name="20% - Accent2 8 3" xfId="20884"/>
    <cellStyle name="20% - Accent2 8 4" xfId="20882"/>
    <cellStyle name="20% - Accent2 80" xfId="20885"/>
    <cellStyle name="20% - Accent2 80 2" xfId="20886"/>
    <cellStyle name="20% - Accent2 80 3" xfId="20887"/>
    <cellStyle name="20% - Accent2 81" xfId="20888"/>
    <cellStyle name="20% - Accent2 81 2" xfId="20889"/>
    <cellStyle name="20% - Accent2 81 3" xfId="20890"/>
    <cellStyle name="20% - Accent2 82" xfId="20891"/>
    <cellStyle name="20% - Accent2 82 2" xfId="20892"/>
    <cellStyle name="20% - Accent2 82 3" xfId="20893"/>
    <cellStyle name="20% - Accent2 83" xfId="20894"/>
    <cellStyle name="20% - Accent2 83 2" xfId="20895"/>
    <cellStyle name="20% - Accent2 83 3" xfId="20896"/>
    <cellStyle name="20% - Accent2 84" xfId="20897"/>
    <cellStyle name="20% - Accent2 84 2" xfId="20898"/>
    <cellStyle name="20% - Accent2 84 3" xfId="20899"/>
    <cellStyle name="20% - Accent2 85" xfId="20900"/>
    <cellStyle name="20% - Accent2 85 2" xfId="20901"/>
    <cellStyle name="20% - Accent2 85 3" xfId="20902"/>
    <cellStyle name="20% - Accent2 86" xfId="20903"/>
    <cellStyle name="20% - Accent2 86 2" xfId="20904"/>
    <cellStyle name="20% - Accent2 86 3" xfId="20905"/>
    <cellStyle name="20% - Accent2 87" xfId="20906"/>
    <cellStyle name="20% - Accent2 87 2" xfId="20907"/>
    <cellStyle name="20% - Accent2 87 3" xfId="20908"/>
    <cellStyle name="20% - Accent2 88" xfId="20909"/>
    <cellStyle name="20% - Accent2 88 2" xfId="20910"/>
    <cellStyle name="20% - Accent2 88 3" xfId="20911"/>
    <cellStyle name="20% - Accent2 89" xfId="20912"/>
    <cellStyle name="20% - Accent2 89 2" xfId="20913"/>
    <cellStyle name="20% - Accent2 89 3" xfId="20914"/>
    <cellStyle name="20% - Accent2 9" xfId="7722"/>
    <cellStyle name="20% - Accent2 9 2" xfId="20916"/>
    <cellStyle name="20% - Accent2 9 3" xfId="20917"/>
    <cellStyle name="20% - Accent2 9 4" xfId="20915"/>
    <cellStyle name="20% - Accent2 90" xfId="20918"/>
    <cellStyle name="20% - Accent2 90 2" xfId="20919"/>
    <cellStyle name="20% - Accent2 90 3" xfId="20920"/>
    <cellStyle name="20% - Accent2 91" xfId="20921"/>
    <cellStyle name="20% - Accent2 91 2" xfId="20922"/>
    <cellStyle name="20% - Accent2 91 3" xfId="20923"/>
    <cellStyle name="20% - Accent2 92" xfId="20924"/>
    <cellStyle name="20% - Accent2 92 2" xfId="20925"/>
    <cellStyle name="20% - Accent2 92 3" xfId="20926"/>
    <cellStyle name="20% - Accent2 93" xfId="20927"/>
    <cellStyle name="20% - Accent2 93 2" xfId="20928"/>
    <cellStyle name="20% - Accent2 93 3" xfId="20929"/>
    <cellStyle name="20% - Accent2 94" xfId="20930"/>
    <cellStyle name="20% - Accent2 94 2" xfId="20931"/>
    <cellStyle name="20% - Accent2 94 3" xfId="20932"/>
    <cellStyle name="20% - Accent2 95" xfId="20933"/>
    <cellStyle name="20% - Accent2 95 2" xfId="20934"/>
    <cellStyle name="20% - Accent2 95 3" xfId="20935"/>
    <cellStyle name="20% - Accent2 96" xfId="20936"/>
    <cellStyle name="20% - Accent2 96 2" xfId="20937"/>
    <cellStyle name="20% - Accent2 96 3" xfId="20938"/>
    <cellStyle name="20% - Accent2 97" xfId="20939"/>
    <cellStyle name="20% - Accent2 97 2" xfId="20940"/>
    <cellStyle name="20% - Accent2 97 3" xfId="20941"/>
    <cellStyle name="20% - Accent2 98" xfId="20942"/>
    <cellStyle name="20% - Accent2 98 2" xfId="20943"/>
    <cellStyle name="20% - Accent2 98 3" xfId="20944"/>
    <cellStyle name="20% - Accent2 99" xfId="20945"/>
    <cellStyle name="20% - Accent2 99 2" xfId="20946"/>
    <cellStyle name="20% - Accent2 99 3" xfId="20947"/>
    <cellStyle name="20% - Accent3 10" xfId="7180"/>
    <cellStyle name="20% - Accent3 10 2" xfId="20949"/>
    <cellStyle name="20% - Accent3 10 3" xfId="20950"/>
    <cellStyle name="20% - Accent3 10 4" xfId="20948"/>
    <cellStyle name="20% - Accent3 100" xfId="20951"/>
    <cellStyle name="20% - Accent3 100 2" xfId="20952"/>
    <cellStyle name="20% - Accent3 100 3" xfId="20953"/>
    <cellStyle name="20% - Accent3 101" xfId="20954"/>
    <cellStyle name="20% - Accent3 101 2" xfId="20955"/>
    <cellStyle name="20% - Accent3 101 3" xfId="20956"/>
    <cellStyle name="20% - Accent3 102" xfId="20957"/>
    <cellStyle name="20% - Accent3 102 2" xfId="20958"/>
    <cellStyle name="20% - Accent3 102 3" xfId="20959"/>
    <cellStyle name="20% - Accent3 103" xfId="20960"/>
    <cellStyle name="20% - Accent3 103 2" xfId="20961"/>
    <cellStyle name="20% - Accent3 103 3" xfId="20962"/>
    <cellStyle name="20% - Accent3 104" xfId="20963"/>
    <cellStyle name="20% - Accent3 104 2" xfId="20964"/>
    <cellStyle name="20% - Accent3 104 3" xfId="20965"/>
    <cellStyle name="20% - Accent3 105" xfId="20966"/>
    <cellStyle name="20% - Accent3 105 2" xfId="20967"/>
    <cellStyle name="20% - Accent3 105 3" xfId="20968"/>
    <cellStyle name="20% - Accent3 106" xfId="20969"/>
    <cellStyle name="20% - Accent3 106 2" xfId="20970"/>
    <cellStyle name="20% - Accent3 106 3" xfId="20971"/>
    <cellStyle name="20% - Accent3 107" xfId="20972"/>
    <cellStyle name="20% - Accent3 107 2" xfId="20973"/>
    <cellStyle name="20% - Accent3 107 3" xfId="20974"/>
    <cellStyle name="20% - Accent3 108" xfId="20975"/>
    <cellStyle name="20% - Accent3 108 2" xfId="20976"/>
    <cellStyle name="20% - Accent3 108 3" xfId="20977"/>
    <cellStyle name="20% - Accent3 109" xfId="20978"/>
    <cellStyle name="20% - Accent3 109 2" xfId="20979"/>
    <cellStyle name="20% - Accent3 109 3" xfId="20980"/>
    <cellStyle name="20% - Accent3 11" xfId="7865"/>
    <cellStyle name="20% - Accent3 11 2" xfId="20982"/>
    <cellStyle name="20% - Accent3 11 3" xfId="20983"/>
    <cellStyle name="20% - Accent3 11 4" xfId="20981"/>
    <cellStyle name="20% - Accent3 110" xfId="20984"/>
    <cellStyle name="20% - Accent3 110 2" xfId="20985"/>
    <cellStyle name="20% - Accent3 110 3" xfId="20986"/>
    <cellStyle name="20% - Accent3 111" xfId="20987"/>
    <cellStyle name="20% - Accent3 111 2" xfId="20988"/>
    <cellStyle name="20% - Accent3 111 3" xfId="20989"/>
    <cellStyle name="20% - Accent3 112" xfId="20990"/>
    <cellStyle name="20% - Accent3 112 2" xfId="20991"/>
    <cellStyle name="20% - Accent3 112 3" xfId="20992"/>
    <cellStyle name="20% - Accent3 113" xfId="20993"/>
    <cellStyle name="20% - Accent3 113 2" xfId="20994"/>
    <cellStyle name="20% - Accent3 113 3" xfId="20995"/>
    <cellStyle name="20% - Accent3 114" xfId="20996"/>
    <cellStyle name="20% - Accent3 114 2" xfId="20997"/>
    <cellStyle name="20% - Accent3 114 3" xfId="20998"/>
    <cellStyle name="20% - Accent3 115" xfId="20999"/>
    <cellStyle name="20% - Accent3 115 2" xfId="21000"/>
    <cellStyle name="20% - Accent3 115 3" xfId="21001"/>
    <cellStyle name="20% - Accent3 116" xfId="21002"/>
    <cellStyle name="20% - Accent3 116 2" xfId="21003"/>
    <cellStyle name="20% - Accent3 116 3" xfId="21004"/>
    <cellStyle name="20% - Accent3 117" xfId="21005"/>
    <cellStyle name="20% - Accent3 117 2" xfId="21006"/>
    <cellStyle name="20% - Accent3 117 3" xfId="21007"/>
    <cellStyle name="20% - Accent3 118" xfId="21008"/>
    <cellStyle name="20% - Accent3 118 2" xfId="21009"/>
    <cellStyle name="20% - Accent3 118 3" xfId="21010"/>
    <cellStyle name="20% - Accent3 119" xfId="21011"/>
    <cellStyle name="20% - Accent3 119 2" xfId="21012"/>
    <cellStyle name="20% - Accent3 119 3" xfId="21013"/>
    <cellStyle name="20% - Accent3 12" xfId="7881"/>
    <cellStyle name="20% - Accent3 12 2" xfId="21015"/>
    <cellStyle name="20% - Accent3 12 3" xfId="21016"/>
    <cellStyle name="20% - Accent3 12 4" xfId="21014"/>
    <cellStyle name="20% - Accent3 120" xfId="21017"/>
    <cellStyle name="20% - Accent3 120 2" xfId="21018"/>
    <cellStyle name="20% - Accent3 120 3" xfId="21019"/>
    <cellStyle name="20% - Accent3 121" xfId="21020"/>
    <cellStyle name="20% - Accent3 121 2" xfId="21021"/>
    <cellStyle name="20% - Accent3 121 3" xfId="21022"/>
    <cellStyle name="20% - Accent3 122" xfId="21023"/>
    <cellStyle name="20% - Accent3 122 2" xfId="21024"/>
    <cellStyle name="20% - Accent3 122 3" xfId="21025"/>
    <cellStyle name="20% - Accent3 123" xfId="21026"/>
    <cellStyle name="20% - Accent3 123 2" xfId="21027"/>
    <cellStyle name="20% - Accent3 123 3" xfId="21028"/>
    <cellStyle name="20% - Accent3 124" xfId="21029"/>
    <cellStyle name="20% - Accent3 124 2" xfId="21030"/>
    <cellStyle name="20% - Accent3 124 3" xfId="21031"/>
    <cellStyle name="20% - Accent3 125" xfId="21032"/>
    <cellStyle name="20% - Accent3 125 2" xfId="21033"/>
    <cellStyle name="20% - Accent3 125 3" xfId="21034"/>
    <cellStyle name="20% - Accent3 126" xfId="21035"/>
    <cellStyle name="20% - Accent3 126 2" xfId="21036"/>
    <cellStyle name="20% - Accent3 126 3" xfId="21037"/>
    <cellStyle name="20% - Accent3 127" xfId="21038"/>
    <cellStyle name="20% - Accent3 127 2" xfId="21039"/>
    <cellStyle name="20% - Accent3 127 3" xfId="21040"/>
    <cellStyle name="20% - Accent3 128" xfId="21041"/>
    <cellStyle name="20% - Accent3 128 2" xfId="21042"/>
    <cellStyle name="20% - Accent3 128 3" xfId="21043"/>
    <cellStyle name="20% - Accent3 129" xfId="21044"/>
    <cellStyle name="20% - Accent3 129 2" xfId="21045"/>
    <cellStyle name="20% - Accent3 129 3" xfId="21046"/>
    <cellStyle name="20% - Accent3 13" xfId="7895"/>
    <cellStyle name="20% - Accent3 13 2" xfId="21048"/>
    <cellStyle name="20% - Accent3 13 3" xfId="21049"/>
    <cellStyle name="20% - Accent3 13 4" xfId="21047"/>
    <cellStyle name="20% - Accent3 130" xfId="21050"/>
    <cellStyle name="20% - Accent3 130 2" xfId="21051"/>
    <cellStyle name="20% - Accent3 130 3" xfId="21052"/>
    <cellStyle name="20% - Accent3 131" xfId="21053"/>
    <cellStyle name="20% - Accent3 131 2" xfId="21054"/>
    <cellStyle name="20% - Accent3 131 3" xfId="21055"/>
    <cellStyle name="20% - Accent3 132" xfId="21056"/>
    <cellStyle name="20% - Accent3 132 2" xfId="21057"/>
    <cellStyle name="20% - Accent3 132 3" xfId="21058"/>
    <cellStyle name="20% - Accent3 133" xfId="21059"/>
    <cellStyle name="20% - Accent3 133 2" xfId="21060"/>
    <cellStyle name="20% - Accent3 133 3" xfId="21061"/>
    <cellStyle name="20% - Accent3 134" xfId="21062"/>
    <cellStyle name="20% - Accent3 134 2" xfId="21063"/>
    <cellStyle name="20% - Accent3 134 3" xfId="21064"/>
    <cellStyle name="20% - Accent3 135" xfId="21065"/>
    <cellStyle name="20% - Accent3 135 2" xfId="21066"/>
    <cellStyle name="20% - Accent3 135 3" xfId="21067"/>
    <cellStyle name="20% - Accent3 136" xfId="21068"/>
    <cellStyle name="20% - Accent3 136 2" xfId="21069"/>
    <cellStyle name="20% - Accent3 136 3" xfId="21070"/>
    <cellStyle name="20% - Accent3 137" xfId="21071"/>
    <cellStyle name="20% - Accent3 137 2" xfId="21072"/>
    <cellStyle name="20% - Accent3 137 3" xfId="21073"/>
    <cellStyle name="20% - Accent3 138" xfId="21074"/>
    <cellStyle name="20% - Accent3 138 2" xfId="21075"/>
    <cellStyle name="20% - Accent3 138 3" xfId="21076"/>
    <cellStyle name="20% - Accent3 139" xfId="21077"/>
    <cellStyle name="20% - Accent3 139 2" xfId="21078"/>
    <cellStyle name="20% - Accent3 139 3" xfId="21079"/>
    <cellStyle name="20% - Accent3 14" xfId="21080"/>
    <cellStyle name="20% - Accent3 14 2" xfId="21081"/>
    <cellStyle name="20% - Accent3 14 3" xfId="21082"/>
    <cellStyle name="20% - Accent3 140" xfId="21083"/>
    <cellStyle name="20% - Accent3 140 2" xfId="21084"/>
    <cellStyle name="20% - Accent3 140 3" xfId="21085"/>
    <cellStyle name="20% - Accent3 141" xfId="21086"/>
    <cellStyle name="20% - Accent3 141 2" xfId="21087"/>
    <cellStyle name="20% - Accent3 141 3" xfId="21088"/>
    <cellStyle name="20% - Accent3 142" xfId="21089"/>
    <cellStyle name="20% - Accent3 142 2" xfId="21090"/>
    <cellStyle name="20% - Accent3 142 3" xfId="21091"/>
    <cellStyle name="20% - Accent3 143" xfId="21092"/>
    <cellStyle name="20% - Accent3 143 2" xfId="21093"/>
    <cellStyle name="20% - Accent3 143 3" xfId="21094"/>
    <cellStyle name="20% - Accent3 144" xfId="21095"/>
    <cellStyle name="20% - Accent3 144 2" xfId="21096"/>
    <cellStyle name="20% - Accent3 144 3" xfId="21097"/>
    <cellStyle name="20% - Accent3 145" xfId="21098"/>
    <cellStyle name="20% - Accent3 145 2" xfId="21099"/>
    <cellStyle name="20% - Accent3 145 3" xfId="21100"/>
    <cellStyle name="20% - Accent3 146" xfId="21101"/>
    <cellStyle name="20% - Accent3 146 2" xfId="21102"/>
    <cellStyle name="20% - Accent3 146 3" xfId="21103"/>
    <cellStyle name="20% - Accent3 147" xfId="21104"/>
    <cellStyle name="20% - Accent3 147 2" xfId="21105"/>
    <cellStyle name="20% - Accent3 147 3" xfId="21106"/>
    <cellStyle name="20% - Accent3 148" xfId="21107"/>
    <cellStyle name="20% - Accent3 148 2" xfId="21108"/>
    <cellStyle name="20% - Accent3 148 3" xfId="21109"/>
    <cellStyle name="20% - Accent3 149" xfId="21110"/>
    <cellStyle name="20% - Accent3 149 2" xfId="21111"/>
    <cellStyle name="20% - Accent3 149 3" xfId="21112"/>
    <cellStyle name="20% - Accent3 15" xfId="21113"/>
    <cellStyle name="20% - Accent3 15 2" xfId="21114"/>
    <cellStyle name="20% - Accent3 15 3" xfId="21115"/>
    <cellStyle name="20% - Accent3 150" xfId="21116"/>
    <cellStyle name="20% - Accent3 150 2" xfId="21117"/>
    <cellStyle name="20% - Accent3 150 3" xfId="21118"/>
    <cellStyle name="20% - Accent3 151" xfId="21119"/>
    <cellStyle name="20% - Accent3 151 2" xfId="21120"/>
    <cellStyle name="20% - Accent3 151 3" xfId="21121"/>
    <cellStyle name="20% - Accent3 152" xfId="21122"/>
    <cellStyle name="20% - Accent3 152 2" xfId="21123"/>
    <cellStyle name="20% - Accent3 152 3" xfId="21124"/>
    <cellStyle name="20% - Accent3 153" xfId="21125"/>
    <cellStyle name="20% - Accent3 153 2" xfId="21126"/>
    <cellStyle name="20% - Accent3 153 3" xfId="21127"/>
    <cellStyle name="20% - Accent3 154" xfId="21128"/>
    <cellStyle name="20% - Accent3 154 2" xfId="21129"/>
    <cellStyle name="20% - Accent3 154 3" xfId="21130"/>
    <cellStyle name="20% - Accent3 155" xfId="21131"/>
    <cellStyle name="20% - Accent3 155 2" xfId="21132"/>
    <cellStyle name="20% - Accent3 155 3" xfId="21133"/>
    <cellStyle name="20% - Accent3 156" xfId="21134"/>
    <cellStyle name="20% - Accent3 156 2" xfId="21135"/>
    <cellStyle name="20% - Accent3 156 3" xfId="21136"/>
    <cellStyle name="20% - Accent3 157" xfId="21137"/>
    <cellStyle name="20% - Accent3 157 2" xfId="21138"/>
    <cellStyle name="20% - Accent3 157 3" xfId="21139"/>
    <cellStyle name="20% - Accent3 158" xfId="21140"/>
    <cellStyle name="20% - Accent3 158 2" xfId="21141"/>
    <cellStyle name="20% - Accent3 158 3" xfId="21142"/>
    <cellStyle name="20% - Accent3 159" xfId="21143"/>
    <cellStyle name="20% - Accent3 159 2" xfId="21144"/>
    <cellStyle name="20% - Accent3 159 3" xfId="21145"/>
    <cellStyle name="20% - Accent3 16" xfId="21146"/>
    <cellStyle name="20% - Accent3 16 2" xfId="21147"/>
    <cellStyle name="20% - Accent3 16 3" xfId="21148"/>
    <cellStyle name="20% - Accent3 160" xfId="21149"/>
    <cellStyle name="20% - Accent3 160 2" xfId="21150"/>
    <cellStyle name="20% - Accent3 160 3" xfId="21151"/>
    <cellStyle name="20% - Accent3 161" xfId="21152"/>
    <cellStyle name="20% - Accent3 161 2" xfId="21153"/>
    <cellStyle name="20% - Accent3 161 3" xfId="21154"/>
    <cellStyle name="20% - Accent3 162" xfId="21155"/>
    <cellStyle name="20% - Accent3 162 2" xfId="21156"/>
    <cellStyle name="20% - Accent3 162 3" xfId="21157"/>
    <cellStyle name="20% - Accent3 163" xfId="21158"/>
    <cellStyle name="20% - Accent3 163 2" xfId="21159"/>
    <cellStyle name="20% - Accent3 163 3" xfId="21160"/>
    <cellStyle name="20% - Accent3 164" xfId="21161"/>
    <cellStyle name="20% - Accent3 164 2" xfId="21162"/>
    <cellStyle name="20% - Accent3 164 3" xfId="21163"/>
    <cellStyle name="20% - Accent3 165" xfId="21164"/>
    <cellStyle name="20% - Accent3 165 2" xfId="21165"/>
    <cellStyle name="20% - Accent3 165 3" xfId="21166"/>
    <cellStyle name="20% - Accent3 166" xfId="21167"/>
    <cellStyle name="20% - Accent3 166 2" xfId="21168"/>
    <cellStyle name="20% - Accent3 166 3" xfId="21169"/>
    <cellStyle name="20% - Accent3 167" xfId="21170"/>
    <cellStyle name="20% - Accent3 167 2" xfId="21171"/>
    <cellStyle name="20% - Accent3 167 3" xfId="21172"/>
    <cellStyle name="20% - Accent3 168" xfId="21173"/>
    <cellStyle name="20% - Accent3 168 2" xfId="21174"/>
    <cellStyle name="20% - Accent3 168 3" xfId="21175"/>
    <cellStyle name="20% - Accent3 169" xfId="21176"/>
    <cellStyle name="20% - Accent3 169 2" xfId="21177"/>
    <cellStyle name="20% - Accent3 169 3" xfId="21178"/>
    <cellStyle name="20% - Accent3 17" xfId="21179"/>
    <cellStyle name="20% - Accent3 17 2" xfId="21180"/>
    <cellStyle name="20% - Accent3 17 3" xfId="21181"/>
    <cellStyle name="20% - Accent3 170" xfId="21182"/>
    <cellStyle name="20% - Accent3 170 2" xfId="21183"/>
    <cellStyle name="20% - Accent3 170 3" xfId="21184"/>
    <cellStyle name="20% - Accent3 171" xfId="21185"/>
    <cellStyle name="20% - Accent3 171 2" xfId="21186"/>
    <cellStyle name="20% - Accent3 171 3" xfId="21187"/>
    <cellStyle name="20% - Accent3 172" xfId="21188"/>
    <cellStyle name="20% - Accent3 172 2" xfId="21189"/>
    <cellStyle name="20% - Accent3 172 3" xfId="21190"/>
    <cellStyle name="20% - Accent3 173" xfId="21191"/>
    <cellStyle name="20% - Accent3 173 2" xfId="21192"/>
    <cellStyle name="20% - Accent3 173 3" xfId="21193"/>
    <cellStyle name="20% - Accent3 174" xfId="21194"/>
    <cellStyle name="20% - Accent3 174 2" xfId="21195"/>
    <cellStyle name="20% - Accent3 174 3" xfId="21196"/>
    <cellStyle name="20% - Accent3 175" xfId="21197"/>
    <cellStyle name="20% - Accent3 175 2" xfId="21198"/>
    <cellStyle name="20% - Accent3 175 3" xfId="21199"/>
    <cellStyle name="20% - Accent3 176" xfId="21200"/>
    <cellStyle name="20% - Accent3 176 2" xfId="21201"/>
    <cellStyle name="20% - Accent3 176 3" xfId="21202"/>
    <cellStyle name="20% - Accent3 177" xfId="21203"/>
    <cellStyle name="20% - Accent3 177 2" xfId="21204"/>
    <cellStyle name="20% - Accent3 177 3" xfId="21205"/>
    <cellStyle name="20% - Accent3 178" xfId="21206"/>
    <cellStyle name="20% - Accent3 178 2" xfId="21207"/>
    <cellStyle name="20% - Accent3 178 3" xfId="21208"/>
    <cellStyle name="20% - Accent3 179" xfId="21209"/>
    <cellStyle name="20% - Accent3 179 2" xfId="21210"/>
    <cellStyle name="20% - Accent3 179 3" xfId="21211"/>
    <cellStyle name="20% - Accent3 18" xfId="21212"/>
    <cellStyle name="20% - Accent3 18 2" xfId="21213"/>
    <cellStyle name="20% - Accent3 18 3" xfId="21214"/>
    <cellStyle name="20% - Accent3 180" xfId="21215"/>
    <cellStyle name="20% - Accent3 180 2" xfId="21216"/>
    <cellStyle name="20% - Accent3 180 3" xfId="21217"/>
    <cellStyle name="20% - Accent3 181" xfId="21218"/>
    <cellStyle name="20% - Accent3 181 2" xfId="21219"/>
    <cellStyle name="20% - Accent3 181 3" xfId="21220"/>
    <cellStyle name="20% - Accent3 182" xfId="21221"/>
    <cellStyle name="20% - Accent3 182 2" xfId="21222"/>
    <cellStyle name="20% - Accent3 182 3" xfId="21223"/>
    <cellStyle name="20% - Accent3 183" xfId="21224"/>
    <cellStyle name="20% - Accent3 183 2" xfId="21225"/>
    <cellStyle name="20% - Accent3 183 3" xfId="21226"/>
    <cellStyle name="20% - Accent3 184" xfId="21227"/>
    <cellStyle name="20% - Accent3 184 2" xfId="21228"/>
    <cellStyle name="20% - Accent3 184 3" xfId="21229"/>
    <cellStyle name="20% - Accent3 185" xfId="21230"/>
    <cellStyle name="20% - Accent3 185 2" xfId="21231"/>
    <cellStyle name="20% - Accent3 185 3" xfId="21232"/>
    <cellStyle name="20% - Accent3 186" xfId="21233"/>
    <cellStyle name="20% - Accent3 186 2" xfId="21234"/>
    <cellStyle name="20% - Accent3 186 3" xfId="21235"/>
    <cellStyle name="20% - Accent3 187" xfId="21236"/>
    <cellStyle name="20% - Accent3 187 2" xfId="21237"/>
    <cellStyle name="20% - Accent3 187 3" xfId="21238"/>
    <cellStyle name="20% - Accent3 188" xfId="21239"/>
    <cellStyle name="20% - Accent3 188 2" xfId="21240"/>
    <cellStyle name="20% - Accent3 188 3" xfId="21241"/>
    <cellStyle name="20% - Accent3 189" xfId="21242"/>
    <cellStyle name="20% - Accent3 189 2" xfId="21243"/>
    <cellStyle name="20% - Accent3 189 3" xfId="21244"/>
    <cellStyle name="20% - Accent3 19" xfId="21245"/>
    <cellStyle name="20% - Accent3 19 2" xfId="21246"/>
    <cellStyle name="20% - Accent3 19 3" xfId="21247"/>
    <cellStyle name="20% - Accent3 190" xfId="21248"/>
    <cellStyle name="20% - Accent3 190 2" xfId="21249"/>
    <cellStyle name="20% - Accent3 190 3" xfId="21250"/>
    <cellStyle name="20% - Accent3 191" xfId="21251"/>
    <cellStyle name="20% - Accent3 191 2" xfId="21252"/>
    <cellStyle name="20% - Accent3 191 3" xfId="21253"/>
    <cellStyle name="20% - Accent3 192" xfId="21254"/>
    <cellStyle name="20% - Accent3 192 2" xfId="21255"/>
    <cellStyle name="20% - Accent3 192 3" xfId="21256"/>
    <cellStyle name="20% - Accent3 193" xfId="21257"/>
    <cellStyle name="20% - Accent3 193 2" xfId="21258"/>
    <cellStyle name="20% - Accent3 194" xfId="21259"/>
    <cellStyle name="20% - Accent3 194 2" xfId="21260"/>
    <cellStyle name="20% - Accent3 195" xfId="21261"/>
    <cellStyle name="20% - Accent3 195 2" xfId="21262"/>
    <cellStyle name="20% - Accent3 196" xfId="21263"/>
    <cellStyle name="20% - Accent3 196 2" xfId="21264"/>
    <cellStyle name="20% - Accent3 197" xfId="21265"/>
    <cellStyle name="20% - Accent3 197 2" xfId="21266"/>
    <cellStyle name="20% - Accent3 198" xfId="21267"/>
    <cellStyle name="20% - Accent3 198 2" xfId="21268"/>
    <cellStyle name="20% - Accent3 199" xfId="21269"/>
    <cellStyle name="20% - Accent3 199 2" xfId="21270"/>
    <cellStyle name="20% - Accent3 2" xfId="161"/>
    <cellStyle name="20% - Accent3 2 10" xfId="3300"/>
    <cellStyle name="20% - Accent3 2 11" xfId="4643"/>
    <cellStyle name="20% - Accent3 2 12" xfId="5485"/>
    <cellStyle name="20% - Accent3 2 13" xfId="1120"/>
    <cellStyle name="20% - Accent3 2 14" xfId="7201"/>
    <cellStyle name="20% - Accent3 2 15" xfId="7659"/>
    <cellStyle name="20% - Accent3 2 16" xfId="7662"/>
    <cellStyle name="20% - Accent3 2 17" xfId="7234"/>
    <cellStyle name="20% - Accent3 2 18" xfId="7554"/>
    <cellStyle name="20% - Accent3 2 19" xfId="6985"/>
    <cellStyle name="20% - Accent3 2 2" xfId="730"/>
    <cellStyle name="20% - Accent3 2 2 10" xfId="21271"/>
    <cellStyle name="20% - Accent3 2 2 2" xfId="2080"/>
    <cellStyle name="20% - Accent3 2 2 2 2" xfId="3031"/>
    <cellStyle name="20% - Accent3 2 2 2 2 2" xfId="4921"/>
    <cellStyle name="20% - Accent3 2 2 2 2 3" xfId="5720"/>
    <cellStyle name="20% - Accent3 2 2 2 2 4" xfId="6350"/>
    <cellStyle name="20% - Accent3 2 2 2 3" xfId="4169"/>
    <cellStyle name="20% - Accent3 2 2 2 4" xfId="3622"/>
    <cellStyle name="20% - Accent3 2 2 2 5" xfId="4808"/>
    <cellStyle name="20% - Accent3 2 2 3" xfId="2075"/>
    <cellStyle name="20% - Accent3 2 2 3 2" xfId="3026"/>
    <cellStyle name="20% - Accent3 2 2 3 2 2" xfId="4916"/>
    <cellStyle name="20% - Accent3 2 2 3 2 3" xfId="5715"/>
    <cellStyle name="20% - Accent3 2 2 3 2 4" xfId="6345"/>
    <cellStyle name="20% - Accent3 2 2 3 3" xfId="4164"/>
    <cellStyle name="20% - Accent3 2 2 3 4" xfId="3653"/>
    <cellStyle name="20% - Accent3 2 2 3 5" xfId="3674"/>
    <cellStyle name="20% - Accent3 2 2 4" xfId="2703"/>
    <cellStyle name="20% - Accent3 2 2 4 2" xfId="4649"/>
    <cellStyle name="20% - Accent3 2 2 4 3" xfId="5491"/>
    <cellStyle name="20% - Accent3 2 2 4 4" xfId="6174"/>
    <cellStyle name="20% - Accent3 2 2 5" xfId="3497"/>
    <cellStyle name="20% - Accent3 2 2 6" xfId="4641"/>
    <cellStyle name="20% - Accent3 2 2 7" xfId="5484"/>
    <cellStyle name="20% - Accent3 2 2 8" xfId="1173"/>
    <cellStyle name="20% - Accent3 2 2 9" xfId="11848"/>
    <cellStyle name="20% - Accent3 2 20" xfId="7342"/>
    <cellStyle name="20% - Accent3 2 21" xfId="7331"/>
    <cellStyle name="20% - Accent3 2 22" xfId="7611"/>
    <cellStyle name="20% - Accent3 2 23" xfId="9938"/>
    <cellStyle name="20% - Accent3 2 3" xfId="1033"/>
    <cellStyle name="20% - Accent3 2 3 2" xfId="2125"/>
    <cellStyle name="20% - Accent3 2 3 2 2" xfId="3077"/>
    <cellStyle name="20% - Accent3 2 3 2 2 2" xfId="4967"/>
    <cellStyle name="20% - Accent3 2 3 2 2 3" xfId="5766"/>
    <cellStyle name="20% - Accent3 2 3 2 2 4" xfId="6396"/>
    <cellStyle name="20% - Accent3 2 3 2 3" xfId="4215"/>
    <cellStyle name="20% - Accent3 2 3 2 4" xfId="3874"/>
    <cellStyle name="20% - Accent3 2 3 2 5" xfId="4807"/>
    <cellStyle name="20% - Accent3 2 3 3" xfId="2101"/>
    <cellStyle name="20% - Accent3 2 3 3 2" xfId="3053"/>
    <cellStyle name="20% - Accent3 2 3 3 2 2" xfId="4943"/>
    <cellStyle name="20% - Accent3 2 3 3 2 3" xfId="5742"/>
    <cellStyle name="20% - Accent3 2 3 3 2 4" xfId="6372"/>
    <cellStyle name="20% - Accent3 2 3 3 3" xfId="4191"/>
    <cellStyle name="20% - Accent3 2 3 3 4" xfId="4570"/>
    <cellStyle name="20% - Accent3 2 3 3 5" xfId="5427"/>
    <cellStyle name="20% - Accent3 2 3 4" xfId="2745"/>
    <cellStyle name="20% - Accent3 2 3 4 2" xfId="4692"/>
    <cellStyle name="20% - Accent3 2 3 4 3" xfId="5534"/>
    <cellStyle name="20% - Accent3 2 3 4 4" xfId="6217"/>
    <cellStyle name="20% - Accent3 2 3 5" xfId="3548"/>
    <cellStyle name="20% - Accent3 2 3 6" xfId="3441"/>
    <cellStyle name="20% - Accent3 2 3 7" xfId="3951"/>
    <cellStyle name="20% - Accent3 2 3 8" xfId="21272"/>
    <cellStyle name="20% - Accent3 2 4" xfId="1722"/>
    <cellStyle name="20% - Accent3 2 4 2" xfId="2188"/>
    <cellStyle name="20% - Accent3 2 4 2 2" xfId="3132"/>
    <cellStyle name="20% - Accent3 2 4 2 2 2" xfId="5022"/>
    <cellStyle name="20% - Accent3 2 4 2 2 3" xfId="5821"/>
    <cellStyle name="20% - Accent3 2 4 2 2 4" xfId="6451"/>
    <cellStyle name="20% - Accent3 2 4 2 3" xfId="4274"/>
    <cellStyle name="20% - Accent3 2 4 2 4" xfId="5184"/>
    <cellStyle name="20% - Accent3 2 4 2 5" xfId="5983"/>
    <cellStyle name="20% - Accent3 2 4 3" xfId="2427"/>
    <cellStyle name="20% - Accent3 2 4 3 2" xfId="3219"/>
    <cellStyle name="20% - Accent3 2 4 3 2 2" xfId="5109"/>
    <cellStyle name="20% - Accent3 2 4 3 2 3" xfId="5908"/>
    <cellStyle name="20% - Accent3 2 4 3 2 4" xfId="6538"/>
    <cellStyle name="20% - Accent3 2 4 3 3" xfId="4450"/>
    <cellStyle name="20% - Accent3 2 4 3 4" xfId="5328"/>
    <cellStyle name="20% - Accent3 2 4 3 5" xfId="6070"/>
    <cellStyle name="20% - Accent3 2 4 4" xfId="2754"/>
    <cellStyle name="20% - Accent3 2 4 4 2" xfId="4701"/>
    <cellStyle name="20% - Accent3 2 4 4 3" xfId="5543"/>
    <cellStyle name="20% - Accent3 2 4 4 4" xfId="6226"/>
    <cellStyle name="20% - Accent3 2 4 5" xfId="3845"/>
    <cellStyle name="20% - Accent3 2 4 6" xfId="3521"/>
    <cellStyle name="20% - Accent3 2 4 7" xfId="3891"/>
    <cellStyle name="20% - Accent3 2 5" xfId="1794"/>
    <cellStyle name="20% - Accent3 2 5 2" xfId="2227"/>
    <cellStyle name="20% - Accent3 2 5 2 2" xfId="3170"/>
    <cellStyle name="20% - Accent3 2 5 2 2 2" xfId="5060"/>
    <cellStyle name="20% - Accent3 2 5 2 2 3" xfId="5859"/>
    <cellStyle name="20% - Accent3 2 5 2 2 4" xfId="6489"/>
    <cellStyle name="20% - Accent3 2 5 2 3" xfId="4312"/>
    <cellStyle name="20% - Accent3 2 5 2 4" xfId="5222"/>
    <cellStyle name="20% - Accent3 2 5 2 5" xfId="6021"/>
    <cellStyle name="20% - Accent3 2 5 3" xfId="2463"/>
    <cellStyle name="20% - Accent3 2 5 3 2" xfId="3254"/>
    <cellStyle name="20% - Accent3 2 5 3 2 2" xfId="5144"/>
    <cellStyle name="20% - Accent3 2 5 3 2 3" xfId="5943"/>
    <cellStyle name="20% - Accent3 2 5 3 2 4" xfId="6573"/>
    <cellStyle name="20% - Accent3 2 5 3 3" xfId="4485"/>
    <cellStyle name="20% - Accent3 2 5 3 4" xfId="5363"/>
    <cellStyle name="20% - Accent3 2 5 3 5" xfId="6105"/>
    <cellStyle name="20% - Accent3 2 5 4" xfId="2790"/>
    <cellStyle name="20% - Accent3 2 5 4 2" xfId="4736"/>
    <cellStyle name="20% - Accent3 2 5 4 3" xfId="5578"/>
    <cellStyle name="20% - Accent3 2 5 4 4" xfId="6261"/>
    <cellStyle name="20% - Accent3 2 5 5" xfId="3903"/>
    <cellStyle name="20% - Accent3 2 5 6" xfId="3705"/>
    <cellStyle name="20% - Accent3 2 5 7" xfId="4016"/>
    <cellStyle name="20% - Accent3 2 6" xfId="1867"/>
    <cellStyle name="20% - Accent3 2 6 2" xfId="2292"/>
    <cellStyle name="20% - Accent3 2 6 2 2" xfId="3188"/>
    <cellStyle name="20% - Accent3 2 6 2 2 2" xfId="5078"/>
    <cellStyle name="20% - Accent3 2 6 2 2 3" xfId="5877"/>
    <cellStyle name="20% - Accent3 2 6 2 2 4" xfId="6507"/>
    <cellStyle name="20% - Accent3 2 6 2 3" xfId="4360"/>
    <cellStyle name="20% - Accent3 2 6 2 4" xfId="5258"/>
    <cellStyle name="20% - Accent3 2 6 2 5" xfId="6039"/>
    <cellStyle name="20% - Accent3 2 6 3" xfId="2527"/>
    <cellStyle name="20% - Accent3 2 6 3 2" xfId="3271"/>
    <cellStyle name="20% - Accent3 2 6 3 2 2" xfId="5161"/>
    <cellStyle name="20% - Accent3 2 6 3 2 3" xfId="5960"/>
    <cellStyle name="20% - Accent3 2 6 3 2 4" xfId="6590"/>
    <cellStyle name="20% - Accent3 2 6 3 3" xfId="4525"/>
    <cellStyle name="20% - Accent3 2 6 3 4" xfId="5394"/>
    <cellStyle name="20% - Accent3 2 6 3 5" xfId="6122"/>
    <cellStyle name="20% - Accent3 2 6 4" xfId="2854"/>
    <cellStyle name="20% - Accent3 2 6 4 2" xfId="4781"/>
    <cellStyle name="20% - Accent3 2 6 4 3" xfId="5612"/>
    <cellStyle name="20% - Accent3 2 6 4 4" xfId="6278"/>
    <cellStyle name="20% - Accent3 2 6 5" xfId="3973"/>
    <cellStyle name="20% - Accent3 2 6 6" xfId="4806"/>
    <cellStyle name="20% - Accent3 2 6 7" xfId="5634"/>
    <cellStyle name="20% - Accent3 2 7" xfId="2007"/>
    <cellStyle name="20% - Accent3 2 7 2" xfId="2986"/>
    <cellStyle name="20% - Accent3 2 7 2 2" xfId="4876"/>
    <cellStyle name="20% - Accent3 2 7 2 3" xfId="5675"/>
    <cellStyle name="20% - Accent3 2 7 2 4" xfId="6305"/>
    <cellStyle name="20% - Accent3 2 7 3" xfId="4111"/>
    <cellStyle name="20% - Accent3 2 7 4" xfId="3731"/>
    <cellStyle name="20% - Accent3 2 7 5" xfId="4588"/>
    <cellStyle name="20% - Accent3 2 8" xfId="2210"/>
    <cellStyle name="20% - Accent3 2 8 2" xfId="3154"/>
    <cellStyle name="20% - Accent3 2 8 2 2" xfId="5044"/>
    <cellStyle name="20% - Accent3 2 8 2 3" xfId="5843"/>
    <cellStyle name="20% - Accent3 2 8 2 4" xfId="6473"/>
    <cellStyle name="20% - Accent3 2 8 3" xfId="4296"/>
    <cellStyle name="20% - Accent3 2 8 4" xfId="5206"/>
    <cellStyle name="20% - Accent3 2 8 5" xfId="6005"/>
    <cellStyle name="20% - Accent3 2 9" xfId="2659"/>
    <cellStyle name="20% - Accent3 2 9 2" xfId="4615"/>
    <cellStyle name="20% - Accent3 2 9 3" xfId="5458"/>
    <cellStyle name="20% - Accent3 2 9 4" xfId="6148"/>
    <cellStyle name="20% - Accent3 20" xfId="21273"/>
    <cellStyle name="20% - Accent3 20 2" xfId="21274"/>
    <cellStyle name="20% - Accent3 20 3" xfId="21275"/>
    <cellStyle name="20% - Accent3 200" xfId="21276"/>
    <cellStyle name="20% - Accent3 200 2" xfId="21277"/>
    <cellStyle name="20% - Accent3 201" xfId="21278"/>
    <cellStyle name="20% - Accent3 201 2" xfId="21279"/>
    <cellStyle name="20% - Accent3 202" xfId="21280"/>
    <cellStyle name="20% - Accent3 202 2" xfId="21281"/>
    <cellStyle name="20% - Accent3 203" xfId="21282"/>
    <cellStyle name="20% - Accent3 203 2" xfId="21283"/>
    <cellStyle name="20% - Accent3 204" xfId="21284"/>
    <cellStyle name="20% - Accent3 204 2" xfId="21285"/>
    <cellStyle name="20% - Accent3 205" xfId="21286"/>
    <cellStyle name="20% - Accent3 205 2" xfId="21287"/>
    <cellStyle name="20% - Accent3 206" xfId="21288"/>
    <cellStyle name="20% - Accent3 206 2" xfId="21289"/>
    <cellStyle name="20% - Accent3 207" xfId="21290"/>
    <cellStyle name="20% - Accent3 207 2" xfId="21291"/>
    <cellStyle name="20% - Accent3 208" xfId="21292"/>
    <cellStyle name="20% - Accent3 208 2" xfId="21293"/>
    <cellStyle name="20% - Accent3 209" xfId="21294"/>
    <cellStyle name="20% - Accent3 209 2" xfId="21295"/>
    <cellStyle name="20% - Accent3 21" xfId="21296"/>
    <cellStyle name="20% - Accent3 21 2" xfId="21297"/>
    <cellStyle name="20% - Accent3 21 3" xfId="21298"/>
    <cellStyle name="20% - Accent3 210" xfId="21299"/>
    <cellStyle name="20% - Accent3 210 2" xfId="21300"/>
    <cellStyle name="20% - Accent3 211" xfId="21301"/>
    <cellStyle name="20% - Accent3 211 2" xfId="21302"/>
    <cellStyle name="20% - Accent3 212" xfId="21303"/>
    <cellStyle name="20% - Accent3 212 2" xfId="21304"/>
    <cellStyle name="20% - Accent3 213" xfId="21305"/>
    <cellStyle name="20% - Accent3 213 2" xfId="21306"/>
    <cellStyle name="20% - Accent3 214" xfId="21307"/>
    <cellStyle name="20% - Accent3 214 2" xfId="21308"/>
    <cellStyle name="20% - Accent3 215" xfId="21309"/>
    <cellStyle name="20% - Accent3 215 2" xfId="21310"/>
    <cellStyle name="20% - Accent3 216" xfId="21311"/>
    <cellStyle name="20% - Accent3 216 2" xfId="21312"/>
    <cellStyle name="20% - Accent3 217" xfId="21313"/>
    <cellStyle name="20% - Accent3 217 2" xfId="21314"/>
    <cellStyle name="20% - Accent3 218" xfId="21315"/>
    <cellStyle name="20% - Accent3 218 2" xfId="21316"/>
    <cellStyle name="20% - Accent3 219" xfId="21317"/>
    <cellStyle name="20% - Accent3 219 2" xfId="21318"/>
    <cellStyle name="20% - Accent3 22" xfId="21319"/>
    <cellStyle name="20% - Accent3 22 2" xfId="21320"/>
    <cellStyle name="20% - Accent3 22 3" xfId="21321"/>
    <cellStyle name="20% - Accent3 220" xfId="21322"/>
    <cellStyle name="20% - Accent3 220 2" xfId="21323"/>
    <cellStyle name="20% - Accent3 221" xfId="21324"/>
    <cellStyle name="20% - Accent3 221 2" xfId="21325"/>
    <cellStyle name="20% - Accent3 222" xfId="21326"/>
    <cellStyle name="20% - Accent3 222 2" xfId="21327"/>
    <cellStyle name="20% - Accent3 223" xfId="21328"/>
    <cellStyle name="20% - Accent3 223 2" xfId="21329"/>
    <cellStyle name="20% - Accent3 224" xfId="21330"/>
    <cellStyle name="20% - Accent3 224 2" xfId="21331"/>
    <cellStyle name="20% - Accent3 225" xfId="21332"/>
    <cellStyle name="20% - Accent3 225 2" xfId="21333"/>
    <cellStyle name="20% - Accent3 226" xfId="21334"/>
    <cellStyle name="20% - Accent3 226 2" xfId="21335"/>
    <cellStyle name="20% - Accent3 227" xfId="21336"/>
    <cellStyle name="20% - Accent3 227 2" xfId="21337"/>
    <cellStyle name="20% - Accent3 228" xfId="21338"/>
    <cellStyle name="20% - Accent3 228 2" xfId="21339"/>
    <cellStyle name="20% - Accent3 229" xfId="21340"/>
    <cellStyle name="20% - Accent3 229 2" xfId="21341"/>
    <cellStyle name="20% - Accent3 23" xfId="21342"/>
    <cellStyle name="20% - Accent3 23 2" xfId="21343"/>
    <cellStyle name="20% - Accent3 23 3" xfId="21344"/>
    <cellStyle name="20% - Accent3 230" xfId="21345"/>
    <cellStyle name="20% - Accent3 230 2" xfId="21346"/>
    <cellStyle name="20% - Accent3 231" xfId="21347"/>
    <cellStyle name="20% - Accent3 231 2" xfId="21348"/>
    <cellStyle name="20% - Accent3 232" xfId="21349"/>
    <cellStyle name="20% - Accent3 232 2" xfId="21350"/>
    <cellStyle name="20% - Accent3 233" xfId="21351"/>
    <cellStyle name="20% - Accent3 233 2" xfId="21352"/>
    <cellStyle name="20% - Accent3 234" xfId="21353"/>
    <cellStyle name="20% - Accent3 234 2" xfId="21354"/>
    <cellStyle name="20% - Accent3 235" xfId="21355"/>
    <cellStyle name="20% - Accent3 235 2" xfId="21356"/>
    <cellStyle name="20% - Accent3 236" xfId="21357"/>
    <cellStyle name="20% - Accent3 236 2" xfId="21358"/>
    <cellStyle name="20% - Accent3 237" xfId="21359"/>
    <cellStyle name="20% - Accent3 237 2" xfId="21360"/>
    <cellStyle name="20% - Accent3 238" xfId="21361"/>
    <cellStyle name="20% - Accent3 238 2" xfId="21362"/>
    <cellStyle name="20% - Accent3 239" xfId="21363"/>
    <cellStyle name="20% - Accent3 239 2" xfId="21364"/>
    <cellStyle name="20% - Accent3 24" xfId="21365"/>
    <cellStyle name="20% - Accent3 24 2" xfId="21366"/>
    <cellStyle name="20% - Accent3 24 3" xfId="21367"/>
    <cellStyle name="20% - Accent3 240" xfId="21368"/>
    <cellStyle name="20% - Accent3 240 2" xfId="21369"/>
    <cellStyle name="20% - Accent3 241" xfId="21370"/>
    <cellStyle name="20% - Accent3 241 2" xfId="21371"/>
    <cellStyle name="20% - Accent3 242" xfId="21372"/>
    <cellStyle name="20% - Accent3 242 2" xfId="21373"/>
    <cellStyle name="20% - Accent3 243" xfId="21374"/>
    <cellStyle name="20% - Accent3 243 2" xfId="21375"/>
    <cellStyle name="20% - Accent3 244" xfId="21376"/>
    <cellStyle name="20% - Accent3 244 2" xfId="21377"/>
    <cellStyle name="20% - Accent3 245" xfId="21378"/>
    <cellStyle name="20% - Accent3 245 2" xfId="21379"/>
    <cellStyle name="20% - Accent3 246" xfId="21380"/>
    <cellStyle name="20% - Accent3 246 2" xfId="21381"/>
    <cellStyle name="20% - Accent3 247" xfId="21382"/>
    <cellStyle name="20% - Accent3 247 2" xfId="21383"/>
    <cellStyle name="20% - Accent3 248" xfId="21384"/>
    <cellStyle name="20% - Accent3 248 2" xfId="21385"/>
    <cellStyle name="20% - Accent3 249" xfId="21386"/>
    <cellStyle name="20% - Accent3 249 2" xfId="21387"/>
    <cellStyle name="20% - Accent3 25" xfId="21388"/>
    <cellStyle name="20% - Accent3 25 2" xfId="21389"/>
    <cellStyle name="20% - Accent3 25 3" xfId="21390"/>
    <cellStyle name="20% - Accent3 250" xfId="21391"/>
    <cellStyle name="20% - Accent3 250 2" xfId="21392"/>
    <cellStyle name="20% - Accent3 251" xfId="21393"/>
    <cellStyle name="20% - Accent3 251 2" xfId="21394"/>
    <cellStyle name="20% - Accent3 252" xfId="21395"/>
    <cellStyle name="20% - Accent3 252 2" xfId="21396"/>
    <cellStyle name="20% - Accent3 253" xfId="21397"/>
    <cellStyle name="20% - Accent3 253 2" xfId="21398"/>
    <cellStyle name="20% - Accent3 254" xfId="21399"/>
    <cellStyle name="20% - Accent3 254 2" xfId="21400"/>
    <cellStyle name="20% - Accent3 255" xfId="21401"/>
    <cellStyle name="20% - Accent3 255 2" xfId="21402"/>
    <cellStyle name="20% - Accent3 256" xfId="21403"/>
    <cellStyle name="20% - Accent3 257" xfId="21404"/>
    <cellStyle name="20% - Accent3 258" xfId="21405"/>
    <cellStyle name="20% - Accent3 259" xfId="21406"/>
    <cellStyle name="20% - Accent3 26" xfId="21407"/>
    <cellStyle name="20% - Accent3 26 2" xfId="21408"/>
    <cellStyle name="20% - Accent3 26 3" xfId="21409"/>
    <cellStyle name="20% - Accent3 260" xfId="21410"/>
    <cellStyle name="20% - Accent3 261" xfId="21411"/>
    <cellStyle name="20% - Accent3 262" xfId="21412"/>
    <cellStyle name="20% - Accent3 263" xfId="21413"/>
    <cellStyle name="20% - Accent3 264" xfId="21414"/>
    <cellStyle name="20% - Accent3 27" xfId="21415"/>
    <cellStyle name="20% - Accent3 27 2" xfId="21416"/>
    <cellStyle name="20% - Accent3 27 3" xfId="21417"/>
    <cellStyle name="20% - Accent3 28" xfId="21418"/>
    <cellStyle name="20% - Accent3 28 2" xfId="21419"/>
    <cellStyle name="20% - Accent3 28 3" xfId="21420"/>
    <cellStyle name="20% - Accent3 29" xfId="21421"/>
    <cellStyle name="20% - Accent3 29 2" xfId="21422"/>
    <cellStyle name="20% - Accent3 29 3" xfId="21423"/>
    <cellStyle name="20% - Accent3 3" xfId="731"/>
    <cellStyle name="20% - Accent3 3 10" xfId="3301"/>
    <cellStyle name="20% - Accent3 3 11" xfId="4153"/>
    <cellStyle name="20% - Accent3 3 12" xfId="4777"/>
    <cellStyle name="20% - Accent3 3 13" xfId="1022"/>
    <cellStyle name="20% - Accent3 3 14" xfId="14906"/>
    <cellStyle name="20% - Accent3 3 15" xfId="21424"/>
    <cellStyle name="20% - Accent3 3 2" xfId="1037"/>
    <cellStyle name="20% - Accent3 3 2 2" xfId="2081"/>
    <cellStyle name="20% - Accent3 3 2 2 2" xfId="3032"/>
    <cellStyle name="20% - Accent3 3 2 2 2 2" xfId="4922"/>
    <cellStyle name="20% - Accent3 3 2 2 2 3" xfId="5721"/>
    <cellStyle name="20% - Accent3 3 2 2 2 4" xfId="6351"/>
    <cellStyle name="20% - Accent3 3 2 2 3" xfId="4170"/>
    <cellStyle name="20% - Accent3 3 2 2 4" xfId="3615"/>
    <cellStyle name="20% - Accent3 3 2 2 5" xfId="3582"/>
    <cellStyle name="20% - Accent3 3 2 3" xfId="2172"/>
    <cellStyle name="20% - Accent3 3 2 3 2" xfId="3118"/>
    <cellStyle name="20% - Accent3 3 2 3 2 2" xfId="5008"/>
    <cellStyle name="20% - Accent3 3 2 3 2 3" xfId="5807"/>
    <cellStyle name="20% - Accent3 3 2 3 2 4" xfId="6437"/>
    <cellStyle name="20% - Accent3 3 2 3 3" xfId="4260"/>
    <cellStyle name="20% - Accent3 3 2 3 4" xfId="3329"/>
    <cellStyle name="20% - Accent3 3 2 3 5" xfId="3739"/>
    <cellStyle name="20% - Accent3 3 2 4" xfId="2704"/>
    <cellStyle name="20% - Accent3 3 2 4 2" xfId="4650"/>
    <cellStyle name="20% - Accent3 3 2 4 3" xfId="5492"/>
    <cellStyle name="20% - Accent3 3 2 4 4" xfId="6175"/>
    <cellStyle name="20% - Accent3 3 2 5" xfId="3498"/>
    <cellStyle name="20% - Accent3 3 2 6" xfId="4156"/>
    <cellStyle name="20% - Accent3 3 2 7" xfId="4763"/>
    <cellStyle name="20% - Accent3 3 2 8" xfId="21425"/>
    <cellStyle name="20% - Accent3 3 2 9" xfId="42861"/>
    <cellStyle name="20% - Accent3 3 3" xfId="1028"/>
    <cellStyle name="20% - Accent3 3 3 2" xfId="2124"/>
    <cellStyle name="20% - Accent3 3 3 2 2" xfId="3076"/>
    <cellStyle name="20% - Accent3 3 3 2 2 2" xfId="4966"/>
    <cellStyle name="20% - Accent3 3 3 2 2 3" xfId="5765"/>
    <cellStyle name="20% - Accent3 3 3 2 2 4" xfId="6395"/>
    <cellStyle name="20% - Accent3 3 3 2 3" xfId="4214"/>
    <cellStyle name="20% - Accent3 3 3 2 4" xfId="3955"/>
    <cellStyle name="20% - Accent3 3 3 2 5" xfId="3631"/>
    <cellStyle name="20% - Accent3 3 3 3" xfId="2218"/>
    <cellStyle name="20% - Accent3 3 3 3 2" xfId="3161"/>
    <cellStyle name="20% - Accent3 3 3 3 2 2" xfId="5051"/>
    <cellStyle name="20% - Accent3 3 3 3 2 3" xfId="5850"/>
    <cellStyle name="20% - Accent3 3 3 3 2 4" xfId="6480"/>
    <cellStyle name="20% - Accent3 3 3 3 3" xfId="4303"/>
    <cellStyle name="20% - Accent3 3 3 3 4" xfId="5213"/>
    <cellStyle name="20% - Accent3 3 3 3 5" xfId="6012"/>
    <cellStyle name="20% - Accent3 3 3 4" xfId="2744"/>
    <cellStyle name="20% - Accent3 3 3 4 2" xfId="4691"/>
    <cellStyle name="20% - Accent3 3 3 4 3" xfId="5533"/>
    <cellStyle name="20% - Accent3 3 3 4 4" xfId="6216"/>
    <cellStyle name="20% - Accent3 3 3 5" xfId="3547"/>
    <cellStyle name="20% - Accent3 3 3 6" xfId="3442"/>
    <cellStyle name="20% - Accent3 3 3 7" xfId="3886"/>
    <cellStyle name="20% - Accent3 3 3 8" xfId="21426"/>
    <cellStyle name="20% - Accent3 3 4" xfId="1723"/>
    <cellStyle name="20% - Accent3 3 4 2" xfId="2189"/>
    <cellStyle name="20% - Accent3 3 4 2 2" xfId="3133"/>
    <cellStyle name="20% - Accent3 3 4 2 2 2" xfId="5023"/>
    <cellStyle name="20% - Accent3 3 4 2 2 3" xfId="5822"/>
    <cellStyle name="20% - Accent3 3 4 2 2 4" xfId="6452"/>
    <cellStyle name="20% - Accent3 3 4 2 3" xfId="4275"/>
    <cellStyle name="20% - Accent3 3 4 2 4" xfId="5185"/>
    <cellStyle name="20% - Accent3 3 4 2 5" xfId="5984"/>
    <cellStyle name="20% - Accent3 3 4 3" xfId="2428"/>
    <cellStyle name="20% - Accent3 3 4 3 2" xfId="3220"/>
    <cellStyle name="20% - Accent3 3 4 3 2 2" xfId="5110"/>
    <cellStyle name="20% - Accent3 3 4 3 2 3" xfId="5909"/>
    <cellStyle name="20% - Accent3 3 4 3 2 4" xfId="6539"/>
    <cellStyle name="20% - Accent3 3 4 3 3" xfId="4451"/>
    <cellStyle name="20% - Accent3 3 4 3 4" xfId="5329"/>
    <cellStyle name="20% - Accent3 3 4 3 5" xfId="6071"/>
    <cellStyle name="20% - Accent3 3 4 4" xfId="2755"/>
    <cellStyle name="20% - Accent3 3 4 4 2" xfId="4702"/>
    <cellStyle name="20% - Accent3 3 4 4 3" xfId="5544"/>
    <cellStyle name="20% - Accent3 3 4 4 4" xfId="6227"/>
    <cellStyle name="20% - Accent3 3 4 5" xfId="3846"/>
    <cellStyle name="20% - Accent3 3 4 6" xfId="4638"/>
    <cellStyle name="20% - Accent3 3 4 7" xfId="5481"/>
    <cellStyle name="20% - Accent3 3 5" xfId="1893"/>
    <cellStyle name="20% - Accent3 3 5 2" xfId="2316"/>
    <cellStyle name="20% - Accent3 3 5 2 2" xfId="3203"/>
    <cellStyle name="20% - Accent3 3 5 2 2 2" xfId="5093"/>
    <cellStyle name="20% - Accent3 3 5 2 2 3" xfId="5892"/>
    <cellStyle name="20% - Accent3 3 5 2 2 4" xfId="6522"/>
    <cellStyle name="20% - Accent3 3 5 2 3" xfId="4379"/>
    <cellStyle name="20% - Accent3 3 5 2 4" xfId="5277"/>
    <cellStyle name="20% - Accent3 3 5 2 5" xfId="6054"/>
    <cellStyle name="20% - Accent3 3 5 3" xfId="2548"/>
    <cellStyle name="20% - Accent3 3 5 3 2" xfId="3283"/>
    <cellStyle name="20% - Accent3 3 5 3 2 2" xfId="5173"/>
    <cellStyle name="20% - Accent3 3 5 3 2 3" xfId="5972"/>
    <cellStyle name="20% - Accent3 3 5 3 2 4" xfId="6602"/>
    <cellStyle name="20% - Accent3 3 5 3 3" xfId="4543"/>
    <cellStyle name="20% - Accent3 3 5 3 4" xfId="5409"/>
    <cellStyle name="20% - Accent3 3 5 3 5" xfId="6134"/>
    <cellStyle name="20% - Accent3 3 5 4" xfId="2875"/>
    <cellStyle name="20% - Accent3 3 5 4 2" xfId="4797"/>
    <cellStyle name="20% - Accent3 3 5 4 3" xfId="5627"/>
    <cellStyle name="20% - Accent3 3 5 4 4" xfId="6290"/>
    <cellStyle name="20% - Accent3 3 5 5" xfId="3997"/>
    <cellStyle name="20% - Accent3 3 5 6" xfId="4536"/>
    <cellStyle name="20% - Accent3 3 5 7" xfId="5405"/>
    <cellStyle name="20% - Accent3 3 6" xfId="1936"/>
    <cellStyle name="20% - Accent3 3 6 2" xfId="2358"/>
    <cellStyle name="20% - Accent3 3 6 2 2" xfId="3210"/>
    <cellStyle name="20% - Accent3 3 6 2 2 2" xfId="5100"/>
    <cellStyle name="20% - Accent3 3 6 2 2 3" xfId="5899"/>
    <cellStyle name="20% - Accent3 3 6 2 2 4" xfId="6529"/>
    <cellStyle name="20% - Accent3 3 6 2 3" xfId="4406"/>
    <cellStyle name="20% - Accent3 3 6 2 4" xfId="5297"/>
    <cellStyle name="20% - Accent3 3 6 2 5" xfId="6061"/>
    <cellStyle name="20% - Accent3 3 6 3" xfId="2589"/>
    <cellStyle name="20% - Accent3 3 6 3 2" xfId="3289"/>
    <cellStyle name="20% - Accent3 3 6 3 2 2" xfId="5179"/>
    <cellStyle name="20% - Accent3 3 6 3 2 3" xfId="5978"/>
    <cellStyle name="20% - Accent3 3 6 3 2 4" xfId="6608"/>
    <cellStyle name="20% - Accent3 3 6 3 3" xfId="4568"/>
    <cellStyle name="20% - Accent3 3 6 3 4" xfId="5425"/>
    <cellStyle name="20% - Accent3 3 6 3 5" xfId="6140"/>
    <cellStyle name="20% - Accent3 3 6 4" xfId="2916"/>
    <cellStyle name="20% - Accent3 3 6 4 2" xfId="4825"/>
    <cellStyle name="20% - Accent3 3 6 4 3" xfId="5645"/>
    <cellStyle name="20% - Accent3 3 6 4 4" xfId="6296"/>
    <cellStyle name="20% - Accent3 3 6 5" xfId="4041"/>
    <cellStyle name="20% - Accent3 3 6 6" xfId="4800"/>
    <cellStyle name="20% - Accent3 3 6 7" xfId="5630"/>
    <cellStyle name="20% - Accent3 3 7" xfId="2008"/>
    <cellStyle name="20% - Accent3 3 7 2" xfId="2987"/>
    <cellStyle name="20% - Accent3 3 7 2 2" xfId="4877"/>
    <cellStyle name="20% - Accent3 3 7 2 3" xfId="5676"/>
    <cellStyle name="20% - Accent3 3 7 2 4" xfId="6306"/>
    <cellStyle name="20% - Accent3 3 7 3" xfId="4112"/>
    <cellStyle name="20% - Accent3 3 7 4" xfId="4848"/>
    <cellStyle name="20% - Accent3 3 7 5" xfId="5658"/>
    <cellStyle name="20% - Accent3 3 8" xfId="2302"/>
    <cellStyle name="20% - Accent3 3 8 2" xfId="3196"/>
    <cellStyle name="20% - Accent3 3 8 2 2" xfId="5086"/>
    <cellStyle name="20% - Accent3 3 8 2 3" xfId="5885"/>
    <cellStyle name="20% - Accent3 3 8 2 4" xfId="6515"/>
    <cellStyle name="20% - Accent3 3 8 3" xfId="4370"/>
    <cellStyle name="20% - Accent3 3 8 4" xfId="5268"/>
    <cellStyle name="20% - Accent3 3 8 5" xfId="6047"/>
    <cellStyle name="20% - Accent3 3 9" xfId="2660"/>
    <cellStyle name="20% - Accent3 3 9 2" xfId="4616"/>
    <cellStyle name="20% - Accent3 3 9 3" xfId="5459"/>
    <cellStyle name="20% - Accent3 3 9 4" xfId="6149"/>
    <cellStyle name="20% - Accent3 30" xfId="21427"/>
    <cellStyle name="20% - Accent3 30 2" xfId="21428"/>
    <cellStyle name="20% - Accent3 30 3" xfId="21429"/>
    <cellStyle name="20% - Accent3 31" xfId="21430"/>
    <cellStyle name="20% - Accent3 31 2" xfId="21431"/>
    <cellStyle name="20% - Accent3 31 3" xfId="21432"/>
    <cellStyle name="20% - Accent3 32" xfId="21433"/>
    <cellStyle name="20% - Accent3 32 2" xfId="21434"/>
    <cellStyle name="20% - Accent3 32 3" xfId="21435"/>
    <cellStyle name="20% - Accent3 33" xfId="21436"/>
    <cellStyle name="20% - Accent3 33 2" xfId="21437"/>
    <cellStyle name="20% - Accent3 33 3" xfId="21438"/>
    <cellStyle name="20% - Accent3 34" xfId="21439"/>
    <cellStyle name="20% - Accent3 34 2" xfId="21440"/>
    <cellStyle name="20% - Accent3 34 3" xfId="21441"/>
    <cellStyle name="20% - Accent3 35" xfId="21442"/>
    <cellStyle name="20% - Accent3 35 2" xfId="21443"/>
    <cellStyle name="20% - Accent3 35 3" xfId="21444"/>
    <cellStyle name="20% - Accent3 36" xfId="21445"/>
    <cellStyle name="20% - Accent3 36 2" xfId="21446"/>
    <cellStyle name="20% - Accent3 36 3" xfId="21447"/>
    <cellStyle name="20% - Accent3 37" xfId="21448"/>
    <cellStyle name="20% - Accent3 37 2" xfId="21449"/>
    <cellStyle name="20% - Accent3 37 3" xfId="21450"/>
    <cellStyle name="20% - Accent3 38" xfId="21451"/>
    <cellStyle name="20% - Accent3 38 2" xfId="21452"/>
    <cellStyle name="20% - Accent3 38 3" xfId="21453"/>
    <cellStyle name="20% - Accent3 39" xfId="21454"/>
    <cellStyle name="20% - Accent3 39 2" xfId="21455"/>
    <cellStyle name="20% - Accent3 39 3" xfId="21456"/>
    <cellStyle name="20% - Accent3 4" xfId="706"/>
    <cellStyle name="20% - Accent3 4 2" xfId="1815"/>
    <cellStyle name="20% - Accent3 4 2 2" xfId="21457"/>
    <cellStyle name="20% - Accent3 4 3" xfId="11797"/>
    <cellStyle name="20% - Accent3 4 3 2" xfId="21458"/>
    <cellStyle name="20% - Accent3 40" xfId="21459"/>
    <cellStyle name="20% - Accent3 40 2" xfId="21460"/>
    <cellStyle name="20% - Accent3 40 3" xfId="21461"/>
    <cellStyle name="20% - Accent3 41" xfId="21462"/>
    <cellStyle name="20% - Accent3 41 2" xfId="21463"/>
    <cellStyle name="20% - Accent3 41 3" xfId="21464"/>
    <cellStyle name="20% - Accent3 42" xfId="21465"/>
    <cellStyle name="20% - Accent3 42 2" xfId="21466"/>
    <cellStyle name="20% - Accent3 42 3" xfId="21467"/>
    <cellStyle name="20% - Accent3 43" xfId="21468"/>
    <cellStyle name="20% - Accent3 43 2" xfId="21469"/>
    <cellStyle name="20% - Accent3 43 3" xfId="21470"/>
    <cellStyle name="20% - Accent3 44" xfId="21471"/>
    <cellStyle name="20% - Accent3 44 2" xfId="21472"/>
    <cellStyle name="20% - Accent3 44 3" xfId="21473"/>
    <cellStyle name="20% - Accent3 45" xfId="21474"/>
    <cellStyle name="20% - Accent3 45 2" xfId="21475"/>
    <cellStyle name="20% - Accent3 45 3" xfId="21476"/>
    <cellStyle name="20% - Accent3 46" xfId="21477"/>
    <cellStyle name="20% - Accent3 46 2" xfId="21478"/>
    <cellStyle name="20% - Accent3 46 3" xfId="21479"/>
    <cellStyle name="20% - Accent3 47" xfId="21480"/>
    <cellStyle name="20% - Accent3 47 2" xfId="21481"/>
    <cellStyle name="20% - Accent3 47 3" xfId="21482"/>
    <cellStyle name="20% - Accent3 48" xfId="21483"/>
    <cellStyle name="20% - Accent3 48 2" xfId="21484"/>
    <cellStyle name="20% - Accent3 48 3" xfId="21485"/>
    <cellStyle name="20% - Accent3 49" xfId="21486"/>
    <cellStyle name="20% - Accent3 49 2" xfId="21487"/>
    <cellStyle name="20% - Accent3 49 3" xfId="21488"/>
    <cellStyle name="20% - Accent3 5" xfId="7713"/>
    <cellStyle name="20% - Accent3 5 2" xfId="21490"/>
    <cellStyle name="20% - Accent3 5 3" xfId="21491"/>
    <cellStyle name="20% - Accent3 5 4" xfId="21489"/>
    <cellStyle name="20% - Accent3 50" xfId="21492"/>
    <cellStyle name="20% - Accent3 50 2" xfId="21493"/>
    <cellStyle name="20% - Accent3 50 3" xfId="21494"/>
    <cellStyle name="20% - Accent3 51" xfId="21495"/>
    <cellStyle name="20% - Accent3 51 2" xfId="21496"/>
    <cellStyle name="20% - Accent3 51 3" xfId="21497"/>
    <cellStyle name="20% - Accent3 52" xfId="21498"/>
    <cellStyle name="20% - Accent3 52 2" xfId="21499"/>
    <cellStyle name="20% - Accent3 52 3" xfId="21500"/>
    <cellStyle name="20% - Accent3 53" xfId="21501"/>
    <cellStyle name="20% - Accent3 53 2" xfId="21502"/>
    <cellStyle name="20% - Accent3 53 3" xfId="21503"/>
    <cellStyle name="20% - Accent3 54" xfId="21504"/>
    <cellStyle name="20% - Accent3 54 2" xfId="21505"/>
    <cellStyle name="20% - Accent3 54 3" xfId="21506"/>
    <cellStyle name="20% - Accent3 55" xfId="21507"/>
    <cellStyle name="20% - Accent3 55 2" xfId="21508"/>
    <cellStyle name="20% - Accent3 55 3" xfId="21509"/>
    <cellStyle name="20% - Accent3 56" xfId="21510"/>
    <cellStyle name="20% - Accent3 56 2" xfId="21511"/>
    <cellStyle name="20% - Accent3 56 3" xfId="21512"/>
    <cellStyle name="20% - Accent3 57" xfId="21513"/>
    <cellStyle name="20% - Accent3 57 2" xfId="21514"/>
    <cellStyle name="20% - Accent3 57 3" xfId="21515"/>
    <cellStyle name="20% - Accent3 58" xfId="21516"/>
    <cellStyle name="20% - Accent3 58 2" xfId="21517"/>
    <cellStyle name="20% - Accent3 58 3" xfId="21518"/>
    <cellStyle name="20% - Accent3 59" xfId="21519"/>
    <cellStyle name="20% - Accent3 59 2" xfId="21520"/>
    <cellStyle name="20% - Accent3 59 3" xfId="21521"/>
    <cellStyle name="20% - Accent3 6" xfId="7745"/>
    <cellStyle name="20% - Accent3 6 2" xfId="21523"/>
    <cellStyle name="20% - Accent3 6 3" xfId="21524"/>
    <cellStyle name="20% - Accent3 6 4" xfId="21522"/>
    <cellStyle name="20% - Accent3 60" xfId="21525"/>
    <cellStyle name="20% - Accent3 60 2" xfId="21526"/>
    <cellStyle name="20% - Accent3 60 3" xfId="21527"/>
    <cellStyle name="20% - Accent3 61" xfId="21528"/>
    <cellStyle name="20% - Accent3 61 2" xfId="21529"/>
    <cellStyle name="20% - Accent3 61 3" xfId="21530"/>
    <cellStyle name="20% - Accent3 62" xfId="21531"/>
    <cellStyle name="20% - Accent3 62 2" xfId="21532"/>
    <cellStyle name="20% - Accent3 62 3" xfId="21533"/>
    <cellStyle name="20% - Accent3 63" xfId="21534"/>
    <cellStyle name="20% - Accent3 63 2" xfId="21535"/>
    <cellStyle name="20% - Accent3 63 3" xfId="21536"/>
    <cellStyle name="20% - Accent3 64" xfId="21537"/>
    <cellStyle name="20% - Accent3 64 2" xfId="21538"/>
    <cellStyle name="20% - Accent3 64 3" xfId="21539"/>
    <cellStyle name="20% - Accent3 65" xfId="21540"/>
    <cellStyle name="20% - Accent3 65 2" xfId="21541"/>
    <cellStyle name="20% - Accent3 65 3" xfId="21542"/>
    <cellStyle name="20% - Accent3 66" xfId="21543"/>
    <cellStyle name="20% - Accent3 66 2" xfId="21544"/>
    <cellStyle name="20% - Accent3 66 3" xfId="21545"/>
    <cellStyle name="20% - Accent3 67" xfId="21546"/>
    <cellStyle name="20% - Accent3 67 2" xfId="21547"/>
    <cellStyle name="20% - Accent3 67 3" xfId="21548"/>
    <cellStyle name="20% - Accent3 68" xfId="21549"/>
    <cellStyle name="20% - Accent3 68 2" xfId="21550"/>
    <cellStyle name="20% - Accent3 68 3" xfId="21551"/>
    <cellStyle name="20% - Accent3 69" xfId="21552"/>
    <cellStyle name="20% - Accent3 69 2" xfId="21553"/>
    <cellStyle name="20% - Accent3 69 3" xfId="21554"/>
    <cellStyle name="20% - Accent3 7" xfId="7435"/>
    <cellStyle name="20% - Accent3 7 2" xfId="21556"/>
    <cellStyle name="20% - Accent3 7 3" xfId="21557"/>
    <cellStyle name="20% - Accent3 7 4" xfId="21555"/>
    <cellStyle name="20% - Accent3 70" xfId="21558"/>
    <cellStyle name="20% - Accent3 70 2" xfId="21559"/>
    <cellStyle name="20% - Accent3 70 3" xfId="21560"/>
    <cellStyle name="20% - Accent3 71" xfId="21561"/>
    <cellStyle name="20% - Accent3 71 2" xfId="21562"/>
    <cellStyle name="20% - Accent3 71 3" xfId="21563"/>
    <cellStyle name="20% - Accent3 72" xfId="21564"/>
    <cellStyle name="20% - Accent3 72 2" xfId="21565"/>
    <cellStyle name="20% - Accent3 72 3" xfId="21566"/>
    <cellStyle name="20% - Accent3 73" xfId="21567"/>
    <cellStyle name="20% - Accent3 73 2" xfId="21568"/>
    <cellStyle name="20% - Accent3 73 3" xfId="21569"/>
    <cellStyle name="20% - Accent3 74" xfId="21570"/>
    <cellStyle name="20% - Accent3 74 2" xfId="21571"/>
    <cellStyle name="20% - Accent3 74 3" xfId="21572"/>
    <cellStyle name="20% - Accent3 75" xfId="21573"/>
    <cellStyle name="20% - Accent3 75 2" xfId="21574"/>
    <cellStyle name="20% - Accent3 75 3" xfId="21575"/>
    <cellStyle name="20% - Accent3 76" xfId="21576"/>
    <cellStyle name="20% - Accent3 76 2" xfId="21577"/>
    <cellStyle name="20% - Accent3 76 3" xfId="21578"/>
    <cellStyle name="20% - Accent3 77" xfId="21579"/>
    <cellStyle name="20% - Accent3 77 2" xfId="21580"/>
    <cellStyle name="20% - Accent3 77 3" xfId="21581"/>
    <cellStyle name="20% - Accent3 78" xfId="21582"/>
    <cellStyle name="20% - Accent3 78 2" xfId="21583"/>
    <cellStyle name="20% - Accent3 78 3" xfId="21584"/>
    <cellStyle name="20% - Accent3 79" xfId="21585"/>
    <cellStyle name="20% - Accent3 79 2" xfId="21586"/>
    <cellStyle name="20% - Accent3 79 3" xfId="21587"/>
    <cellStyle name="20% - Accent3 8" xfId="7004"/>
    <cellStyle name="20% - Accent3 8 2" xfId="21589"/>
    <cellStyle name="20% - Accent3 8 3" xfId="21590"/>
    <cellStyle name="20% - Accent3 8 4" xfId="21588"/>
    <cellStyle name="20% - Accent3 80" xfId="21591"/>
    <cellStyle name="20% - Accent3 80 2" xfId="21592"/>
    <cellStyle name="20% - Accent3 80 3" xfId="21593"/>
    <cellStyle name="20% - Accent3 81" xfId="21594"/>
    <cellStyle name="20% - Accent3 81 2" xfId="21595"/>
    <cellStyle name="20% - Accent3 81 3" xfId="21596"/>
    <cellStyle name="20% - Accent3 82" xfId="21597"/>
    <cellStyle name="20% - Accent3 82 2" xfId="21598"/>
    <cellStyle name="20% - Accent3 82 3" xfId="21599"/>
    <cellStyle name="20% - Accent3 83" xfId="21600"/>
    <cellStyle name="20% - Accent3 83 2" xfId="21601"/>
    <cellStyle name="20% - Accent3 83 3" xfId="21602"/>
    <cellStyle name="20% - Accent3 84" xfId="21603"/>
    <cellStyle name="20% - Accent3 84 2" xfId="21604"/>
    <cellStyle name="20% - Accent3 84 3" xfId="21605"/>
    <cellStyle name="20% - Accent3 85" xfId="21606"/>
    <cellStyle name="20% - Accent3 85 2" xfId="21607"/>
    <cellStyle name="20% - Accent3 85 3" xfId="21608"/>
    <cellStyle name="20% - Accent3 86" xfId="21609"/>
    <cellStyle name="20% - Accent3 86 2" xfId="21610"/>
    <cellStyle name="20% - Accent3 86 3" xfId="21611"/>
    <cellStyle name="20% - Accent3 87" xfId="21612"/>
    <cellStyle name="20% - Accent3 87 2" xfId="21613"/>
    <cellStyle name="20% - Accent3 87 3" xfId="21614"/>
    <cellStyle name="20% - Accent3 88" xfId="21615"/>
    <cellStyle name="20% - Accent3 88 2" xfId="21616"/>
    <cellStyle name="20% - Accent3 88 3" xfId="21617"/>
    <cellStyle name="20% - Accent3 89" xfId="21618"/>
    <cellStyle name="20% - Accent3 89 2" xfId="21619"/>
    <cellStyle name="20% - Accent3 89 3" xfId="21620"/>
    <cellStyle name="20% - Accent3 9" xfId="7828"/>
    <cellStyle name="20% - Accent3 9 2" xfId="21622"/>
    <cellStyle name="20% - Accent3 9 3" xfId="21623"/>
    <cellStyle name="20% - Accent3 9 4" xfId="21621"/>
    <cellStyle name="20% - Accent3 90" xfId="21624"/>
    <cellStyle name="20% - Accent3 90 2" xfId="21625"/>
    <cellStyle name="20% - Accent3 90 3" xfId="21626"/>
    <cellStyle name="20% - Accent3 91" xfId="21627"/>
    <cellStyle name="20% - Accent3 91 2" xfId="21628"/>
    <cellStyle name="20% - Accent3 91 3" xfId="21629"/>
    <cellStyle name="20% - Accent3 92" xfId="21630"/>
    <cellStyle name="20% - Accent3 92 2" xfId="21631"/>
    <cellStyle name="20% - Accent3 92 3" xfId="21632"/>
    <cellStyle name="20% - Accent3 93" xfId="21633"/>
    <cellStyle name="20% - Accent3 93 2" xfId="21634"/>
    <cellStyle name="20% - Accent3 93 3" xfId="21635"/>
    <cellStyle name="20% - Accent3 94" xfId="21636"/>
    <cellStyle name="20% - Accent3 94 2" xfId="21637"/>
    <cellStyle name="20% - Accent3 94 3" xfId="21638"/>
    <cellStyle name="20% - Accent3 95" xfId="21639"/>
    <cellStyle name="20% - Accent3 95 2" xfId="21640"/>
    <cellStyle name="20% - Accent3 95 3" xfId="21641"/>
    <cellStyle name="20% - Accent3 96" xfId="21642"/>
    <cellStyle name="20% - Accent3 96 2" xfId="21643"/>
    <cellStyle name="20% - Accent3 96 3" xfId="21644"/>
    <cellStyle name="20% - Accent3 97" xfId="21645"/>
    <cellStyle name="20% - Accent3 97 2" xfId="21646"/>
    <cellStyle name="20% - Accent3 97 3" xfId="21647"/>
    <cellStyle name="20% - Accent3 98" xfId="21648"/>
    <cellStyle name="20% - Accent3 98 2" xfId="21649"/>
    <cellStyle name="20% - Accent3 98 3" xfId="21650"/>
    <cellStyle name="20% - Accent3 99" xfId="21651"/>
    <cellStyle name="20% - Accent3 99 2" xfId="21652"/>
    <cellStyle name="20% - Accent3 99 3" xfId="21653"/>
    <cellStyle name="20% - Accent4 10" xfId="7059"/>
    <cellStyle name="20% - Accent4 10 2" xfId="21655"/>
    <cellStyle name="20% - Accent4 10 3" xfId="21656"/>
    <cellStyle name="20% - Accent4 10 4" xfId="21654"/>
    <cellStyle name="20% - Accent4 100" xfId="21657"/>
    <cellStyle name="20% - Accent4 100 2" xfId="21658"/>
    <cellStyle name="20% - Accent4 100 3" xfId="21659"/>
    <cellStyle name="20% - Accent4 101" xfId="21660"/>
    <cellStyle name="20% - Accent4 101 2" xfId="21661"/>
    <cellStyle name="20% - Accent4 101 3" xfId="21662"/>
    <cellStyle name="20% - Accent4 102" xfId="21663"/>
    <cellStyle name="20% - Accent4 102 2" xfId="21664"/>
    <cellStyle name="20% - Accent4 102 3" xfId="21665"/>
    <cellStyle name="20% - Accent4 103" xfId="21666"/>
    <cellStyle name="20% - Accent4 103 2" xfId="21667"/>
    <cellStyle name="20% - Accent4 103 3" xfId="21668"/>
    <cellStyle name="20% - Accent4 104" xfId="21669"/>
    <cellStyle name="20% - Accent4 104 2" xfId="21670"/>
    <cellStyle name="20% - Accent4 104 3" xfId="21671"/>
    <cellStyle name="20% - Accent4 105" xfId="21672"/>
    <cellStyle name="20% - Accent4 105 2" xfId="21673"/>
    <cellStyle name="20% - Accent4 105 3" xfId="21674"/>
    <cellStyle name="20% - Accent4 106" xfId="21675"/>
    <cellStyle name="20% - Accent4 106 2" xfId="21676"/>
    <cellStyle name="20% - Accent4 106 3" xfId="21677"/>
    <cellStyle name="20% - Accent4 107" xfId="21678"/>
    <cellStyle name="20% - Accent4 107 2" xfId="21679"/>
    <cellStyle name="20% - Accent4 107 3" xfId="21680"/>
    <cellStyle name="20% - Accent4 108" xfId="21681"/>
    <cellStyle name="20% - Accent4 108 2" xfId="21683"/>
    <cellStyle name="20% - Accent4 108 3" xfId="21684"/>
    <cellStyle name="20% - Accent4 109" xfId="21685"/>
    <cellStyle name="20% - Accent4 109 2" xfId="21686"/>
    <cellStyle name="20% - Accent4 109 3" xfId="21687"/>
    <cellStyle name="20% - Accent4 11" xfId="7774"/>
    <cellStyle name="20% - Accent4 11 2" xfId="21689"/>
    <cellStyle name="20% - Accent4 11 3" xfId="21690"/>
    <cellStyle name="20% - Accent4 11 4" xfId="21688"/>
    <cellStyle name="20% - Accent4 110" xfId="21691"/>
    <cellStyle name="20% - Accent4 110 2" xfId="21692"/>
    <cellStyle name="20% - Accent4 110 3" xfId="21693"/>
    <cellStyle name="20% - Accent4 111" xfId="21694"/>
    <cellStyle name="20% - Accent4 111 2" xfId="21695"/>
    <cellStyle name="20% - Accent4 111 3" xfId="21696"/>
    <cellStyle name="20% - Accent4 112" xfId="21697"/>
    <cellStyle name="20% - Accent4 112 2" xfId="21698"/>
    <cellStyle name="20% - Accent4 112 3" xfId="21699"/>
    <cellStyle name="20% - Accent4 113" xfId="21700"/>
    <cellStyle name="20% - Accent4 113 2" xfId="20260"/>
    <cellStyle name="20% - Accent4 113 3" xfId="21701"/>
    <cellStyle name="20% - Accent4 114" xfId="21702"/>
    <cellStyle name="20% - Accent4 114 2" xfId="21703"/>
    <cellStyle name="20% - Accent4 114 3" xfId="21704"/>
    <cellStyle name="20% - Accent4 115" xfId="21705"/>
    <cellStyle name="20% - Accent4 115 2" xfId="21706"/>
    <cellStyle name="20% - Accent4 115 3" xfId="21707"/>
    <cellStyle name="20% - Accent4 116" xfId="21708"/>
    <cellStyle name="20% - Accent4 116 2" xfId="21709"/>
    <cellStyle name="20% - Accent4 116 3" xfId="21710"/>
    <cellStyle name="20% - Accent4 117" xfId="21711"/>
    <cellStyle name="20% - Accent4 117 2" xfId="21712"/>
    <cellStyle name="20% - Accent4 117 3" xfId="21713"/>
    <cellStyle name="20% - Accent4 118" xfId="21714"/>
    <cellStyle name="20% - Accent4 118 2" xfId="21715"/>
    <cellStyle name="20% - Accent4 118 3" xfId="21716"/>
    <cellStyle name="20% - Accent4 119" xfId="21717"/>
    <cellStyle name="20% - Accent4 119 2" xfId="21718"/>
    <cellStyle name="20% - Accent4 119 3" xfId="21719"/>
    <cellStyle name="20% - Accent4 12" xfId="7785"/>
    <cellStyle name="20% - Accent4 12 2" xfId="21721"/>
    <cellStyle name="20% - Accent4 12 3" xfId="21722"/>
    <cellStyle name="20% - Accent4 12 4" xfId="21720"/>
    <cellStyle name="20% - Accent4 120" xfId="21723"/>
    <cellStyle name="20% - Accent4 120 2" xfId="21724"/>
    <cellStyle name="20% - Accent4 120 3" xfId="21725"/>
    <cellStyle name="20% - Accent4 121" xfId="21727"/>
    <cellStyle name="20% - Accent4 121 2" xfId="21728"/>
    <cellStyle name="20% - Accent4 121 3" xfId="21729"/>
    <cellStyle name="20% - Accent4 122" xfId="21730"/>
    <cellStyle name="20% - Accent4 122 2" xfId="21731"/>
    <cellStyle name="20% - Accent4 122 3" xfId="21732"/>
    <cellStyle name="20% - Accent4 123" xfId="21733"/>
    <cellStyle name="20% - Accent4 123 2" xfId="21734"/>
    <cellStyle name="20% - Accent4 123 3" xfId="21735"/>
    <cellStyle name="20% - Accent4 124" xfId="21736"/>
    <cellStyle name="20% - Accent4 124 2" xfId="21737"/>
    <cellStyle name="20% - Accent4 124 3" xfId="21738"/>
    <cellStyle name="20% - Accent4 125" xfId="21739"/>
    <cellStyle name="20% - Accent4 125 2" xfId="21740"/>
    <cellStyle name="20% - Accent4 125 3" xfId="21741"/>
    <cellStyle name="20% - Accent4 126" xfId="21742"/>
    <cellStyle name="20% - Accent4 126 2" xfId="21743"/>
    <cellStyle name="20% - Accent4 126 3" xfId="21744"/>
    <cellStyle name="20% - Accent4 127" xfId="21745"/>
    <cellStyle name="20% - Accent4 127 2" xfId="21746"/>
    <cellStyle name="20% - Accent4 127 3" xfId="21747"/>
    <cellStyle name="20% - Accent4 128" xfId="21748"/>
    <cellStyle name="20% - Accent4 128 2" xfId="21749"/>
    <cellStyle name="20% - Accent4 128 3" xfId="21750"/>
    <cellStyle name="20% - Accent4 129" xfId="21751"/>
    <cellStyle name="20% - Accent4 129 2" xfId="21752"/>
    <cellStyle name="20% - Accent4 129 3" xfId="21753"/>
    <cellStyle name="20% - Accent4 13" xfId="7079"/>
    <cellStyle name="20% - Accent4 13 2" xfId="21755"/>
    <cellStyle name="20% - Accent4 13 3" xfId="21756"/>
    <cellStyle name="20% - Accent4 13 4" xfId="21754"/>
    <cellStyle name="20% - Accent4 130" xfId="21757"/>
    <cellStyle name="20% - Accent4 130 2" xfId="21758"/>
    <cellStyle name="20% - Accent4 130 3" xfId="21759"/>
    <cellStyle name="20% - Accent4 131" xfId="21760"/>
    <cellStyle name="20% - Accent4 131 2" xfId="21761"/>
    <cellStyle name="20% - Accent4 131 3" xfId="21762"/>
    <cellStyle name="20% - Accent4 132" xfId="21763"/>
    <cellStyle name="20% - Accent4 132 2" xfId="21764"/>
    <cellStyle name="20% - Accent4 132 3" xfId="21765"/>
    <cellStyle name="20% - Accent4 133" xfId="21766"/>
    <cellStyle name="20% - Accent4 133 2" xfId="21767"/>
    <cellStyle name="20% - Accent4 133 3" xfId="21768"/>
    <cellStyle name="20% - Accent4 134" xfId="21769"/>
    <cellStyle name="20% - Accent4 134 2" xfId="21770"/>
    <cellStyle name="20% - Accent4 134 3" xfId="21771"/>
    <cellStyle name="20% - Accent4 135" xfId="21772"/>
    <cellStyle name="20% - Accent4 135 2" xfId="21773"/>
    <cellStyle name="20% - Accent4 135 3" xfId="21774"/>
    <cellStyle name="20% - Accent4 136" xfId="21775"/>
    <cellStyle name="20% - Accent4 136 2" xfId="21776"/>
    <cellStyle name="20% - Accent4 136 3" xfId="21777"/>
    <cellStyle name="20% - Accent4 137" xfId="21778"/>
    <cellStyle name="20% - Accent4 137 2" xfId="21779"/>
    <cellStyle name="20% - Accent4 137 3" xfId="21780"/>
    <cellStyle name="20% - Accent4 138" xfId="21781"/>
    <cellStyle name="20% - Accent4 138 2" xfId="21782"/>
    <cellStyle name="20% - Accent4 138 3" xfId="21783"/>
    <cellStyle name="20% - Accent4 139" xfId="21784"/>
    <cellStyle name="20% - Accent4 139 2" xfId="21785"/>
    <cellStyle name="20% - Accent4 139 3" xfId="21786"/>
    <cellStyle name="20% - Accent4 14" xfId="21787"/>
    <cellStyle name="20% - Accent4 14 2" xfId="21788"/>
    <cellStyle name="20% - Accent4 14 3" xfId="21789"/>
    <cellStyle name="20% - Accent4 140" xfId="21790"/>
    <cellStyle name="20% - Accent4 140 2" xfId="21791"/>
    <cellStyle name="20% - Accent4 140 3" xfId="21792"/>
    <cellStyle name="20% - Accent4 141" xfId="21793"/>
    <cellStyle name="20% - Accent4 141 2" xfId="21794"/>
    <cellStyle name="20% - Accent4 141 3" xfId="21795"/>
    <cellStyle name="20% - Accent4 142" xfId="21796"/>
    <cellStyle name="20% - Accent4 142 2" xfId="21797"/>
    <cellStyle name="20% - Accent4 142 3" xfId="21798"/>
    <cellStyle name="20% - Accent4 143" xfId="21799"/>
    <cellStyle name="20% - Accent4 143 2" xfId="21800"/>
    <cellStyle name="20% - Accent4 143 3" xfId="21801"/>
    <cellStyle name="20% - Accent4 144" xfId="21802"/>
    <cellStyle name="20% - Accent4 144 2" xfId="21803"/>
    <cellStyle name="20% - Accent4 144 3" xfId="21804"/>
    <cellStyle name="20% - Accent4 145" xfId="21805"/>
    <cellStyle name="20% - Accent4 145 2" xfId="21806"/>
    <cellStyle name="20% - Accent4 145 3" xfId="21807"/>
    <cellStyle name="20% - Accent4 146" xfId="21808"/>
    <cellStyle name="20% - Accent4 146 2" xfId="21809"/>
    <cellStyle name="20% - Accent4 146 3" xfId="21810"/>
    <cellStyle name="20% - Accent4 147" xfId="21811"/>
    <cellStyle name="20% - Accent4 147 2" xfId="21812"/>
    <cellStyle name="20% - Accent4 147 3" xfId="21813"/>
    <cellStyle name="20% - Accent4 148" xfId="21814"/>
    <cellStyle name="20% - Accent4 148 2" xfId="21815"/>
    <cellStyle name="20% - Accent4 148 3" xfId="21816"/>
    <cellStyle name="20% - Accent4 149" xfId="21817"/>
    <cellStyle name="20% - Accent4 149 2" xfId="21818"/>
    <cellStyle name="20% - Accent4 149 3" xfId="21819"/>
    <cellStyle name="20% - Accent4 15" xfId="21820"/>
    <cellStyle name="20% - Accent4 15 2" xfId="21821"/>
    <cellStyle name="20% - Accent4 15 3" xfId="21822"/>
    <cellStyle name="20% - Accent4 150" xfId="21823"/>
    <cellStyle name="20% - Accent4 150 2" xfId="21824"/>
    <cellStyle name="20% - Accent4 150 3" xfId="21825"/>
    <cellStyle name="20% - Accent4 151" xfId="21826"/>
    <cellStyle name="20% - Accent4 151 2" xfId="21827"/>
    <cellStyle name="20% - Accent4 151 3" xfId="21828"/>
    <cellStyle name="20% - Accent4 152" xfId="21829"/>
    <cellStyle name="20% - Accent4 152 2" xfId="21830"/>
    <cellStyle name="20% - Accent4 152 3" xfId="21831"/>
    <cellStyle name="20% - Accent4 153" xfId="21832"/>
    <cellStyle name="20% - Accent4 153 2" xfId="21833"/>
    <cellStyle name="20% - Accent4 153 3" xfId="21834"/>
    <cellStyle name="20% - Accent4 154" xfId="21835"/>
    <cellStyle name="20% - Accent4 154 2" xfId="21836"/>
    <cellStyle name="20% - Accent4 154 3" xfId="21837"/>
    <cellStyle name="20% - Accent4 155" xfId="21838"/>
    <cellStyle name="20% - Accent4 155 2" xfId="21839"/>
    <cellStyle name="20% - Accent4 155 3" xfId="21840"/>
    <cellStyle name="20% - Accent4 156" xfId="21841"/>
    <cellStyle name="20% - Accent4 156 2" xfId="21842"/>
    <cellStyle name="20% - Accent4 156 3" xfId="21843"/>
    <cellStyle name="20% - Accent4 157" xfId="24170"/>
    <cellStyle name="20% - Accent4 157 2" xfId="21844"/>
    <cellStyle name="20% - Accent4 157 3" xfId="21845"/>
    <cellStyle name="20% - Accent4 158" xfId="21846"/>
    <cellStyle name="20% - Accent4 158 2" xfId="21847"/>
    <cellStyle name="20% - Accent4 158 3" xfId="21848"/>
    <cellStyle name="20% - Accent4 159" xfId="21849"/>
    <cellStyle name="20% - Accent4 159 2" xfId="21850"/>
    <cellStyle name="20% - Accent4 159 3" xfId="21851"/>
    <cellStyle name="20% - Accent4 16" xfId="21852"/>
    <cellStyle name="20% - Accent4 16 2" xfId="21853"/>
    <cellStyle name="20% - Accent4 16 3" xfId="21854"/>
    <cellStyle name="20% - Accent4 160" xfId="21855"/>
    <cellStyle name="20% - Accent4 160 2" xfId="21856"/>
    <cellStyle name="20% - Accent4 160 3" xfId="21857"/>
    <cellStyle name="20% - Accent4 161" xfId="21858"/>
    <cellStyle name="20% - Accent4 161 2" xfId="21859"/>
    <cellStyle name="20% - Accent4 161 3" xfId="21860"/>
    <cellStyle name="20% - Accent4 162" xfId="21861"/>
    <cellStyle name="20% - Accent4 162 2" xfId="21862"/>
    <cellStyle name="20% - Accent4 162 3" xfId="21863"/>
    <cellStyle name="20% - Accent4 163" xfId="21864"/>
    <cellStyle name="20% - Accent4 163 2" xfId="21865"/>
    <cellStyle name="20% - Accent4 163 3" xfId="21866"/>
    <cellStyle name="20% - Accent4 164" xfId="21867"/>
    <cellStyle name="20% - Accent4 164 2" xfId="21868"/>
    <cellStyle name="20% - Accent4 164 3" xfId="21869"/>
    <cellStyle name="20% - Accent4 165" xfId="21870"/>
    <cellStyle name="20% - Accent4 165 2" xfId="21871"/>
    <cellStyle name="20% - Accent4 165 3" xfId="21872"/>
    <cellStyle name="20% - Accent4 166" xfId="21873"/>
    <cellStyle name="20% - Accent4 166 2" xfId="20254"/>
    <cellStyle name="20% - Accent4 166 3" xfId="21874"/>
    <cellStyle name="20% - Accent4 167" xfId="21875"/>
    <cellStyle name="20% - Accent4 167 2" xfId="21876"/>
    <cellStyle name="20% - Accent4 167 3" xfId="21877"/>
    <cellStyle name="20% - Accent4 168" xfId="21878"/>
    <cellStyle name="20% - Accent4 168 2" xfId="21879"/>
    <cellStyle name="20% - Accent4 168 3" xfId="21880"/>
    <cellStyle name="20% - Accent4 169" xfId="21881"/>
    <cellStyle name="20% - Accent4 169 2" xfId="21882"/>
    <cellStyle name="20% - Accent4 169 3" xfId="21883"/>
    <cellStyle name="20% - Accent4 17" xfId="21884"/>
    <cellStyle name="20% - Accent4 17 2" xfId="21885"/>
    <cellStyle name="20% - Accent4 17 3" xfId="21886"/>
    <cellStyle name="20% - Accent4 170" xfId="21887"/>
    <cellStyle name="20% - Accent4 170 2" xfId="21888"/>
    <cellStyle name="20% - Accent4 170 3" xfId="21889"/>
    <cellStyle name="20% - Accent4 171" xfId="21890"/>
    <cellStyle name="20% - Accent4 171 2" xfId="21891"/>
    <cellStyle name="20% - Accent4 171 3" xfId="21892"/>
    <cellStyle name="20% - Accent4 172" xfId="21893"/>
    <cellStyle name="20% - Accent4 172 2" xfId="21894"/>
    <cellStyle name="20% - Accent4 172 3" xfId="21895"/>
    <cellStyle name="20% - Accent4 173" xfId="21896"/>
    <cellStyle name="20% - Accent4 173 2" xfId="21897"/>
    <cellStyle name="20% - Accent4 173 3" xfId="21898"/>
    <cellStyle name="20% - Accent4 174" xfId="21899"/>
    <cellStyle name="20% - Accent4 174 2" xfId="21900"/>
    <cellStyle name="20% - Accent4 174 3" xfId="21901"/>
    <cellStyle name="20% - Accent4 175" xfId="21902"/>
    <cellStyle name="20% - Accent4 175 2" xfId="21903"/>
    <cellStyle name="20% - Accent4 175 3" xfId="21904"/>
    <cellStyle name="20% - Accent4 176" xfId="21905"/>
    <cellStyle name="20% - Accent4 176 2" xfId="21906"/>
    <cellStyle name="20% - Accent4 176 3" xfId="21907"/>
    <cellStyle name="20% - Accent4 177" xfId="21908"/>
    <cellStyle name="20% - Accent4 177 2" xfId="21909"/>
    <cellStyle name="20% - Accent4 177 3" xfId="21910"/>
    <cellStyle name="20% - Accent4 178" xfId="21911"/>
    <cellStyle name="20% - Accent4 178 2" xfId="21912"/>
    <cellStyle name="20% - Accent4 178 3" xfId="21913"/>
    <cellStyle name="20% - Accent4 179" xfId="21914"/>
    <cellStyle name="20% - Accent4 179 2" xfId="21915"/>
    <cellStyle name="20% - Accent4 179 3" xfId="21916"/>
    <cellStyle name="20% - Accent4 18" xfId="21917"/>
    <cellStyle name="20% - Accent4 18 2" xfId="21918"/>
    <cellStyle name="20% - Accent4 18 3" xfId="21919"/>
    <cellStyle name="20% - Accent4 180" xfId="21920"/>
    <cellStyle name="20% - Accent4 180 2" xfId="21921"/>
    <cellStyle name="20% - Accent4 180 3" xfId="21922"/>
    <cellStyle name="20% - Accent4 181" xfId="21923"/>
    <cellStyle name="20% - Accent4 181 2" xfId="21924"/>
    <cellStyle name="20% - Accent4 181 3" xfId="21925"/>
    <cellStyle name="20% - Accent4 182" xfId="21926"/>
    <cellStyle name="20% - Accent4 182 2" xfId="21927"/>
    <cellStyle name="20% - Accent4 182 3" xfId="21928"/>
    <cellStyle name="20% - Accent4 183" xfId="21929"/>
    <cellStyle name="20% - Accent4 183 2" xfId="21930"/>
    <cellStyle name="20% - Accent4 183 3" xfId="21931"/>
    <cellStyle name="20% - Accent4 184" xfId="21932"/>
    <cellStyle name="20% - Accent4 184 2" xfId="21933"/>
    <cellStyle name="20% - Accent4 184 3" xfId="21934"/>
    <cellStyle name="20% - Accent4 185" xfId="21935"/>
    <cellStyle name="20% - Accent4 185 2" xfId="21936"/>
    <cellStyle name="20% - Accent4 185 3" xfId="21937"/>
    <cellStyle name="20% - Accent4 186" xfId="21938"/>
    <cellStyle name="20% - Accent4 186 2" xfId="21939"/>
    <cellStyle name="20% - Accent4 186 3" xfId="21940"/>
    <cellStyle name="20% - Accent4 187" xfId="21941"/>
    <cellStyle name="20% - Accent4 187 2" xfId="21942"/>
    <cellStyle name="20% - Accent4 187 3" xfId="21943"/>
    <cellStyle name="20% - Accent4 188" xfId="21944"/>
    <cellStyle name="20% - Accent4 188 2" xfId="21945"/>
    <cellStyle name="20% - Accent4 188 3" xfId="21946"/>
    <cellStyle name="20% - Accent4 189" xfId="21947"/>
    <cellStyle name="20% - Accent4 189 2" xfId="21948"/>
    <cellStyle name="20% - Accent4 189 3" xfId="21949"/>
    <cellStyle name="20% - Accent4 19" xfId="21950"/>
    <cellStyle name="20% - Accent4 19 2" xfId="21951"/>
    <cellStyle name="20% - Accent4 19 3" xfId="21952"/>
    <cellStyle name="20% - Accent4 190" xfId="21953"/>
    <cellStyle name="20% - Accent4 190 2" xfId="21954"/>
    <cellStyle name="20% - Accent4 190 3" xfId="21955"/>
    <cellStyle name="20% - Accent4 191" xfId="21956"/>
    <cellStyle name="20% - Accent4 191 2" xfId="21957"/>
    <cellStyle name="20% - Accent4 191 3" xfId="21958"/>
    <cellStyle name="20% - Accent4 192" xfId="21959"/>
    <cellStyle name="20% - Accent4 192 2" xfId="21960"/>
    <cellStyle name="20% - Accent4 192 3" xfId="21961"/>
    <cellStyle name="20% - Accent4 193" xfId="21962"/>
    <cellStyle name="20% - Accent4 193 2" xfId="21963"/>
    <cellStyle name="20% - Accent4 194" xfId="21964"/>
    <cellStyle name="20% - Accent4 194 2" xfId="21965"/>
    <cellStyle name="20% - Accent4 195" xfId="21966"/>
    <cellStyle name="20% - Accent4 195 2" xfId="21967"/>
    <cellStyle name="20% - Accent4 196" xfId="21968"/>
    <cellStyle name="20% - Accent4 196 2" xfId="21969"/>
    <cellStyle name="20% - Accent4 197" xfId="21970"/>
    <cellStyle name="20% - Accent4 197 2" xfId="21971"/>
    <cellStyle name="20% - Accent4 198" xfId="21972"/>
    <cellStyle name="20% - Accent4 198 2" xfId="21973"/>
    <cellStyle name="20% - Accent4 199" xfId="21974"/>
    <cellStyle name="20% - Accent4 199 2" xfId="21975"/>
    <cellStyle name="20% - Accent4 2" xfId="162"/>
    <cellStyle name="20% - Accent4 2 10" xfId="3303"/>
    <cellStyle name="20% - Accent4 2 11" xfId="3868"/>
    <cellStyle name="20% - Accent4 2 12" xfId="3581"/>
    <cellStyle name="20% - Accent4 2 13" xfId="827"/>
    <cellStyle name="20% - Accent4 2 14" xfId="7194"/>
    <cellStyle name="20% - Accent4 2 15" xfId="7527"/>
    <cellStyle name="20% - Accent4 2 16" xfId="7397"/>
    <cellStyle name="20% - Accent4 2 17" xfId="7405"/>
    <cellStyle name="20% - Accent4 2 18" xfId="7629"/>
    <cellStyle name="20% - Accent4 2 19" xfId="7665"/>
    <cellStyle name="20% - Accent4 2 2" xfId="732"/>
    <cellStyle name="20% - Accent4 2 2 10" xfId="21976"/>
    <cellStyle name="20% - Accent4 2 2 2" xfId="2082"/>
    <cellStyle name="20% - Accent4 2 2 2 2" xfId="3033"/>
    <cellStyle name="20% - Accent4 2 2 2 2 2" xfId="4923"/>
    <cellStyle name="20% - Accent4 2 2 2 2 3" xfId="5722"/>
    <cellStyle name="20% - Accent4 2 2 2 2 4" xfId="6352"/>
    <cellStyle name="20% - Accent4 2 2 2 3" xfId="4171"/>
    <cellStyle name="20% - Accent4 2 2 2 4" xfId="3379"/>
    <cellStyle name="20% - Accent4 2 2 2 5" xfId="4854"/>
    <cellStyle name="20% - Accent4 2 2 3" xfId="2175"/>
    <cellStyle name="20% - Accent4 2 2 3 2" xfId="3120"/>
    <cellStyle name="20% - Accent4 2 2 3 2 2" xfId="5010"/>
    <cellStyle name="20% - Accent4 2 2 3 2 3" xfId="5809"/>
    <cellStyle name="20% - Accent4 2 2 3 2 4" xfId="6439"/>
    <cellStyle name="20% - Accent4 2 2 3 3" xfId="4262"/>
    <cellStyle name="20% - Accent4 2 2 3 4" xfId="3325"/>
    <cellStyle name="20% - Accent4 2 2 3 5" xfId="3802"/>
    <cellStyle name="20% - Accent4 2 2 4" xfId="2705"/>
    <cellStyle name="20% - Accent4 2 2 4 2" xfId="4651"/>
    <cellStyle name="20% - Accent4 2 2 4 3" xfId="5493"/>
    <cellStyle name="20% - Accent4 2 2 4 4" xfId="6176"/>
    <cellStyle name="20% - Accent4 2 2 5" xfId="3499"/>
    <cellStyle name="20% - Accent4 2 2 6" xfId="4158"/>
    <cellStyle name="20% - Accent4 2 2 7" xfId="4324"/>
    <cellStyle name="20% - Accent4 2 2 8" xfId="1172"/>
    <cellStyle name="20% - Accent4 2 2 9" xfId="11852"/>
    <cellStyle name="20% - Accent4 2 20" xfId="6797"/>
    <cellStyle name="20% - Accent4 2 21" xfId="7353"/>
    <cellStyle name="20% - Accent4 2 22" xfId="7033"/>
    <cellStyle name="20% - Accent4 2 23" xfId="9939"/>
    <cellStyle name="20% - Accent4 2 3" xfId="981"/>
    <cellStyle name="20% - Accent4 2 3 2" xfId="2123"/>
    <cellStyle name="20% - Accent4 2 3 2 2" xfId="3075"/>
    <cellStyle name="20% - Accent4 2 3 2 2 2" xfId="4965"/>
    <cellStyle name="20% - Accent4 2 3 2 2 3" xfId="5764"/>
    <cellStyle name="20% - Accent4 2 3 2 2 4" xfId="6394"/>
    <cellStyle name="20% - Accent4 2 3 2 3" xfId="4213"/>
    <cellStyle name="20% - Accent4 2 3 2 4" xfId="3969"/>
    <cellStyle name="20% - Accent4 2 3 2 5" xfId="4435"/>
    <cellStyle name="20% - Accent4 2 3 3" xfId="2285"/>
    <cellStyle name="20% - Accent4 2 3 3 2" xfId="3183"/>
    <cellStyle name="20% - Accent4 2 3 3 2 2" xfId="5073"/>
    <cellStyle name="20% - Accent4 2 3 3 2 3" xfId="5872"/>
    <cellStyle name="20% - Accent4 2 3 3 2 4" xfId="6502"/>
    <cellStyle name="20% - Accent4 2 3 3 3" xfId="4355"/>
    <cellStyle name="20% - Accent4 2 3 3 4" xfId="5253"/>
    <cellStyle name="20% - Accent4 2 3 3 5" xfId="6034"/>
    <cellStyle name="20% - Accent4 2 3 4" xfId="2743"/>
    <cellStyle name="20% - Accent4 2 3 4 2" xfId="4690"/>
    <cellStyle name="20% - Accent4 2 3 4 3" xfId="5532"/>
    <cellStyle name="20% - Accent4 2 3 4 4" xfId="6215"/>
    <cellStyle name="20% - Accent4 2 3 5" xfId="3546"/>
    <cellStyle name="20% - Accent4 2 3 6" xfId="3443"/>
    <cellStyle name="20% - Accent4 2 3 7" xfId="3896"/>
    <cellStyle name="20% - Accent4 2 3 8" xfId="21977"/>
    <cellStyle name="20% - Accent4 2 4" xfId="1724"/>
    <cellStyle name="20% - Accent4 2 4 2" xfId="2190"/>
    <cellStyle name="20% - Accent4 2 4 2 2" xfId="3134"/>
    <cellStyle name="20% - Accent4 2 4 2 2 2" xfId="5024"/>
    <cellStyle name="20% - Accent4 2 4 2 2 3" xfId="5823"/>
    <cellStyle name="20% - Accent4 2 4 2 2 4" xfId="6453"/>
    <cellStyle name="20% - Accent4 2 4 2 3" xfId="4276"/>
    <cellStyle name="20% - Accent4 2 4 2 4" xfId="5186"/>
    <cellStyle name="20% - Accent4 2 4 2 5" xfId="5985"/>
    <cellStyle name="20% - Accent4 2 4 3" xfId="2429"/>
    <cellStyle name="20% - Accent4 2 4 3 2" xfId="3221"/>
    <cellStyle name="20% - Accent4 2 4 3 2 2" xfId="5111"/>
    <cellStyle name="20% - Accent4 2 4 3 2 3" xfId="5910"/>
    <cellStyle name="20% - Accent4 2 4 3 2 4" xfId="6540"/>
    <cellStyle name="20% - Accent4 2 4 3 3" xfId="4452"/>
    <cellStyle name="20% - Accent4 2 4 3 4" xfId="5330"/>
    <cellStyle name="20% - Accent4 2 4 3 5" xfId="6072"/>
    <cellStyle name="20% - Accent4 2 4 4" xfId="2756"/>
    <cellStyle name="20% - Accent4 2 4 4 2" xfId="4703"/>
    <cellStyle name="20% - Accent4 2 4 4 3" xfId="5545"/>
    <cellStyle name="20% - Accent4 2 4 4 4" xfId="6228"/>
    <cellStyle name="20% - Accent4 2 4 5" xfId="3847"/>
    <cellStyle name="20% - Accent4 2 4 6" xfId="4230"/>
    <cellStyle name="20% - Accent4 2 4 7" xfId="3359"/>
    <cellStyle name="20% - Accent4 2 5" xfId="1887"/>
    <cellStyle name="20% - Accent4 2 5 2" xfId="2310"/>
    <cellStyle name="20% - Accent4 2 5 2 2" xfId="3202"/>
    <cellStyle name="20% - Accent4 2 5 2 2 2" xfId="5092"/>
    <cellStyle name="20% - Accent4 2 5 2 2 3" xfId="5891"/>
    <cellStyle name="20% - Accent4 2 5 2 2 4" xfId="6521"/>
    <cellStyle name="20% - Accent4 2 5 2 3" xfId="4377"/>
    <cellStyle name="20% - Accent4 2 5 2 4" xfId="5275"/>
    <cellStyle name="20% - Accent4 2 5 2 5" xfId="6053"/>
    <cellStyle name="20% - Accent4 2 5 3" xfId="2542"/>
    <cellStyle name="20% - Accent4 2 5 3 2" xfId="3282"/>
    <cellStyle name="20% - Accent4 2 5 3 2 2" xfId="5172"/>
    <cellStyle name="20% - Accent4 2 5 3 2 3" xfId="5971"/>
    <cellStyle name="20% - Accent4 2 5 3 2 4" xfId="6601"/>
    <cellStyle name="20% - Accent4 2 5 3 3" xfId="4539"/>
    <cellStyle name="20% - Accent4 2 5 3 4" xfId="5408"/>
    <cellStyle name="20% - Accent4 2 5 3 5" xfId="6133"/>
    <cellStyle name="20% - Accent4 2 5 4" xfId="2869"/>
    <cellStyle name="20% - Accent4 2 5 4 2" xfId="4795"/>
    <cellStyle name="20% - Accent4 2 5 4 3" xfId="5626"/>
    <cellStyle name="20% - Accent4 2 5 4 4" xfId="6289"/>
    <cellStyle name="20% - Accent4 2 5 5" xfId="3991"/>
    <cellStyle name="20% - Accent4 2 5 6" xfId="3752"/>
    <cellStyle name="20% - Accent4 2 5 7" xfId="3985"/>
    <cellStyle name="20% - Accent4 2 6" xfId="1930"/>
    <cellStyle name="20% - Accent4 2 6 2" xfId="2352"/>
    <cellStyle name="20% - Accent4 2 6 2 2" xfId="3209"/>
    <cellStyle name="20% - Accent4 2 6 2 2 2" xfId="5099"/>
    <cellStyle name="20% - Accent4 2 6 2 2 3" xfId="5898"/>
    <cellStyle name="20% - Accent4 2 6 2 2 4" xfId="6528"/>
    <cellStyle name="20% - Accent4 2 6 2 3" xfId="4402"/>
    <cellStyle name="20% - Accent4 2 6 2 4" xfId="5296"/>
    <cellStyle name="20% - Accent4 2 6 2 5" xfId="6060"/>
    <cellStyle name="20% - Accent4 2 6 3" xfId="2583"/>
    <cellStyle name="20% - Accent4 2 6 3 2" xfId="3288"/>
    <cellStyle name="20% - Accent4 2 6 3 2 2" xfId="5178"/>
    <cellStyle name="20% - Accent4 2 6 3 2 3" xfId="5977"/>
    <cellStyle name="20% - Accent4 2 6 3 2 4" xfId="6607"/>
    <cellStyle name="20% - Accent4 2 6 3 3" xfId="4564"/>
    <cellStyle name="20% - Accent4 2 6 3 4" xfId="5423"/>
    <cellStyle name="20% - Accent4 2 6 3 5" xfId="6139"/>
    <cellStyle name="20% - Accent4 2 6 4" xfId="2910"/>
    <cellStyle name="20% - Accent4 2 6 4 2" xfId="4822"/>
    <cellStyle name="20% - Accent4 2 6 4 3" xfId="5643"/>
    <cellStyle name="20% - Accent4 2 6 4 4" xfId="6295"/>
    <cellStyle name="20% - Accent4 2 6 5" xfId="4035"/>
    <cellStyle name="20% - Accent4 2 6 6" xfId="4857"/>
    <cellStyle name="20% - Accent4 2 6 7" xfId="5662"/>
    <cellStyle name="20% - Accent4 2 7" xfId="2009"/>
    <cellStyle name="20% - Accent4 2 7 2" xfId="2988"/>
    <cellStyle name="20% - Accent4 2 7 2 2" xfId="4878"/>
    <cellStyle name="20% - Accent4 2 7 2 3" xfId="5677"/>
    <cellStyle name="20% - Accent4 2 7 2 4" xfId="6307"/>
    <cellStyle name="20% - Accent4 2 7 3" xfId="4113"/>
    <cellStyle name="20% - Accent4 2 7 4" xfId="4589"/>
    <cellStyle name="20% - Accent4 2 7 5" xfId="5440"/>
    <cellStyle name="20% - Accent4 2 8" xfId="2182"/>
    <cellStyle name="20% - Accent4 2 8 2" xfId="3126"/>
    <cellStyle name="20% - Accent4 2 8 2 2" xfId="5016"/>
    <cellStyle name="20% - Accent4 2 8 2 3" xfId="5815"/>
    <cellStyle name="20% - Accent4 2 8 2 4" xfId="6445"/>
    <cellStyle name="20% - Accent4 2 8 3" xfId="4268"/>
    <cellStyle name="20% - Accent4 2 8 4" xfId="3305"/>
    <cellStyle name="20% - Accent4 2 8 5" xfId="3900"/>
    <cellStyle name="20% - Accent4 2 9" xfId="2661"/>
    <cellStyle name="20% - Accent4 2 9 2" xfId="4617"/>
    <cellStyle name="20% - Accent4 2 9 3" xfId="5460"/>
    <cellStyle name="20% - Accent4 2 9 4" xfId="6150"/>
    <cellStyle name="20% - Accent4 20" xfId="21978"/>
    <cellStyle name="20% - Accent4 20 2" xfId="21979"/>
    <cellStyle name="20% - Accent4 20 3" xfId="21980"/>
    <cellStyle name="20% - Accent4 200" xfId="21981"/>
    <cellStyle name="20% - Accent4 200 2" xfId="21982"/>
    <cellStyle name="20% - Accent4 201" xfId="21983"/>
    <cellStyle name="20% - Accent4 201 2" xfId="21984"/>
    <cellStyle name="20% - Accent4 202" xfId="21985"/>
    <cellStyle name="20% - Accent4 202 2" xfId="21986"/>
    <cellStyle name="20% - Accent4 203" xfId="21987"/>
    <cellStyle name="20% - Accent4 203 2" xfId="21988"/>
    <cellStyle name="20% - Accent4 204" xfId="21990"/>
    <cellStyle name="20% - Accent4 204 2" xfId="21991"/>
    <cellStyle name="20% - Accent4 205" xfId="21992"/>
    <cellStyle name="20% - Accent4 205 2" xfId="21993"/>
    <cellStyle name="20% - Accent4 206" xfId="21994"/>
    <cellStyle name="20% - Accent4 206 2" xfId="21995"/>
    <cellStyle name="20% - Accent4 207" xfId="21996"/>
    <cellStyle name="20% - Accent4 207 2" xfId="21997"/>
    <cellStyle name="20% - Accent4 208" xfId="21998"/>
    <cellStyle name="20% - Accent4 208 2" xfId="21999"/>
    <cellStyle name="20% - Accent4 209" xfId="22000"/>
    <cellStyle name="20% - Accent4 209 2" xfId="22001"/>
    <cellStyle name="20% - Accent4 21" xfId="22002"/>
    <cellStyle name="20% - Accent4 21 2" xfId="22003"/>
    <cellStyle name="20% - Accent4 21 3" xfId="22004"/>
    <cellStyle name="20% - Accent4 210" xfId="22005"/>
    <cellStyle name="20% - Accent4 210 2" xfId="22006"/>
    <cellStyle name="20% - Accent4 211" xfId="22007"/>
    <cellStyle name="20% - Accent4 211 2" xfId="22008"/>
    <cellStyle name="20% - Accent4 212" xfId="22009"/>
    <cellStyle name="20% - Accent4 212 2" xfId="22010"/>
    <cellStyle name="20% - Accent4 213" xfId="22011"/>
    <cellStyle name="20% - Accent4 213 2" xfId="22012"/>
    <cellStyle name="20% - Accent4 214" xfId="22013"/>
    <cellStyle name="20% - Accent4 214 2" xfId="22014"/>
    <cellStyle name="20% - Accent4 215" xfId="24176"/>
    <cellStyle name="20% - Accent4 215 2" xfId="22015"/>
    <cellStyle name="20% - Accent4 216" xfId="22016"/>
    <cellStyle name="20% - Accent4 216 2" xfId="22017"/>
    <cellStyle name="20% - Accent4 217" xfId="22018"/>
    <cellStyle name="20% - Accent4 217 2" xfId="22019"/>
    <cellStyle name="20% - Accent4 218" xfId="22020"/>
    <cellStyle name="20% - Accent4 218 2" xfId="22021"/>
    <cellStyle name="20% - Accent4 219" xfId="22022"/>
    <cellStyle name="20% - Accent4 219 2" xfId="22023"/>
    <cellStyle name="20% - Accent4 22" xfId="22024"/>
    <cellStyle name="20% - Accent4 22 2" xfId="22025"/>
    <cellStyle name="20% - Accent4 22 3" xfId="22026"/>
    <cellStyle name="20% - Accent4 220" xfId="22027"/>
    <cellStyle name="20% - Accent4 220 2" xfId="22028"/>
    <cellStyle name="20% - Accent4 221" xfId="22029"/>
    <cellStyle name="20% - Accent4 221 2" xfId="22030"/>
    <cellStyle name="20% - Accent4 222" xfId="22031"/>
    <cellStyle name="20% - Accent4 222 2" xfId="22032"/>
    <cellStyle name="20% - Accent4 223" xfId="22034"/>
    <cellStyle name="20% - Accent4 223 2" xfId="22035"/>
    <cellStyle name="20% - Accent4 224" xfId="22036"/>
    <cellStyle name="20% - Accent4 224 2" xfId="22037"/>
    <cellStyle name="20% - Accent4 225" xfId="22038"/>
    <cellStyle name="20% - Accent4 225 2" xfId="22039"/>
    <cellStyle name="20% - Accent4 226" xfId="22040"/>
    <cellStyle name="20% - Accent4 226 2" xfId="22041"/>
    <cellStyle name="20% - Accent4 227" xfId="22042"/>
    <cellStyle name="20% - Accent4 227 2" xfId="22043"/>
    <cellStyle name="20% - Accent4 228" xfId="22044"/>
    <cellStyle name="20% - Accent4 228 2" xfId="22045"/>
    <cellStyle name="20% - Accent4 229" xfId="22046"/>
    <cellStyle name="20% - Accent4 229 2" xfId="22047"/>
    <cellStyle name="20% - Accent4 23" xfId="22048"/>
    <cellStyle name="20% - Accent4 23 2" xfId="22049"/>
    <cellStyle name="20% - Accent4 23 3" xfId="22050"/>
    <cellStyle name="20% - Accent4 230" xfId="22051"/>
    <cellStyle name="20% - Accent4 230 2" xfId="22052"/>
    <cellStyle name="20% - Accent4 231" xfId="22053"/>
    <cellStyle name="20% - Accent4 231 2" xfId="22054"/>
    <cellStyle name="20% - Accent4 232" xfId="22055"/>
    <cellStyle name="20% - Accent4 232 2" xfId="22056"/>
    <cellStyle name="20% - Accent4 233" xfId="22057"/>
    <cellStyle name="20% - Accent4 233 2" xfId="22058"/>
    <cellStyle name="20% - Accent4 234" xfId="22059"/>
    <cellStyle name="20% - Accent4 234 2" xfId="22060"/>
    <cellStyle name="20% - Accent4 235" xfId="22061"/>
    <cellStyle name="20% - Accent4 235 2" xfId="22062"/>
    <cellStyle name="20% - Accent4 236" xfId="22063"/>
    <cellStyle name="20% - Accent4 236 2" xfId="22064"/>
    <cellStyle name="20% - Accent4 237" xfId="22065"/>
    <cellStyle name="20% - Accent4 237 2" xfId="22066"/>
    <cellStyle name="20% - Accent4 238" xfId="22067"/>
    <cellStyle name="20% - Accent4 238 2" xfId="22068"/>
    <cellStyle name="20% - Accent4 239" xfId="22069"/>
    <cellStyle name="20% - Accent4 239 2" xfId="22070"/>
    <cellStyle name="20% - Accent4 24" xfId="22071"/>
    <cellStyle name="20% - Accent4 24 2" xfId="22072"/>
    <cellStyle name="20% - Accent4 24 3" xfId="22073"/>
    <cellStyle name="20% - Accent4 240" xfId="22074"/>
    <cellStyle name="20% - Accent4 240 2" xfId="22075"/>
    <cellStyle name="20% - Accent4 241" xfId="22076"/>
    <cellStyle name="20% - Accent4 241 2" xfId="22077"/>
    <cellStyle name="20% - Accent4 242" xfId="22078"/>
    <cellStyle name="20% - Accent4 242 2" xfId="22079"/>
    <cellStyle name="20% - Accent4 243" xfId="22080"/>
    <cellStyle name="20% - Accent4 243 2" xfId="22081"/>
    <cellStyle name="20% - Accent4 244" xfId="22082"/>
    <cellStyle name="20% - Accent4 244 2" xfId="22083"/>
    <cellStyle name="20% - Accent4 245" xfId="22084"/>
    <cellStyle name="20% - Accent4 245 2" xfId="22085"/>
    <cellStyle name="20% - Accent4 246" xfId="22086"/>
    <cellStyle name="20% - Accent4 246 2" xfId="22087"/>
    <cellStyle name="20% - Accent4 247" xfId="22088"/>
    <cellStyle name="20% - Accent4 247 2" xfId="22089"/>
    <cellStyle name="20% - Accent4 248" xfId="22090"/>
    <cellStyle name="20% - Accent4 248 2" xfId="22091"/>
    <cellStyle name="20% - Accent4 249" xfId="22092"/>
    <cellStyle name="20% - Accent4 249 2" xfId="22093"/>
    <cellStyle name="20% - Accent4 25" xfId="22094"/>
    <cellStyle name="20% - Accent4 25 2" xfId="22095"/>
    <cellStyle name="20% - Accent4 25 3" xfId="22096"/>
    <cellStyle name="20% - Accent4 250" xfId="22097"/>
    <cellStyle name="20% - Accent4 250 2" xfId="22098"/>
    <cellStyle name="20% - Accent4 251" xfId="22099"/>
    <cellStyle name="20% - Accent4 251 2" xfId="22100"/>
    <cellStyle name="20% - Accent4 252" xfId="22101"/>
    <cellStyle name="20% - Accent4 252 2" xfId="22102"/>
    <cellStyle name="20% - Accent4 253" xfId="22103"/>
    <cellStyle name="20% - Accent4 253 2" xfId="22104"/>
    <cellStyle name="20% - Accent4 254" xfId="22105"/>
    <cellStyle name="20% - Accent4 254 2" xfId="22106"/>
    <cellStyle name="20% - Accent4 255" xfId="22107"/>
    <cellStyle name="20% - Accent4 255 2" xfId="22108"/>
    <cellStyle name="20% - Accent4 256" xfId="22109"/>
    <cellStyle name="20% - Accent4 257" xfId="22110"/>
    <cellStyle name="20% - Accent4 258" xfId="22111"/>
    <cellStyle name="20% - Accent4 259" xfId="22112"/>
    <cellStyle name="20% - Accent4 26" xfId="22113"/>
    <cellStyle name="20% - Accent4 26 2" xfId="22114"/>
    <cellStyle name="20% - Accent4 26 3" xfId="22115"/>
    <cellStyle name="20% - Accent4 260" xfId="22116"/>
    <cellStyle name="20% - Accent4 261" xfId="22117"/>
    <cellStyle name="20% - Accent4 262" xfId="22118"/>
    <cellStyle name="20% - Accent4 263" xfId="22119"/>
    <cellStyle name="20% - Accent4 264" xfId="22120"/>
    <cellStyle name="20% - Accent4 27" xfId="22121"/>
    <cellStyle name="20% - Accent4 27 2" xfId="22122"/>
    <cellStyle name="20% - Accent4 27 3" xfId="22123"/>
    <cellStyle name="20% - Accent4 28" xfId="22124"/>
    <cellStyle name="20% - Accent4 28 2" xfId="22125"/>
    <cellStyle name="20% - Accent4 28 3" xfId="22126"/>
    <cellStyle name="20% - Accent4 29" xfId="22127"/>
    <cellStyle name="20% - Accent4 29 2" xfId="22128"/>
    <cellStyle name="20% - Accent4 29 3" xfId="22129"/>
    <cellStyle name="20% - Accent4 3" xfId="733"/>
    <cellStyle name="20% - Accent4 3 10" xfId="3304"/>
    <cellStyle name="20% - Accent4 3 11" xfId="3982"/>
    <cellStyle name="20% - Accent4 3 12" xfId="4488"/>
    <cellStyle name="20% - Accent4 3 13" xfId="1171"/>
    <cellStyle name="20% - Accent4 3 14" xfId="14918"/>
    <cellStyle name="20% - Accent4 3 15" xfId="22130"/>
    <cellStyle name="20% - Accent4 3 2" xfId="1077"/>
    <cellStyle name="20% - Accent4 3 2 2" xfId="2083"/>
    <cellStyle name="20% - Accent4 3 2 2 2" xfId="3034"/>
    <cellStyle name="20% - Accent4 3 2 2 2 2" xfId="4924"/>
    <cellStyle name="20% - Accent4 3 2 2 2 3" xfId="5723"/>
    <cellStyle name="20% - Accent4 3 2 2 2 4" xfId="6353"/>
    <cellStyle name="20% - Accent4 3 2 2 3" xfId="4172"/>
    <cellStyle name="20% - Accent4 3 2 2 4" xfId="3378"/>
    <cellStyle name="20% - Accent4 3 2 2 5" xfId="3815"/>
    <cellStyle name="20% - Accent4 3 2 3" xfId="2170"/>
    <cellStyle name="20% - Accent4 3 2 3 2" xfId="3116"/>
    <cellStyle name="20% - Accent4 3 2 3 2 2" xfId="5006"/>
    <cellStyle name="20% - Accent4 3 2 3 2 3" xfId="5805"/>
    <cellStyle name="20% - Accent4 3 2 3 2 4" xfId="6435"/>
    <cellStyle name="20% - Accent4 3 2 3 3" xfId="4258"/>
    <cellStyle name="20% - Accent4 3 2 3 4" xfId="3331"/>
    <cellStyle name="20% - Accent4 3 2 3 5" xfId="3728"/>
    <cellStyle name="20% - Accent4 3 2 4" xfId="2706"/>
    <cellStyle name="20% - Accent4 3 2 4 2" xfId="4652"/>
    <cellStyle name="20% - Accent4 3 2 4 3" xfId="5494"/>
    <cellStyle name="20% - Accent4 3 2 4 4" xfId="6177"/>
    <cellStyle name="20% - Accent4 3 2 5" xfId="3500"/>
    <cellStyle name="20% - Accent4 3 2 6" xfId="3682"/>
    <cellStyle name="20% - Accent4 3 2 7" xfId="4403"/>
    <cellStyle name="20% - Accent4 3 2 8" xfId="22131"/>
    <cellStyle name="20% - Accent4 3 2 9" xfId="42864"/>
    <cellStyle name="20% - Accent4 3 3" xfId="1134"/>
    <cellStyle name="20% - Accent4 3 3 2" xfId="2122"/>
    <cellStyle name="20% - Accent4 3 3 2 2" xfId="3074"/>
    <cellStyle name="20% - Accent4 3 3 2 2 2" xfId="4964"/>
    <cellStyle name="20% - Accent4 3 3 2 2 3" xfId="5763"/>
    <cellStyle name="20% - Accent4 3 3 2 2 4" xfId="6393"/>
    <cellStyle name="20% - Accent4 3 3 2 3" xfId="4212"/>
    <cellStyle name="20% - Accent4 3 3 2 4" xfId="4131"/>
    <cellStyle name="20% - Accent4 3 3 2 5" xfId="3697"/>
    <cellStyle name="20% - Accent4 3 3 3" xfId="2299"/>
    <cellStyle name="20% - Accent4 3 3 3 2" xfId="3194"/>
    <cellStyle name="20% - Accent4 3 3 3 2 2" xfId="5084"/>
    <cellStyle name="20% - Accent4 3 3 3 2 3" xfId="5883"/>
    <cellStyle name="20% - Accent4 3 3 3 2 4" xfId="6513"/>
    <cellStyle name="20% - Accent4 3 3 3 3" xfId="4367"/>
    <cellStyle name="20% - Accent4 3 3 3 4" xfId="5265"/>
    <cellStyle name="20% - Accent4 3 3 3 5" xfId="6045"/>
    <cellStyle name="20% - Accent4 3 3 4" xfId="2742"/>
    <cellStyle name="20% - Accent4 3 3 4 2" xfId="4689"/>
    <cellStyle name="20% - Accent4 3 3 4 3" xfId="5531"/>
    <cellStyle name="20% - Accent4 3 3 4 4" xfId="6214"/>
    <cellStyle name="20% - Accent4 3 3 5" xfId="3545"/>
    <cellStyle name="20% - Accent4 3 3 6" xfId="3444"/>
    <cellStyle name="20% - Accent4 3 3 7" xfId="3834"/>
    <cellStyle name="20% - Accent4 3 3 8" xfId="22132"/>
    <cellStyle name="20% - Accent4 3 4" xfId="1725"/>
    <cellStyle name="20% - Accent4 3 4 2" xfId="2191"/>
    <cellStyle name="20% - Accent4 3 4 2 2" xfId="3135"/>
    <cellStyle name="20% - Accent4 3 4 2 2 2" xfId="5025"/>
    <cellStyle name="20% - Accent4 3 4 2 2 3" xfId="5824"/>
    <cellStyle name="20% - Accent4 3 4 2 2 4" xfId="6454"/>
    <cellStyle name="20% - Accent4 3 4 2 3" xfId="4277"/>
    <cellStyle name="20% - Accent4 3 4 2 4" xfId="5187"/>
    <cellStyle name="20% - Accent4 3 4 2 5" xfId="5986"/>
    <cellStyle name="20% - Accent4 3 4 3" xfId="2430"/>
    <cellStyle name="20% - Accent4 3 4 3 2" xfId="3222"/>
    <cellStyle name="20% - Accent4 3 4 3 2 2" xfId="5112"/>
    <cellStyle name="20% - Accent4 3 4 3 2 3" xfId="5911"/>
    <cellStyle name="20% - Accent4 3 4 3 2 4" xfId="6541"/>
    <cellStyle name="20% - Accent4 3 4 3 3" xfId="4453"/>
    <cellStyle name="20% - Accent4 3 4 3 4" xfId="5331"/>
    <cellStyle name="20% - Accent4 3 4 3 5" xfId="6073"/>
    <cellStyle name="20% - Accent4 3 4 4" xfId="2757"/>
    <cellStyle name="20% - Accent4 3 4 4 2" xfId="4704"/>
    <cellStyle name="20% - Accent4 3 4 4 3" xfId="5546"/>
    <cellStyle name="20% - Accent4 3 4 4 4" xfId="6229"/>
    <cellStyle name="20% - Accent4 3 4 5" xfId="3848"/>
    <cellStyle name="20% - Accent4 3 4 6" xfId="4134"/>
    <cellStyle name="20% - Accent4 3 4 7" xfId="3675"/>
    <cellStyle name="20% - Accent4 3 5" xfId="1885"/>
    <cellStyle name="20% - Accent4 3 5 2" xfId="2308"/>
    <cellStyle name="20% - Accent4 3 5 2 2" xfId="3200"/>
    <cellStyle name="20% - Accent4 3 5 2 2 2" xfId="5090"/>
    <cellStyle name="20% - Accent4 3 5 2 2 3" xfId="5889"/>
    <cellStyle name="20% - Accent4 3 5 2 2 4" xfId="6519"/>
    <cellStyle name="20% - Accent4 3 5 2 3" xfId="4375"/>
    <cellStyle name="20% - Accent4 3 5 2 4" xfId="5273"/>
    <cellStyle name="20% - Accent4 3 5 2 5" xfId="6051"/>
    <cellStyle name="20% - Accent4 3 5 3" xfId="2540"/>
    <cellStyle name="20% - Accent4 3 5 3 2" xfId="3280"/>
    <cellStyle name="20% - Accent4 3 5 3 2 2" xfId="5170"/>
    <cellStyle name="20% - Accent4 3 5 3 2 3" xfId="5969"/>
    <cellStyle name="20% - Accent4 3 5 3 2 4" xfId="6599"/>
    <cellStyle name="20% - Accent4 3 5 3 3" xfId="4537"/>
    <cellStyle name="20% - Accent4 3 5 3 4" xfId="5406"/>
    <cellStyle name="20% - Accent4 3 5 3 5" xfId="6131"/>
    <cellStyle name="20% - Accent4 3 5 4" xfId="2867"/>
    <cellStyle name="20% - Accent4 3 5 4 2" xfId="4793"/>
    <cellStyle name="20% - Accent4 3 5 4 3" xfId="5624"/>
    <cellStyle name="20% - Accent4 3 5 4 4" xfId="6287"/>
    <cellStyle name="20% - Accent4 3 5 5" xfId="3989"/>
    <cellStyle name="20% - Accent4 3 5 6" xfId="3761"/>
    <cellStyle name="20% - Accent4 3 5 7" xfId="4600"/>
    <cellStyle name="20% - Accent4 3 6" xfId="1929"/>
    <cellStyle name="20% - Accent4 3 6 2" xfId="2351"/>
    <cellStyle name="20% - Accent4 3 6 2 2" xfId="3208"/>
    <cellStyle name="20% - Accent4 3 6 2 2 2" xfId="5098"/>
    <cellStyle name="20% - Accent4 3 6 2 2 3" xfId="5897"/>
    <cellStyle name="20% - Accent4 3 6 2 2 4" xfId="6527"/>
    <cellStyle name="20% - Accent4 3 6 2 3" xfId="4401"/>
    <cellStyle name="20% - Accent4 3 6 2 4" xfId="5295"/>
    <cellStyle name="20% - Accent4 3 6 2 5" xfId="6059"/>
    <cellStyle name="20% - Accent4 3 6 3" xfId="2582"/>
    <cellStyle name="20% - Accent4 3 6 3 2" xfId="3287"/>
    <cellStyle name="20% - Accent4 3 6 3 2 2" xfId="5177"/>
    <cellStyle name="20% - Accent4 3 6 3 2 3" xfId="5976"/>
    <cellStyle name="20% - Accent4 3 6 3 2 4" xfId="6606"/>
    <cellStyle name="20% - Accent4 3 6 3 3" xfId="4563"/>
    <cellStyle name="20% - Accent4 3 6 3 4" xfId="5422"/>
    <cellStyle name="20% - Accent4 3 6 3 5" xfId="6138"/>
    <cellStyle name="20% - Accent4 3 6 4" xfId="2909"/>
    <cellStyle name="20% - Accent4 3 6 4 2" xfId="4821"/>
    <cellStyle name="20% - Accent4 3 6 4 3" xfId="5642"/>
    <cellStyle name="20% - Accent4 3 6 4 4" xfId="6294"/>
    <cellStyle name="20% - Accent4 3 6 5" xfId="4034"/>
    <cellStyle name="20% - Accent4 3 6 6" xfId="3818"/>
    <cellStyle name="20% - Accent4 3 6 7" xfId="3823"/>
    <cellStyle name="20% - Accent4 3 7" xfId="2010"/>
    <cellStyle name="20% - Accent4 3 7 2" xfId="2989"/>
    <cellStyle name="20% - Accent4 3 7 2 2" xfId="4879"/>
    <cellStyle name="20% - Accent4 3 7 2 3" xfId="5678"/>
    <cellStyle name="20% - Accent4 3 7 2 4" xfId="6308"/>
    <cellStyle name="20% - Accent4 3 7 3" xfId="4114"/>
    <cellStyle name="20% - Accent4 3 7 4" xfId="4426"/>
    <cellStyle name="20% - Accent4 3 7 5" xfId="5310"/>
    <cellStyle name="20% - Accent4 3 8" xfId="2173"/>
    <cellStyle name="20% - Accent4 3 8 2" xfId="3119"/>
    <cellStyle name="20% - Accent4 3 8 2 2" xfId="5009"/>
    <cellStyle name="20% - Accent4 3 8 2 3" xfId="5808"/>
    <cellStyle name="20% - Accent4 3 8 2 4" xfId="6438"/>
    <cellStyle name="20% - Accent4 3 8 3" xfId="4261"/>
    <cellStyle name="20% - Accent4 3 8 4" xfId="3328"/>
    <cellStyle name="20% - Accent4 3 8 5" xfId="4161"/>
    <cellStyle name="20% - Accent4 3 9" xfId="2662"/>
    <cellStyle name="20% - Accent4 3 9 2" xfId="4618"/>
    <cellStyle name="20% - Accent4 3 9 3" xfId="5461"/>
    <cellStyle name="20% - Accent4 3 9 4" xfId="6151"/>
    <cellStyle name="20% - Accent4 30" xfId="22133"/>
    <cellStyle name="20% - Accent4 30 2" xfId="22134"/>
    <cellStyle name="20% - Accent4 30 3" xfId="22135"/>
    <cellStyle name="20% - Accent4 31" xfId="22136"/>
    <cellStyle name="20% - Accent4 31 2" xfId="22137"/>
    <cellStyle name="20% - Accent4 31 3" xfId="22138"/>
    <cellStyle name="20% - Accent4 32" xfId="22139"/>
    <cellStyle name="20% - Accent4 32 2" xfId="22140"/>
    <cellStyle name="20% - Accent4 32 3" xfId="22141"/>
    <cellStyle name="20% - Accent4 33" xfId="22142"/>
    <cellStyle name="20% - Accent4 33 2" xfId="22143"/>
    <cellStyle name="20% - Accent4 33 3" xfId="22144"/>
    <cellStyle name="20% - Accent4 34" xfId="22145"/>
    <cellStyle name="20% - Accent4 34 2" xfId="22146"/>
    <cellStyle name="20% - Accent4 34 3" xfId="22147"/>
    <cellStyle name="20% - Accent4 35" xfId="22148"/>
    <cellStyle name="20% - Accent4 35 2" xfId="22149"/>
    <cellStyle name="20% - Accent4 35 3" xfId="22150"/>
    <cellStyle name="20% - Accent4 36" xfId="22151"/>
    <cellStyle name="20% - Accent4 36 2" xfId="22152"/>
    <cellStyle name="20% - Accent4 36 3" xfId="22153"/>
    <cellStyle name="20% - Accent4 37" xfId="22154"/>
    <cellStyle name="20% - Accent4 37 2" xfId="22155"/>
    <cellStyle name="20% - Accent4 37 3" xfId="22156"/>
    <cellStyle name="20% - Accent4 38" xfId="22157"/>
    <cellStyle name="20% - Accent4 38 2" xfId="22158"/>
    <cellStyle name="20% - Accent4 38 3" xfId="22159"/>
    <cellStyle name="20% - Accent4 39" xfId="22160"/>
    <cellStyle name="20% - Accent4 39 2" xfId="22161"/>
    <cellStyle name="20% - Accent4 39 3" xfId="22162"/>
    <cellStyle name="20% - Accent4 4" xfId="710"/>
    <cellStyle name="20% - Accent4 4 2" xfId="992"/>
    <cellStyle name="20% - Accent4 4 2 2" xfId="22163"/>
    <cellStyle name="20% - Accent4 4 3" xfId="11801"/>
    <cellStyle name="20% - Accent4 4 3 2" xfId="22164"/>
    <cellStyle name="20% - Accent4 40" xfId="22165"/>
    <cellStyle name="20% - Accent4 40 2" xfId="22166"/>
    <cellStyle name="20% - Accent4 40 3" xfId="22167"/>
    <cellStyle name="20% - Accent4 41" xfId="22168"/>
    <cellStyle name="20% - Accent4 41 2" xfId="22169"/>
    <cellStyle name="20% - Accent4 41 3" xfId="22170"/>
    <cellStyle name="20% - Accent4 42" xfId="22171"/>
    <cellStyle name="20% - Accent4 42 2" xfId="22172"/>
    <cellStyle name="20% - Accent4 42 3" xfId="22173"/>
    <cellStyle name="20% - Accent4 43" xfId="22174"/>
    <cellStyle name="20% - Accent4 43 2" xfId="22175"/>
    <cellStyle name="20% - Accent4 43 3" xfId="22176"/>
    <cellStyle name="20% - Accent4 44" xfId="22177"/>
    <cellStyle name="20% - Accent4 44 2" xfId="22178"/>
    <cellStyle name="20% - Accent4 44 3" xfId="22179"/>
    <cellStyle name="20% - Accent4 45" xfId="22180"/>
    <cellStyle name="20% - Accent4 45 2" xfId="22181"/>
    <cellStyle name="20% - Accent4 45 3" xfId="22182"/>
    <cellStyle name="20% - Accent4 46" xfId="22183"/>
    <cellStyle name="20% - Accent4 46 2" xfId="22184"/>
    <cellStyle name="20% - Accent4 46 3" xfId="22185"/>
    <cellStyle name="20% - Accent4 47" xfId="22186"/>
    <cellStyle name="20% - Accent4 47 2" xfId="22187"/>
    <cellStyle name="20% - Accent4 47 3" xfId="22188"/>
    <cellStyle name="20% - Accent4 48" xfId="22189"/>
    <cellStyle name="20% - Accent4 48 2" xfId="22190"/>
    <cellStyle name="20% - Accent4 48 3" xfId="22191"/>
    <cellStyle name="20% - Accent4 49" xfId="22192"/>
    <cellStyle name="20% - Accent4 49 2" xfId="22193"/>
    <cellStyle name="20% - Accent4 49 3" xfId="22194"/>
    <cellStyle name="20% - Accent4 5" xfId="6730"/>
    <cellStyle name="20% - Accent4 5 2" xfId="22196"/>
    <cellStyle name="20% - Accent4 5 3" xfId="22197"/>
    <cellStyle name="20% - Accent4 5 4" xfId="22195"/>
    <cellStyle name="20% - Accent4 50" xfId="22198"/>
    <cellStyle name="20% - Accent4 50 2" xfId="22199"/>
    <cellStyle name="20% - Accent4 50 3" xfId="22200"/>
    <cellStyle name="20% - Accent4 51" xfId="22201"/>
    <cellStyle name="20% - Accent4 51 2" xfId="22202"/>
    <cellStyle name="20% - Accent4 51 3" xfId="22203"/>
    <cellStyle name="20% - Accent4 52" xfId="22204"/>
    <cellStyle name="20% - Accent4 52 2" xfId="22205"/>
    <cellStyle name="20% - Accent4 52 3" xfId="22206"/>
    <cellStyle name="20% - Accent4 53" xfId="22207"/>
    <cellStyle name="20% - Accent4 53 2" xfId="22208"/>
    <cellStyle name="20% - Accent4 53 3" xfId="22209"/>
    <cellStyle name="20% - Accent4 54" xfId="22210"/>
    <cellStyle name="20% - Accent4 54 2" xfId="22211"/>
    <cellStyle name="20% - Accent4 54 3" xfId="22212"/>
    <cellStyle name="20% - Accent4 55" xfId="22213"/>
    <cellStyle name="20% - Accent4 55 2" xfId="22214"/>
    <cellStyle name="20% - Accent4 55 3" xfId="22215"/>
    <cellStyle name="20% - Accent4 56" xfId="22216"/>
    <cellStyle name="20% - Accent4 56 2" xfId="22217"/>
    <cellStyle name="20% - Accent4 56 3" xfId="22218"/>
    <cellStyle name="20% - Accent4 57" xfId="22219"/>
    <cellStyle name="20% - Accent4 57 2" xfId="22220"/>
    <cellStyle name="20% - Accent4 57 3" xfId="22221"/>
    <cellStyle name="20% - Accent4 58" xfId="22222"/>
    <cellStyle name="20% - Accent4 58 2" xfId="22223"/>
    <cellStyle name="20% - Accent4 58 3" xfId="22224"/>
    <cellStyle name="20% - Accent4 59" xfId="22225"/>
    <cellStyle name="20% - Accent4 59 2" xfId="22226"/>
    <cellStyle name="20% - Accent4 59 3" xfId="22227"/>
    <cellStyle name="20% - Accent4 6" xfId="7191"/>
    <cellStyle name="20% - Accent4 6 2" xfId="22229"/>
    <cellStyle name="20% - Accent4 6 3" xfId="22230"/>
    <cellStyle name="20% - Accent4 6 4" xfId="22228"/>
    <cellStyle name="20% - Accent4 60" xfId="22231"/>
    <cellStyle name="20% - Accent4 60 2" xfId="22232"/>
    <cellStyle name="20% - Accent4 60 3" xfId="22233"/>
    <cellStyle name="20% - Accent4 61" xfId="22234"/>
    <cellStyle name="20% - Accent4 61 2" xfId="22235"/>
    <cellStyle name="20% - Accent4 61 3" xfId="22236"/>
    <cellStyle name="20% - Accent4 62" xfId="22237"/>
    <cellStyle name="20% - Accent4 62 2" xfId="22238"/>
    <cellStyle name="20% - Accent4 62 3" xfId="22239"/>
    <cellStyle name="20% - Accent4 63" xfId="22240"/>
    <cellStyle name="20% - Accent4 63 2" xfId="22241"/>
    <cellStyle name="20% - Accent4 63 3" xfId="22242"/>
    <cellStyle name="20% - Accent4 64" xfId="22243"/>
    <cellStyle name="20% - Accent4 64 2" xfId="22244"/>
    <cellStyle name="20% - Accent4 64 3" xfId="22245"/>
    <cellStyle name="20% - Accent4 65" xfId="22246"/>
    <cellStyle name="20% - Accent4 65 2" xfId="22247"/>
    <cellStyle name="20% - Accent4 65 3" xfId="22248"/>
    <cellStyle name="20% - Accent4 66" xfId="22249"/>
    <cellStyle name="20% - Accent4 66 2" xfId="22250"/>
    <cellStyle name="20% - Accent4 66 3" xfId="22251"/>
    <cellStyle name="20% - Accent4 67" xfId="22252"/>
    <cellStyle name="20% - Accent4 67 2" xfId="22253"/>
    <cellStyle name="20% - Accent4 67 3" xfId="22254"/>
    <cellStyle name="20% - Accent4 68" xfId="22255"/>
    <cellStyle name="20% - Accent4 68 2" xfId="22256"/>
    <cellStyle name="20% - Accent4 68 3" xfId="22257"/>
    <cellStyle name="20% - Accent4 69" xfId="22258"/>
    <cellStyle name="20% - Accent4 69 2" xfId="22259"/>
    <cellStyle name="20% - Accent4 69 3" xfId="22260"/>
    <cellStyle name="20% - Accent4 7" xfId="6742"/>
    <cellStyle name="20% - Accent4 7 2" xfId="22262"/>
    <cellStyle name="20% - Accent4 7 3" xfId="22263"/>
    <cellStyle name="20% - Accent4 7 4" xfId="22261"/>
    <cellStyle name="20% - Accent4 70" xfId="22264"/>
    <cellStyle name="20% - Accent4 70 2" xfId="22265"/>
    <cellStyle name="20% - Accent4 70 3" xfId="22266"/>
    <cellStyle name="20% - Accent4 71" xfId="22267"/>
    <cellStyle name="20% - Accent4 71 2" xfId="22268"/>
    <cellStyle name="20% - Accent4 71 3" xfId="22269"/>
    <cellStyle name="20% - Accent4 72" xfId="22270"/>
    <cellStyle name="20% - Accent4 72 2" xfId="22271"/>
    <cellStyle name="20% - Accent4 72 3" xfId="22272"/>
    <cellStyle name="20% - Accent4 73" xfId="22273"/>
    <cellStyle name="20% - Accent4 73 2" xfId="22274"/>
    <cellStyle name="20% - Accent4 73 3" xfId="22275"/>
    <cellStyle name="20% - Accent4 74" xfId="22276"/>
    <cellStyle name="20% - Accent4 74 2" xfId="22277"/>
    <cellStyle name="20% - Accent4 74 3" xfId="22278"/>
    <cellStyle name="20% - Accent4 75" xfId="22279"/>
    <cellStyle name="20% - Accent4 75 2" xfId="22280"/>
    <cellStyle name="20% - Accent4 75 3" xfId="22281"/>
    <cellStyle name="20% - Accent4 76" xfId="22282"/>
    <cellStyle name="20% - Accent4 76 2" xfId="22283"/>
    <cellStyle name="20% - Accent4 76 3" xfId="22284"/>
    <cellStyle name="20% - Accent4 77" xfId="22285"/>
    <cellStyle name="20% - Accent4 77 2" xfId="22286"/>
    <cellStyle name="20% - Accent4 77 3" xfId="22287"/>
    <cellStyle name="20% - Accent4 78" xfId="22288"/>
    <cellStyle name="20% - Accent4 78 2" xfId="22289"/>
    <cellStyle name="20% - Accent4 78 3" xfId="22290"/>
    <cellStyle name="20% - Accent4 79" xfId="22291"/>
    <cellStyle name="20% - Accent4 79 2" xfId="22292"/>
    <cellStyle name="20% - Accent4 79 3" xfId="22293"/>
    <cellStyle name="20% - Accent4 8" xfId="7083"/>
    <cellStyle name="20% - Accent4 8 2" xfId="22295"/>
    <cellStyle name="20% - Accent4 8 3" xfId="22296"/>
    <cellStyle name="20% - Accent4 8 4" xfId="22294"/>
    <cellStyle name="20% - Accent4 80" xfId="22297"/>
    <cellStyle name="20% - Accent4 80 2" xfId="22298"/>
    <cellStyle name="20% - Accent4 80 3" xfId="22299"/>
    <cellStyle name="20% - Accent4 81" xfId="22300"/>
    <cellStyle name="20% - Accent4 81 2" xfId="22301"/>
    <cellStyle name="20% - Accent4 81 3" xfId="22302"/>
    <cellStyle name="20% - Accent4 82" xfId="22303"/>
    <cellStyle name="20% - Accent4 82 2" xfId="22304"/>
    <cellStyle name="20% - Accent4 82 3" xfId="22305"/>
    <cellStyle name="20% - Accent4 83" xfId="22306"/>
    <cellStyle name="20% - Accent4 83 2" xfId="22307"/>
    <cellStyle name="20% - Accent4 83 3" xfId="22308"/>
    <cellStyle name="20% - Accent4 84" xfId="22309"/>
    <cellStyle name="20% - Accent4 84 2" xfId="22310"/>
    <cellStyle name="20% - Accent4 84 3" xfId="22311"/>
    <cellStyle name="20% - Accent4 85" xfId="22312"/>
    <cellStyle name="20% - Accent4 85 2" xfId="22313"/>
    <cellStyle name="20% - Accent4 85 3" xfId="22314"/>
    <cellStyle name="20% - Accent4 86" xfId="22315"/>
    <cellStyle name="20% - Accent4 86 2" xfId="22316"/>
    <cellStyle name="20% - Accent4 86 3" xfId="22317"/>
    <cellStyle name="20% - Accent4 87" xfId="22318"/>
    <cellStyle name="20% - Accent4 87 2" xfId="22319"/>
    <cellStyle name="20% - Accent4 87 3" xfId="22320"/>
    <cellStyle name="20% - Accent4 88" xfId="22321"/>
    <cellStyle name="20% - Accent4 88 2" xfId="22322"/>
    <cellStyle name="20% - Accent4 88 3" xfId="22323"/>
    <cellStyle name="20% - Accent4 89" xfId="22324"/>
    <cellStyle name="20% - Accent4 89 2" xfId="22325"/>
    <cellStyle name="20% - Accent4 89 3" xfId="22326"/>
    <cellStyle name="20% - Accent4 9" xfId="7034"/>
    <cellStyle name="20% - Accent4 9 2" xfId="22328"/>
    <cellStyle name="20% - Accent4 9 3" xfId="22329"/>
    <cellStyle name="20% - Accent4 9 4" xfId="22327"/>
    <cellStyle name="20% - Accent4 90" xfId="22330"/>
    <cellStyle name="20% - Accent4 90 2" xfId="22331"/>
    <cellStyle name="20% - Accent4 90 3" xfId="22332"/>
    <cellStyle name="20% - Accent4 91" xfId="22333"/>
    <cellStyle name="20% - Accent4 91 2" xfId="22334"/>
    <cellStyle name="20% - Accent4 91 3" xfId="22335"/>
    <cellStyle name="20% - Accent4 92" xfId="22336"/>
    <cellStyle name="20% - Accent4 92 2" xfId="22337"/>
    <cellStyle name="20% - Accent4 92 3" xfId="22338"/>
    <cellStyle name="20% - Accent4 93" xfId="22339"/>
    <cellStyle name="20% - Accent4 93 2" xfId="22340"/>
    <cellStyle name="20% - Accent4 93 3" xfId="22341"/>
    <cellStyle name="20% - Accent4 94" xfId="22342"/>
    <cellStyle name="20% - Accent4 94 2" xfId="22343"/>
    <cellStyle name="20% - Accent4 94 3" xfId="22344"/>
    <cellStyle name="20% - Accent4 95" xfId="22345"/>
    <cellStyle name="20% - Accent4 95 2" xfId="22346"/>
    <cellStyle name="20% - Accent4 95 3" xfId="22347"/>
    <cellStyle name="20% - Accent4 96" xfId="22348"/>
    <cellStyle name="20% - Accent4 96 2" xfId="22349"/>
    <cellStyle name="20% - Accent4 96 3" xfId="22350"/>
    <cellStyle name="20% - Accent4 97" xfId="22351"/>
    <cellStyle name="20% - Accent4 97 2" xfId="22352"/>
    <cellStyle name="20% - Accent4 97 3" xfId="22353"/>
    <cellStyle name="20% - Accent4 98" xfId="22354"/>
    <cellStyle name="20% - Accent4 98 2" xfId="22355"/>
    <cellStyle name="20% - Accent4 98 3" xfId="22356"/>
    <cellStyle name="20% - Accent4 99" xfId="22357"/>
    <cellStyle name="20% - Accent4 99 2" xfId="22358"/>
    <cellStyle name="20% - Accent4 99 3" xfId="22359"/>
    <cellStyle name="20% - Accent5 10" xfId="7373"/>
    <cellStyle name="20% - Accent5 10 2" xfId="22361"/>
    <cellStyle name="20% - Accent5 10 3" xfId="22362"/>
    <cellStyle name="20% - Accent5 10 4" xfId="22360"/>
    <cellStyle name="20% - Accent5 100" xfId="22363"/>
    <cellStyle name="20% - Accent5 100 2" xfId="22364"/>
    <cellStyle name="20% - Accent5 100 3" xfId="22365"/>
    <cellStyle name="20% - Accent5 101" xfId="22366"/>
    <cellStyle name="20% - Accent5 101 2" xfId="22367"/>
    <cellStyle name="20% - Accent5 101 3" xfId="22368"/>
    <cellStyle name="20% - Accent5 102" xfId="22369"/>
    <cellStyle name="20% - Accent5 102 2" xfId="22370"/>
    <cellStyle name="20% - Accent5 102 3" xfId="22371"/>
    <cellStyle name="20% - Accent5 103" xfId="22372"/>
    <cellStyle name="20% - Accent5 103 2" xfId="22373"/>
    <cellStyle name="20% - Accent5 103 3" xfId="22374"/>
    <cellStyle name="20% - Accent5 104" xfId="22375"/>
    <cellStyle name="20% - Accent5 104 2" xfId="22376"/>
    <cellStyle name="20% - Accent5 104 3" xfId="22377"/>
    <cellStyle name="20% - Accent5 105" xfId="22378"/>
    <cellStyle name="20% - Accent5 105 2" xfId="22379"/>
    <cellStyle name="20% - Accent5 105 3" xfId="22380"/>
    <cellStyle name="20% - Accent5 106" xfId="22381"/>
    <cellStyle name="20% - Accent5 106 2" xfId="22382"/>
    <cellStyle name="20% - Accent5 106 3" xfId="22383"/>
    <cellStyle name="20% - Accent5 107" xfId="22384"/>
    <cellStyle name="20% - Accent5 107 2" xfId="22385"/>
    <cellStyle name="20% - Accent5 107 3" xfId="22386"/>
    <cellStyle name="20% - Accent5 108" xfId="22387"/>
    <cellStyle name="20% - Accent5 108 2" xfId="22388"/>
    <cellStyle name="20% - Accent5 108 3" xfId="22389"/>
    <cellStyle name="20% - Accent5 109" xfId="22390"/>
    <cellStyle name="20% - Accent5 109 2" xfId="22391"/>
    <cellStyle name="20% - Accent5 109 3" xfId="22392"/>
    <cellStyle name="20% - Accent5 11" xfId="7253"/>
    <cellStyle name="20% - Accent5 11 2" xfId="22394"/>
    <cellStyle name="20% - Accent5 11 3" xfId="22395"/>
    <cellStyle name="20% - Accent5 11 4" xfId="22393"/>
    <cellStyle name="20% - Accent5 110" xfId="22396"/>
    <cellStyle name="20% - Accent5 110 2" xfId="22397"/>
    <cellStyle name="20% - Accent5 110 3" xfId="22398"/>
    <cellStyle name="20% - Accent5 111" xfId="22399"/>
    <cellStyle name="20% - Accent5 111 2" xfId="22400"/>
    <cellStyle name="20% - Accent5 111 3" xfId="22401"/>
    <cellStyle name="20% - Accent5 112" xfId="22402"/>
    <cellStyle name="20% - Accent5 112 2" xfId="22403"/>
    <cellStyle name="20% - Accent5 112 3" xfId="22404"/>
    <cellStyle name="20% - Accent5 113" xfId="22405"/>
    <cellStyle name="20% - Accent5 113 2" xfId="22406"/>
    <cellStyle name="20% - Accent5 113 3" xfId="22407"/>
    <cellStyle name="20% - Accent5 114" xfId="22408"/>
    <cellStyle name="20% - Accent5 114 2" xfId="22409"/>
    <cellStyle name="20% - Accent5 114 3" xfId="22410"/>
    <cellStyle name="20% - Accent5 115" xfId="22411"/>
    <cellStyle name="20% - Accent5 115 2" xfId="22412"/>
    <cellStyle name="20% - Accent5 115 3" xfId="22413"/>
    <cellStyle name="20% - Accent5 116" xfId="22414"/>
    <cellStyle name="20% - Accent5 116 2" xfId="22415"/>
    <cellStyle name="20% - Accent5 116 3" xfId="22416"/>
    <cellStyle name="20% - Accent5 117" xfId="22417"/>
    <cellStyle name="20% - Accent5 117 2" xfId="22418"/>
    <cellStyle name="20% - Accent5 117 3" xfId="22419"/>
    <cellStyle name="20% - Accent5 118" xfId="22420"/>
    <cellStyle name="20% - Accent5 118 2" xfId="22421"/>
    <cellStyle name="20% - Accent5 118 3" xfId="22422"/>
    <cellStyle name="20% - Accent5 119" xfId="22423"/>
    <cellStyle name="20% - Accent5 119 2" xfId="22424"/>
    <cellStyle name="20% - Accent5 119 3" xfId="22425"/>
    <cellStyle name="20% - Accent5 12" xfId="7057"/>
    <cellStyle name="20% - Accent5 12 2" xfId="22427"/>
    <cellStyle name="20% - Accent5 12 3" xfId="22428"/>
    <cellStyle name="20% - Accent5 12 4" xfId="22426"/>
    <cellStyle name="20% - Accent5 120" xfId="22429"/>
    <cellStyle name="20% - Accent5 120 2" xfId="22430"/>
    <cellStyle name="20% - Accent5 120 3" xfId="22431"/>
    <cellStyle name="20% - Accent5 121" xfId="22432"/>
    <cellStyle name="20% - Accent5 121 2" xfId="22433"/>
    <cellStyle name="20% - Accent5 121 3" xfId="22434"/>
    <cellStyle name="20% - Accent5 122" xfId="22435"/>
    <cellStyle name="20% - Accent5 122 2" xfId="22436"/>
    <cellStyle name="20% - Accent5 122 3" xfId="22437"/>
    <cellStyle name="20% - Accent5 123" xfId="22438"/>
    <cellStyle name="20% - Accent5 123 2" xfId="22439"/>
    <cellStyle name="20% - Accent5 123 3" xfId="22440"/>
    <cellStyle name="20% - Accent5 124" xfId="22441"/>
    <cellStyle name="20% - Accent5 124 2" xfId="22442"/>
    <cellStyle name="20% - Accent5 124 3" xfId="22443"/>
    <cellStyle name="20% - Accent5 125" xfId="22444"/>
    <cellStyle name="20% - Accent5 125 2" xfId="22445"/>
    <cellStyle name="20% - Accent5 125 3" xfId="22446"/>
    <cellStyle name="20% - Accent5 126" xfId="22447"/>
    <cellStyle name="20% - Accent5 126 2" xfId="22448"/>
    <cellStyle name="20% - Accent5 126 3" xfId="22449"/>
    <cellStyle name="20% - Accent5 127" xfId="22450"/>
    <cellStyle name="20% - Accent5 127 2" xfId="22451"/>
    <cellStyle name="20% - Accent5 127 3" xfId="22452"/>
    <cellStyle name="20% - Accent5 128" xfId="22453"/>
    <cellStyle name="20% - Accent5 128 2" xfId="22454"/>
    <cellStyle name="20% - Accent5 128 3" xfId="22455"/>
    <cellStyle name="20% - Accent5 129" xfId="22456"/>
    <cellStyle name="20% - Accent5 129 2" xfId="22457"/>
    <cellStyle name="20% - Accent5 129 3" xfId="22458"/>
    <cellStyle name="20% - Accent5 13" xfId="7211"/>
    <cellStyle name="20% - Accent5 13 2" xfId="22460"/>
    <cellStyle name="20% - Accent5 13 3" xfId="22461"/>
    <cellStyle name="20% - Accent5 13 4" xfId="22459"/>
    <cellStyle name="20% - Accent5 130" xfId="22462"/>
    <cellStyle name="20% - Accent5 130 2" xfId="22463"/>
    <cellStyle name="20% - Accent5 130 3" xfId="22464"/>
    <cellStyle name="20% - Accent5 131" xfId="22465"/>
    <cellStyle name="20% - Accent5 131 2" xfId="22466"/>
    <cellStyle name="20% - Accent5 131 3" xfId="22467"/>
    <cellStyle name="20% - Accent5 132" xfId="22468"/>
    <cellStyle name="20% - Accent5 132 2" xfId="22469"/>
    <cellStyle name="20% - Accent5 132 3" xfId="22470"/>
    <cellStyle name="20% - Accent5 133" xfId="22471"/>
    <cellStyle name="20% - Accent5 133 2" xfId="22472"/>
    <cellStyle name="20% - Accent5 133 3" xfId="22473"/>
    <cellStyle name="20% - Accent5 134" xfId="22474"/>
    <cellStyle name="20% - Accent5 134 2" xfId="22475"/>
    <cellStyle name="20% - Accent5 134 3" xfId="22476"/>
    <cellStyle name="20% - Accent5 135" xfId="22477"/>
    <cellStyle name="20% - Accent5 135 2" xfId="22478"/>
    <cellStyle name="20% - Accent5 135 3" xfId="22479"/>
    <cellStyle name="20% - Accent5 136" xfId="22480"/>
    <cellStyle name="20% - Accent5 136 2" xfId="22481"/>
    <cellStyle name="20% - Accent5 136 3" xfId="22482"/>
    <cellStyle name="20% - Accent5 137" xfId="22483"/>
    <cellStyle name="20% - Accent5 137 2" xfId="22484"/>
    <cellStyle name="20% - Accent5 137 3" xfId="22485"/>
    <cellStyle name="20% - Accent5 138" xfId="22486"/>
    <cellStyle name="20% - Accent5 138 2" xfId="22487"/>
    <cellStyle name="20% - Accent5 138 3" xfId="22488"/>
    <cellStyle name="20% - Accent5 139" xfId="22489"/>
    <cellStyle name="20% - Accent5 139 2" xfId="22490"/>
    <cellStyle name="20% - Accent5 139 3" xfId="22491"/>
    <cellStyle name="20% - Accent5 14" xfId="22492"/>
    <cellStyle name="20% - Accent5 14 2" xfId="22493"/>
    <cellStyle name="20% - Accent5 14 3" xfId="22494"/>
    <cellStyle name="20% - Accent5 140" xfId="22495"/>
    <cellStyle name="20% - Accent5 140 2" xfId="22496"/>
    <cellStyle name="20% - Accent5 140 3" xfId="22497"/>
    <cellStyle name="20% - Accent5 141" xfId="22498"/>
    <cellStyle name="20% - Accent5 141 2" xfId="22499"/>
    <cellStyle name="20% - Accent5 141 3" xfId="22500"/>
    <cellStyle name="20% - Accent5 142" xfId="22501"/>
    <cellStyle name="20% - Accent5 142 2" xfId="22502"/>
    <cellStyle name="20% - Accent5 142 3" xfId="22503"/>
    <cellStyle name="20% - Accent5 143" xfId="22504"/>
    <cellStyle name="20% - Accent5 143 2" xfId="22505"/>
    <cellStyle name="20% - Accent5 143 3" xfId="22506"/>
    <cellStyle name="20% - Accent5 144" xfId="22507"/>
    <cellStyle name="20% - Accent5 144 2" xfId="22508"/>
    <cellStyle name="20% - Accent5 144 3" xfId="22509"/>
    <cellStyle name="20% - Accent5 145" xfId="22510"/>
    <cellStyle name="20% - Accent5 145 2" xfId="22511"/>
    <cellStyle name="20% - Accent5 145 3" xfId="22512"/>
    <cellStyle name="20% - Accent5 146" xfId="22513"/>
    <cellStyle name="20% - Accent5 146 2" xfId="22514"/>
    <cellStyle name="20% - Accent5 146 3" xfId="22515"/>
    <cellStyle name="20% - Accent5 147" xfId="22516"/>
    <cellStyle name="20% - Accent5 147 2" xfId="22517"/>
    <cellStyle name="20% - Accent5 147 3" xfId="22518"/>
    <cellStyle name="20% - Accent5 148" xfId="22519"/>
    <cellStyle name="20% - Accent5 148 2" xfId="22520"/>
    <cellStyle name="20% - Accent5 148 3" xfId="22521"/>
    <cellStyle name="20% - Accent5 149" xfId="22522"/>
    <cellStyle name="20% - Accent5 149 2" xfId="22523"/>
    <cellStyle name="20% - Accent5 149 3" xfId="22524"/>
    <cellStyle name="20% - Accent5 15" xfId="22525"/>
    <cellStyle name="20% - Accent5 15 2" xfId="22526"/>
    <cellStyle name="20% - Accent5 15 3" xfId="22527"/>
    <cellStyle name="20% - Accent5 150" xfId="22528"/>
    <cellStyle name="20% - Accent5 150 2" xfId="22529"/>
    <cellStyle name="20% - Accent5 150 3" xfId="22530"/>
    <cellStyle name="20% - Accent5 151" xfId="22531"/>
    <cellStyle name="20% - Accent5 151 2" xfId="22532"/>
    <cellStyle name="20% - Accent5 151 3" xfId="22533"/>
    <cellStyle name="20% - Accent5 152" xfId="22534"/>
    <cellStyle name="20% - Accent5 152 2" xfId="22535"/>
    <cellStyle name="20% - Accent5 152 3" xfId="22536"/>
    <cellStyle name="20% - Accent5 153" xfId="22537"/>
    <cellStyle name="20% - Accent5 153 2" xfId="22538"/>
    <cellStyle name="20% - Accent5 153 3" xfId="22539"/>
    <cellStyle name="20% - Accent5 154" xfId="22540"/>
    <cellStyle name="20% - Accent5 154 2" xfId="22541"/>
    <cellStyle name="20% - Accent5 154 3" xfId="22542"/>
    <cellStyle name="20% - Accent5 155" xfId="22543"/>
    <cellStyle name="20% - Accent5 155 2" xfId="22544"/>
    <cellStyle name="20% - Accent5 155 3" xfId="22545"/>
    <cellStyle name="20% - Accent5 156" xfId="22546"/>
    <cellStyle name="20% - Accent5 156 2" xfId="22547"/>
    <cellStyle name="20% - Accent5 156 3" xfId="22548"/>
    <cellStyle name="20% - Accent5 157" xfId="22549"/>
    <cellStyle name="20% - Accent5 157 2" xfId="22550"/>
    <cellStyle name="20% - Accent5 157 3" xfId="22551"/>
    <cellStyle name="20% - Accent5 158" xfId="22552"/>
    <cellStyle name="20% - Accent5 158 2" xfId="22553"/>
    <cellStyle name="20% - Accent5 158 3" xfId="22554"/>
    <cellStyle name="20% - Accent5 159" xfId="22555"/>
    <cellStyle name="20% - Accent5 159 2" xfId="22556"/>
    <cellStyle name="20% - Accent5 159 3" xfId="22557"/>
    <cellStyle name="20% - Accent5 16" xfId="22558"/>
    <cellStyle name="20% - Accent5 16 2" xfId="22559"/>
    <cellStyle name="20% - Accent5 16 3" xfId="22560"/>
    <cellStyle name="20% - Accent5 160" xfId="22561"/>
    <cellStyle name="20% - Accent5 160 2" xfId="22562"/>
    <cellStyle name="20% - Accent5 160 3" xfId="22563"/>
    <cellStyle name="20% - Accent5 161" xfId="22564"/>
    <cellStyle name="20% - Accent5 161 2" xfId="22565"/>
    <cellStyle name="20% - Accent5 161 3" xfId="22566"/>
    <cellStyle name="20% - Accent5 162" xfId="22567"/>
    <cellStyle name="20% - Accent5 162 2" xfId="22568"/>
    <cellStyle name="20% - Accent5 162 3" xfId="22569"/>
    <cellStyle name="20% - Accent5 163" xfId="22570"/>
    <cellStyle name="20% - Accent5 163 2" xfId="22571"/>
    <cellStyle name="20% - Accent5 163 3" xfId="22572"/>
    <cellStyle name="20% - Accent5 164" xfId="22573"/>
    <cellStyle name="20% - Accent5 164 2" xfId="22574"/>
    <cellStyle name="20% - Accent5 164 3" xfId="22575"/>
    <cellStyle name="20% - Accent5 165" xfId="22576"/>
    <cellStyle name="20% - Accent5 165 2" xfId="22577"/>
    <cellStyle name="20% - Accent5 165 3" xfId="22578"/>
    <cellStyle name="20% - Accent5 166" xfId="22579"/>
    <cellStyle name="20% - Accent5 166 2" xfId="22580"/>
    <cellStyle name="20% - Accent5 166 3" xfId="22581"/>
    <cellStyle name="20% - Accent5 167" xfId="22582"/>
    <cellStyle name="20% - Accent5 167 2" xfId="22583"/>
    <cellStyle name="20% - Accent5 167 3" xfId="22584"/>
    <cellStyle name="20% - Accent5 168" xfId="22585"/>
    <cellStyle name="20% - Accent5 168 2" xfId="22586"/>
    <cellStyle name="20% - Accent5 168 3" xfId="22587"/>
    <cellStyle name="20% - Accent5 169" xfId="22588"/>
    <cellStyle name="20% - Accent5 169 2" xfId="22589"/>
    <cellStyle name="20% - Accent5 169 3" xfId="22590"/>
    <cellStyle name="20% - Accent5 17" xfId="22591"/>
    <cellStyle name="20% - Accent5 17 2" xfId="22592"/>
    <cellStyle name="20% - Accent5 17 3" xfId="22593"/>
    <cellStyle name="20% - Accent5 170" xfId="22594"/>
    <cellStyle name="20% - Accent5 170 2" xfId="22595"/>
    <cellStyle name="20% - Accent5 170 3" xfId="22596"/>
    <cellStyle name="20% - Accent5 171" xfId="22597"/>
    <cellStyle name="20% - Accent5 171 2" xfId="22598"/>
    <cellStyle name="20% - Accent5 171 3" xfId="22599"/>
    <cellStyle name="20% - Accent5 172" xfId="22600"/>
    <cellStyle name="20% - Accent5 172 2" xfId="22601"/>
    <cellStyle name="20% - Accent5 172 3" xfId="22602"/>
    <cellStyle name="20% - Accent5 173" xfId="22603"/>
    <cellStyle name="20% - Accent5 173 2" xfId="22604"/>
    <cellStyle name="20% - Accent5 173 3" xfId="22605"/>
    <cellStyle name="20% - Accent5 174" xfId="22606"/>
    <cellStyle name="20% - Accent5 174 2" xfId="22607"/>
    <cellStyle name="20% - Accent5 174 3" xfId="22608"/>
    <cellStyle name="20% - Accent5 175" xfId="22609"/>
    <cellStyle name="20% - Accent5 175 2" xfId="22610"/>
    <cellStyle name="20% - Accent5 175 3" xfId="22611"/>
    <cellStyle name="20% - Accent5 176" xfId="22612"/>
    <cellStyle name="20% - Accent5 176 2" xfId="22613"/>
    <cellStyle name="20% - Accent5 176 3" xfId="22614"/>
    <cellStyle name="20% - Accent5 177" xfId="22615"/>
    <cellStyle name="20% - Accent5 177 2" xfId="22616"/>
    <cellStyle name="20% - Accent5 177 3" xfId="22617"/>
    <cellStyle name="20% - Accent5 178" xfId="22618"/>
    <cellStyle name="20% - Accent5 178 2" xfId="22619"/>
    <cellStyle name="20% - Accent5 178 3" xfId="22620"/>
    <cellStyle name="20% - Accent5 179" xfId="22621"/>
    <cellStyle name="20% - Accent5 179 2" xfId="22622"/>
    <cellStyle name="20% - Accent5 179 3" xfId="22623"/>
    <cellStyle name="20% - Accent5 18" xfId="22624"/>
    <cellStyle name="20% - Accent5 18 2" xfId="22625"/>
    <cellStyle name="20% - Accent5 18 3" xfId="22626"/>
    <cellStyle name="20% - Accent5 180" xfId="22627"/>
    <cellStyle name="20% - Accent5 180 2" xfId="22628"/>
    <cellStyle name="20% - Accent5 180 3" xfId="22629"/>
    <cellStyle name="20% - Accent5 181" xfId="22630"/>
    <cellStyle name="20% - Accent5 181 2" xfId="22631"/>
    <cellStyle name="20% - Accent5 181 3" xfId="22632"/>
    <cellStyle name="20% - Accent5 182" xfId="22633"/>
    <cellStyle name="20% - Accent5 182 2" xfId="22634"/>
    <cellStyle name="20% - Accent5 182 3" xfId="22635"/>
    <cellStyle name="20% - Accent5 183" xfId="22636"/>
    <cellStyle name="20% - Accent5 183 2" xfId="22637"/>
    <cellStyle name="20% - Accent5 183 3" xfId="22638"/>
    <cellStyle name="20% - Accent5 184" xfId="22639"/>
    <cellStyle name="20% - Accent5 184 2" xfId="22640"/>
    <cellStyle name="20% - Accent5 184 3" xfId="22641"/>
    <cellStyle name="20% - Accent5 185" xfId="22642"/>
    <cellStyle name="20% - Accent5 185 2" xfId="22643"/>
    <cellStyle name="20% - Accent5 185 3" xfId="22644"/>
    <cellStyle name="20% - Accent5 186" xfId="22645"/>
    <cellStyle name="20% - Accent5 186 2" xfId="22646"/>
    <cellStyle name="20% - Accent5 186 3" xfId="22647"/>
    <cellStyle name="20% - Accent5 187" xfId="22648"/>
    <cellStyle name="20% - Accent5 187 2" xfId="22649"/>
    <cellStyle name="20% - Accent5 187 3" xfId="22650"/>
    <cellStyle name="20% - Accent5 188" xfId="22651"/>
    <cellStyle name="20% - Accent5 188 2" xfId="22652"/>
    <cellStyle name="20% - Accent5 188 3" xfId="22653"/>
    <cellStyle name="20% - Accent5 189" xfId="22654"/>
    <cellStyle name="20% - Accent5 189 2" xfId="22655"/>
    <cellStyle name="20% - Accent5 189 3" xfId="22656"/>
    <cellStyle name="20% - Accent5 19" xfId="22657"/>
    <cellStyle name="20% - Accent5 19 2" xfId="22658"/>
    <cellStyle name="20% - Accent5 19 3" xfId="22659"/>
    <cellStyle name="20% - Accent5 190" xfId="22660"/>
    <cellStyle name="20% - Accent5 190 2" xfId="22661"/>
    <cellStyle name="20% - Accent5 190 3" xfId="22662"/>
    <cellStyle name="20% - Accent5 191" xfId="22663"/>
    <cellStyle name="20% - Accent5 191 2" xfId="22664"/>
    <cellStyle name="20% - Accent5 191 3" xfId="22665"/>
    <cellStyle name="20% - Accent5 192" xfId="22666"/>
    <cellStyle name="20% - Accent5 192 2" xfId="22667"/>
    <cellStyle name="20% - Accent5 192 3" xfId="22668"/>
    <cellStyle name="20% - Accent5 193" xfId="22669"/>
    <cellStyle name="20% - Accent5 193 2" xfId="22670"/>
    <cellStyle name="20% - Accent5 194" xfId="22671"/>
    <cellStyle name="20% - Accent5 194 2" xfId="22672"/>
    <cellStyle name="20% - Accent5 195" xfId="22673"/>
    <cellStyle name="20% - Accent5 195 2" xfId="22674"/>
    <cellStyle name="20% - Accent5 196" xfId="22675"/>
    <cellStyle name="20% - Accent5 196 2" xfId="22676"/>
    <cellStyle name="20% - Accent5 197" xfId="22677"/>
    <cellStyle name="20% - Accent5 197 2" xfId="22678"/>
    <cellStyle name="20% - Accent5 198" xfId="22679"/>
    <cellStyle name="20% - Accent5 198 2" xfId="22680"/>
    <cellStyle name="20% - Accent5 199" xfId="22681"/>
    <cellStyle name="20% - Accent5 199 2" xfId="22682"/>
    <cellStyle name="20% - Accent5 2" xfId="163"/>
    <cellStyle name="20% - Accent5 2 10" xfId="3306"/>
    <cellStyle name="20% - Accent5 2 11" xfId="3836"/>
    <cellStyle name="20% - Accent5 2 12" xfId="4757"/>
    <cellStyle name="20% - Accent5 2 13" xfId="1095"/>
    <cellStyle name="20% - Accent5 2 14" xfId="6932"/>
    <cellStyle name="20% - Accent5 2 15" xfId="7358"/>
    <cellStyle name="20% - Accent5 2 16" xfId="6827"/>
    <cellStyle name="20% - Accent5 2 17" xfId="7114"/>
    <cellStyle name="20% - Accent5 2 18" xfId="7102"/>
    <cellStyle name="20% - Accent5 2 19" xfId="7360"/>
    <cellStyle name="20% - Accent5 2 2" xfId="734"/>
    <cellStyle name="20% - Accent5 2 2 2" xfId="2084"/>
    <cellStyle name="20% - Accent5 2 2 2 2" xfId="3035"/>
    <cellStyle name="20% - Accent5 2 2 2 2 2" xfId="4925"/>
    <cellStyle name="20% - Accent5 2 2 2 2 3" xfId="5724"/>
    <cellStyle name="20% - Accent5 2 2 2 2 4" xfId="6354"/>
    <cellStyle name="20% - Accent5 2 2 2 3" xfId="4173"/>
    <cellStyle name="20% - Accent5 2 2 2 4" xfId="3377"/>
    <cellStyle name="20% - Accent5 2 2 2 5" xfId="4393"/>
    <cellStyle name="20% - Accent5 2 2 3" xfId="2183"/>
    <cellStyle name="20% - Accent5 2 2 3 2" xfId="3127"/>
    <cellStyle name="20% - Accent5 2 2 3 2 2" xfId="5017"/>
    <cellStyle name="20% - Accent5 2 2 3 2 3" xfId="5816"/>
    <cellStyle name="20% - Accent5 2 2 3 2 4" xfId="6446"/>
    <cellStyle name="20% - Accent5 2 2 3 3" xfId="4269"/>
    <cellStyle name="20% - Accent5 2 2 3 4" xfId="3302"/>
    <cellStyle name="20% - Accent5 2 2 3 5" xfId="4160"/>
    <cellStyle name="20% - Accent5 2 2 4" xfId="2707"/>
    <cellStyle name="20% - Accent5 2 2 4 2" xfId="4653"/>
    <cellStyle name="20% - Accent5 2 2 4 3" xfId="5495"/>
    <cellStyle name="20% - Accent5 2 2 4 4" xfId="6178"/>
    <cellStyle name="20% - Accent5 2 2 5" xfId="3501"/>
    <cellStyle name="20% - Accent5 2 2 6" xfId="3676"/>
    <cellStyle name="20% - Accent5 2 2 7" xfId="4552"/>
    <cellStyle name="20% - Accent5 2 2 8" xfId="1170"/>
    <cellStyle name="20% - Accent5 2 2 9" xfId="22683"/>
    <cellStyle name="20% - Accent5 2 20" xfId="7580"/>
    <cellStyle name="20% - Accent5 2 21" xfId="6863"/>
    <cellStyle name="20% - Accent5 2 22" xfId="7588"/>
    <cellStyle name="20% - Accent5 2 23" xfId="9940"/>
    <cellStyle name="20% - Accent5 2 3" xfId="1000"/>
    <cellStyle name="20% - Accent5 2 3 2" xfId="2121"/>
    <cellStyle name="20% - Accent5 2 3 2 2" xfId="3073"/>
    <cellStyle name="20% - Accent5 2 3 2 2 2" xfId="4963"/>
    <cellStyle name="20% - Accent5 2 3 2 2 3" xfId="5762"/>
    <cellStyle name="20% - Accent5 2 3 2 2 4" xfId="6392"/>
    <cellStyle name="20% - Accent5 2 3 2 3" xfId="4211"/>
    <cellStyle name="20% - Accent5 2 3 2 4" xfId="4251"/>
    <cellStyle name="20% - Accent5 2 3 2 5" xfId="3338"/>
    <cellStyle name="20% - Accent5 2 3 3" xfId="2143"/>
    <cellStyle name="20% - Accent5 2 3 3 2" xfId="3092"/>
    <cellStyle name="20% - Accent5 2 3 3 2 2" xfId="4982"/>
    <cellStyle name="20% - Accent5 2 3 3 2 3" xfId="5781"/>
    <cellStyle name="20% - Accent5 2 3 3 2 4" xfId="6411"/>
    <cellStyle name="20% - Accent5 2 3 3 3" xfId="4232"/>
    <cellStyle name="20% - Accent5 2 3 3 4" xfId="3357"/>
    <cellStyle name="20% - Accent5 2 3 3 5" xfId="4850"/>
    <cellStyle name="20% - Accent5 2 3 4" xfId="2741"/>
    <cellStyle name="20% - Accent5 2 3 4 2" xfId="4688"/>
    <cellStyle name="20% - Accent5 2 3 4 3" xfId="5530"/>
    <cellStyle name="20% - Accent5 2 3 4 4" xfId="6213"/>
    <cellStyle name="20% - Accent5 2 3 5" xfId="3544"/>
    <cellStyle name="20% - Accent5 2 3 6" xfId="3445"/>
    <cellStyle name="20% - Accent5 2 3 7" xfId="3477"/>
    <cellStyle name="20% - Accent5 2 4" xfId="1726"/>
    <cellStyle name="20% - Accent5 2 4 2" xfId="2192"/>
    <cellStyle name="20% - Accent5 2 4 2 2" xfId="3136"/>
    <cellStyle name="20% - Accent5 2 4 2 2 2" xfId="5026"/>
    <cellStyle name="20% - Accent5 2 4 2 2 3" xfId="5825"/>
    <cellStyle name="20% - Accent5 2 4 2 2 4" xfId="6455"/>
    <cellStyle name="20% - Accent5 2 4 2 3" xfId="4278"/>
    <cellStyle name="20% - Accent5 2 4 2 4" xfId="5188"/>
    <cellStyle name="20% - Accent5 2 4 2 5" xfId="5987"/>
    <cellStyle name="20% - Accent5 2 4 3" xfId="2431"/>
    <cellStyle name="20% - Accent5 2 4 3 2" xfId="3223"/>
    <cellStyle name="20% - Accent5 2 4 3 2 2" xfId="5113"/>
    <cellStyle name="20% - Accent5 2 4 3 2 3" xfId="5912"/>
    <cellStyle name="20% - Accent5 2 4 3 2 4" xfId="6542"/>
    <cellStyle name="20% - Accent5 2 4 3 3" xfId="4454"/>
    <cellStyle name="20% - Accent5 2 4 3 4" xfId="5332"/>
    <cellStyle name="20% - Accent5 2 4 3 5" xfId="6074"/>
    <cellStyle name="20% - Accent5 2 4 4" xfId="2758"/>
    <cellStyle name="20% - Accent5 2 4 4 2" xfId="4705"/>
    <cellStyle name="20% - Accent5 2 4 4 3" xfId="5547"/>
    <cellStyle name="20% - Accent5 2 4 4 4" xfId="6230"/>
    <cellStyle name="20% - Accent5 2 4 5" xfId="3849"/>
    <cellStyle name="20% - Accent5 2 4 6" xfId="3648"/>
    <cellStyle name="20% - Accent5 2 4 7" xfId="3796"/>
    <cellStyle name="20% - Accent5 2 5" xfId="1882"/>
    <cellStyle name="20% - Accent5 2 5 2" xfId="2305"/>
    <cellStyle name="20% - Accent5 2 5 2 2" xfId="3198"/>
    <cellStyle name="20% - Accent5 2 5 2 2 2" xfId="5088"/>
    <cellStyle name="20% - Accent5 2 5 2 2 3" xfId="5887"/>
    <cellStyle name="20% - Accent5 2 5 2 2 4" xfId="6517"/>
    <cellStyle name="20% - Accent5 2 5 2 3" xfId="4372"/>
    <cellStyle name="20% - Accent5 2 5 2 4" xfId="5270"/>
    <cellStyle name="20% - Accent5 2 5 2 5" xfId="6049"/>
    <cellStyle name="20% - Accent5 2 5 3" xfId="2537"/>
    <cellStyle name="20% - Accent5 2 5 3 2" xfId="3278"/>
    <cellStyle name="20% - Accent5 2 5 3 2 2" xfId="5168"/>
    <cellStyle name="20% - Accent5 2 5 3 2 3" xfId="5967"/>
    <cellStyle name="20% - Accent5 2 5 3 2 4" xfId="6597"/>
    <cellStyle name="20% - Accent5 2 5 3 3" xfId="4534"/>
    <cellStyle name="20% - Accent5 2 5 3 4" xfId="5403"/>
    <cellStyle name="20% - Accent5 2 5 3 5" xfId="6129"/>
    <cellStyle name="20% - Accent5 2 5 4" xfId="2864"/>
    <cellStyle name="20% - Accent5 2 5 4 2" xfId="4790"/>
    <cellStyle name="20% - Accent5 2 5 4 3" xfId="5621"/>
    <cellStyle name="20% - Accent5 2 5 4 4" xfId="6285"/>
    <cellStyle name="20% - Accent5 2 5 5" xfId="3986"/>
    <cellStyle name="20% - Accent5 2 5 6" xfId="3776"/>
    <cellStyle name="20% - Accent5 2 5 7" xfId="3400"/>
    <cellStyle name="20% - Accent5 2 6" xfId="1730"/>
    <cellStyle name="20% - Accent5 2 6 2" xfId="2196"/>
    <cellStyle name="20% - Accent5 2 6 2 2" xfId="3140"/>
    <cellStyle name="20% - Accent5 2 6 2 2 2" xfId="5030"/>
    <cellStyle name="20% - Accent5 2 6 2 2 3" xfId="5829"/>
    <cellStyle name="20% - Accent5 2 6 2 2 4" xfId="6459"/>
    <cellStyle name="20% - Accent5 2 6 2 3" xfId="4282"/>
    <cellStyle name="20% - Accent5 2 6 2 4" xfId="5192"/>
    <cellStyle name="20% - Accent5 2 6 2 5" xfId="5991"/>
    <cellStyle name="20% - Accent5 2 6 3" xfId="2435"/>
    <cellStyle name="20% - Accent5 2 6 3 2" xfId="3227"/>
    <cellStyle name="20% - Accent5 2 6 3 2 2" xfId="5117"/>
    <cellStyle name="20% - Accent5 2 6 3 2 3" xfId="5916"/>
    <cellStyle name="20% - Accent5 2 6 3 2 4" xfId="6546"/>
    <cellStyle name="20% - Accent5 2 6 3 3" xfId="4458"/>
    <cellStyle name="20% - Accent5 2 6 3 4" xfId="5336"/>
    <cellStyle name="20% - Accent5 2 6 3 5" xfId="6078"/>
    <cellStyle name="20% - Accent5 2 6 4" xfId="2762"/>
    <cellStyle name="20% - Accent5 2 6 4 2" xfId="4709"/>
    <cellStyle name="20% - Accent5 2 6 4 3" xfId="5551"/>
    <cellStyle name="20% - Accent5 2 6 4 4" xfId="6234"/>
    <cellStyle name="20% - Accent5 2 6 5" xfId="3853"/>
    <cellStyle name="20% - Accent5 2 6 6" xfId="3621"/>
    <cellStyle name="20% - Accent5 2 6 7" xfId="4418"/>
    <cellStyle name="20% - Accent5 2 7" xfId="2011"/>
    <cellStyle name="20% - Accent5 2 7 2" xfId="2990"/>
    <cellStyle name="20% - Accent5 2 7 2 2" xfId="4880"/>
    <cellStyle name="20% - Accent5 2 7 2 3" xfId="5679"/>
    <cellStyle name="20% - Accent5 2 7 2 4" xfId="6309"/>
    <cellStyle name="20% - Accent5 2 7 3" xfId="4115"/>
    <cellStyle name="20% - Accent5 2 7 4" xfId="4818"/>
    <cellStyle name="20% - Accent5 2 7 5" xfId="5640"/>
    <cellStyle name="20% - Accent5 2 8" xfId="2073"/>
    <cellStyle name="20% - Accent5 2 8 2" xfId="3024"/>
    <cellStyle name="20% - Accent5 2 8 2 2" xfId="4914"/>
    <cellStyle name="20% - Accent5 2 8 2 3" xfId="5713"/>
    <cellStyle name="20% - Accent5 2 8 2 4" xfId="6343"/>
    <cellStyle name="20% - Accent5 2 8 3" xfId="4162"/>
    <cellStyle name="20% - Accent5 2 8 4" xfId="3664"/>
    <cellStyle name="20% - Accent5 2 8 5" xfId="3634"/>
    <cellStyle name="20% - Accent5 2 9" xfId="2663"/>
    <cellStyle name="20% - Accent5 2 9 2" xfId="4619"/>
    <cellStyle name="20% - Accent5 2 9 3" xfId="5462"/>
    <cellStyle name="20% - Accent5 2 9 4" xfId="6152"/>
    <cellStyle name="20% - Accent5 20" xfId="22684"/>
    <cellStyle name="20% - Accent5 20 2" xfId="22685"/>
    <cellStyle name="20% - Accent5 20 3" xfId="22686"/>
    <cellStyle name="20% - Accent5 200" xfId="22687"/>
    <cellStyle name="20% - Accent5 200 2" xfId="22688"/>
    <cellStyle name="20% - Accent5 201" xfId="22689"/>
    <cellStyle name="20% - Accent5 201 2" xfId="22690"/>
    <cellStyle name="20% - Accent5 202" xfId="22691"/>
    <cellStyle name="20% - Accent5 202 2" xfId="22692"/>
    <cellStyle name="20% - Accent5 203" xfId="22693"/>
    <cellStyle name="20% - Accent5 203 2" xfId="22694"/>
    <cellStyle name="20% - Accent5 204" xfId="22695"/>
    <cellStyle name="20% - Accent5 204 2" xfId="22696"/>
    <cellStyle name="20% - Accent5 205" xfId="22697"/>
    <cellStyle name="20% - Accent5 205 2" xfId="22698"/>
    <cellStyle name="20% - Accent5 206" xfId="22699"/>
    <cellStyle name="20% - Accent5 206 2" xfId="22700"/>
    <cellStyle name="20% - Accent5 207" xfId="22701"/>
    <cellStyle name="20% - Accent5 207 2" xfId="22702"/>
    <cellStyle name="20% - Accent5 208" xfId="22703"/>
    <cellStyle name="20% - Accent5 208 2" xfId="22704"/>
    <cellStyle name="20% - Accent5 209" xfId="22705"/>
    <cellStyle name="20% - Accent5 209 2" xfId="22706"/>
    <cellStyle name="20% - Accent5 21" xfId="22707"/>
    <cellStyle name="20% - Accent5 21 2" xfId="22708"/>
    <cellStyle name="20% - Accent5 21 3" xfId="22709"/>
    <cellStyle name="20% - Accent5 210" xfId="22710"/>
    <cellStyle name="20% - Accent5 210 2" xfId="22711"/>
    <cellStyle name="20% - Accent5 211" xfId="22712"/>
    <cellStyle name="20% - Accent5 211 2" xfId="22713"/>
    <cellStyle name="20% - Accent5 212" xfId="22714"/>
    <cellStyle name="20% - Accent5 212 2" xfId="22715"/>
    <cellStyle name="20% - Accent5 213" xfId="22716"/>
    <cellStyle name="20% - Accent5 213 2" xfId="22717"/>
    <cellStyle name="20% - Accent5 214" xfId="22718"/>
    <cellStyle name="20% - Accent5 214 2" xfId="22719"/>
    <cellStyle name="20% - Accent5 215" xfId="22720"/>
    <cellStyle name="20% - Accent5 215 2" xfId="22721"/>
    <cellStyle name="20% - Accent5 216" xfId="22722"/>
    <cellStyle name="20% - Accent5 216 2" xfId="22723"/>
    <cellStyle name="20% - Accent5 217" xfId="22724"/>
    <cellStyle name="20% - Accent5 217 2" xfId="22725"/>
    <cellStyle name="20% - Accent5 218" xfId="22726"/>
    <cellStyle name="20% - Accent5 218 2" xfId="22727"/>
    <cellStyle name="20% - Accent5 219" xfId="22728"/>
    <cellStyle name="20% - Accent5 219 2" xfId="22729"/>
    <cellStyle name="20% - Accent5 22" xfId="22730"/>
    <cellStyle name="20% - Accent5 22 2" xfId="22731"/>
    <cellStyle name="20% - Accent5 22 3" xfId="22732"/>
    <cellStyle name="20% - Accent5 220" xfId="22733"/>
    <cellStyle name="20% - Accent5 220 2" xfId="22734"/>
    <cellStyle name="20% - Accent5 221" xfId="22735"/>
    <cellStyle name="20% - Accent5 221 2" xfId="22736"/>
    <cellStyle name="20% - Accent5 222" xfId="22737"/>
    <cellStyle name="20% - Accent5 222 2" xfId="22738"/>
    <cellStyle name="20% - Accent5 223" xfId="22739"/>
    <cellStyle name="20% - Accent5 223 2" xfId="22740"/>
    <cellStyle name="20% - Accent5 224" xfId="22741"/>
    <cellStyle name="20% - Accent5 224 2" xfId="22742"/>
    <cellStyle name="20% - Accent5 225" xfId="22743"/>
    <cellStyle name="20% - Accent5 225 2" xfId="22744"/>
    <cellStyle name="20% - Accent5 226" xfId="22745"/>
    <cellStyle name="20% - Accent5 226 2" xfId="22746"/>
    <cellStyle name="20% - Accent5 227" xfId="22747"/>
    <cellStyle name="20% - Accent5 227 2" xfId="22748"/>
    <cellStyle name="20% - Accent5 228" xfId="22749"/>
    <cellStyle name="20% - Accent5 228 2" xfId="22750"/>
    <cellStyle name="20% - Accent5 229" xfId="22751"/>
    <cellStyle name="20% - Accent5 229 2" xfId="22752"/>
    <cellStyle name="20% - Accent5 23" xfId="22753"/>
    <cellStyle name="20% - Accent5 23 2" xfId="22754"/>
    <cellStyle name="20% - Accent5 23 3" xfId="22755"/>
    <cellStyle name="20% - Accent5 230" xfId="22756"/>
    <cellStyle name="20% - Accent5 230 2" xfId="22757"/>
    <cellStyle name="20% - Accent5 231" xfId="22758"/>
    <cellStyle name="20% - Accent5 231 2" xfId="22759"/>
    <cellStyle name="20% - Accent5 232" xfId="22760"/>
    <cellStyle name="20% - Accent5 232 2" xfId="22761"/>
    <cellStyle name="20% - Accent5 233" xfId="22762"/>
    <cellStyle name="20% - Accent5 233 2" xfId="22763"/>
    <cellStyle name="20% - Accent5 234" xfId="22764"/>
    <cellStyle name="20% - Accent5 234 2" xfId="22765"/>
    <cellStyle name="20% - Accent5 235" xfId="22766"/>
    <cellStyle name="20% - Accent5 235 2" xfId="22767"/>
    <cellStyle name="20% - Accent5 236" xfId="22768"/>
    <cellStyle name="20% - Accent5 236 2" xfId="22769"/>
    <cellStyle name="20% - Accent5 237" xfId="22770"/>
    <cellStyle name="20% - Accent5 237 2" xfId="22771"/>
    <cellStyle name="20% - Accent5 238" xfId="22772"/>
    <cellStyle name="20% - Accent5 238 2" xfId="22773"/>
    <cellStyle name="20% - Accent5 239" xfId="22774"/>
    <cellStyle name="20% - Accent5 239 2" xfId="22775"/>
    <cellStyle name="20% - Accent5 24" xfId="22776"/>
    <cellStyle name="20% - Accent5 24 2" xfId="22777"/>
    <cellStyle name="20% - Accent5 24 3" xfId="22778"/>
    <cellStyle name="20% - Accent5 240" xfId="22779"/>
    <cellStyle name="20% - Accent5 240 2" xfId="22780"/>
    <cellStyle name="20% - Accent5 241" xfId="22781"/>
    <cellStyle name="20% - Accent5 241 2" xfId="22782"/>
    <cellStyle name="20% - Accent5 242" xfId="22783"/>
    <cellStyle name="20% - Accent5 242 2" xfId="22784"/>
    <cellStyle name="20% - Accent5 243" xfId="22785"/>
    <cellStyle name="20% - Accent5 243 2" xfId="22786"/>
    <cellStyle name="20% - Accent5 244" xfId="22787"/>
    <cellStyle name="20% - Accent5 244 2" xfId="22788"/>
    <cellStyle name="20% - Accent5 245" xfId="22789"/>
    <cellStyle name="20% - Accent5 245 2" xfId="22790"/>
    <cellStyle name="20% - Accent5 246" xfId="22791"/>
    <cellStyle name="20% - Accent5 246 2" xfId="22792"/>
    <cellStyle name="20% - Accent5 247" xfId="22793"/>
    <cellStyle name="20% - Accent5 247 2" xfId="22794"/>
    <cellStyle name="20% - Accent5 248" xfId="22795"/>
    <cellStyle name="20% - Accent5 248 2" xfId="22796"/>
    <cellStyle name="20% - Accent5 249" xfId="22797"/>
    <cellStyle name="20% - Accent5 249 2" xfId="22798"/>
    <cellStyle name="20% - Accent5 25" xfId="22799"/>
    <cellStyle name="20% - Accent5 25 2" xfId="22800"/>
    <cellStyle name="20% - Accent5 25 3" xfId="22801"/>
    <cellStyle name="20% - Accent5 250" xfId="22802"/>
    <cellStyle name="20% - Accent5 250 2" xfId="22803"/>
    <cellStyle name="20% - Accent5 251" xfId="22804"/>
    <cellStyle name="20% - Accent5 251 2" xfId="22805"/>
    <cellStyle name="20% - Accent5 252" xfId="22806"/>
    <cellStyle name="20% - Accent5 252 2" xfId="22807"/>
    <cellStyle name="20% - Accent5 253" xfId="22808"/>
    <cellStyle name="20% - Accent5 253 2" xfId="22809"/>
    <cellStyle name="20% - Accent5 254" xfId="22810"/>
    <cellStyle name="20% - Accent5 254 2" xfId="22811"/>
    <cellStyle name="20% - Accent5 255" xfId="22812"/>
    <cellStyle name="20% - Accent5 255 2" xfId="22813"/>
    <cellStyle name="20% - Accent5 256" xfId="22814"/>
    <cellStyle name="20% - Accent5 257" xfId="22815"/>
    <cellStyle name="20% - Accent5 258" xfId="22816"/>
    <cellStyle name="20% - Accent5 259" xfId="22817"/>
    <cellStyle name="20% - Accent5 26" xfId="22818"/>
    <cellStyle name="20% - Accent5 26 2" xfId="22819"/>
    <cellStyle name="20% - Accent5 26 3" xfId="22820"/>
    <cellStyle name="20% - Accent5 260" xfId="22821"/>
    <cellStyle name="20% - Accent5 261" xfId="22822"/>
    <cellStyle name="20% - Accent5 262" xfId="22823"/>
    <cellStyle name="20% - Accent5 263" xfId="22824"/>
    <cellStyle name="20% - Accent5 264" xfId="22825"/>
    <cellStyle name="20% - Accent5 27" xfId="22826"/>
    <cellStyle name="20% - Accent5 27 2" xfId="22827"/>
    <cellStyle name="20% - Accent5 27 3" xfId="22828"/>
    <cellStyle name="20% - Accent5 28" xfId="22829"/>
    <cellStyle name="20% - Accent5 28 2" xfId="22830"/>
    <cellStyle name="20% - Accent5 28 3" xfId="22831"/>
    <cellStyle name="20% - Accent5 29" xfId="22832"/>
    <cellStyle name="20% - Accent5 29 2" xfId="22833"/>
    <cellStyle name="20% - Accent5 29 3" xfId="22834"/>
    <cellStyle name="20% - Accent5 3" xfId="735"/>
    <cellStyle name="20% - Accent5 3 10" xfId="3307"/>
    <cellStyle name="20% - Accent5 3 11" xfId="3813"/>
    <cellStyle name="20% - Accent5 3 12" xfId="4346"/>
    <cellStyle name="20% - Accent5 3 13" xfId="1169"/>
    <cellStyle name="20% - Accent5 3 14" xfId="14931"/>
    <cellStyle name="20% - Accent5 3 2" xfId="1101"/>
    <cellStyle name="20% - Accent5 3 2 2" xfId="2085"/>
    <cellStyle name="20% - Accent5 3 2 2 2" xfId="3036"/>
    <cellStyle name="20% - Accent5 3 2 2 2 2" xfId="4926"/>
    <cellStyle name="20% - Accent5 3 2 2 2 3" xfId="5725"/>
    <cellStyle name="20% - Accent5 3 2 2 2 4" xfId="6355"/>
    <cellStyle name="20% - Accent5 3 2 2 3" xfId="4174"/>
    <cellStyle name="20% - Accent5 3 2 2 4" xfId="3376"/>
    <cellStyle name="20% - Accent5 3 2 2 5" xfId="4555"/>
    <cellStyle name="20% - Accent5 3 2 3" xfId="2134"/>
    <cellStyle name="20% - Accent5 3 2 3 2" xfId="3086"/>
    <cellStyle name="20% - Accent5 3 2 3 2 2" xfId="4976"/>
    <cellStyle name="20% - Accent5 3 2 3 2 3" xfId="5775"/>
    <cellStyle name="20% - Accent5 3 2 3 2 4" xfId="6405"/>
    <cellStyle name="20% - Accent5 3 2 3 3" xfId="4224"/>
    <cellStyle name="20% - Accent5 3 2 3 4" xfId="3364"/>
    <cellStyle name="20% - Accent5 3 2 3 5" xfId="3825"/>
    <cellStyle name="20% - Accent5 3 2 4" xfId="2708"/>
    <cellStyle name="20% - Accent5 3 2 4 2" xfId="4654"/>
    <cellStyle name="20% - Accent5 3 2 4 3" xfId="5496"/>
    <cellStyle name="20% - Accent5 3 2 4 4" xfId="6179"/>
    <cellStyle name="20% - Accent5 3 2 5" xfId="3502"/>
    <cellStyle name="20% - Accent5 3 2 6" xfId="3670"/>
    <cellStyle name="20% - Accent5 3 2 7" xfId="3576"/>
    <cellStyle name="20% - Accent5 3 2 8" xfId="22835"/>
    <cellStyle name="20% - Accent5 3 3" xfId="1119"/>
    <cellStyle name="20% - Accent5 3 3 2" xfId="2120"/>
    <cellStyle name="20% - Accent5 3 3 2 2" xfId="3072"/>
    <cellStyle name="20% - Accent5 3 3 2 2 2" xfId="4962"/>
    <cellStyle name="20% - Accent5 3 3 2 2 3" xfId="5761"/>
    <cellStyle name="20% - Accent5 3 3 2 2 4" xfId="6391"/>
    <cellStyle name="20% - Accent5 3 3 2 3" xfId="4210"/>
    <cellStyle name="20% - Accent5 3 3 2 4" xfId="4635"/>
    <cellStyle name="20% - Accent5 3 3 2 5" xfId="5478"/>
    <cellStyle name="20% - Accent5 3 3 3" xfId="2144"/>
    <cellStyle name="20% - Accent5 3 3 3 2" xfId="3093"/>
    <cellStyle name="20% - Accent5 3 3 3 2 2" xfId="4983"/>
    <cellStyle name="20% - Accent5 3 3 3 2 3" xfId="5782"/>
    <cellStyle name="20% - Accent5 3 3 3 2 4" xfId="6412"/>
    <cellStyle name="20% - Accent5 3 3 3 3" xfId="4233"/>
    <cellStyle name="20% - Accent5 3 3 3 4" xfId="3356"/>
    <cellStyle name="20% - Accent5 3 3 3 5" xfId="3597"/>
    <cellStyle name="20% - Accent5 3 3 4" xfId="2740"/>
    <cellStyle name="20% - Accent5 3 3 4 2" xfId="4687"/>
    <cellStyle name="20% - Accent5 3 3 4 3" xfId="5529"/>
    <cellStyle name="20% - Accent5 3 3 4 4" xfId="6212"/>
    <cellStyle name="20% - Accent5 3 3 5" xfId="3543"/>
    <cellStyle name="20% - Accent5 3 3 6" xfId="3446"/>
    <cellStyle name="20% - Accent5 3 3 7" xfId="3476"/>
    <cellStyle name="20% - Accent5 3 4" xfId="1727"/>
    <cellStyle name="20% - Accent5 3 4 2" xfId="2193"/>
    <cellStyle name="20% - Accent5 3 4 2 2" xfId="3137"/>
    <cellStyle name="20% - Accent5 3 4 2 2 2" xfId="5027"/>
    <cellStyle name="20% - Accent5 3 4 2 2 3" xfId="5826"/>
    <cellStyle name="20% - Accent5 3 4 2 2 4" xfId="6456"/>
    <cellStyle name="20% - Accent5 3 4 2 3" xfId="4279"/>
    <cellStyle name="20% - Accent5 3 4 2 4" xfId="5189"/>
    <cellStyle name="20% - Accent5 3 4 2 5" xfId="5988"/>
    <cellStyle name="20% - Accent5 3 4 3" xfId="2432"/>
    <cellStyle name="20% - Accent5 3 4 3 2" xfId="3224"/>
    <cellStyle name="20% - Accent5 3 4 3 2 2" xfId="5114"/>
    <cellStyle name="20% - Accent5 3 4 3 2 3" xfId="5913"/>
    <cellStyle name="20% - Accent5 3 4 3 2 4" xfId="6543"/>
    <cellStyle name="20% - Accent5 3 4 3 3" xfId="4455"/>
    <cellStyle name="20% - Accent5 3 4 3 4" xfId="5333"/>
    <cellStyle name="20% - Accent5 3 4 3 5" xfId="6075"/>
    <cellStyle name="20% - Accent5 3 4 4" xfId="2759"/>
    <cellStyle name="20% - Accent5 3 4 4 2" xfId="4706"/>
    <cellStyle name="20% - Accent5 3 4 4 3" xfId="5548"/>
    <cellStyle name="20% - Accent5 3 4 4 4" xfId="6231"/>
    <cellStyle name="20% - Accent5 3 4 5" xfId="3850"/>
    <cellStyle name="20% - Accent5 3 4 6" xfId="3641"/>
    <cellStyle name="20% - Accent5 3 4 7" xfId="4334"/>
    <cellStyle name="20% - Accent5 3 5" xfId="1880"/>
    <cellStyle name="20% - Accent5 3 5 2" xfId="2304"/>
    <cellStyle name="20% - Accent5 3 5 2 2" xfId="3197"/>
    <cellStyle name="20% - Accent5 3 5 2 2 2" xfId="5087"/>
    <cellStyle name="20% - Accent5 3 5 2 2 3" xfId="5886"/>
    <cellStyle name="20% - Accent5 3 5 2 2 4" xfId="6516"/>
    <cellStyle name="20% - Accent5 3 5 2 3" xfId="4371"/>
    <cellStyle name="20% - Accent5 3 5 2 4" xfId="5269"/>
    <cellStyle name="20% - Accent5 3 5 2 5" xfId="6048"/>
    <cellStyle name="20% - Accent5 3 5 3" xfId="2536"/>
    <cellStyle name="20% - Accent5 3 5 3 2" xfId="3277"/>
    <cellStyle name="20% - Accent5 3 5 3 2 2" xfId="5167"/>
    <cellStyle name="20% - Accent5 3 5 3 2 3" xfId="5966"/>
    <cellStyle name="20% - Accent5 3 5 3 2 4" xfId="6596"/>
    <cellStyle name="20% - Accent5 3 5 3 3" xfId="4533"/>
    <cellStyle name="20% - Accent5 3 5 3 4" xfId="5402"/>
    <cellStyle name="20% - Accent5 3 5 3 5" xfId="6128"/>
    <cellStyle name="20% - Accent5 3 5 4" xfId="2863"/>
    <cellStyle name="20% - Accent5 3 5 4 2" xfId="4789"/>
    <cellStyle name="20% - Accent5 3 5 4 3" xfId="5620"/>
    <cellStyle name="20% - Accent5 3 5 4 4" xfId="6284"/>
    <cellStyle name="20% - Accent5 3 5 5" xfId="3984"/>
    <cellStyle name="20% - Accent5 3 5 6" xfId="3556"/>
    <cellStyle name="20% - Accent5 3 5 7" xfId="3433"/>
    <cellStyle name="20% - Accent5 3 6" xfId="1744"/>
    <cellStyle name="20% - Accent5 3 6 2" xfId="2209"/>
    <cellStyle name="20% - Accent5 3 6 2 2" xfId="3153"/>
    <cellStyle name="20% - Accent5 3 6 2 2 2" xfId="5043"/>
    <cellStyle name="20% - Accent5 3 6 2 2 3" xfId="5842"/>
    <cellStyle name="20% - Accent5 3 6 2 2 4" xfId="6472"/>
    <cellStyle name="20% - Accent5 3 6 2 3" xfId="4295"/>
    <cellStyle name="20% - Accent5 3 6 2 4" xfId="5205"/>
    <cellStyle name="20% - Accent5 3 6 2 5" xfId="6004"/>
    <cellStyle name="20% - Accent5 3 6 3" xfId="2448"/>
    <cellStyle name="20% - Accent5 3 6 3 2" xfId="3240"/>
    <cellStyle name="20% - Accent5 3 6 3 2 2" xfId="5130"/>
    <cellStyle name="20% - Accent5 3 6 3 2 3" xfId="5929"/>
    <cellStyle name="20% - Accent5 3 6 3 2 4" xfId="6559"/>
    <cellStyle name="20% - Accent5 3 6 3 3" xfId="4471"/>
    <cellStyle name="20% - Accent5 3 6 3 4" xfId="5349"/>
    <cellStyle name="20% - Accent5 3 6 3 5" xfId="6091"/>
    <cellStyle name="20% - Accent5 3 6 4" xfId="2775"/>
    <cellStyle name="20% - Accent5 3 6 4 2" xfId="4722"/>
    <cellStyle name="20% - Accent5 3 6 4 3" xfId="5564"/>
    <cellStyle name="20% - Accent5 3 6 4 4" xfId="6247"/>
    <cellStyle name="20% - Accent5 3 6 5" xfId="3867"/>
    <cellStyle name="20% - Accent5 3 6 6" xfId="3585"/>
    <cellStyle name="20% - Accent5 3 6 7" xfId="4803"/>
    <cellStyle name="20% - Accent5 3 7" xfId="2012"/>
    <cellStyle name="20% - Accent5 3 7 2" xfId="2991"/>
    <cellStyle name="20% - Accent5 3 7 2 2" xfId="4881"/>
    <cellStyle name="20% - Accent5 3 7 2 3" xfId="5680"/>
    <cellStyle name="20% - Accent5 3 7 2 4" xfId="6310"/>
    <cellStyle name="20% - Accent5 3 7 3" xfId="4116"/>
    <cellStyle name="20% - Accent5 3 7 4" xfId="4561"/>
    <cellStyle name="20% - Accent5 3 7 5" xfId="5420"/>
    <cellStyle name="20% - Accent5 3 8" xfId="2169"/>
    <cellStyle name="20% - Accent5 3 8 2" xfId="3115"/>
    <cellStyle name="20% - Accent5 3 8 2 2" xfId="5005"/>
    <cellStyle name="20% - Accent5 3 8 2 3" xfId="5804"/>
    <cellStyle name="20% - Accent5 3 8 2 4" xfId="6434"/>
    <cellStyle name="20% - Accent5 3 8 3" xfId="4257"/>
    <cellStyle name="20% - Accent5 3 8 4" xfId="3332"/>
    <cellStyle name="20% - Accent5 3 8 5" xfId="3723"/>
    <cellStyle name="20% - Accent5 3 9" xfId="2664"/>
    <cellStyle name="20% - Accent5 3 9 2" xfId="4620"/>
    <cellStyle name="20% - Accent5 3 9 3" xfId="5463"/>
    <cellStyle name="20% - Accent5 3 9 4" xfId="6153"/>
    <cellStyle name="20% - Accent5 30" xfId="22836"/>
    <cellStyle name="20% - Accent5 30 2" xfId="22837"/>
    <cellStyle name="20% - Accent5 30 3" xfId="22838"/>
    <cellStyle name="20% - Accent5 31" xfId="22839"/>
    <cellStyle name="20% - Accent5 31 2" xfId="22840"/>
    <cellStyle name="20% - Accent5 31 3" xfId="22841"/>
    <cellStyle name="20% - Accent5 32" xfId="22842"/>
    <cellStyle name="20% - Accent5 32 2" xfId="22843"/>
    <cellStyle name="20% - Accent5 32 3" xfId="22844"/>
    <cellStyle name="20% - Accent5 33" xfId="22845"/>
    <cellStyle name="20% - Accent5 33 2" xfId="22846"/>
    <cellStyle name="20% - Accent5 33 3" xfId="22847"/>
    <cellStyle name="20% - Accent5 34" xfId="22848"/>
    <cellStyle name="20% - Accent5 34 2" xfId="22849"/>
    <cellStyle name="20% - Accent5 34 3" xfId="22850"/>
    <cellStyle name="20% - Accent5 35" xfId="22851"/>
    <cellStyle name="20% - Accent5 35 2" xfId="22852"/>
    <cellStyle name="20% - Accent5 35 3" xfId="22853"/>
    <cellStyle name="20% - Accent5 36" xfId="22854"/>
    <cellStyle name="20% - Accent5 36 2" xfId="22855"/>
    <cellStyle name="20% - Accent5 36 3" xfId="22856"/>
    <cellStyle name="20% - Accent5 37" xfId="22857"/>
    <cellStyle name="20% - Accent5 37 2" xfId="22858"/>
    <cellStyle name="20% - Accent5 37 3" xfId="22859"/>
    <cellStyle name="20% - Accent5 38" xfId="22860"/>
    <cellStyle name="20% - Accent5 38 2" xfId="22861"/>
    <cellStyle name="20% - Accent5 38 3" xfId="22862"/>
    <cellStyle name="20% - Accent5 39" xfId="22863"/>
    <cellStyle name="20% - Accent5 39 2" xfId="22864"/>
    <cellStyle name="20% - Accent5 39 3" xfId="22865"/>
    <cellStyle name="20% - Accent5 4" xfId="714"/>
    <cellStyle name="20% - Accent5 4 2" xfId="1331"/>
    <cellStyle name="20% - Accent5 4 2 2" xfId="22866"/>
    <cellStyle name="20% - Accent5 4 3" xfId="11805"/>
    <cellStyle name="20% - Accent5 4 3 2" xfId="22867"/>
    <cellStyle name="20% - Accent5 40" xfId="22868"/>
    <cellStyle name="20% - Accent5 40 2" xfId="22869"/>
    <cellStyle name="20% - Accent5 40 3" xfId="22870"/>
    <cellStyle name="20% - Accent5 41" xfId="22871"/>
    <cellStyle name="20% - Accent5 41 2" xfId="22872"/>
    <cellStyle name="20% - Accent5 41 3" xfId="22873"/>
    <cellStyle name="20% - Accent5 42" xfId="22874"/>
    <cellStyle name="20% - Accent5 42 2" xfId="22875"/>
    <cellStyle name="20% - Accent5 42 3" xfId="22876"/>
    <cellStyle name="20% - Accent5 43" xfId="22877"/>
    <cellStyle name="20% - Accent5 43 2" xfId="22878"/>
    <cellStyle name="20% - Accent5 43 3" xfId="22879"/>
    <cellStyle name="20% - Accent5 44" xfId="22880"/>
    <cellStyle name="20% - Accent5 44 2" xfId="22881"/>
    <cellStyle name="20% - Accent5 44 3" xfId="22882"/>
    <cellStyle name="20% - Accent5 45" xfId="22883"/>
    <cellStyle name="20% - Accent5 45 2" xfId="22884"/>
    <cellStyle name="20% - Accent5 45 3" xfId="22885"/>
    <cellStyle name="20% - Accent5 46" xfId="22886"/>
    <cellStyle name="20% - Accent5 46 2" xfId="22887"/>
    <cellStyle name="20% - Accent5 46 3" xfId="22888"/>
    <cellStyle name="20% - Accent5 47" xfId="22889"/>
    <cellStyle name="20% - Accent5 47 2" xfId="22890"/>
    <cellStyle name="20% - Accent5 47 3" xfId="22891"/>
    <cellStyle name="20% - Accent5 48" xfId="22892"/>
    <cellStyle name="20% - Accent5 48 2" xfId="22893"/>
    <cellStyle name="20% - Accent5 48 3" xfId="22894"/>
    <cellStyle name="20% - Accent5 49" xfId="22895"/>
    <cellStyle name="20% - Accent5 49 2" xfId="22896"/>
    <cellStyle name="20% - Accent5 49 3" xfId="22897"/>
    <cellStyle name="20% - Accent5 5" xfId="6927"/>
    <cellStyle name="20% - Accent5 5 2" xfId="22899"/>
    <cellStyle name="20% - Accent5 5 3" xfId="22900"/>
    <cellStyle name="20% - Accent5 5 4" xfId="22898"/>
    <cellStyle name="20% - Accent5 50" xfId="22901"/>
    <cellStyle name="20% - Accent5 50 2" xfId="22902"/>
    <cellStyle name="20% - Accent5 50 3" xfId="22903"/>
    <cellStyle name="20% - Accent5 51" xfId="22904"/>
    <cellStyle name="20% - Accent5 51 2" xfId="22905"/>
    <cellStyle name="20% - Accent5 51 3" xfId="22906"/>
    <cellStyle name="20% - Accent5 52" xfId="22907"/>
    <cellStyle name="20% - Accent5 52 2" xfId="22908"/>
    <cellStyle name="20% - Accent5 52 3" xfId="22909"/>
    <cellStyle name="20% - Accent5 53" xfId="22910"/>
    <cellStyle name="20% - Accent5 53 2" xfId="22911"/>
    <cellStyle name="20% - Accent5 53 3" xfId="22912"/>
    <cellStyle name="20% - Accent5 54" xfId="22913"/>
    <cellStyle name="20% - Accent5 54 2" xfId="22914"/>
    <cellStyle name="20% - Accent5 54 3" xfId="22915"/>
    <cellStyle name="20% - Accent5 55" xfId="22916"/>
    <cellStyle name="20% - Accent5 55 2" xfId="22917"/>
    <cellStyle name="20% - Accent5 55 3" xfId="22918"/>
    <cellStyle name="20% - Accent5 56" xfId="22919"/>
    <cellStyle name="20% - Accent5 56 2" xfId="22920"/>
    <cellStyle name="20% - Accent5 56 3" xfId="22921"/>
    <cellStyle name="20% - Accent5 57" xfId="22922"/>
    <cellStyle name="20% - Accent5 57 2" xfId="22923"/>
    <cellStyle name="20% - Accent5 57 3" xfId="22924"/>
    <cellStyle name="20% - Accent5 58" xfId="22925"/>
    <cellStyle name="20% - Accent5 58 2" xfId="22926"/>
    <cellStyle name="20% - Accent5 58 3" xfId="22927"/>
    <cellStyle name="20% - Accent5 59" xfId="22928"/>
    <cellStyle name="20% - Accent5 59 2" xfId="22929"/>
    <cellStyle name="20% - Accent5 59 3" xfId="22930"/>
    <cellStyle name="20% - Accent5 6" xfId="7239"/>
    <cellStyle name="20% - Accent5 6 2" xfId="22932"/>
    <cellStyle name="20% - Accent5 6 3" xfId="22933"/>
    <cellStyle name="20% - Accent5 6 4" xfId="22931"/>
    <cellStyle name="20% - Accent5 60" xfId="22934"/>
    <cellStyle name="20% - Accent5 60 2" xfId="22935"/>
    <cellStyle name="20% - Accent5 60 3" xfId="22936"/>
    <cellStyle name="20% - Accent5 61" xfId="22937"/>
    <cellStyle name="20% - Accent5 61 2" xfId="22938"/>
    <cellStyle name="20% - Accent5 61 3" xfId="22939"/>
    <cellStyle name="20% - Accent5 62" xfId="22940"/>
    <cellStyle name="20% - Accent5 62 2" xfId="22941"/>
    <cellStyle name="20% - Accent5 62 3" xfId="22942"/>
    <cellStyle name="20% - Accent5 63" xfId="22943"/>
    <cellStyle name="20% - Accent5 63 2" xfId="22944"/>
    <cellStyle name="20% - Accent5 63 3" xfId="22945"/>
    <cellStyle name="20% - Accent5 64" xfId="22946"/>
    <cellStyle name="20% - Accent5 64 2" xfId="22947"/>
    <cellStyle name="20% - Accent5 64 3" xfId="22948"/>
    <cellStyle name="20% - Accent5 65" xfId="22949"/>
    <cellStyle name="20% - Accent5 65 2" xfId="22950"/>
    <cellStyle name="20% - Accent5 65 3" xfId="22951"/>
    <cellStyle name="20% - Accent5 66" xfId="22952"/>
    <cellStyle name="20% - Accent5 66 2" xfId="22953"/>
    <cellStyle name="20% - Accent5 66 3" xfId="22954"/>
    <cellStyle name="20% - Accent5 67" xfId="22955"/>
    <cellStyle name="20% - Accent5 67 2" xfId="22956"/>
    <cellStyle name="20% - Accent5 67 3" xfId="22957"/>
    <cellStyle name="20% - Accent5 68" xfId="22958"/>
    <cellStyle name="20% - Accent5 68 2" xfId="22959"/>
    <cellStyle name="20% - Accent5 68 3" xfId="22960"/>
    <cellStyle name="20% - Accent5 69" xfId="22961"/>
    <cellStyle name="20% - Accent5 69 2" xfId="22962"/>
    <cellStyle name="20% - Accent5 69 3" xfId="22963"/>
    <cellStyle name="20% - Accent5 7" xfId="7544"/>
    <cellStyle name="20% - Accent5 7 2" xfId="22965"/>
    <cellStyle name="20% - Accent5 7 3" xfId="22966"/>
    <cellStyle name="20% - Accent5 7 4" xfId="22964"/>
    <cellStyle name="20% - Accent5 70" xfId="22967"/>
    <cellStyle name="20% - Accent5 70 2" xfId="22968"/>
    <cellStyle name="20% - Accent5 70 3" xfId="22969"/>
    <cellStyle name="20% - Accent5 71" xfId="22970"/>
    <cellStyle name="20% - Accent5 71 2" xfId="22971"/>
    <cellStyle name="20% - Accent5 71 3" xfId="22972"/>
    <cellStyle name="20% - Accent5 72" xfId="22973"/>
    <cellStyle name="20% - Accent5 72 2" xfId="22974"/>
    <cellStyle name="20% - Accent5 72 3" xfId="22975"/>
    <cellStyle name="20% - Accent5 73" xfId="22976"/>
    <cellStyle name="20% - Accent5 73 2" xfId="22977"/>
    <cellStyle name="20% - Accent5 73 3" xfId="22978"/>
    <cellStyle name="20% - Accent5 74" xfId="22979"/>
    <cellStyle name="20% - Accent5 74 2" xfId="22980"/>
    <cellStyle name="20% - Accent5 74 3" xfId="22981"/>
    <cellStyle name="20% - Accent5 75" xfId="22982"/>
    <cellStyle name="20% - Accent5 75 2" xfId="22983"/>
    <cellStyle name="20% - Accent5 75 3" xfId="22984"/>
    <cellStyle name="20% - Accent5 76" xfId="22985"/>
    <cellStyle name="20% - Accent5 76 2" xfId="22986"/>
    <cellStyle name="20% - Accent5 76 3" xfId="22987"/>
    <cellStyle name="20% - Accent5 77" xfId="22988"/>
    <cellStyle name="20% - Accent5 77 2" xfId="22989"/>
    <cellStyle name="20% - Accent5 77 3" xfId="22990"/>
    <cellStyle name="20% - Accent5 78" xfId="22991"/>
    <cellStyle name="20% - Accent5 78 2" xfId="22992"/>
    <cellStyle name="20% - Accent5 78 3" xfId="22993"/>
    <cellStyle name="20% - Accent5 79" xfId="22994"/>
    <cellStyle name="20% - Accent5 79 2" xfId="22995"/>
    <cellStyle name="20% - Accent5 79 3" xfId="22996"/>
    <cellStyle name="20% - Accent5 8" xfId="6824"/>
    <cellStyle name="20% - Accent5 8 2" xfId="22998"/>
    <cellStyle name="20% - Accent5 8 3" xfId="22999"/>
    <cellStyle name="20% - Accent5 8 4" xfId="22997"/>
    <cellStyle name="20% - Accent5 80" xfId="23000"/>
    <cellStyle name="20% - Accent5 80 2" xfId="23001"/>
    <cellStyle name="20% - Accent5 80 3" xfId="23002"/>
    <cellStyle name="20% - Accent5 81" xfId="23003"/>
    <cellStyle name="20% - Accent5 81 2" xfId="23004"/>
    <cellStyle name="20% - Accent5 81 3" xfId="23005"/>
    <cellStyle name="20% - Accent5 82" xfId="23006"/>
    <cellStyle name="20% - Accent5 82 2" xfId="23007"/>
    <cellStyle name="20% - Accent5 82 3" xfId="23008"/>
    <cellStyle name="20% - Accent5 83" xfId="23009"/>
    <cellStyle name="20% - Accent5 83 2" xfId="23010"/>
    <cellStyle name="20% - Accent5 83 3" xfId="23011"/>
    <cellStyle name="20% - Accent5 84" xfId="23012"/>
    <cellStyle name="20% - Accent5 84 2" xfId="23013"/>
    <cellStyle name="20% - Accent5 84 3" xfId="23014"/>
    <cellStyle name="20% - Accent5 85" xfId="23015"/>
    <cellStyle name="20% - Accent5 85 2" xfId="23016"/>
    <cellStyle name="20% - Accent5 85 3" xfId="23017"/>
    <cellStyle name="20% - Accent5 86" xfId="23018"/>
    <cellStyle name="20% - Accent5 86 2" xfId="23019"/>
    <cellStyle name="20% - Accent5 86 3" xfId="23020"/>
    <cellStyle name="20% - Accent5 87" xfId="23021"/>
    <cellStyle name="20% - Accent5 87 2" xfId="23022"/>
    <cellStyle name="20% - Accent5 87 3" xfId="23023"/>
    <cellStyle name="20% - Accent5 88" xfId="23024"/>
    <cellStyle name="20% - Accent5 88 2" xfId="23025"/>
    <cellStyle name="20% - Accent5 88 3" xfId="23026"/>
    <cellStyle name="20% - Accent5 89" xfId="23027"/>
    <cellStyle name="20% - Accent5 89 2" xfId="23028"/>
    <cellStyle name="20% - Accent5 89 3" xfId="23029"/>
    <cellStyle name="20% - Accent5 9" xfId="7535"/>
    <cellStyle name="20% - Accent5 9 2" xfId="23031"/>
    <cellStyle name="20% - Accent5 9 3" xfId="23032"/>
    <cellStyle name="20% - Accent5 9 4" xfId="23030"/>
    <cellStyle name="20% - Accent5 90" xfId="23033"/>
    <cellStyle name="20% - Accent5 90 2" xfId="23034"/>
    <cellStyle name="20% - Accent5 90 3" xfId="23035"/>
    <cellStyle name="20% - Accent5 91" xfId="23036"/>
    <cellStyle name="20% - Accent5 91 2" xfId="23037"/>
    <cellStyle name="20% - Accent5 91 3" xfId="23038"/>
    <cellStyle name="20% - Accent5 92" xfId="23039"/>
    <cellStyle name="20% - Accent5 92 2" xfId="23040"/>
    <cellStyle name="20% - Accent5 92 3" xfId="23041"/>
    <cellStyle name="20% - Accent5 93" xfId="23042"/>
    <cellStyle name="20% - Accent5 93 2" xfId="23043"/>
    <cellStyle name="20% - Accent5 93 3" xfId="23044"/>
    <cellStyle name="20% - Accent5 94" xfId="23045"/>
    <cellStyle name="20% - Accent5 94 2" xfId="23046"/>
    <cellStyle name="20% - Accent5 94 3" xfId="23047"/>
    <cellStyle name="20% - Accent5 95" xfId="23048"/>
    <cellStyle name="20% - Accent5 95 2" xfId="23049"/>
    <cellStyle name="20% - Accent5 95 3" xfId="23050"/>
    <cellStyle name="20% - Accent5 96" xfId="23051"/>
    <cellStyle name="20% - Accent5 96 2" xfId="23052"/>
    <cellStyle name="20% - Accent5 96 3" xfId="23053"/>
    <cellStyle name="20% - Accent5 97" xfId="23054"/>
    <cellStyle name="20% - Accent5 97 2" xfId="23055"/>
    <cellStyle name="20% - Accent5 97 3" xfId="23056"/>
    <cellStyle name="20% - Accent5 98" xfId="23057"/>
    <cellStyle name="20% - Accent5 98 2" xfId="23058"/>
    <cellStyle name="20% - Accent5 98 3" xfId="23059"/>
    <cellStyle name="20% - Accent5 99" xfId="23060"/>
    <cellStyle name="20% - Accent5 99 2" xfId="23061"/>
    <cellStyle name="20% - Accent5 99 3" xfId="23062"/>
    <cellStyle name="20% - Accent6 10" xfId="7431"/>
    <cellStyle name="20% - Accent6 10 2" xfId="23064"/>
    <cellStyle name="20% - Accent6 10 3" xfId="23065"/>
    <cellStyle name="20% - Accent6 10 4" xfId="23063"/>
    <cellStyle name="20% - Accent6 100" xfId="23066"/>
    <cellStyle name="20% - Accent6 100 2" xfId="23067"/>
    <cellStyle name="20% - Accent6 100 3" xfId="23068"/>
    <cellStyle name="20% - Accent6 101" xfId="23069"/>
    <cellStyle name="20% - Accent6 101 2" xfId="23070"/>
    <cellStyle name="20% - Accent6 101 3" xfId="23071"/>
    <cellStyle name="20% - Accent6 102" xfId="23072"/>
    <cellStyle name="20% - Accent6 102 2" xfId="23073"/>
    <cellStyle name="20% - Accent6 102 3" xfId="23074"/>
    <cellStyle name="20% - Accent6 103" xfId="23075"/>
    <cellStyle name="20% - Accent6 103 2" xfId="23076"/>
    <cellStyle name="20% - Accent6 103 3" xfId="23077"/>
    <cellStyle name="20% - Accent6 104" xfId="23078"/>
    <cellStyle name="20% - Accent6 104 2" xfId="23079"/>
    <cellStyle name="20% - Accent6 104 3" xfId="23080"/>
    <cellStyle name="20% - Accent6 105" xfId="23081"/>
    <cellStyle name="20% - Accent6 105 2" xfId="23082"/>
    <cellStyle name="20% - Accent6 105 3" xfId="23083"/>
    <cellStyle name="20% - Accent6 106" xfId="23084"/>
    <cellStyle name="20% - Accent6 106 2" xfId="23085"/>
    <cellStyle name="20% - Accent6 106 3" xfId="23086"/>
    <cellStyle name="20% - Accent6 107" xfId="23087"/>
    <cellStyle name="20% - Accent6 107 2" xfId="23088"/>
    <cellStyle name="20% - Accent6 107 3" xfId="23089"/>
    <cellStyle name="20% - Accent6 108" xfId="23090"/>
    <cellStyle name="20% - Accent6 108 2" xfId="23091"/>
    <cellStyle name="20% - Accent6 108 3" xfId="23092"/>
    <cellStyle name="20% - Accent6 109" xfId="23093"/>
    <cellStyle name="20% - Accent6 109 2" xfId="23094"/>
    <cellStyle name="20% - Accent6 109 3" xfId="23095"/>
    <cellStyle name="20% - Accent6 11" xfId="7660"/>
    <cellStyle name="20% - Accent6 11 2" xfId="23097"/>
    <cellStyle name="20% - Accent6 11 3" xfId="23098"/>
    <cellStyle name="20% - Accent6 11 4" xfId="23096"/>
    <cellStyle name="20% - Accent6 110" xfId="23099"/>
    <cellStyle name="20% - Accent6 110 2" xfId="23100"/>
    <cellStyle name="20% - Accent6 110 3" xfId="23101"/>
    <cellStyle name="20% - Accent6 111" xfId="23102"/>
    <cellStyle name="20% - Accent6 111 2" xfId="23103"/>
    <cellStyle name="20% - Accent6 111 3" xfId="23104"/>
    <cellStyle name="20% - Accent6 112" xfId="23105"/>
    <cellStyle name="20% - Accent6 112 2" xfId="23106"/>
    <cellStyle name="20% - Accent6 112 3" xfId="23107"/>
    <cellStyle name="20% - Accent6 113" xfId="23108"/>
    <cellStyle name="20% - Accent6 113 2" xfId="23109"/>
    <cellStyle name="20% - Accent6 113 3" xfId="23110"/>
    <cellStyle name="20% - Accent6 114" xfId="23111"/>
    <cellStyle name="20% - Accent6 114 2" xfId="23112"/>
    <cellStyle name="20% - Accent6 114 3" xfId="23113"/>
    <cellStyle name="20% - Accent6 115" xfId="23114"/>
    <cellStyle name="20% - Accent6 115 2" xfId="23115"/>
    <cellStyle name="20% - Accent6 115 3" xfId="23116"/>
    <cellStyle name="20% - Accent6 116" xfId="23117"/>
    <cellStyle name="20% - Accent6 116 2" xfId="23118"/>
    <cellStyle name="20% - Accent6 116 3" xfId="23119"/>
    <cellStyle name="20% - Accent6 117" xfId="23120"/>
    <cellStyle name="20% - Accent6 117 2" xfId="23121"/>
    <cellStyle name="20% - Accent6 117 3" xfId="23122"/>
    <cellStyle name="20% - Accent6 118" xfId="23123"/>
    <cellStyle name="20% - Accent6 118 2" xfId="23124"/>
    <cellStyle name="20% - Accent6 118 3" xfId="23125"/>
    <cellStyle name="20% - Accent6 119" xfId="23126"/>
    <cellStyle name="20% - Accent6 119 2" xfId="23127"/>
    <cellStyle name="20% - Accent6 119 3" xfId="23128"/>
    <cellStyle name="20% - Accent6 12" xfId="7366"/>
    <cellStyle name="20% - Accent6 12 2" xfId="23130"/>
    <cellStyle name="20% - Accent6 12 3" xfId="23131"/>
    <cellStyle name="20% - Accent6 12 4" xfId="23129"/>
    <cellStyle name="20% - Accent6 120" xfId="23132"/>
    <cellStyle name="20% - Accent6 120 2" xfId="23133"/>
    <cellStyle name="20% - Accent6 120 3" xfId="23134"/>
    <cellStyle name="20% - Accent6 121" xfId="23135"/>
    <cellStyle name="20% - Accent6 121 2" xfId="23136"/>
    <cellStyle name="20% - Accent6 121 3" xfId="23137"/>
    <cellStyle name="20% - Accent6 122" xfId="23138"/>
    <cellStyle name="20% - Accent6 122 2" xfId="23139"/>
    <cellStyle name="20% - Accent6 122 3" xfId="23140"/>
    <cellStyle name="20% - Accent6 123" xfId="23141"/>
    <cellStyle name="20% - Accent6 123 2" xfId="23142"/>
    <cellStyle name="20% - Accent6 123 3" xfId="23143"/>
    <cellStyle name="20% - Accent6 124" xfId="23144"/>
    <cellStyle name="20% - Accent6 124 2" xfId="23145"/>
    <cellStyle name="20% - Accent6 124 3" xfId="23146"/>
    <cellStyle name="20% - Accent6 125" xfId="23147"/>
    <cellStyle name="20% - Accent6 125 2" xfId="23148"/>
    <cellStyle name="20% - Accent6 125 3" xfId="23149"/>
    <cellStyle name="20% - Accent6 126" xfId="23150"/>
    <cellStyle name="20% - Accent6 126 2" xfId="23151"/>
    <cellStyle name="20% - Accent6 126 3" xfId="23152"/>
    <cellStyle name="20% - Accent6 127" xfId="23153"/>
    <cellStyle name="20% - Accent6 127 2" xfId="23154"/>
    <cellStyle name="20% - Accent6 127 3" xfId="23155"/>
    <cellStyle name="20% - Accent6 128" xfId="23156"/>
    <cellStyle name="20% - Accent6 128 2" xfId="23157"/>
    <cellStyle name="20% - Accent6 128 3" xfId="23158"/>
    <cellStyle name="20% - Accent6 129" xfId="23159"/>
    <cellStyle name="20% - Accent6 129 2" xfId="23160"/>
    <cellStyle name="20% - Accent6 129 3" xfId="23161"/>
    <cellStyle name="20% - Accent6 13" xfId="7583"/>
    <cellStyle name="20% - Accent6 13 2" xfId="23163"/>
    <cellStyle name="20% - Accent6 13 3" xfId="23164"/>
    <cellStyle name="20% - Accent6 13 4" xfId="23162"/>
    <cellStyle name="20% - Accent6 130" xfId="23165"/>
    <cellStyle name="20% - Accent6 130 2" xfId="23166"/>
    <cellStyle name="20% - Accent6 130 3" xfId="23167"/>
    <cellStyle name="20% - Accent6 131" xfId="23168"/>
    <cellStyle name="20% - Accent6 131 2" xfId="23169"/>
    <cellStyle name="20% - Accent6 131 3" xfId="23170"/>
    <cellStyle name="20% - Accent6 132" xfId="23171"/>
    <cellStyle name="20% - Accent6 132 2" xfId="23172"/>
    <cellStyle name="20% - Accent6 132 3" xfId="23173"/>
    <cellStyle name="20% - Accent6 133" xfId="23174"/>
    <cellStyle name="20% - Accent6 133 2" xfId="23175"/>
    <cellStyle name="20% - Accent6 133 3" xfId="23176"/>
    <cellStyle name="20% - Accent6 134" xfId="23177"/>
    <cellStyle name="20% - Accent6 134 2" xfId="23178"/>
    <cellStyle name="20% - Accent6 134 3" xfId="23179"/>
    <cellStyle name="20% - Accent6 135" xfId="23180"/>
    <cellStyle name="20% - Accent6 135 2" xfId="23181"/>
    <cellStyle name="20% - Accent6 135 3" xfId="23182"/>
    <cellStyle name="20% - Accent6 136" xfId="23183"/>
    <cellStyle name="20% - Accent6 136 2" xfId="23184"/>
    <cellStyle name="20% - Accent6 136 3" xfId="23185"/>
    <cellStyle name="20% - Accent6 137" xfId="23186"/>
    <cellStyle name="20% - Accent6 137 2" xfId="23187"/>
    <cellStyle name="20% - Accent6 137 3" xfId="23188"/>
    <cellStyle name="20% - Accent6 138" xfId="23189"/>
    <cellStyle name="20% - Accent6 138 2" xfId="23190"/>
    <cellStyle name="20% - Accent6 138 3" xfId="23191"/>
    <cellStyle name="20% - Accent6 139" xfId="23192"/>
    <cellStyle name="20% - Accent6 139 2" xfId="23193"/>
    <cellStyle name="20% - Accent6 139 3" xfId="23194"/>
    <cellStyle name="20% - Accent6 14" xfId="23195"/>
    <cellStyle name="20% - Accent6 14 2" xfId="23196"/>
    <cellStyle name="20% - Accent6 14 3" xfId="23197"/>
    <cellStyle name="20% - Accent6 140" xfId="23198"/>
    <cellStyle name="20% - Accent6 140 2" xfId="23199"/>
    <cellStyle name="20% - Accent6 140 3" xfId="23200"/>
    <cellStyle name="20% - Accent6 141" xfId="23201"/>
    <cellStyle name="20% - Accent6 141 2" xfId="23202"/>
    <cellStyle name="20% - Accent6 141 3" xfId="23203"/>
    <cellStyle name="20% - Accent6 142" xfId="23204"/>
    <cellStyle name="20% - Accent6 142 2" xfId="23205"/>
    <cellStyle name="20% - Accent6 142 3" xfId="23206"/>
    <cellStyle name="20% - Accent6 143" xfId="23207"/>
    <cellStyle name="20% - Accent6 143 2" xfId="23208"/>
    <cellStyle name="20% - Accent6 143 3" xfId="23209"/>
    <cellStyle name="20% - Accent6 144" xfId="23210"/>
    <cellStyle name="20% - Accent6 144 2" xfId="23211"/>
    <cellStyle name="20% - Accent6 144 3" xfId="23212"/>
    <cellStyle name="20% - Accent6 145" xfId="23213"/>
    <cellStyle name="20% - Accent6 145 2" xfId="23214"/>
    <cellStyle name="20% - Accent6 145 3" xfId="23215"/>
    <cellStyle name="20% - Accent6 146" xfId="23216"/>
    <cellStyle name="20% - Accent6 146 2" xfId="23217"/>
    <cellStyle name="20% - Accent6 146 3" xfId="23218"/>
    <cellStyle name="20% - Accent6 147" xfId="23219"/>
    <cellStyle name="20% - Accent6 147 2" xfId="23220"/>
    <cellStyle name="20% - Accent6 147 3" xfId="23221"/>
    <cellStyle name="20% - Accent6 148" xfId="23222"/>
    <cellStyle name="20% - Accent6 148 2" xfId="23223"/>
    <cellStyle name="20% - Accent6 148 3" xfId="23224"/>
    <cellStyle name="20% - Accent6 149" xfId="23225"/>
    <cellStyle name="20% - Accent6 149 2" xfId="23226"/>
    <cellStyle name="20% - Accent6 149 3" xfId="23227"/>
    <cellStyle name="20% - Accent6 15" xfId="23228"/>
    <cellStyle name="20% - Accent6 15 2" xfId="23229"/>
    <cellStyle name="20% - Accent6 15 3" xfId="23230"/>
    <cellStyle name="20% - Accent6 150" xfId="23231"/>
    <cellStyle name="20% - Accent6 150 2" xfId="23232"/>
    <cellStyle name="20% - Accent6 150 3" xfId="23233"/>
    <cellStyle name="20% - Accent6 151" xfId="23234"/>
    <cellStyle name="20% - Accent6 151 2" xfId="23235"/>
    <cellStyle name="20% - Accent6 151 3" xfId="23236"/>
    <cellStyle name="20% - Accent6 152" xfId="23237"/>
    <cellStyle name="20% - Accent6 152 2" xfId="23238"/>
    <cellStyle name="20% - Accent6 152 3" xfId="23239"/>
    <cellStyle name="20% - Accent6 153" xfId="23240"/>
    <cellStyle name="20% - Accent6 153 2" xfId="23241"/>
    <cellStyle name="20% - Accent6 153 3" xfId="23242"/>
    <cellStyle name="20% - Accent6 154" xfId="23243"/>
    <cellStyle name="20% - Accent6 154 2" xfId="23244"/>
    <cellStyle name="20% - Accent6 154 3" xfId="23245"/>
    <cellStyle name="20% - Accent6 155" xfId="23246"/>
    <cellStyle name="20% - Accent6 155 2" xfId="23247"/>
    <cellStyle name="20% - Accent6 155 3" xfId="23248"/>
    <cellStyle name="20% - Accent6 156" xfId="23249"/>
    <cellStyle name="20% - Accent6 156 2" xfId="23250"/>
    <cellStyle name="20% - Accent6 156 3" xfId="23251"/>
    <cellStyle name="20% - Accent6 157" xfId="23252"/>
    <cellStyle name="20% - Accent6 157 2" xfId="23253"/>
    <cellStyle name="20% - Accent6 157 3" xfId="23254"/>
    <cellStyle name="20% - Accent6 158" xfId="23255"/>
    <cellStyle name="20% - Accent6 158 2" xfId="23256"/>
    <cellStyle name="20% - Accent6 158 3" xfId="23257"/>
    <cellStyle name="20% - Accent6 159" xfId="23258"/>
    <cellStyle name="20% - Accent6 159 2" xfId="23259"/>
    <cellStyle name="20% - Accent6 159 3" xfId="23260"/>
    <cellStyle name="20% - Accent6 16" xfId="23261"/>
    <cellStyle name="20% - Accent6 16 2" xfId="23262"/>
    <cellStyle name="20% - Accent6 16 3" xfId="23263"/>
    <cellStyle name="20% - Accent6 160" xfId="23264"/>
    <cellStyle name="20% - Accent6 160 2" xfId="23265"/>
    <cellStyle name="20% - Accent6 160 3" xfId="23266"/>
    <cellStyle name="20% - Accent6 161" xfId="23267"/>
    <cellStyle name="20% - Accent6 161 2" xfId="23268"/>
    <cellStyle name="20% - Accent6 161 3" xfId="23269"/>
    <cellStyle name="20% - Accent6 162" xfId="23270"/>
    <cellStyle name="20% - Accent6 162 2" xfId="23271"/>
    <cellStyle name="20% - Accent6 162 3" xfId="23272"/>
    <cellStyle name="20% - Accent6 163" xfId="23273"/>
    <cellStyle name="20% - Accent6 163 2" xfId="23274"/>
    <cellStyle name="20% - Accent6 163 3" xfId="23275"/>
    <cellStyle name="20% - Accent6 164" xfId="23276"/>
    <cellStyle name="20% - Accent6 164 2" xfId="23277"/>
    <cellStyle name="20% - Accent6 164 3" xfId="23278"/>
    <cellStyle name="20% - Accent6 165" xfId="23279"/>
    <cellStyle name="20% - Accent6 165 2" xfId="23280"/>
    <cellStyle name="20% - Accent6 165 3" xfId="23281"/>
    <cellStyle name="20% - Accent6 166" xfId="23282"/>
    <cellStyle name="20% - Accent6 166 2" xfId="23283"/>
    <cellStyle name="20% - Accent6 166 3" xfId="23284"/>
    <cellStyle name="20% - Accent6 167" xfId="23285"/>
    <cellStyle name="20% - Accent6 167 2" xfId="23286"/>
    <cellStyle name="20% - Accent6 167 3" xfId="23287"/>
    <cellStyle name="20% - Accent6 168" xfId="23288"/>
    <cellStyle name="20% - Accent6 168 2" xfId="23289"/>
    <cellStyle name="20% - Accent6 168 3" xfId="23290"/>
    <cellStyle name="20% - Accent6 169" xfId="23291"/>
    <cellStyle name="20% - Accent6 169 2" xfId="23292"/>
    <cellStyle name="20% - Accent6 169 3" xfId="23293"/>
    <cellStyle name="20% - Accent6 17" xfId="23294"/>
    <cellStyle name="20% - Accent6 17 2" xfId="23295"/>
    <cellStyle name="20% - Accent6 17 3" xfId="23296"/>
    <cellStyle name="20% - Accent6 170" xfId="23297"/>
    <cellStyle name="20% - Accent6 170 2" xfId="23298"/>
    <cellStyle name="20% - Accent6 170 3" xfId="23299"/>
    <cellStyle name="20% - Accent6 171" xfId="23300"/>
    <cellStyle name="20% - Accent6 171 2" xfId="23301"/>
    <cellStyle name="20% - Accent6 171 3" xfId="23302"/>
    <cellStyle name="20% - Accent6 172" xfId="23303"/>
    <cellStyle name="20% - Accent6 172 2" xfId="23304"/>
    <cellStyle name="20% - Accent6 172 3" xfId="23305"/>
    <cellStyle name="20% - Accent6 173" xfId="23306"/>
    <cellStyle name="20% - Accent6 173 2" xfId="23307"/>
    <cellStyle name="20% - Accent6 173 3" xfId="23308"/>
    <cellStyle name="20% - Accent6 174" xfId="23309"/>
    <cellStyle name="20% - Accent6 174 2" xfId="23310"/>
    <cellStyle name="20% - Accent6 174 3" xfId="23311"/>
    <cellStyle name="20% - Accent6 175" xfId="23312"/>
    <cellStyle name="20% - Accent6 175 2" xfId="23313"/>
    <cellStyle name="20% - Accent6 175 3" xfId="23314"/>
    <cellStyle name="20% - Accent6 176" xfId="23315"/>
    <cellStyle name="20% - Accent6 176 2" xfId="23316"/>
    <cellStyle name="20% - Accent6 176 3" xfId="23317"/>
    <cellStyle name="20% - Accent6 177" xfId="23318"/>
    <cellStyle name="20% - Accent6 177 2" xfId="23319"/>
    <cellStyle name="20% - Accent6 177 3" xfId="23320"/>
    <cellStyle name="20% - Accent6 178" xfId="23321"/>
    <cellStyle name="20% - Accent6 178 2" xfId="23322"/>
    <cellStyle name="20% - Accent6 178 3" xfId="23323"/>
    <cellStyle name="20% - Accent6 179" xfId="23324"/>
    <cellStyle name="20% - Accent6 179 2" xfId="23325"/>
    <cellStyle name="20% - Accent6 179 3" xfId="23326"/>
    <cellStyle name="20% - Accent6 18" xfId="23327"/>
    <cellStyle name="20% - Accent6 18 2" xfId="23328"/>
    <cellStyle name="20% - Accent6 18 3" xfId="23329"/>
    <cellStyle name="20% - Accent6 180" xfId="23330"/>
    <cellStyle name="20% - Accent6 180 2" xfId="23331"/>
    <cellStyle name="20% - Accent6 180 3" xfId="23332"/>
    <cellStyle name="20% - Accent6 181" xfId="23333"/>
    <cellStyle name="20% - Accent6 181 2" xfId="23334"/>
    <cellStyle name="20% - Accent6 181 3" xfId="23335"/>
    <cellStyle name="20% - Accent6 182" xfId="23336"/>
    <cellStyle name="20% - Accent6 182 2" xfId="23337"/>
    <cellStyle name="20% - Accent6 182 3" xfId="23338"/>
    <cellStyle name="20% - Accent6 183" xfId="23339"/>
    <cellStyle name="20% - Accent6 183 2" xfId="23340"/>
    <cellStyle name="20% - Accent6 183 3" xfId="23341"/>
    <cellStyle name="20% - Accent6 184" xfId="23342"/>
    <cellStyle name="20% - Accent6 184 2" xfId="23343"/>
    <cellStyle name="20% - Accent6 184 3" xfId="23344"/>
    <cellStyle name="20% - Accent6 185" xfId="23345"/>
    <cellStyle name="20% - Accent6 185 2" xfId="23346"/>
    <cellStyle name="20% - Accent6 185 3" xfId="23347"/>
    <cellStyle name="20% - Accent6 186" xfId="23348"/>
    <cellStyle name="20% - Accent6 186 2" xfId="23349"/>
    <cellStyle name="20% - Accent6 186 3" xfId="23350"/>
    <cellStyle name="20% - Accent6 187" xfId="23351"/>
    <cellStyle name="20% - Accent6 187 2" xfId="23352"/>
    <cellStyle name="20% - Accent6 187 3" xfId="23353"/>
    <cellStyle name="20% - Accent6 188" xfId="23354"/>
    <cellStyle name="20% - Accent6 188 2" xfId="23355"/>
    <cellStyle name="20% - Accent6 188 3" xfId="23356"/>
    <cellStyle name="20% - Accent6 189" xfId="23357"/>
    <cellStyle name="20% - Accent6 189 2" xfId="23358"/>
    <cellStyle name="20% - Accent6 189 3" xfId="23359"/>
    <cellStyle name="20% - Accent6 19" xfId="23360"/>
    <cellStyle name="20% - Accent6 19 2" xfId="23361"/>
    <cellStyle name="20% - Accent6 19 3" xfId="23362"/>
    <cellStyle name="20% - Accent6 190" xfId="23363"/>
    <cellStyle name="20% - Accent6 190 2" xfId="23364"/>
    <cellStyle name="20% - Accent6 190 3" xfId="23365"/>
    <cellStyle name="20% - Accent6 191" xfId="23366"/>
    <cellStyle name="20% - Accent6 191 2" xfId="23367"/>
    <cellStyle name="20% - Accent6 191 3" xfId="23368"/>
    <cellStyle name="20% - Accent6 192" xfId="23369"/>
    <cellStyle name="20% - Accent6 192 2" xfId="23370"/>
    <cellStyle name="20% - Accent6 192 3" xfId="23371"/>
    <cellStyle name="20% - Accent6 193" xfId="23372"/>
    <cellStyle name="20% - Accent6 193 2" xfId="23373"/>
    <cellStyle name="20% - Accent6 194" xfId="23374"/>
    <cellStyle name="20% - Accent6 194 2" xfId="23375"/>
    <cellStyle name="20% - Accent6 195" xfId="23376"/>
    <cellStyle name="20% - Accent6 195 2" xfId="23377"/>
    <cellStyle name="20% - Accent6 196" xfId="23378"/>
    <cellStyle name="20% - Accent6 196 2" xfId="23379"/>
    <cellStyle name="20% - Accent6 197" xfId="23380"/>
    <cellStyle name="20% - Accent6 197 2" xfId="23381"/>
    <cellStyle name="20% - Accent6 198" xfId="23382"/>
    <cellStyle name="20% - Accent6 198 2" xfId="23383"/>
    <cellStyle name="20% - Accent6 199" xfId="23384"/>
    <cellStyle name="20% - Accent6 199 2" xfId="23385"/>
    <cellStyle name="20% - Accent6 2" xfId="164"/>
    <cellStyle name="20% - Accent6 2 10" xfId="3308"/>
    <cellStyle name="20% - Accent6 2 11" xfId="3489"/>
    <cellStyle name="20% - Accent6 2 12" xfId="3691"/>
    <cellStyle name="20% - Accent6 2 13" xfId="1036"/>
    <cellStyle name="20% - Accent6 2 14" xfId="6888"/>
    <cellStyle name="20% - Accent6 2 15" xfId="7048"/>
    <cellStyle name="20% - Accent6 2 16" xfId="7282"/>
    <cellStyle name="20% - Accent6 2 17" xfId="6972"/>
    <cellStyle name="20% - Accent6 2 18" xfId="7642"/>
    <cellStyle name="20% - Accent6 2 19" xfId="7515"/>
    <cellStyle name="20% - Accent6 2 2" xfId="736"/>
    <cellStyle name="20% - Accent6 2 2 10" xfId="23386"/>
    <cellStyle name="20% - Accent6 2 2 2" xfId="2086"/>
    <cellStyle name="20% - Accent6 2 2 2 2" xfId="3037"/>
    <cellStyle name="20% - Accent6 2 2 2 2 2" xfId="4927"/>
    <cellStyle name="20% - Accent6 2 2 2 2 3" xfId="5726"/>
    <cellStyle name="20% - Accent6 2 2 2 2 4" xfId="6356"/>
    <cellStyle name="20% - Accent6 2 2 2 3" xfId="4175"/>
    <cellStyle name="20% - Accent6 2 2 2 4" xfId="3375"/>
    <cellStyle name="20% - Accent6 2 2 2 5" xfId="4811"/>
    <cellStyle name="20% - Accent6 2 2 3" xfId="2050"/>
    <cellStyle name="20% - Accent6 2 2 3 2" xfId="3018"/>
    <cellStyle name="20% - Accent6 2 2 3 2 2" xfId="4908"/>
    <cellStyle name="20% - Accent6 2 2 3 2 3" xfId="5707"/>
    <cellStyle name="20% - Accent6 2 2 3 2 4" xfId="6337"/>
    <cellStyle name="20% - Accent6 2 2 3 3" xfId="4147"/>
    <cellStyle name="20% - Accent6 2 2 3 4" xfId="4828"/>
    <cellStyle name="20% - Accent6 2 2 3 5" xfId="5647"/>
    <cellStyle name="20% - Accent6 2 2 4" xfId="2709"/>
    <cellStyle name="20% - Accent6 2 2 4 2" xfId="4655"/>
    <cellStyle name="20% - Accent6 2 2 4 3" xfId="5497"/>
    <cellStyle name="20% - Accent6 2 2 4 4" xfId="6180"/>
    <cellStyle name="20% - Accent6 2 2 5" xfId="3503"/>
    <cellStyle name="20% - Accent6 2 2 6" xfId="3665"/>
    <cellStyle name="20% - Accent6 2 2 7" xfId="3627"/>
    <cellStyle name="20% - Accent6 2 2 8" xfId="1168"/>
    <cellStyle name="20% - Accent6 2 2 9" xfId="11859"/>
    <cellStyle name="20% - Accent6 2 20" xfId="6917"/>
    <cellStyle name="20% - Accent6 2 21" xfId="6914"/>
    <cellStyle name="20% - Accent6 2 22" xfId="7069"/>
    <cellStyle name="20% - Accent6 2 23" xfId="9941"/>
    <cellStyle name="20% - Accent6 2 3" xfId="1107"/>
    <cellStyle name="20% - Accent6 2 3 2" xfId="2119"/>
    <cellStyle name="20% - Accent6 2 3 2 2" xfId="3071"/>
    <cellStyle name="20% - Accent6 2 3 2 2 2" xfId="4961"/>
    <cellStyle name="20% - Accent6 2 3 2 2 3" xfId="5760"/>
    <cellStyle name="20% - Accent6 2 3 2 2 4" xfId="6390"/>
    <cellStyle name="20% - Accent6 2 3 2 3" xfId="4209"/>
    <cellStyle name="20% - Accent6 2 3 2 4" xfId="3372"/>
    <cellStyle name="20% - Accent6 2 3 2 5" xfId="4840"/>
    <cellStyle name="20% - Accent6 2 3 3" xfId="2145"/>
    <cellStyle name="20% - Accent6 2 3 3 2" xfId="3094"/>
    <cellStyle name="20% - Accent6 2 3 3 2 2" xfId="4984"/>
    <cellStyle name="20% - Accent6 2 3 3 2 3" xfId="5783"/>
    <cellStyle name="20% - Accent6 2 3 3 2 4" xfId="6413"/>
    <cellStyle name="20% - Accent6 2 3 3 3" xfId="4234"/>
    <cellStyle name="20% - Accent6 2 3 3 4" xfId="3355"/>
    <cellStyle name="20% - Accent6 2 3 3 5" xfId="3604"/>
    <cellStyle name="20% - Accent6 2 3 4" xfId="2739"/>
    <cellStyle name="20% - Accent6 2 3 4 2" xfId="4686"/>
    <cellStyle name="20% - Accent6 2 3 4 3" xfId="5528"/>
    <cellStyle name="20% - Accent6 2 3 4 4" xfId="6211"/>
    <cellStyle name="20% - Accent6 2 3 5" xfId="3542"/>
    <cellStyle name="20% - Accent6 2 3 6" xfId="3447"/>
    <cellStyle name="20% - Accent6 2 3 7" xfId="3623"/>
    <cellStyle name="20% - Accent6 2 3 8" xfId="23387"/>
    <cellStyle name="20% - Accent6 2 4" xfId="1728"/>
    <cellStyle name="20% - Accent6 2 4 2" xfId="2194"/>
    <cellStyle name="20% - Accent6 2 4 2 2" xfId="3138"/>
    <cellStyle name="20% - Accent6 2 4 2 2 2" xfId="5028"/>
    <cellStyle name="20% - Accent6 2 4 2 2 3" xfId="5827"/>
    <cellStyle name="20% - Accent6 2 4 2 2 4" xfId="6457"/>
    <cellStyle name="20% - Accent6 2 4 2 3" xfId="4280"/>
    <cellStyle name="20% - Accent6 2 4 2 4" xfId="5190"/>
    <cellStyle name="20% - Accent6 2 4 2 5" xfId="5989"/>
    <cellStyle name="20% - Accent6 2 4 3" xfId="2433"/>
    <cellStyle name="20% - Accent6 2 4 3 2" xfId="3225"/>
    <cellStyle name="20% - Accent6 2 4 3 2 2" xfId="5115"/>
    <cellStyle name="20% - Accent6 2 4 3 2 3" xfId="5914"/>
    <cellStyle name="20% - Accent6 2 4 3 2 4" xfId="6544"/>
    <cellStyle name="20% - Accent6 2 4 3 3" xfId="4456"/>
    <cellStyle name="20% - Accent6 2 4 3 4" xfId="5334"/>
    <cellStyle name="20% - Accent6 2 4 3 5" xfId="6076"/>
    <cellStyle name="20% - Accent6 2 4 4" xfId="2760"/>
    <cellStyle name="20% - Accent6 2 4 4 2" xfId="4707"/>
    <cellStyle name="20% - Accent6 2 4 4 3" xfId="5549"/>
    <cellStyle name="20% - Accent6 2 4 4 4" xfId="6232"/>
    <cellStyle name="20% - Accent6 2 4 5" xfId="3851"/>
    <cellStyle name="20% - Accent6 2 4 6" xfId="3635"/>
    <cellStyle name="20% - Accent6 2 4 7" xfId="3753"/>
    <cellStyle name="20% - Accent6 2 5" xfId="1877"/>
    <cellStyle name="20% - Accent6 2 5 2" xfId="2301"/>
    <cellStyle name="20% - Accent6 2 5 2 2" xfId="3195"/>
    <cellStyle name="20% - Accent6 2 5 2 2 2" xfId="5085"/>
    <cellStyle name="20% - Accent6 2 5 2 2 3" xfId="5884"/>
    <cellStyle name="20% - Accent6 2 5 2 2 4" xfId="6514"/>
    <cellStyle name="20% - Accent6 2 5 2 3" xfId="4369"/>
    <cellStyle name="20% - Accent6 2 5 2 4" xfId="5267"/>
    <cellStyle name="20% - Accent6 2 5 2 5" xfId="6046"/>
    <cellStyle name="20% - Accent6 2 5 3" xfId="2534"/>
    <cellStyle name="20% - Accent6 2 5 3 2" xfId="3276"/>
    <cellStyle name="20% - Accent6 2 5 3 2 2" xfId="5166"/>
    <cellStyle name="20% - Accent6 2 5 3 2 3" xfId="5965"/>
    <cellStyle name="20% - Accent6 2 5 3 2 4" xfId="6595"/>
    <cellStyle name="20% - Accent6 2 5 3 3" xfId="4532"/>
    <cellStyle name="20% - Accent6 2 5 3 4" xfId="5401"/>
    <cellStyle name="20% - Accent6 2 5 3 5" xfId="6127"/>
    <cellStyle name="20% - Accent6 2 5 4" xfId="2861"/>
    <cellStyle name="20% - Accent6 2 5 4 2" xfId="4788"/>
    <cellStyle name="20% - Accent6 2 5 4 3" xfId="5619"/>
    <cellStyle name="20% - Accent6 2 5 4 4" xfId="6283"/>
    <cellStyle name="20% - Accent6 2 5 5" xfId="3981"/>
    <cellStyle name="20% - Accent6 2 5 6" xfId="4739"/>
    <cellStyle name="20% - Accent6 2 5 7" xfId="5581"/>
    <cellStyle name="20% - Accent6 2 6" xfId="1746"/>
    <cellStyle name="20% - Accent6 2 6 2" xfId="2211"/>
    <cellStyle name="20% - Accent6 2 6 2 2" xfId="3155"/>
    <cellStyle name="20% - Accent6 2 6 2 2 2" xfId="5045"/>
    <cellStyle name="20% - Accent6 2 6 2 2 3" xfId="5844"/>
    <cellStyle name="20% - Accent6 2 6 2 2 4" xfId="6474"/>
    <cellStyle name="20% - Accent6 2 6 2 3" xfId="4297"/>
    <cellStyle name="20% - Accent6 2 6 2 4" xfId="5207"/>
    <cellStyle name="20% - Accent6 2 6 2 5" xfId="6006"/>
    <cellStyle name="20% - Accent6 2 6 3" xfId="2449"/>
    <cellStyle name="20% - Accent6 2 6 3 2" xfId="3241"/>
    <cellStyle name="20% - Accent6 2 6 3 2 2" xfId="5131"/>
    <cellStyle name="20% - Accent6 2 6 3 2 3" xfId="5930"/>
    <cellStyle name="20% - Accent6 2 6 3 2 4" xfId="6560"/>
    <cellStyle name="20% - Accent6 2 6 3 3" xfId="4472"/>
    <cellStyle name="20% - Accent6 2 6 3 4" xfId="5350"/>
    <cellStyle name="20% - Accent6 2 6 3 5" xfId="6092"/>
    <cellStyle name="20% - Accent6 2 6 4" xfId="2776"/>
    <cellStyle name="20% - Accent6 2 6 4 2" xfId="4723"/>
    <cellStyle name="20% - Accent6 2 6 4 3" xfId="5565"/>
    <cellStyle name="20% - Accent6 2 6 4 4" xfId="6248"/>
    <cellStyle name="20% - Accent6 2 6 5" xfId="3869"/>
    <cellStyle name="20% - Accent6 2 6 6" xfId="4862"/>
    <cellStyle name="20% - Accent6 2 6 7" xfId="5666"/>
    <cellStyle name="20% - Accent6 2 7" xfId="2013"/>
    <cellStyle name="20% - Accent6 2 7 2" xfId="2992"/>
    <cellStyle name="20% - Accent6 2 7 2 2" xfId="4882"/>
    <cellStyle name="20% - Accent6 2 7 2 3" xfId="5681"/>
    <cellStyle name="20% - Accent6 2 7 2 4" xfId="6311"/>
    <cellStyle name="20% - Accent6 2 7 3" xfId="4117"/>
    <cellStyle name="20% - Accent6 2 7 4" xfId="4398"/>
    <cellStyle name="20% - Accent6 2 7 5" xfId="5292"/>
    <cellStyle name="20% - Accent6 2 8" xfId="2168"/>
    <cellStyle name="20% - Accent6 2 8 2" xfId="3114"/>
    <cellStyle name="20% - Accent6 2 8 2 2" xfId="5004"/>
    <cellStyle name="20% - Accent6 2 8 2 3" xfId="5803"/>
    <cellStyle name="20% - Accent6 2 8 2 4" xfId="6433"/>
    <cellStyle name="20% - Accent6 2 8 3" xfId="4256"/>
    <cellStyle name="20% - Accent6 2 8 4" xfId="3333"/>
    <cellStyle name="20% - Accent6 2 8 5" xfId="3717"/>
    <cellStyle name="20% - Accent6 2 9" xfId="2665"/>
    <cellStyle name="20% - Accent6 2 9 2" xfId="4621"/>
    <cellStyle name="20% - Accent6 2 9 3" xfId="5464"/>
    <cellStyle name="20% - Accent6 2 9 4" xfId="6154"/>
    <cellStyle name="20% - Accent6 20" xfId="23388"/>
    <cellStyle name="20% - Accent6 20 2" xfId="23389"/>
    <cellStyle name="20% - Accent6 20 3" xfId="23390"/>
    <cellStyle name="20% - Accent6 200" xfId="23391"/>
    <cellStyle name="20% - Accent6 200 2" xfId="23392"/>
    <cellStyle name="20% - Accent6 201" xfId="23393"/>
    <cellStyle name="20% - Accent6 201 2" xfId="23394"/>
    <cellStyle name="20% - Accent6 202" xfId="23395"/>
    <cellStyle name="20% - Accent6 202 2" xfId="23396"/>
    <cellStyle name="20% - Accent6 203" xfId="23397"/>
    <cellStyle name="20% - Accent6 203 2" xfId="23398"/>
    <cellStyle name="20% - Accent6 204" xfId="23399"/>
    <cellStyle name="20% - Accent6 204 2" xfId="23400"/>
    <cellStyle name="20% - Accent6 205" xfId="23401"/>
    <cellStyle name="20% - Accent6 205 2" xfId="23402"/>
    <cellStyle name="20% - Accent6 206" xfId="23403"/>
    <cellStyle name="20% - Accent6 206 2" xfId="23404"/>
    <cellStyle name="20% - Accent6 207" xfId="23405"/>
    <cellStyle name="20% - Accent6 207 2" xfId="23406"/>
    <cellStyle name="20% - Accent6 208" xfId="23407"/>
    <cellStyle name="20% - Accent6 208 2" xfId="23408"/>
    <cellStyle name="20% - Accent6 209" xfId="23409"/>
    <cellStyle name="20% - Accent6 209 2" xfId="23410"/>
    <cellStyle name="20% - Accent6 21" xfId="23411"/>
    <cellStyle name="20% - Accent6 21 2" xfId="23412"/>
    <cellStyle name="20% - Accent6 21 3" xfId="23413"/>
    <cellStyle name="20% - Accent6 210" xfId="23414"/>
    <cellStyle name="20% - Accent6 210 2" xfId="23415"/>
    <cellStyle name="20% - Accent6 211" xfId="23416"/>
    <cellStyle name="20% - Accent6 211 2" xfId="23417"/>
    <cellStyle name="20% - Accent6 212" xfId="23418"/>
    <cellStyle name="20% - Accent6 212 2" xfId="23419"/>
    <cellStyle name="20% - Accent6 213" xfId="23420"/>
    <cellStyle name="20% - Accent6 213 2" xfId="23421"/>
    <cellStyle name="20% - Accent6 214" xfId="23422"/>
    <cellStyle name="20% - Accent6 214 2" xfId="23423"/>
    <cellStyle name="20% - Accent6 215" xfId="23424"/>
    <cellStyle name="20% - Accent6 215 2" xfId="23425"/>
    <cellStyle name="20% - Accent6 216" xfId="23426"/>
    <cellStyle name="20% - Accent6 216 2" xfId="23427"/>
    <cellStyle name="20% - Accent6 217" xfId="23428"/>
    <cellStyle name="20% - Accent6 217 2" xfId="23429"/>
    <cellStyle name="20% - Accent6 218" xfId="23430"/>
    <cellStyle name="20% - Accent6 218 2" xfId="23431"/>
    <cellStyle name="20% - Accent6 219" xfId="23432"/>
    <cellStyle name="20% - Accent6 219 2" xfId="23433"/>
    <cellStyle name="20% - Accent6 22" xfId="23434"/>
    <cellStyle name="20% - Accent6 22 2" xfId="23435"/>
    <cellStyle name="20% - Accent6 22 3" xfId="23436"/>
    <cellStyle name="20% - Accent6 220" xfId="23437"/>
    <cellStyle name="20% - Accent6 220 2" xfId="23438"/>
    <cellStyle name="20% - Accent6 221" xfId="23439"/>
    <cellStyle name="20% - Accent6 221 2" xfId="23440"/>
    <cellStyle name="20% - Accent6 222" xfId="23441"/>
    <cellStyle name="20% - Accent6 222 2" xfId="23442"/>
    <cellStyle name="20% - Accent6 223" xfId="23443"/>
    <cellStyle name="20% - Accent6 223 2" xfId="23444"/>
    <cellStyle name="20% - Accent6 224" xfId="23445"/>
    <cellStyle name="20% - Accent6 224 2" xfId="23446"/>
    <cellStyle name="20% - Accent6 225" xfId="23447"/>
    <cellStyle name="20% - Accent6 225 2" xfId="23448"/>
    <cellStyle name="20% - Accent6 226" xfId="23449"/>
    <cellStyle name="20% - Accent6 226 2" xfId="23450"/>
    <cellStyle name="20% - Accent6 227" xfId="23451"/>
    <cellStyle name="20% - Accent6 227 2" xfId="23452"/>
    <cellStyle name="20% - Accent6 228" xfId="23453"/>
    <cellStyle name="20% - Accent6 228 2" xfId="23454"/>
    <cellStyle name="20% - Accent6 229" xfId="23455"/>
    <cellStyle name="20% - Accent6 229 2" xfId="23456"/>
    <cellStyle name="20% - Accent6 23" xfId="23457"/>
    <cellStyle name="20% - Accent6 23 2" xfId="23458"/>
    <cellStyle name="20% - Accent6 23 3" xfId="23459"/>
    <cellStyle name="20% - Accent6 230" xfId="23460"/>
    <cellStyle name="20% - Accent6 230 2" xfId="23461"/>
    <cellStyle name="20% - Accent6 231" xfId="23462"/>
    <cellStyle name="20% - Accent6 231 2" xfId="23463"/>
    <cellStyle name="20% - Accent6 232" xfId="23464"/>
    <cellStyle name="20% - Accent6 232 2" xfId="23465"/>
    <cellStyle name="20% - Accent6 233" xfId="23466"/>
    <cellStyle name="20% - Accent6 233 2" xfId="23467"/>
    <cellStyle name="20% - Accent6 234" xfId="23468"/>
    <cellStyle name="20% - Accent6 234 2" xfId="23469"/>
    <cellStyle name="20% - Accent6 235" xfId="23470"/>
    <cellStyle name="20% - Accent6 235 2" xfId="23471"/>
    <cellStyle name="20% - Accent6 236" xfId="23472"/>
    <cellStyle name="20% - Accent6 236 2" xfId="23473"/>
    <cellStyle name="20% - Accent6 237" xfId="23474"/>
    <cellStyle name="20% - Accent6 237 2" xfId="23475"/>
    <cellStyle name="20% - Accent6 238" xfId="23476"/>
    <cellStyle name="20% - Accent6 238 2" xfId="23477"/>
    <cellStyle name="20% - Accent6 239" xfId="23478"/>
    <cellStyle name="20% - Accent6 239 2" xfId="23479"/>
    <cellStyle name="20% - Accent6 24" xfId="23480"/>
    <cellStyle name="20% - Accent6 24 2" xfId="23481"/>
    <cellStyle name="20% - Accent6 24 3" xfId="23482"/>
    <cellStyle name="20% - Accent6 240" xfId="23483"/>
    <cellStyle name="20% - Accent6 240 2" xfId="23484"/>
    <cellStyle name="20% - Accent6 241" xfId="23485"/>
    <cellStyle name="20% - Accent6 241 2" xfId="23486"/>
    <cellStyle name="20% - Accent6 242" xfId="23487"/>
    <cellStyle name="20% - Accent6 242 2" xfId="23488"/>
    <cellStyle name="20% - Accent6 243" xfId="23489"/>
    <cellStyle name="20% - Accent6 243 2" xfId="23490"/>
    <cellStyle name="20% - Accent6 244" xfId="23491"/>
    <cellStyle name="20% - Accent6 244 2" xfId="23492"/>
    <cellStyle name="20% - Accent6 245" xfId="23493"/>
    <cellStyle name="20% - Accent6 245 2" xfId="23494"/>
    <cellStyle name="20% - Accent6 246" xfId="23495"/>
    <cellStyle name="20% - Accent6 246 2" xfId="23496"/>
    <cellStyle name="20% - Accent6 247" xfId="23497"/>
    <cellStyle name="20% - Accent6 247 2" xfId="23498"/>
    <cellStyle name="20% - Accent6 248" xfId="23499"/>
    <cellStyle name="20% - Accent6 248 2" xfId="23500"/>
    <cellStyle name="20% - Accent6 249" xfId="23501"/>
    <cellStyle name="20% - Accent6 249 2" xfId="23502"/>
    <cellStyle name="20% - Accent6 25" xfId="23503"/>
    <cellStyle name="20% - Accent6 25 2" xfId="23504"/>
    <cellStyle name="20% - Accent6 25 3" xfId="23505"/>
    <cellStyle name="20% - Accent6 250" xfId="23506"/>
    <cellStyle name="20% - Accent6 250 2" xfId="23507"/>
    <cellStyle name="20% - Accent6 251" xfId="23508"/>
    <cellStyle name="20% - Accent6 251 2" xfId="23509"/>
    <cellStyle name="20% - Accent6 252" xfId="23510"/>
    <cellStyle name="20% - Accent6 252 2" xfId="23511"/>
    <cellStyle name="20% - Accent6 253" xfId="23512"/>
    <cellStyle name="20% - Accent6 253 2" xfId="23513"/>
    <cellStyle name="20% - Accent6 254" xfId="23514"/>
    <cellStyle name="20% - Accent6 254 2" xfId="23515"/>
    <cellStyle name="20% - Accent6 255" xfId="23516"/>
    <cellStyle name="20% - Accent6 255 2" xfId="23517"/>
    <cellStyle name="20% - Accent6 256" xfId="23518"/>
    <cellStyle name="20% - Accent6 257" xfId="23519"/>
    <cellStyle name="20% - Accent6 258" xfId="23520"/>
    <cellStyle name="20% - Accent6 259" xfId="23521"/>
    <cellStyle name="20% - Accent6 26" xfId="23522"/>
    <cellStyle name="20% - Accent6 26 2" xfId="23523"/>
    <cellStyle name="20% - Accent6 26 3" xfId="23524"/>
    <cellStyle name="20% - Accent6 260" xfId="23525"/>
    <cellStyle name="20% - Accent6 261" xfId="23526"/>
    <cellStyle name="20% - Accent6 262" xfId="23527"/>
    <cellStyle name="20% - Accent6 263" xfId="23528"/>
    <cellStyle name="20% - Accent6 264" xfId="23529"/>
    <cellStyle name="20% - Accent6 27" xfId="23530"/>
    <cellStyle name="20% - Accent6 27 2" xfId="23531"/>
    <cellStyle name="20% - Accent6 27 3" xfId="23532"/>
    <cellStyle name="20% - Accent6 28" xfId="23533"/>
    <cellStyle name="20% - Accent6 28 2" xfId="23534"/>
    <cellStyle name="20% - Accent6 28 3" xfId="23535"/>
    <cellStyle name="20% - Accent6 29" xfId="23536"/>
    <cellStyle name="20% - Accent6 29 2" xfId="23537"/>
    <cellStyle name="20% - Accent6 29 3" xfId="23538"/>
    <cellStyle name="20% - Accent6 3" xfId="737"/>
    <cellStyle name="20% - Accent6 3 10" xfId="3309"/>
    <cellStyle name="20% - Accent6 3 11" xfId="3787"/>
    <cellStyle name="20% - Accent6 3 12" xfId="3397"/>
    <cellStyle name="20% - Accent6 3 13" xfId="1167"/>
    <cellStyle name="20% - Accent6 3 14" xfId="14925"/>
    <cellStyle name="20% - Accent6 3 15" xfId="23539"/>
    <cellStyle name="20% - Accent6 3 2" xfId="1078"/>
    <cellStyle name="20% - Accent6 3 2 2" xfId="2087"/>
    <cellStyle name="20% - Accent6 3 2 2 2" xfId="3038"/>
    <cellStyle name="20% - Accent6 3 2 2 2 2" xfId="4928"/>
    <cellStyle name="20% - Accent6 3 2 2 2 3" xfId="5727"/>
    <cellStyle name="20% - Accent6 3 2 2 2 4" xfId="6357"/>
    <cellStyle name="20% - Accent6 3 2 2 3" xfId="4176"/>
    <cellStyle name="20% - Accent6 3 2 2 4" xfId="3812"/>
    <cellStyle name="20% - Accent6 3 2 2 5" xfId="4768"/>
    <cellStyle name="20% - Accent6 3 2 3" xfId="2002"/>
    <cellStyle name="20% - Accent6 3 2 3 2" xfId="2981"/>
    <cellStyle name="20% - Accent6 3 2 3 2 2" xfId="4871"/>
    <cellStyle name="20% - Accent6 3 2 3 2 3" xfId="5670"/>
    <cellStyle name="20% - Accent6 3 2 3 2 4" xfId="6300"/>
    <cellStyle name="20% - Accent6 3 2 3 3" xfId="4106"/>
    <cellStyle name="20% - Accent6 3 2 3 4" xfId="3758"/>
    <cellStyle name="20% - Accent6 3 2 3 5" xfId="4817"/>
    <cellStyle name="20% - Accent6 3 2 4" xfId="2710"/>
    <cellStyle name="20% - Accent6 3 2 4 2" xfId="4656"/>
    <cellStyle name="20% - Accent6 3 2 4 3" xfId="5498"/>
    <cellStyle name="20% - Accent6 3 2 4 4" xfId="6181"/>
    <cellStyle name="20% - Accent6 3 2 5" xfId="3504"/>
    <cellStyle name="20% - Accent6 3 2 6" xfId="3659"/>
    <cellStyle name="20% - Accent6 3 2 7" xfId="3525"/>
    <cellStyle name="20% - Accent6 3 2 8" xfId="23540"/>
    <cellStyle name="20% - Accent6 3 2 9" xfId="42867"/>
    <cellStyle name="20% - Accent6 3 3" xfId="997"/>
    <cellStyle name="20% - Accent6 3 3 2" xfId="2118"/>
    <cellStyle name="20% - Accent6 3 3 2 2" xfId="3070"/>
    <cellStyle name="20% - Accent6 3 3 2 2 2" xfId="4960"/>
    <cellStyle name="20% - Accent6 3 3 2 2 3" xfId="5759"/>
    <cellStyle name="20% - Accent6 3 3 2 2 4" xfId="6389"/>
    <cellStyle name="20% - Accent6 3 3 2 3" xfId="4208"/>
    <cellStyle name="20% - Accent6 3 3 2 4" xfId="3373"/>
    <cellStyle name="20% - Accent6 3 3 2 5" xfId="4583"/>
    <cellStyle name="20% - Accent6 3 3 3" xfId="2146"/>
    <cellStyle name="20% - Accent6 3 3 3 2" xfId="3095"/>
    <cellStyle name="20% - Accent6 3 3 3 2 2" xfId="4985"/>
    <cellStyle name="20% - Accent6 3 3 3 2 3" xfId="5784"/>
    <cellStyle name="20% - Accent6 3 3 3 2 4" xfId="6414"/>
    <cellStyle name="20% - Accent6 3 3 3 3" xfId="4235"/>
    <cellStyle name="20% - Accent6 3 3 3 4" xfId="3354"/>
    <cellStyle name="20% - Accent6 3 3 3 5" xfId="3609"/>
    <cellStyle name="20% - Accent6 3 3 4" xfId="2738"/>
    <cellStyle name="20% - Accent6 3 3 4 2" xfId="4685"/>
    <cellStyle name="20% - Accent6 3 3 4 3" xfId="5527"/>
    <cellStyle name="20% - Accent6 3 3 4 4" xfId="6210"/>
    <cellStyle name="20% - Accent6 3 3 5" xfId="3541"/>
    <cellStyle name="20% - Accent6 3 3 6" xfId="3448"/>
    <cellStyle name="20% - Accent6 3 3 7" xfId="3616"/>
    <cellStyle name="20% - Accent6 3 3 8" xfId="23541"/>
    <cellStyle name="20% - Accent6 3 4" xfId="1729"/>
    <cellStyle name="20% - Accent6 3 4 2" xfId="2195"/>
    <cellStyle name="20% - Accent6 3 4 2 2" xfId="3139"/>
    <cellStyle name="20% - Accent6 3 4 2 2 2" xfId="5029"/>
    <cellStyle name="20% - Accent6 3 4 2 2 3" xfId="5828"/>
    <cellStyle name="20% - Accent6 3 4 2 2 4" xfId="6458"/>
    <cellStyle name="20% - Accent6 3 4 2 3" xfId="4281"/>
    <cellStyle name="20% - Accent6 3 4 2 4" xfId="5191"/>
    <cellStyle name="20% - Accent6 3 4 2 5" xfId="5990"/>
    <cellStyle name="20% - Accent6 3 4 3" xfId="2434"/>
    <cellStyle name="20% - Accent6 3 4 3 2" xfId="3226"/>
    <cellStyle name="20% - Accent6 3 4 3 2 2" xfId="5116"/>
    <cellStyle name="20% - Accent6 3 4 3 2 3" xfId="5915"/>
    <cellStyle name="20% - Accent6 3 4 3 2 4" xfId="6545"/>
    <cellStyle name="20% - Accent6 3 4 3 3" xfId="4457"/>
    <cellStyle name="20% - Accent6 3 4 3 4" xfId="5335"/>
    <cellStyle name="20% - Accent6 3 4 3 5" xfId="6077"/>
    <cellStyle name="20% - Accent6 3 4 4" xfId="2761"/>
    <cellStyle name="20% - Accent6 3 4 4 2" xfId="4708"/>
    <cellStyle name="20% - Accent6 3 4 4 3" xfId="5550"/>
    <cellStyle name="20% - Accent6 3 4 4 4" xfId="6233"/>
    <cellStyle name="20% - Accent6 3 4 5" xfId="3852"/>
    <cellStyle name="20% - Accent6 3 4 6" xfId="3628"/>
    <cellStyle name="20% - Accent6 3 4 7" xfId="4823"/>
    <cellStyle name="20% - Accent6 3 5" xfId="1873"/>
    <cellStyle name="20% - Accent6 3 5 2" xfId="2297"/>
    <cellStyle name="20% - Accent6 3 5 2 2" xfId="3192"/>
    <cellStyle name="20% - Accent6 3 5 2 2 2" xfId="5082"/>
    <cellStyle name="20% - Accent6 3 5 2 2 3" xfId="5881"/>
    <cellStyle name="20% - Accent6 3 5 2 2 4" xfId="6511"/>
    <cellStyle name="20% - Accent6 3 5 2 3" xfId="4365"/>
    <cellStyle name="20% - Accent6 3 5 2 4" xfId="5263"/>
    <cellStyle name="20% - Accent6 3 5 2 5" xfId="6043"/>
    <cellStyle name="20% - Accent6 3 5 3" xfId="2531"/>
    <cellStyle name="20% - Accent6 3 5 3 2" xfId="3274"/>
    <cellStyle name="20% - Accent6 3 5 3 2 2" xfId="5164"/>
    <cellStyle name="20% - Accent6 3 5 3 2 3" xfId="5963"/>
    <cellStyle name="20% - Accent6 3 5 3 2 4" xfId="6593"/>
    <cellStyle name="20% - Accent6 3 5 3 3" xfId="4529"/>
    <cellStyle name="20% - Accent6 3 5 3 4" xfId="5398"/>
    <cellStyle name="20% - Accent6 3 5 3 5" xfId="6125"/>
    <cellStyle name="20% - Accent6 3 5 4" xfId="2858"/>
    <cellStyle name="20% - Accent6 3 5 4 2" xfId="4785"/>
    <cellStyle name="20% - Accent6 3 5 4 3" xfId="5616"/>
    <cellStyle name="20% - Accent6 3 5 4 4" xfId="6281"/>
    <cellStyle name="20% - Accent6 3 5 5" xfId="3978"/>
    <cellStyle name="20% - Accent6 3 5 6" xfId="4331"/>
    <cellStyle name="20% - Accent6 3 5 7" xfId="5235"/>
    <cellStyle name="20% - Accent6 3 6" xfId="1747"/>
    <cellStyle name="20% - Accent6 3 6 2" xfId="2212"/>
    <cellStyle name="20% - Accent6 3 6 2 2" xfId="3156"/>
    <cellStyle name="20% - Accent6 3 6 2 2 2" xfId="5046"/>
    <cellStyle name="20% - Accent6 3 6 2 2 3" xfId="5845"/>
    <cellStyle name="20% - Accent6 3 6 2 2 4" xfId="6475"/>
    <cellStyle name="20% - Accent6 3 6 2 3" xfId="4298"/>
    <cellStyle name="20% - Accent6 3 6 2 4" xfId="5208"/>
    <cellStyle name="20% - Accent6 3 6 2 5" xfId="6007"/>
    <cellStyle name="20% - Accent6 3 6 3" xfId="2450"/>
    <cellStyle name="20% - Accent6 3 6 3 2" xfId="3242"/>
    <cellStyle name="20% - Accent6 3 6 3 2 2" xfId="5132"/>
    <cellStyle name="20% - Accent6 3 6 3 2 3" xfId="5931"/>
    <cellStyle name="20% - Accent6 3 6 3 2 4" xfId="6561"/>
    <cellStyle name="20% - Accent6 3 6 3 3" xfId="4473"/>
    <cellStyle name="20% - Accent6 3 6 3 4" xfId="5351"/>
    <cellStyle name="20% - Accent6 3 6 3 5" xfId="6093"/>
    <cellStyle name="20% - Accent6 3 6 4" xfId="2777"/>
    <cellStyle name="20% - Accent6 3 6 4 2" xfId="4724"/>
    <cellStyle name="20% - Accent6 3 6 4 3" xfId="5566"/>
    <cellStyle name="20% - Accent6 3 6 4 4" xfId="6249"/>
    <cellStyle name="20% - Accent6 3 6 5" xfId="3870"/>
    <cellStyle name="20% - Accent6 3 6 6" xfId="4603"/>
    <cellStyle name="20% - Accent6 3 6 7" xfId="5449"/>
    <cellStyle name="20% - Accent6 3 7" xfId="2014"/>
    <cellStyle name="20% - Accent6 3 7 2" xfId="2993"/>
    <cellStyle name="20% - Accent6 3 7 2 2" xfId="4883"/>
    <cellStyle name="20% - Accent6 3 7 2 3" xfId="5682"/>
    <cellStyle name="20% - Accent6 3 7 2 4" xfId="6312"/>
    <cellStyle name="20% - Accent6 3 7 3" xfId="4118"/>
    <cellStyle name="20% - Accent6 3 7 4" xfId="4738"/>
    <cellStyle name="20% - Accent6 3 7 5" xfId="5580"/>
    <cellStyle name="20% - Accent6 3 8" xfId="2167"/>
    <cellStyle name="20% - Accent6 3 8 2" xfId="3113"/>
    <cellStyle name="20% - Accent6 3 8 2 2" xfId="5003"/>
    <cellStyle name="20% - Accent6 3 8 2 3" xfId="5802"/>
    <cellStyle name="20% - Accent6 3 8 2 4" xfId="6432"/>
    <cellStyle name="20% - Accent6 3 8 3" xfId="4255"/>
    <cellStyle name="20% - Accent6 3 8 4" xfId="3334"/>
    <cellStyle name="20% - Accent6 3 8 5" xfId="3712"/>
    <cellStyle name="20% - Accent6 3 9" xfId="2666"/>
    <cellStyle name="20% - Accent6 3 9 2" xfId="4622"/>
    <cellStyle name="20% - Accent6 3 9 3" xfId="5465"/>
    <cellStyle name="20% - Accent6 3 9 4" xfId="6155"/>
    <cellStyle name="20% - Accent6 30" xfId="23542"/>
    <cellStyle name="20% - Accent6 30 2" xfId="23543"/>
    <cellStyle name="20% - Accent6 30 3" xfId="23544"/>
    <cellStyle name="20% - Accent6 31" xfId="23545"/>
    <cellStyle name="20% - Accent6 31 2" xfId="23546"/>
    <cellStyle name="20% - Accent6 31 3" xfId="23547"/>
    <cellStyle name="20% - Accent6 32" xfId="23548"/>
    <cellStyle name="20% - Accent6 32 2" xfId="23549"/>
    <cellStyle name="20% - Accent6 32 3" xfId="23550"/>
    <cellStyle name="20% - Accent6 33" xfId="23551"/>
    <cellStyle name="20% - Accent6 33 2" xfId="23552"/>
    <cellStyle name="20% - Accent6 33 3" xfId="23553"/>
    <cellStyle name="20% - Accent6 34" xfId="23554"/>
    <cellStyle name="20% - Accent6 34 2" xfId="23555"/>
    <cellStyle name="20% - Accent6 34 3" xfId="23556"/>
    <cellStyle name="20% - Accent6 35" xfId="23557"/>
    <cellStyle name="20% - Accent6 35 2" xfId="23558"/>
    <cellStyle name="20% - Accent6 35 3" xfId="23559"/>
    <cellStyle name="20% - Accent6 36" xfId="23560"/>
    <cellStyle name="20% - Accent6 36 2" xfId="23561"/>
    <cellStyle name="20% - Accent6 36 3" xfId="23562"/>
    <cellStyle name="20% - Accent6 37" xfId="23563"/>
    <cellStyle name="20% - Accent6 37 2" xfId="23564"/>
    <cellStyle name="20% - Accent6 37 3" xfId="23565"/>
    <cellStyle name="20% - Accent6 38" xfId="23566"/>
    <cellStyle name="20% - Accent6 38 2" xfId="23567"/>
    <cellStyle name="20% - Accent6 38 3" xfId="23568"/>
    <cellStyle name="20% - Accent6 39" xfId="23569"/>
    <cellStyle name="20% - Accent6 39 2" xfId="23570"/>
    <cellStyle name="20% - Accent6 39 3" xfId="23571"/>
    <cellStyle name="20% - Accent6 4" xfId="718"/>
    <cellStyle name="20% - Accent6 4 2" xfId="844"/>
    <cellStyle name="20% - Accent6 4 2 2" xfId="23572"/>
    <cellStyle name="20% - Accent6 4 3" xfId="11809"/>
    <cellStyle name="20% - Accent6 4 3 2" xfId="23573"/>
    <cellStyle name="20% - Accent6 40" xfId="23574"/>
    <cellStyle name="20% - Accent6 40 2" xfId="23575"/>
    <cellStyle name="20% - Accent6 40 3" xfId="23576"/>
    <cellStyle name="20% - Accent6 41" xfId="23577"/>
    <cellStyle name="20% - Accent6 41 2" xfId="23578"/>
    <cellStyle name="20% - Accent6 41 3" xfId="23579"/>
    <cellStyle name="20% - Accent6 42" xfId="23580"/>
    <cellStyle name="20% - Accent6 42 2" xfId="23581"/>
    <cellStyle name="20% - Accent6 42 3" xfId="23582"/>
    <cellStyle name="20% - Accent6 43" xfId="23583"/>
    <cellStyle name="20% - Accent6 43 2" xfId="23584"/>
    <cellStyle name="20% - Accent6 43 3" xfId="23585"/>
    <cellStyle name="20% - Accent6 44" xfId="23586"/>
    <cellStyle name="20% - Accent6 44 2" xfId="23587"/>
    <cellStyle name="20% - Accent6 44 3" xfId="23588"/>
    <cellStyle name="20% - Accent6 45" xfId="23589"/>
    <cellStyle name="20% - Accent6 45 2" xfId="23590"/>
    <cellStyle name="20% - Accent6 45 3" xfId="23591"/>
    <cellStyle name="20% - Accent6 46" xfId="23592"/>
    <cellStyle name="20% - Accent6 46 2" xfId="23593"/>
    <cellStyle name="20% - Accent6 46 3" xfId="23594"/>
    <cellStyle name="20% - Accent6 47" xfId="23595"/>
    <cellStyle name="20% - Accent6 47 2" xfId="23596"/>
    <cellStyle name="20% - Accent6 47 3" xfId="23597"/>
    <cellStyle name="20% - Accent6 48" xfId="23598"/>
    <cellStyle name="20% - Accent6 48 2" xfId="23599"/>
    <cellStyle name="20% - Accent6 48 3" xfId="23600"/>
    <cellStyle name="20% - Accent6 49" xfId="23601"/>
    <cellStyle name="20% - Accent6 49 2" xfId="23602"/>
    <cellStyle name="20% - Accent6 49 3" xfId="23603"/>
    <cellStyle name="20% - Accent6 5" xfId="6902"/>
    <cellStyle name="20% - Accent6 5 2" xfId="23605"/>
    <cellStyle name="20% - Accent6 5 3" xfId="23606"/>
    <cellStyle name="20% - Accent6 5 4" xfId="23604"/>
    <cellStyle name="20% - Accent6 50" xfId="23607"/>
    <cellStyle name="20% - Accent6 50 2" xfId="23608"/>
    <cellStyle name="20% - Accent6 50 3" xfId="23609"/>
    <cellStyle name="20% - Accent6 51" xfId="23610"/>
    <cellStyle name="20% - Accent6 51 2" xfId="23611"/>
    <cellStyle name="20% - Accent6 51 3" xfId="23612"/>
    <cellStyle name="20% - Accent6 52" xfId="23613"/>
    <cellStyle name="20% - Accent6 52 2" xfId="23614"/>
    <cellStyle name="20% - Accent6 52 3" xfId="23615"/>
    <cellStyle name="20% - Accent6 53" xfId="23616"/>
    <cellStyle name="20% - Accent6 53 2" xfId="23617"/>
    <cellStyle name="20% - Accent6 53 3" xfId="23618"/>
    <cellStyle name="20% - Accent6 54" xfId="23619"/>
    <cellStyle name="20% - Accent6 54 2" xfId="23620"/>
    <cellStyle name="20% - Accent6 54 3" xfId="23621"/>
    <cellStyle name="20% - Accent6 55" xfId="23622"/>
    <cellStyle name="20% - Accent6 55 2" xfId="23623"/>
    <cellStyle name="20% - Accent6 55 3" xfId="23624"/>
    <cellStyle name="20% - Accent6 56" xfId="23625"/>
    <cellStyle name="20% - Accent6 56 2" xfId="23626"/>
    <cellStyle name="20% - Accent6 56 3" xfId="23627"/>
    <cellStyle name="20% - Accent6 57" xfId="23628"/>
    <cellStyle name="20% - Accent6 57 2" xfId="23629"/>
    <cellStyle name="20% - Accent6 57 3" xfId="23630"/>
    <cellStyle name="20% - Accent6 58" xfId="23631"/>
    <cellStyle name="20% - Accent6 58 2" xfId="23632"/>
    <cellStyle name="20% - Accent6 58 3" xfId="23633"/>
    <cellStyle name="20% - Accent6 59" xfId="23634"/>
    <cellStyle name="20% - Accent6 59 2" xfId="23635"/>
    <cellStyle name="20% - Accent6 59 3" xfId="23636"/>
    <cellStyle name="20% - Accent6 6" xfId="6891"/>
    <cellStyle name="20% - Accent6 6 2" xfId="23638"/>
    <cellStyle name="20% - Accent6 6 3" xfId="23639"/>
    <cellStyle name="20% - Accent6 6 4" xfId="23637"/>
    <cellStyle name="20% - Accent6 60" xfId="23640"/>
    <cellStyle name="20% - Accent6 60 2" xfId="23641"/>
    <cellStyle name="20% - Accent6 60 3" xfId="23642"/>
    <cellStyle name="20% - Accent6 61" xfId="23643"/>
    <cellStyle name="20% - Accent6 61 2" xfId="23644"/>
    <cellStyle name="20% - Accent6 61 3" xfId="23645"/>
    <cellStyle name="20% - Accent6 62" xfId="23646"/>
    <cellStyle name="20% - Accent6 62 2" xfId="23647"/>
    <cellStyle name="20% - Accent6 62 3" xfId="23648"/>
    <cellStyle name="20% - Accent6 63" xfId="23649"/>
    <cellStyle name="20% - Accent6 63 2" xfId="23650"/>
    <cellStyle name="20% - Accent6 63 3" xfId="23651"/>
    <cellStyle name="20% - Accent6 64" xfId="23652"/>
    <cellStyle name="20% - Accent6 64 2" xfId="23653"/>
    <cellStyle name="20% - Accent6 64 3" xfId="23654"/>
    <cellStyle name="20% - Accent6 65" xfId="23655"/>
    <cellStyle name="20% - Accent6 65 2" xfId="23656"/>
    <cellStyle name="20% - Accent6 65 3" xfId="23657"/>
    <cellStyle name="20% - Accent6 66" xfId="23658"/>
    <cellStyle name="20% - Accent6 66 2" xfId="23659"/>
    <cellStyle name="20% - Accent6 66 3" xfId="23660"/>
    <cellStyle name="20% - Accent6 67" xfId="23661"/>
    <cellStyle name="20% - Accent6 67 2" xfId="23662"/>
    <cellStyle name="20% - Accent6 67 3" xfId="23663"/>
    <cellStyle name="20% - Accent6 68" xfId="23664"/>
    <cellStyle name="20% - Accent6 68 2" xfId="23665"/>
    <cellStyle name="20% - Accent6 68 3" xfId="23666"/>
    <cellStyle name="20% - Accent6 69" xfId="23667"/>
    <cellStyle name="20% - Accent6 69 2" xfId="23668"/>
    <cellStyle name="20% - Accent6 69 3" xfId="23669"/>
    <cellStyle name="20% - Accent6 7" xfId="7371"/>
    <cellStyle name="20% - Accent6 7 2" xfId="23671"/>
    <cellStyle name="20% - Accent6 7 3" xfId="23672"/>
    <cellStyle name="20% - Accent6 7 4" xfId="23670"/>
    <cellStyle name="20% - Accent6 70" xfId="23673"/>
    <cellStyle name="20% - Accent6 70 2" xfId="23674"/>
    <cellStyle name="20% - Accent6 70 3" xfId="23675"/>
    <cellStyle name="20% - Accent6 71" xfId="23676"/>
    <cellStyle name="20% - Accent6 71 2" xfId="23677"/>
    <cellStyle name="20% - Accent6 71 3" xfId="23678"/>
    <cellStyle name="20% - Accent6 72" xfId="23679"/>
    <cellStyle name="20% - Accent6 72 2" xfId="23680"/>
    <cellStyle name="20% - Accent6 72 3" xfId="23681"/>
    <cellStyle name="20% - Accent6 73" xfId="23682"/>
    <cellStyle name="20% - Accent6 73 2" xfId="23683"/>
    <cellStyle name="20% - Accent6 73 3" xfId="23684"/>
    <cellStyle name="20% - Accent6 74" xfId="23685"/>
    <cellStyle name="20% - Accent6 74 2" xfId="23686"/>
    <cellStyle name="20% - Accent6 74 3" xfId="23687"/>
    <cellStyle name="20% - Accent6 75" xfId="23688"/>
    <cellStyle name="20% - Accent6 75 2" xfId="23689"/>
    <cellStyle name="20% - Accent6 75 3" xfId="23690"/>
    <cellStyle name="20% - Accent6 76" xfId="23691"/>
    <cellStyle name="20% - Accent6 76 2" xfId="23692"/>
    <cellStyle name="20% - Accent6 76 3" xfId="23693"/>
    <cellStyle name="20% - Accent6 77" xfId="23694"/>
    <cellStyle name="20% - Accent6 77 2" xfId="23695"/>
    <cellStyle name="20% - Accent6 77 3" xfId="23696"/>
    <cellStyle name="20% - Accent6 78" xfId="23697"/>
    <cellStyle name="20% - Accent6 78 2" xfId="23698"/>
    <cellStyle name="20% - Accent6 78 3" xfId="23699"/>
    <cellStyle name="20% - Accent6 79" xfId="23700"/>
    <cellStyle name="20% - Accent6 79 2" xfId="23701"/>
    <cellStyle name="20% - Accent6 79 3" xfId="23702"/>
    <cellStyle name="20% - Accent6 8" xfId="7164"/>
    <cellStyle name="20% - Accent6 8 2" xfId="23704"/>
    <cellStyle name="20% - Accent6 8 3" xfId="23705"/>
    <cellStyle name="20% - Accent6 8 4" xfId="23703"/>
    <cellStyle name="20% - Accent6 80" xfId="23706"/>
    <cellStyle name="20% - Accent6 80 2" xfId="23707"/>
    <cellStyle name="20% - Accent6 80 3" xfId="23708"/>
    <cellStyle name="20% - Accent6 81" xfId="23709"/>
    <cellStyle name="20% - Accent6 81 2" xfId="23710"/>
    <cellStyle name="20% - Accent6 81 3" xfId="23711"/>
    <cellStyle name="20% - Accent6 82" xfId="23712"/>
    <cellStyle name="20% - Accent6 82 2" xfId="23713"/>
    <cellStyle name="20% - Accent6 82 3" xfId="23714"/>
    <cellStyle name="20% - Accent6 83" xfId="23715"/>
    <cellStyle name="20% - Accent6 83 2" xfId="23716"/>
    <cellStyle name="20% - Accent6 83 3" xfId="23717"/>
    <cellStyle name="20% - Accent6 84" xfId="23718"/>
    <cellStyle name="20% - Accent6 84 2" xfId="23719"/>
    <cellStyle name="20% - Accent6 84 3" xfId="23720"/>
    <cellStyle name="20% - Accent6 85" xfId="23721"/>
    <cellStyle name="20% - Accent6 85 2" xfId="23722"/>
    <cellStyle name="20% - Accent6 85 3" xfId="23723"/>
    <cellStyle name="20% - Accent6 86" xfId="23724"/>
    <cellStyle name="20% - Accent6 86 2" xfId="23725"/>
    <cellStyle name="20% - Accent6 86 3" xfId="23726"/>
    <cellStyle name="20% - Accent6 87" xfId="23727"/>
    <cellStyle name="20% - Accent6 87 2" xfId="23728"/>
    <cellStyle name="20% - Accent6 87 3" xfId="23729"/>
    <cellStyle name="20% - Accent6 88" xfId="23730"/>
    <cellStyle name="20% - Accent6 88 2" xfId="23731"/>
    <cellStyle name="20% - Accent6 88 3" xfId="23732"/>
    <cellStyle name="20% - Accent6 89" xfId="23733"/>
    <cellStyle name="20% - Accent6 89 2" xfId="23734"/>
    <cellStyle name="20% - Accent6 89 3" xfId="23735"/>
    <cellStyle name="20% - Accent6 9" xfId="6697"/>
    <cellStyle name="20% - Accent6 9 2" xfId="23737"/>
    <cellStyle name="20% - Accent6 9 3" xfId="23738"/>
    <cellStyle name="20% - Accent6 9 4" xfId="23736"/>
    <cellStyle name="20% - Accent6 90" xfId="23739"/>
    <cellStyle name="20% - Accent6 90 2" xfId="23740"/>
    <cellStyle name="20% - Accent6 90 3" xfId="23741"/>
    <cellStyle name="20% - Accent6 91" xfId="23742"/>
    <cellStyle name="20% - Accent6 91 2" xfId="23743"/>
    <cellStyle name="20% - Accent6 91 3" xfId="23744"/>
    <cellStyle name="20% - Accent6 92" xfId="23745"/>
    <cellStyle name="20% - Accent6 92 2" xfId="23746"/>
    <cellStyle name="20% - Accent6 92 3" xfId="23747"/>
    <cellStyle name="20% - Accent6 93" xfId="23748"/>
    <cellStyle name="20% - Accent6 93 2" xfId="23749"/>
    <cellStyle name="20% - Accent6 93 3" xfId="23750"/>
    <cellStyle name="20% - Accent6 94" xfId="23751"/>
    <cellStyle name="20% - Accent6 94 2" xfId="23752"/>
    <cellStyle name="20% - Accent6 94 3" xfId="23753"/>
    <cellStyle name="20% - Accent6 95" xfId="23754"/>
    <cellStyle name="20% - Accent6 95 2" xfId="23755"/>
    <cellStyle name="20% - Accent6 95 3" xfId="23756"/>
    <cellStyle name="20% - Accent6 96" xfId="23757"/>
    <cellStyle name="20% - Accent6 96 2" xfId="23758"/>
    <cellStyle name="20% - Accent6 96 3" xfId="23759"/>
    <cellStyle name="20% - Accent6 97" xfId="23760"/>
    <cellStyle name="20% - Accent6 97 2" xfId="23761"/>
    <cellStyle name="20% - Accent6 97 3" xfId="23762"/>
    <cellStyle name="20% - Accent6 98" xfId="23763"/>
    <cellStyle name="20% - Accent6 98 2" xfId="23764"/>
    <cellStyle name="20% - Accent6 98 3" xfId="23765"/>
    <cellStyle name="20% - Accent6 99" xfId="23766"/>
    <cellStyle name="20% - Accent6 99 2" xfId="23767"/>
    <cellStyle name="20% - Accent6 99 3" xfId="23768"/>
    <cellStyle name="40% - Accent1 10" xfId="7492"/>
    <cellStyle name="40% - Accent1 10 2" xfId="23770"/>
    <cellStyle name="40% - Accent1 10 3" xfId="23771"/>
    <cellStyle name="40% - Accent1 10 4" xfId="23769"/>
    <cellStyle name="40% - Accent1 100" xfId="23772"/>
    <cellStyle name="40% - Accent1 100 2" xfId="23773"/>
    <cellStyle name="40% - Accent1 100 3" xfId="23774"/>
    <cellStyle name="40% - Accent1 101" xfId="23775"/>
    <cellStyle name="40% - Accent1 101 2" xfId="23776"/>
    <cellStyle name="40% - Accent1 101 3" xfId="23777"/>
    <cellStyle name="40% - Accent1 102" xfId="23778"/>
    <cellStyle name="40% - Accent1 102 2" xfId="23779"/>
    <cellStyle name="40% - Accent1 102 3" xfId="23780"/>
    <cellStyle name="40% - Accent1 103" xfId="23781"/>
    <cellStyle name="40% - Accent1 103 2" xfId="23782"/>
    <cellStyle name="40% - Accent1 103 3" xfId="23783"/>
    <cellStyle name="40% - Accent1 104" xfId="23784"/>
    <cellStyle name="40% - Accent1 104 2" xfId="23785"/>
    <cellStyle name="40% - Accent1 104 3" xfId="23786"/>
    <cellStyle name="40% - Accent1 105" xfId="23787"/>
    <cellStyle name="40% - Accent1 105 2" xfId="23788"/>
    <cellStyle name="40% - Accent1 105 3" xfId="23789"/>
    <cellStyle name="40% - Accent1 106" xfId="23790"/>
    <cellStyle name="40% - Accent1 106 2" xfId="23791"/>
    <cellStyle name="40% - Accent1 106 3" xfId="23792"/>
    <cellStyle name="40% - Accent1 107" xfId="23793"/>
    <cellStyle name="40% - Accent1 107 2" xfId="23794"/>
    <cellStyle name="40% - Accent1 107 3" xfId="23795"/>
    <cellStyle name="40% - Accent1 108" xfId="23796"/>
    <cellStyle name="40% - Accent1 108 2" xfId="23797"/>
    <cellStyle name="40% - Accent1 108 3" xfId="23798"/>
    <cellStyle name="40% - Accent1 109" xfId="23799"/>
    <cellStyle name="40% - Accent1 109 2" xfId="23800"/>
    <cellStyle name="40% - Accent1 109 3" xfId="23801"/>
    <cellStyle name="40% - Accent1 11" xfId="7600"/>
    <cellStyle name="40% - Accent1 11 2" xfId="23803"/>
    <cellStyle name="40% - Accent1 11 3" xfId="23804"/>
    <cellStyle name="40% - Accent1 11 4" xfId="23802"/>
    <cellStyle name="40% - Accent1 110" xfId="23805"/>
    <cellStyle name="40% - Accent1 110 2" xfId="23806"/>
    <cellStyle name="40% - Accent1 110 3" xfId="23807"/>
    <cellStyle name="40% - Accent1 111" xfId="23808"/>
    <cellStyle name="40% - Accent1 111 2" xfId="23809"/>
    <cellStyle name="40% - Accent1 111 3" xfId="23810"/>
    <cellStyle name="40% - Accent1 112" xfId="23811"/>
    <cellStyle name="40% - Accent1 112 2" xfId="23812"/>
    <cellStyle name="40% - Accent1 112 3" xfId="23813"/>
    <cellStyle name="40% - Accent1 113" xfId="23814"/>
    <cellStyle name="40% - Accent1 113 2" xfId="23815"/>
    <cellStyle name="40% - Accent1 113 3" xfId="23816"/>
    <cellStyle name="40% - Accent1 114" xfId="23817"/>
    <cellStyle name="40% - Accent1 114 2" xfId="23818"/>
    <cellStyle name="40% - Accent1 114 3" xfId="23819"/>
    <cellStyle name="40% - Accent1 115" xfId="23820"/>
    <cellStyle name="40% - Accent1 115 2" xfId="23821"/>
    <cellStyle name="40% - Accent1 115 3" xfId="23822"/>
    <cellStyle name="40% - Accent1 116" xfId="23823"/>
    <cellStyle name="40% - Accent1 116 2" xfId="23824"/>
    <cellStyle name="40% - Accent1 116 3" xfId="23825"/>
    <cellStyle name="40% - Accent1 117" xfId="23826"/>
    <cellStyle name="40% - Accent1 117 2" xfId="23827"/>
    <cellStyle name="40% - Accent1 117 3" xfId="23828"/>
    <cellStyle name="40% - Accent1 118" xfId="23829"/>
    <cellStyle name="40% - Accent1 118 2" xfId="23830"/>
    <cellStyle name="40% - Accent1 118 3" xfId="23831"/>
    <cellStyle name="40% - Accent1 119" xfId="23832"/>
    <cellStyle name="40% - Accent1 119 2" xfId="23833"/>
    <cellStyle name="40% - Accent1 119 3" xfId="23834"/>
    <cellStyle name="40% - Accent1 12" xfId="7053"/>
    <cellStyle name="40% - Accent1 12 2" xfId="23836"/>
    <cellStyle name="40% - Accent1 12 3" xfId="23837"/>
    <cellStyle name="40% - Accent1 12 4" xfId="23835"/>
    <cellStyle name="40% - Accent1 120" xfId="23838"/>
    <cellStyle name="40% - Accent1 120 2" xfId="23839"/>
    <cellStyle name="40% - Accent1 120 3" xfId="23840"/>
    <cellStyle name="40% - Accent1 121" xfId="23841"/>
    <cellStyle name="40% - Accent1 121 2" xfId="23842"/>
    <cellStyle name="40% - Accent1 121 3" xfId="23843"/>
    <cellStyle name="40% - Accent1 122" xfId="23844"/>
    <cellStyle name="40% - Accent1 122 2" xfId="23845"/>
    <cellStyle name="40% - Accent1 122 3" xfId="23846"/>
    <cellStyle name="40% - Accent1 123" xfId="23847"/>
    <cellStyle name="40% - Accent1 123 2" xfId="23848"/>
    <cellStyle name="40% - Accent1 123 3" xfId="23849"/>
    <cellStyle name="40% - Accent1 124" xfId="23850"/>
    <cellStyle name="40% - Accent1 124 2" xfId="23851"/>
    <cellStyle name="40% - Accent1 124 3" xfId="23852"/>
    <cellStyle name="40% - Accent1 125" xfId="23853"/>
    <cellStyle name="40% - Accent1 125 2" xfId="23854"/>
    <cellStyle name="40% - Accent1 125 3" xfId="23855"/>
    <cellStyle name="40% - Accent1 126" xfId="23856"/>
    <cellStyle name="40% - Accent1 126 2" xfId="23857"/>
    <cellStyle name="40% - Accent1 126 3" xfId="23858"/>
    <cellStyle name="40% - Accent1 127" xfId="23859"/>
    <cellStyle name="40% - Accent1 127 2" xfId="23860"/>
    <cellStyle name="40% - Accent1 127 3" xfId="23861"/>
    <cellStyle name="40% - Accent1 128" xfId="23862"/>
    <cellStyle name="40% - Accent1 128 2" xfId="23863"/>
    <cellStyle name="40% - Accent1 128 3" xfId="23864"/>
    <cellStyle name="40% - Accent1 129" xfId="23865"/>
    <cellStyle name="40% - Accent1 129 2" xfId="23866"/>
    <cellStyle name="40% - Accent1 129 3" xfId="23867"/>
    <cellStyle name="40% - Accent1 13" xfId="7693"/>
    <cellStyle name="40% - Accent1 13 2" xfId="23869"/>
    <cellStyle name="40% - Accent1 13 3" xfId="23870"/>
    <cellStyle name="40% - Accent1 13 4" xfId="23868"/>
    <cellStyle name="40% - Accent1 130" xfId="23871"/>
    <cellStyle name="40% - Accent1 130 2" xfId="23872"/>
    <cellStyle name="40% - Accent1 130 3" xfId="23873"/>
    <cellStyle name="40% - Accent1 131" xfId="23874"/>
    <cellStyle name="40% - Accent1 131 2" xfId="23875"/>
    <cellStyle name="40% - Accent1 131 3" xfId="23876"/>
    <cellStyle name="40% - Accent1 132" xfId="23877"/>
    <cellStyle name="40% - Accent1 132 2" xfId="23878"/>
    <cellStyle name="40% - Accent1 132 3" xfId="23879"/>
    <cellStyle name="40% - Accent1 133" xfId="23880"/>
    <cellStyle name="40% - Accent1 133 2" xfId="23881"/>
    <cellStyle name="40% - Accent1 133 3" xfId="23882"/>
    <cellStyle name="40% - Accent1 134" xfId="23883"/>
    <cellStyle name="40% - Accent1 134 2" xfId="23884"/>
    <cellStyle name="40% - Accent1 134 3" xfId="23885"/>
    <cellStyle name="40% - Accent1 135" xfId="23886"/>
    <cellStyle name="40% - Accent1 135 2" xfId="23887"/>
    <cellStyle name="40% - Accent1 135 3" xfId="23888"/>
    <cellStyle name="40% - Accent1 136" xfId="23889"/>
    <cellStyle name="40% - Accent1 136 2" xfId="23890"/>
    <cellStyle name="40% - Accent1 136 3" xfId="23891"/>
    <cellStyle name="40% - Accent1 137" xfId="23892"/>
    <cellStyle name="40% - Accent1 137 2" xfId="23893"/>
    <cellStyle name="40% - Accent1 137 3" xfId="23894"/>
    <cellStyle name="40% - Accent1 138" xfId="23895"/>
    <cellStyle name="40% - Accent1 138 2" xfId="23896"/>
    <cellStyle name="40% - Accent1 138 3" xfId="23897"/>
    <cellStyle name="40% - Accent1 139" xfId="23898"/>
    <cellStyle name="40% - Accent1 139 2" xfId="23899"/>
    <cellStyle name="40% - Accent1 139 3" xfId="23900"/>
    <cellStyle name="40% - Accent1 14" xfId="23901"/>
    <cellStyle name="40% - Accent1 14 2" xfId="23902"/>
    <cellStyle name="40% - Accent1 14 3" xfId="23903"/>
    <cellStyle name="40% - Accent1 140" xfId="23904"/>
    <cellStyle name="40% - Accent1 140 2" xfId="23905"/>
    <cellStyle name="40% - Accent1 140 3" xfId="23906"/>
    <cellStyle name="40% - Accent1 141" xfId="23907"/>
    <cellStyle name="40% - Accent1 141 2" xfId="23908"/>
    <cellStyle name="40% - Accent1 141 3" xfId="23909"/>
    <cellStyle name="40% - Accent1 142" xfId="20255"/>
    <cellStyle name="40% - Accent1 142 2" xfId="20258"/>
    <cellStyle name="40% - Accent1 142 3" xfId="20257"/>
    <cellStyle name="40% - Accent1 143" xfId="20256"/>
    <cellStyle name="40% - Accent1 143 2" xfId="23910"/>
    <cellStyle name="40% - Accent1 143 3" xfId="23911"/>
    <cellStyle name="40% - Accent1 144" xfId="23912"/>
    <cellStyle name="40% - Accent1 144 2" xfId="23913"/>
    <cellStyle name="40% - Accent1 144 3" xfId="23914"/>
    <cellStyle name="40% - Accent1 145" xfId="23915"/>
    <cellStyle name="40% - Accent1 145 2" xfId="23916"/>
    <cellStyle name="40% - Accent1 145 3" xfId="23917"/>
    <cellStyle name="40% - Accent1 146" xfId="23918"/>
    <cellStyle name="40% - Accent1 146 2" xfId="23919"/>
    <cellStyle name="40% - Accent1 146 3" xfId="23920"/>
    <cellStyle name="40% - Accent1 147" xfId="23921"/>
    <cellStyle name="40% - Accent1 147 2" xfId="23922"/>
    <cellStyle name="40% - Accent1 147 3" xfId="23923"/>
    <cellStyle name="40% - Accent1 148" xfId="23924"/>
    <cellStyle name="40% - Accent1 148 2" xfId="23925"/>
    <cellStyle name="40% - Accent1 148 3" xfId="23926"/>
    <cellStyle name="40% - Accent1 149" xfId="23927"/>
    <cellStyle name="40% - Accent1 149 2" xfId="23928"/>
    <cellStyle name="40% - Accent1 149 3" xfId="23929"/>
    <cellStyle name="40% - Accent1 15" xfId="23930"/>
    <cellStyle name="40% - Accent1 15 2" xfId="23931"/>
    <cellStyle name="40% - Accent1 15 3" xfId="23932"/>
    <cellStyle name="40% - Accent1 150" xfId="23933"/>
    <cellStyle name="40% - Accent1 150 2" xfId="23934"/>
    <cellStyle name="40% - Accent1 150 3" xfId="23935"/>
    <cellStyle name="40% - Accent1 151" xfId="23936"/>
    <cellStyle name="40% - Accent1 151 2" xfId="23937"/>
    <cellStyle name="40% - Accent1 151 3" xfId="23938"/>
    <cellStyle name="40% - Accent1 152" xfId="23939"/>
    <cellStyle name="40% - Accent1 152 2" xfId="23940"/>
    <cellStyle name="40% - Accent1 152 3" xfId="20259"/>
    <cellStyle name="40% - Accent1 153" xfId="23941"/>
    <cellStyle name="40% - Accent1 153 2" xfId="23942"/>
    <cellStyle name="40% - Accent1 153 3" xfId="23943"/>
    <cellStyle name="40% - Accent1 154" xfId="23944"/>
    <cellStyle name="40% - Accent1 154 2" xfId="23945"/>
    <cellStyle name="40% - Accent1 154 3" xfId="23946"/>
    <cellStyle name="40% - Accent1 155" xfId="23947"/>
    <cellStyle name="40% - Accent1 155 2" xfId="23948"/>
    <cellStyle name="40% - Accent1 155 3" xfId="23949"/>
    <cellStyle name="40% - Accent1 156" xfId="23950"/>
    <cellStyle name="40% - Accent1 156 2" xfId="23951"/>
    <cellStyle name="40% - Accent1 156 3" xfId="23952"/>
    <cellStyle name="40% - Accent1 157" xfId="23953"/>
    <cellStyle name="40% - Accent1 157 2" xfId="23954"/>
    <cellStyle name="40% - Accent1 157 3" xfId="23955"/>
    <cellStyle name="40% - Accent1 158" xfId="23956"/>
    <cellStyle name="40% - Accent1 158 2" xfId="23957"/>
    <cellStyle name="40% - Accent1 158 3" xfId="23958"/>
    <cellStyle name="40% - Accent1 159" xfId="23959"/>
    <cellStyle name="40% - Accent1 159 2" xfId="23960"/>
    <cellStyle name="40% - Accent1 159 3" xfId="23961"/>
    <cellStyle name="40% - Accent1 16" xfId="23962"/>
    <cellStyle name="40% - Accent1 16 2" xfId="23963"/>
    <cellStyle name="40% - Accent1 16 3" xfId="23964"/>
    <cellStyle name="40% - Accent1 160" xfId="23965"/>
    <cellStyle name="40% - Accent1 160 2" xfId="23966"/>
    <cellStyle name="40% - Accent1 160 3" xfId="23967"/>
    <cellStyle name="40% - Accent1 161" xfId="23968"/>
    <cellStyle name="40% - Accent1 161 2" xfId="23969"/>
    <cellStyle name="40% - Accent1 161 3" xfId="23970"/>
    <cellStyle name="40% - Accent1 162" xfId="23971"/>
    <cellStyle name="40% - Accent1 162 2" xfId="23972"/>
    <cellStyle name="40% - Accent1 162 3" xfId="23973"/>
    <cellStyle name="40% - Accent1 163" xfId="23974"/>
    <cellStyle name="40% - Accent1 163 2" xfId="23975"/>
    <cellStyle name="40% - Accent1 163 3" xfId="23976"/>
    <cellStyle name="40% - Accent1 164" xfId="23977"/>
    <cellStyle name="40% - Accent1 164 2" xfId="23978"/>
    <cellStyle name="40% - Accent1 164 3" xfId="23979"/>
    <cellStyle name="40% - Accent1 165" xfId="23980"/>
    <cellStyle name="40% - Accent1 165 2" xfId="23981"/>
    <cellStyle name="40% - Accent1 165 3" xfId="23982"/>
    <cellStyle name="40% - Accent1 166" xfId="23983"/>
    <cellStyle name="40% - Accent1 166 2" xfId="23984"/>
    <cellStyle name="40% - Accent1 166 3" xfId="23985"/>
    <cellStyle name="40% - Accent1 167" xfId="23986"/>
    <cellStyle name="40% - Accent1 167 2" xfId="23987"/>
    <cellStyle name="40% - Accent1 167 3" xfId="23988"/>
    <cellStyle name="40% - Accent1 168" xfId="23989"/>
    <cellStyle name="40% - Accent1 168 2" xfId="23990"/>
    <cellStyle name="40% - Accent1 168 3" xfId="23991"/>
    <cellStyle name="40% - Accent1 169" xfId="23992"/>
    <cellStyle name="40% - Accent1 169 2" xfId="23993"/>
    <cellStyle name="40% - Accent1 169 3" xfId="23994"/>
    <cellStyle name="40% - Accent1 17" xfId="23995"/>
    <cellStyle name="40% - Accent1 17 2" xfId="23996"/>
    <cellStyle name="40% - Accent1 17 3" xfId="23997"/>
    <cellStyle name="40% - Accent1 170" xfId="23998"/>
    <cellStyle name="40% - Accent1 170 2" xfId="23999"/>
    <cellStyle name="40% - Accent1 170 3" xfId="24000"/>
    <cellStyle name="40% - Accent1 171" xfId="24001"/>
    <cellStyle name="40% - Accent1 171 2" xfId="24002"/>
    <cellStyle name="40% - Accent1 171 3" xfId="24003"/>
    <cellStyle name="40% - Accent1 172" xfId="24004"/>
    <cellStyle name="40% - Accent1 172 2" xfId="24005"/>
    <cellStyle name="40% - Accent1 172 3" xfId="24006"/>
    <cellStyle name="40% - Accent1 173" xfId="24007"/>
    <cellStyle name="40% - Accent1 173 2" xfId="24008"/>
    <cellStyle name="40% - Accent1 173 3" xfId="24009"/>
    <cellStyle name="40% - Accent1 174" xfId="24010"/>
    <cellStyle name="40% - Accent1 174 2" xfId="24011"/>
    <cellStyle name="40% - Accent1 174 3" xfId="24012"/>
    <cellStyle name="40% - Accent1 175" xfId="24013"/>
    <cellStyle name="40% - Accent1 175 2" xfId="24014"/>
    <cellStyle name="40% - Accent1 175 3" xfId="24015"/>
    <cellStyle name="40% - Accent1 176" xfId="24016"/>
    <cellStyle name="40% - Accent1 176 2" xfId="24017"/>
    <cellStyle name="40% - Accent1 176 3" xfId="24018"/>
    <cellStyle name="40% - Accent1 177" xfId="24019"/>
    <cellStyle name="40% - Accent1 177 2" xfId="24020"/>
    <cellStyle name="40% - Accent1 177 3" xfId="24021"/>
    <cellStyle name="40% - Accent1 178" xfId="24022"/>
    <cellStyle name="40% - Accent1 178 2" xfId="24023"/>
    <cellStyle name="40% - Accent1 178 3" xfId="24024"/>
    <cellStyle name="40% - Accent1 179" xfId="24025"/>
    <cellStyle name="40% - Accent1 179 2" xfId="24026"/>
    <cellStyle name="40% - Accent1 179 3" xfId="24027"/>
    <cellStyle name="40% - Accent1 18" xfId="24177"/>
    <cellStyle name="40% - Accent1 18 2" xfId="24028"/>
    <cellStyle name="40% - Accent1 18 3" xfId="24029"/>
    <cellStyle name="40% - Accent1 180" xfId="24030"/>
    <cellStyle name="40% - Accent1 180 2" xfId="24031"/>
    <cellStyle name="40% - Accent1 180 3" xfId="24032"/>
    <cellStyle name="40% - Accent1 181" xfId="24033"/>
    <cellStyle name="40% - Accent1 181 2" xfId="24034"/>
    <cellStyle name="40% - Accent1 181 3" xfId="24035"/>
    <cellStyle name="40% - Accent1 182" xfId="24036"/>
    <cellStyle name="40% - Accent1 182 2" xfId="24037"/>
    <cellStyle name="40% - Accent1 182 3" xfId="24038"/>
    <cellStyle name="40% - Accent1 183" xfId="24039"/>
    <cellStyle name="40% - Accent1 183 2" xfId="24040"/>
    <cellStyle name="40% - Accent1 183 3" xfId="24041"/>
    <cellStyle name="40% - Accent1 184" xfId="24042"/>
    <cellStyle name="40% - Accent1 184 2" xfId="24043"/>
    <cellStyle name="40% - Accent1 184 3" xfId="24044"/>
    <cellStyle name="40% - Accent1 185" xfId="24045"/>
    <cellStyle name="40% - Accent1 185 2" xfId="24046"/>
    <cellStyle name="40% - Accent1 185 3" xfId="24047"/>
    <cellStyle name="40% - Accent1 186" xfId="24048"/>
    <cellStyle name="40% - Accent1 186 2" xfId="24049"/>
    <cellStyle name="40% - Accent1 186 3" xfId="24050"/>
    <cellStyle name="40% - Accent1 187" xfId="24051"/>
    <cellStyle name="40% - Accent1 187 2" xfId="24052"/>
    <cellStyle name="40% - Accent1 187 3" xfId="24053"/>
    <cellStyle name="40% - Accent1 188" xfId="24054"/>
    <cellStyle name="40% - Accent1 188 2" xfId="24055"/>
    <cellStyle name="40% - Accent1 188 3" xfId="24056"/>
    <cellStyle name="40% - Accent1 189" xfId="24057"/>
    <cellStyle name="40% - Accent1 189 2" xfId="24058"/>
    <cellStyle name="40% - Accent1 189 3" xfId="24059"/>
    <cellStyle name="40% - Accent1 19" xfId="24060"/>
    <cellStyle name="40% - Accent1 19 2" xfId="24061"/>
    <cellStyle name="40% - Accent1 19 3" xfId="24062"/>
    <cellStyle name="40% - Accent1 190" xfId="24063"/>
    <cellStyle name="40% - Accent1 190 2" xfId="24064"/>
    <cellStyle name="40% - Accent1 190 3" xfId="24065"/>
    <cellStyle name="40% - Accent1 191" xfId="24066"/>
    <cellStyle name="40% - Accent1 191 2" xfId="24067"/>
    <cellStyle name="40% - Accent1 191 3" xfId="24068"/>
    <cellStyle name="40% - Accent1 192" xfId="24069"/>
    <cellStyle name="40% - Accent1 192 2" xfId="24070"/>
    <cellStyle name="40% - Accent1 192 3" xfId="24071"/>
    <cellStyle name="40% - Accent1 193" xfId="24072"/>
    <cellStyle name="40% - Accent1 193 2" xfId="24073"/>
    <cellStyle name="40% - Accent1 194" xfId="24074"/>
    <cellStyle name="40% - Accent1 194 2" xfId="24075"/>
    <cellStyle name="40% - Accent1 195" xfId="24076"/>
    <cellStyle name="40% - Accent1 195 2" xfId="24077"/>
    <cellStyle name="40% - Accent1 196" xfId="24078"/>
    <cellStyle name="40% - Accent1 196 2" xfId="24079"/>
    <cellStyle name="40% - Accent1 197" xfId="24080"/>
    <cellStyle name="40% - Accent1 197 2" xfId="24081"/>
    <cellStyle name="40% - Accent1 198" xfId="24082"/>
    <cellStyle name="40% - Accent1 198 2" xfId="24083"/>
    <cellStyle name="40% - Accent1 199" xfId="24084"/>
    <cellStyle name="40% - Accent1 199 2" xfId="24085"/>
    <cellStyle name="40% - Accent1 2" xfId="165"/>
    <cellStyle name="40% - Accent1 2 10" xfId="3311"/>
    <cellStyle name="40% - Accent1 2 11" xfId="3779"/>
    <cellStyle name="40% - Accent1 2 12" xfId="3932"/>
    <cellStyle name="40% - Accent1 2 13" xfId="915"/>
    <cellStyle name="40% - Accent1 2 14" xfId="6867"/>
    <cellStyle name="40% - Accent1 2 15" xfId="6913"/>
    <cellStyle name="40% - Accent1 2 16" xfId="7309"/>
    <cellStyle name="40% - Accent1 2 17" xfId="6780"/>
    <cellStyle name="40% - Accent1 2 18" xfId="7643"/>
    <cellStyle name="40% - Accent1 2 19" xfId="7060"/>
    <cellStyle name="40% - Accent1 2 2" xfId="738"/>
    <cellStyle name="40% - Accent1 2 2 10" xfId="24086"/>
    <cellStyle name="40% - Accent1 2 2 2" xfId="2088"/>
    <cellStyle name="40% - Accent1 2 2 2 2" xfId="3039"/>
    <cellStyle name="40% - Accent1 2 2 2 2 2" xfId="4929"/>
    <cellStyle name="40% - Accent1 2 2 2 2 3" xfId="5728"/>
    <cellStyle name="40% - Accent1 2 2 2 2 4" xfId="6358"/>
    <cellStyle name="40% - Accent1 2 2 2 3" xfId="4177"/>
    <cellStyle name="40% - Accent1 2 2 2 4" xfId="4867"/>
    <cellStyle name="40% - Accent1 2 2 2 5" xfId="5667"/>
    <cellStyle name="40% - Accent1 2 2 3" xfId="2049"/>
    <cellStyle name="40% - Accent1 2 2 3 2" xfId="3017"/>
    <cellStyle name="40% - Accent1 2 2 3 2 2" xfId="4907"/>
    <cellStyle name="40% - Accent1 2 2 3 2 3" xfId="5706"/>
    <cellStyle name="40% - Accent1 2 2 3 2 4" xfId="6336"/>
    <cellStyle name="40% - Accent1 2 2 3 3" xfId="4146"/>
    <cellStyle name="40% - Accent1 2 2 3 4" xfId="4431"/>
    <cellStyle name="40% - Accent1 2 2 3 5" xfId="5314"/>
    <cellStyle name="40% - Accent1 2 2 4" xfId="2711"/>
    <cellStyle name="40% - Accent1 2 2 4 2" xfId="4657"/>
    <cellStyle name="40% - Accent1 2 2 4 3" xfId="5499"/>
    <cellStyle name="40% - Accent1 2 2 4 4" xfId="6182"/>
    <cellStyle name="40% - Accent1 2 2 5" xfId="3505"/>
    <cellStyle name="40% - Accent1 2 2 6" xfId="3654"/>
    <cellStyle name="40% - Accent1 2 2 7" xfId="3669"/>
    <cellStyle name="40% - Accent1 2 2 8" xfId="1166"/>
    <cellStyle name="40% - Accent1 2 2 9" xfId="11842"/>
    <cellStyle name="40% - Accent1 2 20" xfId="7260"/>
    <cellStyle name="40% - Accent1 2 21" xfId="7571"/>
    <cellStyle name="40% - Accent1 2 22" xfId="7082"/>
    <cellStyle name="40% - Accent1 2 23" xfId="9942"/>
    <cellStyle name="40% - Accent1 2 3" xfId="993"/>
    <cellStyle name="40% - Accent1 2 3 2" xfId="2117"/>
    <cellStyle name="40% - Accent1 2 3 2 2" xfId="3069"/>
    <cellStyle name="40% - Accent1 2 3 2 2 2" xfId="4959"/>
    <cellStyle name="40% - Accent1 2 3 2 2 3" xfId="5758"/>
    <cellStyle name="40% - Accent1 2 3 2 2 4" xfId="6388"/>
    <cellStyle name="40% - Accent1 2 3 2 3" xfId="4207"/>
    <cellStyle name="40% - Accent1 2 3 2 4" xfId="3374"/>
    <cellStyle name="40% - Accent1 2 3 2 5" xfId="4421"/>
    <cellStyle name="40% - Accent1 2 3 3" xfId="2148"/>
    <cellStyle name="40% - Accent1 2 3 3 2" xfId="3096"/>
    <cellStyle name="40% - Accent1 2 3 3 2 2" xfId="4986"/>
    <cellStyle name="40% - Accent1 2 3 3 2 3" xfId="5785"/>
    <cellStyle name="40% - Accent1 2 3 3 2 4" xfId="6415"/>
    <cellStyle name="40% - Accent1 2 3 3 3" xfId="4237"/>
    <cellStyle name="40% - Accent1 2 3 3 4" xfId="3352"/>
    <cellStyle name="40% - Accent1 2 3 3 5" xfId="3482"/>
    <cellStyle name="40% - Accent1 2 3 4" xfId="2737"/>
    <cellStyle name="40% - Accent1 2 3 4 2" xfId="4684"/>
    <cellStyle name="40% - Accent1 2 3 4 3" xfId="5526"/>
    <cellStyle name="40% - Accent1 2 3 4 4" xfId="6209"/>
    <cellStyle name="40% - Accent1 2 3 5" xfId="3540"/>
    <cellStyle name="40% - Accent1 2 3 6" xfId="3449"/>
    <cellStyle name="40% - Accent1 2 3 7" xfId="3596"/>
    <cellStyle name="40% - Accent1 2 3 8" xfId="24087"/>
    <cellStyle name="40% - Accent1 2 4" xfId="1731"/>
    <cellStyle name="40% - Accent1 2 4 2" xfId="2197"/>
    <cellStyle name="40% - Accent1 2 4 2 2" xfId="3141"/>
    <cellStyle name="40% - Accent1 2 4 2 2 2" xfId="5031"/>
    <cellStyle name="40% - Accent1 2 4 2 2 3" xfId="5830"/>
    <cellStyle name="40% - Accent1 2 4 2 2 4" xfId="6460"/>
    <cellStyle name="40% - Accent1 2 4 2 3" xfId="4283"/>
    <cellStyle name="40% - Accent1 2 4 2 4" xfId="5193"/>
    <cellStyle name="40% - Accent1 2 4 2 5" xfId="5992"/>
    <cellStyle name="40% - Accent1 2 4 3" xfId="2436"/>
    <cellStyle name="40% - Accent1 2 4 3 2" xfId="3228"/>
    <cellStyle name="40% - Accent1 2 4 3 2 2" xfId="5118"/>
    <cellStyle name="40% - Accent1 2 4 3 2 3" xfId="5917"/>
    <cellStyle name="40% - Accent1 2 4 3 2 4" xfId="6547"/>
    <cellStyle name="40% - Accent1 2 4 3 3" xfId="4459"/>
    <cellStyle name="40% - Accent1 2 4 3 4" xfId="5337"/>
    <cellStyle name="40% - Accent1 2 4 3 5" xfId="6079"/>
    <cellStyle name="40% - Accent1 2 4 4" xfId="2763"/>
    <cellStyle name="40% - Accent1 2 4 4 2" xfId="4710"/>
    <cellStyle name="40% - Accent1 2 4 4 3" xfId="5552"/>
    <cellStyle name="40% - Accent1 2 4 4 4" xfId="6235"/>
    <cellStyle name="40% - Accent1 2 4 5" xfId="3854"/>
    <cellStyle name="40% - Accent1 2 4 6" xfId="3614"/>
    <cellStyle name="40% - Accent1 2 4 7" xfId="3587"/>
    <cellStyle name="40% - Accent1 2 5" xfId="1926"/>
    <cellStyle name="40% - Accent1 2 5 2" xfId="2348"/>
    <cellStyle name="40% - Accent1 2 5 2 2" xfId="3206"/>
    <cellStyle name="40% - Accent1 2 5 2 2 2" xfId="5096"/>
    <cellStyle name="40% - Accent1 2 5 2 2 3" xfId="5895"/>
    <cellStyle name="40% - Accent1 2 5 2 2 4" xfId="6525"/>
    <cellStyle name="40% - Accent1 2 5 2 3" xfId="4399"/>
    <cellStyle name="40% - Accent1 2 5 2 4" xfId="5293"/>
    <cellStyle name="40% - Accent1 2 5 2 5" xfId="6057"/>
    <cellStyle name="40% - Accent1 2 5 3" xfId="2580"/>
    <cellStyle name="40% - Accent1 2 5 3 2" xfId="3286"/>
    <cellStyle name="40% - Accent1 2 5 3 2 2" xfId="5176"/>
    <cellStyle name="40% - Accent1 2 5 3 2 3" xfId="5975"/>
    <cellStyle name="40% - Accent1 2 5 3 2 4" xfId="6605"/>
    <cellStyle name="40% - Accent1 2 5 3 3" xfId="4562"/>
    <cellStyle name="40% - Accent1 2 5 3 4" xfId="5421"/>
    <cellStyle name="40% - Accent1 2 5 3 5" xfId="6137"/>
    <cellStyle name="40% - Accent1 2 5 4" xfId="2907"/>
    <cellStyle name="40% - Accent1 2 5 4 2" xfId="4819"/>
    <cellStyle name="40% - Accent1 2 5 4 3" xfId="5641"/>
    <cellStyle name="40% - Accent1 2 5 4 4" xfId="6293"/>
    <cellStyle name="40% - Accent1 2 5 5" xfId="4031"/>
    <cellStyle name="40% - Accent1 2 5 6" xfId="4814"/>
    <cellStyle name="40% - Accent1 2 5 7" xfId="5638"/>
    <cellStyle name="40% - Accent1 2 6" xfId="1968"/>
    <cellStyle name="40% - Accent1 2 6 2" xfId="2390"/>
    <cellStyle name="40% - Accent1 2 6 2 2" xfId="3213"/>
    <cellStyle name="40% - Accent1 2 6 2 2 2" xfId="5103"/>
    <cellStyle name="40% - Accent1 2 6 2 2 3" xfId="5902"/>
    <cellStyle name="40% - Accent1 2 6 2 2 4" xfId="6532"/>
    <cellStyle name="40% - Accent1 2 6 2 3" xfId="4427"/>
    <cellStyle name="40% - Accent1 2 6 2 4" xfId="5311"/>
    <cellStyle name="40% - Accent1 2 6 2 5" xfId="6064"/>
    <cellStyle name="40% - Accent1 2 6 3" xfId="2621"/>
    <cellStyle name="40% - Accent1 2 6 3 2" xfId="3292"/>
    <cellStyle name="40% - Accent1 2 6 3 2 2" xfId="5182"/>
    <cellStyle name="40% - Accent1 2 6 3 2 3" xfId="5981"/>
    <cellStyle name="40% - Accent1 2 6 3 2 4" xfId="6611"/>
    <cellStyle name="40% - Accent1 2 6 3 3" xfId="4590"/>
    <cellStyle name="40% - Accent1 2 6 3 4" xfId="5441"/>
    <cellStyle name="40% - Accent1 2 6 3 5" xfId="6143"/>
    <cellStyle name="40% - Accent1 2 6 4" xfId="2948"/>
    <cellStyle name="40% - Accent1 2 6 4 2" xfId="4849"/>
    <cellStyle name="40% - Accent1 2 6 4 3" xfId="5659"/>
    <cellStyle name="40% - Accent1 2 6 4 4" xfId="6299"/>
    <cellStyle name="40% - Accent1 2 6 5" xfId="4073"/>
    <cellStyle name="40% - Accent1 2 6 6" xfId="3382"/>
    <cellStyle name="40% - Accent1 2 6 7" xfId="4567"/>
    <cellStyle name="40% - Accent1 2 7" xfId="2015"/>
    <cellStyle name="40% - Accent1 2 7 2" xfId="2994"/>
    <cellStyle name="40% - Accent1 2 7 2 2" xfId="4884"/>
    <cellStyle name="40% - Accent1 2 7 2 3" xfId="5683"/>
    <cellStyle name="40% - Accent1 2 7 2 4" xfId="6313"/>
    <cellStyle name="40% - Accent1 2 7 3" xfId="4119"/>
    <cellStyle name="40% - Accent1 2 7 4" xfId="4487"/>
    <cellStyle name="40% - Accent1 2 7 5" xfId="5365"/>
    <cellStyle name="40% - Accent1 2 8" xfId="2166"/>
    <cellStyle name="40% - Accent1 2 8 2" xfId="3112"/>
    <cellStyle name="40% - Accent1 2 8 2 2" xfId="5002"/>
    <cellStyle name="40% - Accent1 2 8 2 3" xfId="5801"/>
    <cellStyle name="40% - Accent1 2 8 2 4" xfId="6431"/>
    <cellStyle name="40% - Accent1 2 8 3" xfId="4254"/>
    <cellStyle name="40% - Accent1 2 8 4" xfId="3335"/>
    <cellStyle name="40% - Accent1 2 8 5" xfId="3706"/>
    <cellStyle name="40% - Accent1 2 9" xfId="2667"/>
    <cellStyle name="40% - Accent1 2 9 2" xfId="4623"/>
    <cellStyle name="40% - Accent1 2 9 3" xfId="5466"/>
    <cellStyle name="40% - Accent1 2 9 4" xfId="6156"/>
    <cellStyle name="40% - Accent1 20" xfId="24088"/>
    <cellStyle name="40% - Accent1 20 2" xfId="24089"/>
    <cellStyle name="40% - Accent1 20 3" xfId="24090"/>
    <cellStyle name="40% - Accent1 200" xfId="24091"/>
    <cellStyle name="40% - Accent1 200 2" xfId="24092"/>
    <cellStyle name="40% - Accent1 201" xfId="24093"/>
    <cellStyle name="40% - Accent1 201 2" xfId="24094"/>
    <cellStyle name="40% - Accent1 202" xfId="24095"/>
    <cellStyle name="40% - Accent1 202 2" xfId="24096"/>
    <cellStyle name="40% - Accent1 203" xfId="24097"/>
    <cellStyle name="40% - Accent1 203 2" xfId="24098"/>
    <cellStyle name="40% - Accent1 204" xfId="24099"/>
    <cellStyle name="40% - Accent1 204 2" xfId="24100"/>
    <cellStyle name="40% - Accent1 205" xfId="24101"/>
    <cellStyle name="40% - Accent1 205 2" xfId="24102"/>
    <cellStyle name="40% - Accent1 206" xfId="24103"/>
    <cellStyle name="40% - Accent1 206 2" xfId="24104"/>
    <cellStyle name="40% - Accent1 207" xfId="24105"/>
    <cellStyle name="40% - Accent1 207 2" xfId="24106"/>
    <cellStyle name="40% - Accent1 208" xfId="24107"/>
    <cellStyle name="40% - Accent1 208 2" xfId="24108"/>
    <cellStyle name="40% - Accent1 209" xfId="24109"/>
    <cellStyle name="40% - Accent1 209 2" xfId="24110"/>
    <cellStyle name="40% - Accent1 21" xfId="24111"/>
    <cellStyle name="40% - Accent1 21 2" xfId="24112"/>
    <cellStyle name="40% - Accent1 21 3" xfId="24113"/>
    <cellStyle name="40% - Accent1 210" xfId="24114"/>
    <cellStyle name="40% - Accent1 210 2" xfId="24115"/>
    <cellStyle name="40% - Accent1 211" xfId="24116"/>
    <cellStyle name="40% - Accent1 211 2" xfId="24117"/>
    <cellStyle name="40% - Accent1 212" xfId="24118"/>
    <cellStyle name="40% - Accent1 212 2" xfId="24119"/>
    <cellStyle name="40% - Accent1 213" xfId="24120"/>
    <cellStyle name="40% - Accent1 213 2" xfId="24121"/>
    <cellStyle name="40% - Accent1 214" xfId="24122"/>
    <cellStyle name="40% - Accent1 214 2" xfId="24123"/>
    <cellStyle name="40% - Accent1 215" xfId="24124"/>
    <cellStyle name="40% - Accent1 215 2" xfId="24125"/>
    <cellStyle name="40% - Accent1 216" xfId="24126"/>
    <cellStyle name="40% - Accent1 216 2" xfId="24127"/>
    <cellStyle name="40% - Accent1 217" xfId="24128"/>
    <cellStyle name="40% - Accent1 217 2" xfId="24129"/>
    <cellStyle name="40% - Accent1 218" xfId="24130"/>
    <cellStyle name="40% - Accent1 218 2" xfId="24131"/>
    <cellStyle name="40% - Accent1 219" xfId="24132"/>
    <cellStyle name="40% - Accent1 219 2" xfId="24133"/>
    <cellStyle name="40% - Accent1 22" xfId="24134"/>
    <cellStyle name="40% - Accent1 22 2" xfId="24135"/>
    <cellStyle name="40% - Accent1 22 3" xfId="24136"/>
    <cellStyle name="40% - Accent1 220" xfId="24137"/>
    <cellStyle name="40% - Accent1 220 2" xfId="24138"/>
    <cellStyle name="40% - Accent1 221" xfId="24139"/>
    <cellStyle name="40% - Accent1 221 2" xfId="24140"/>
    <cellStyle name="40% - Accent1 222" xfId="24141"/>
    <cellStyle name="40% - Accent1 222 2" xfId="24142"/>
    <cellStyle name="40% - Accent1 223" xfId="24143"/>
    <cellStyle name="40% - Accent1 223 2" xfId="24144"/>
    <cellStyle name="40% - Accent1 224" xfId="24145"/>
    <cellStyle name="40% - Accent1 224 2" xfId="24146"/>
    <cellStyle name="40% - Accent1 225" xfId="24147"/>
    <cellStyle name="40% - Accent1 225 2" xfId="24148"/>
    <cellStyle name="40% - Accent1 226" xfId="24149"/>
    <cellStyle name="40% - Accent1 226 2" xfId="24150"/>
    <cellStyle name="40% - Accent1 227" xfId="24151"/>
    <cellStyle name="40% - Accent1 227 2" xfId="24152"/>
    <cellStyle name="40% - Accent1 228" xfId="24153"/>
    <cellStyle name="40% - Accent1 228 2" xfId="24154"/>
    <cellStyle name="40% - Accent1 229" xfId="24155"/>
    <cellStyle name="40% - Accent1 229 2" xfId="24156"/>
    <cellStyle name="40% - Accent1 23" xfId="24157"/>
    <cellStyle name="40% - Accent1 23 2" xfId="24158"/>
    <cellStyle name="40% - Accent1 23 3" xfId="24159"/>
    <cellStyle name="40% - Accent1 230" xfId="24160"/>
    <cellStyle name="40% - Accent1 230 2" xfId="24161"/>
    <cellStyle name="40% - Accent1 231" xfId="24162"/>
    <cellStyle name="40% - Accent1 231 2" xfId="24163"/>
    <cellStyle name="40% - Accent1 232" xfId="24164"/>
    <cellStyle name="40% - Accent1 232 2" xfId="24165"/>
    <cellStyle name="40% - Accent1 233" xfId="24166"/>
    <cellStyle name="40% - Accent1 233 2" xfId="24167"/>
    <cellStyle name="40% - Accent1 234" xfId="24168"/>
    <cellStyle name="40% - Accent1 234 2" xfId="24169"/>
    <cellStyle name="40% - Accent1 235" xfId="24180"/>
    <cellStyle name="40% - Accent1 235 2" xfId="24181"/>
    <cellStyle name="40% - Accent1 236" xfId="24182"/>
    <cellStyle name="40% - Accent1 236 2" xfId="24183"/>
    <cellStyle name="40% - Accent1 237" xfId="24184"/>
    <cellStyle name="40% - Accent1 237 2" xfId="24185"/>
    <cellStyle name="40% - Accent1 238" xfId="24186"/>
    <cellStyle name="40% - Accent1 238 2" xfId="24187"/>
    <cellStyle name="40% - Accent1 239" xfId="24188"/>
    <cellStyle name="40% - Accent1 239 2" xfId="24189"/>
    <cellStyle name="40% - Accent1 24" xfId="24190"/>
    <cellStyle name="40% - Accent1 24 2" xfId="24191"/>
    <cellStyle name="40% - Accent1 24 3" xfId="24192"/>
    <cellStyle name="40% - Accent1 240" xfId="24193"/>
    <cellStyle name="40% - Accent1 240 2" xfId="24194"/>
    <cellStyle name="40% - Accent1 241" xfId="24195"/>
    <cellStyle name="40% - Accent1 241 2" xfId="24196"/>
    <cellStyle name="40% - Accent1 242" xfId="24197"/>
    <cellStyle name="40% - Accent1 242 2" xfId="24198"/>
    <cellStyle name="40% - Accent1 243" xfId="24199"/>
    <cellStyle name="40% - Accent1 243 2" xfId="24200"/>
    <cellStyle name="40% - Accent1 244" xfId="24201"/>
    <cellStyle name="40% - Accent1 244 2" xfId="24202"/>
    <cellStyle name="40% - Accent1 245" xfId="24203"/>
    <cellStyle name="40% - Accent1 245 2" xfId="24204"/>
    <cellStyle name="40% - Accent1 246" xfId="24205"/>
    <cellStyle name="40% - Accent1 246 2" xfId="24206"/>
    <cellStyle name="40% - Accent1 247" xfId="24207"/>
    <cellStyle name="40% - Accent1 247 2" xfId="24208"/>
    <cellStyle name="40% - Accent1 248" xfId="24209"/>
    <cellStyle name="40% - Accent1 248 2" xfId="24210"/>
    <cellStyle name="40% - Accent1 249" xfId="24211"/>
    <cellStyle name="40% - Accent1 249 2" xfId="24212"/>
    <cellStyle name="40% - Accent1 25" xfId="24213"/>
    <cellStyle name="40% - Accent1 25 2" xfId="24214"/>
    <cellStyle name="40% - Accent1 25 3" xfId="24215"/>
    <cellStyle name="40% - Accent1 250" xfId="24216"/>
    <cellStyle name="40% - Accent1 250 2" xfId="24217"/>
    <cellStyle name="40% - Accent1 251" xfId="24218"/>
    <cellStyle name="40% - Accent1 251 2" xfId="24219"/>
    <cellStyle name="40% - Accent1 252" xfId="24220"/>
    <cellStyle name="40% - Accent1 252 2" xfId="24221"/>
    <cellStyle name="40% - Accent1 253" xfId="24222"/>
    <cellStyle name="40% - Accent1 253 2" xfId="24223"/>
    <cellStyle name="40% - Accent1 254" xfId="24224"/>
    <cellStyle name="40% - Accent1 254 2" xfId="24225"/>
    <cellStyle name="40% - Accent1 255" xfId="24226"/>
    <cellStyle name="40% - Accent1 255 2" xfId="24227"/>
    <cellStyle name="40% - Accent1 256" xfId="24228"/>
    <cellStyle name="40% - Accent1 257" xfId="24229"/>
    <cellStyle name="40% - Accent1 258" xfId="24230"/>
    <cellStyle name="40% - Accent1 259" xfId="24231"/>
    <cellStyle name="40% - Accent1 26" xfId="24232"/>
    <cellStyle name="40% - Accent1 26 2" xfId="24233"/>
    <cellStyle name="40% - Accent1 26 3" xfId="24234"/>
    <cellStyle name="40% - Accent1 260" xfId="24235"/>
    <cellStyle name="40% - Accent1 261" xfId="24236"/>
    <cellStyle name="40% - Accent1 262" xfId="24237"/>
    <cellStyle name="40% - Accent1 263" xfId="24238"/>
    <cellStyle name="40% - Accent1 264" xfId="24239"/>
    <cellStyle name="40% - Accent1 27" xfId="24240"/>
    <cellStyle name="40% - Accent1 27 2" xfId="24241"/>
    <cellStyle name="40% - Accent1 27 3" xfId="24242"/>
    <cellStyle name="40% - Accent1 28" xfId="24243"/>
    <cellStyle name="40% - Accent1 28 2" xfId="24244"/>
    <cellStyle name="40% - Accent1 28 3" xfId="24245"/>
    <cellStyle name="40% - Accent1 29" xfId="24246"/>
    <cellStyle name="40% - Accent1 29 2" xfId="24247"/>
    <cellStyle name="40% - Accent1 29 3" xfId="24248"/>
    <cellStyle name="40% - Accent1 3" xfId="739"/>
    <cellStyle name="40% - Accent1 3 10" xfId="3312"/>
    <cellStyle name="40% - Accent1 3 11" xfId="3775"/>
    <cellStyle name="40% - Accent1 3 12" xfId="3568"/>
    <cellStyle name="40% - Accent1 3 13" xfId="1165"/>
    <cellStyle name="40% - Accent1 3 14" xfId="14933"/>
    <cellStyle name="40% - Accent1 3 15" xfId="24249"/>
    <cellStyle name="40% - Accent1 3 2" xfId="1079"/>
    <cellStyle name="40% - Accent1 3 2 2" xfId="2089"/>
    <cellStyle name="40% - Accent1 3 2 2 2" xfId="3040"/>
    <cellStyle name="40% - Accent1 3 2 2 2 2" xfId="4930"/>
    <cellStyle name="40% - Accent1 3 2 2 2 3" xfId="5729"/>
    <cellStyle name="40% - Accent1 3 2 2 2 4" xfId="6359"/>
    <cellStyle name="40% - Accent1 3 2 2 3" xfId="4178"/>
    <cellStyle name="40% - Accent1 3 2 2 4" xfId="4606"/>
    <cellStyle name="40% - Accent1 3 2 2 5" xfId="5450"/>
    <cellStyle name="40% - Accent1 3 2 3" xfId="2048"/>
    <cellStyle name="40% - Accent1 3 2 3 2" xfId="3016"/>
    <cellStyle name="40% - Accent1 3 2 3 2 2" xfId="4906"/>
    <cellStyle name="40% - Accent1 3 2 3 2 3" xfId="5705"/>
    <cellStyle name="40% - Accent1 3 2 3 2 4" xfId="6335"/>
    <cellStyle name="40% - Accent1 3 2 3 3" xfId="4145"/>
    <cellStyle name="40% - Accent1 3 2 3 4" xfId="4596"/>
    <cellStyle name="40% - Accent1 3 2 3 5" xfId="5444"/>
    <cellStyle name="40% - Accent1 3 2 4" xfId="2712"/>
    <cellStyle name="40% - Accent1 3 2 4 2" xfId="4658"/>
    <cellStyle name="40% - Accent1 3 2 4 3" xfId="5500"/>
    <cellStyle name="40% - Accent1 3 2 4 4" xfId="6183"/>
    <cellStyle name="40% - Accent1 3 2 5" xfId="3506"/>
    <cellStyle name="40% - Accent1 3 2 6" xfId="3650"/>
    <cellStyle name="40% - Accent1 3 2 7" xfId="3562"/>
    <cellStyle name="40% - Accent1 3 2 8" xfId="24250"/>
    <cellStyle name="40% - Accent1 3 2 9" xfId="42871"/>
    <cellStyle name="40% - Accent1 3 3" xfId="1007"/>
    <cellStyle name="40% - Accent1 3 3 2" xfId="2116"/>
    <cellStyle name="40% - Accent1 3 3 2 2" xfId="3068"/>
    <cellStyle name="40% - Accent1 3 3 2 2 2" xfId="4958"/>
    <cellStyle name="40% - Accent1 3 3 2 2 3" xfId="5757"/>
    <cellStyle name="40% - Accent1 3 3 2 2 4" xfId="6387"/>
    <cellStyle name="40% - Accent1 3 3 2 3" xfId="4206"/>
    <cellStyle name="40% - Accent1 3 3 2 4" xfId="3564"/>
    <cellStyle name="40% - Accent1 3 3 2 5" xfId="3428"/>
    <cellStyle name="40% - Accent1 3 3 3" xfId="2149"/>
    <cellStyle name="40% - Accent1 3 3 3 2" xfId="3097"/>
    <cellStyle name="40% - Accent1 3 3 3 2 2" xfId="4987"/>
    <cellStyle name="40% - Accent1 3 3 3 2 3" xfId="5786"/>
    <cellStyle name="40% - Accent1 3 3 3 2 4" xfId="6416"/>
    <cellStyle name="40% - Accent1 3 3 3 3" xfId="4238"/>
    <cellStyle name="40% - Accent1 3 3 3 4" xfId="3351"/>
    <cellStyle name="40% - Accent1 3 3 3 5" xfId="3483"/>
    <cellStyle name="40% - Accent1 3 3 4" xfId="2736"/>
    <cellStyle name="40% - Accent1 3 3 4 2" xfId="4683"/>
    <cellStyle name="40% - Accent1 3 3 4 3" xfId="5525"/>
    <cellStyle name="40% - Accent1 3 3 4 4" xfId="6208"/>
    <cellStyle name="40% - Accent1 3 3 5" xfId="3539"/>
    <cellStyle name="40% - Accent1 3 3 6" xfId="3450"/>
    <cellStyle name="40% - Accent1 3 3 7" xfId="4865"/>
    <cellStyle name="40% - Accent1 3 3 8" xfId="24251"/>
    <cellStyle name="40% - Accent1 3 4" xfId="1732"/>
    <cellStyle name="40% - Accent1 3 4 2" xfId="2198"/>
    <cellStyle name="40% - Accent1 3 4 2 2" xfId="3142"/>
    <cellStyle name="40% - Accent1 3 4 2 2 2" xfId="5032"/>
    <cellStyle name="40% - Accent1 3 4 2 2 3" xfId="5831"/>
    <cellStyle name="40% - Accent1 3 4 2 2 4" xfId="6461"/>
    <cellStyle name="40% - Accent1 3 4 2 3" xfId="4284"/>
    <cellStyle name="40% - Accent1 3 4 2 4" xfId="5194"/>
    <cellStyle name="40% - Accent1 3 4 2 5" xfId="5993"/>
    <cellStyle name="40% - Accent1 3 4 3" xfId="2437"/>
    <cellStyle name="40% - Accent1 3 4 3 2" xfId="3229"/>
    <cellStyle name="40% - Accent1 3 4 3 2 2" xfId="5119"/>
    <cellStyle name="40% - Accent1 3 4 3 2 3" xfId="5918"/>
    <cellStyle name="40% - Accent1 3 4 3 2 4" xfId="6548"/>
    <cellStyle name="40% - Accent1 3 4 3 3" xfId="4460"/>
    <cellStyle name="40% - Accent1 3 4 3 4" xfId="5338"/>
    <cellStyle name="40% - Accent1 3 4 3 5" xfId="6080"/>
    <cellStyle name="40% - Accent1 3 4 4" xfId="2764"/>
    <cellStyle name="40% - Accent1 3 4 4 2" xfId="4711"/>
    <cellStyle name="40% - Accent1 3 4 4 3" xfId="5553"/>
    <cellStyle name="40% - Accent1 3 4 4 4" xfId="6236"/>
    <cellStyle name="40% - Accent1 3 4 5" xfId="3855"/>
    <cellStyle name="40% - Accent1 3 4 6" xfId="3607"/>
    <cellStyle name="40% - Accent1 3 4 7" xfId="3414"/>
    <cellStyle name="40% - Accent1 3 5" xfId="1904"/>
    <cellStyle name="40% - Accent1 3 5 2" xfId="2328"/>
    <cellStyle name="40% - Accent1 3 5 2 2" xfId="3204"/>
    <cellStyle name="40% - Accent1 3 5 2 2 2" xfId="5094"/>
    <cellStyle name="40% - Accent1 3 5 2 2 3" xfId="5893"/>
    <cellStyle name="40% - Accent1 3 5 2 2 4" xfId="6523"/>
    <cellStyle name="40% - Accent1 3 5 2 3" xfId="4387"/>
    <cellStyle name="40% - Accent1 3 5 2 4" xfId="5283"/>
    <cellStyle name="40% - Accent1 3 5 2 5" xfId="6055"/>
    <cellStyle name="40% - Accent1 3 5 3" xfId="2560"/>
    <cellStyle name="40% - Accent1 3 5 3 2" xfId="3284"/>
    <cellStyle name="40% - Accent1 3 5 3 2 2" xfId="5174"/>
    <cellStyle name="40% - Accent1 3 5 3 2 3" xfId="5973"/>
    <cellStyle name="40% - Accent1 3 5 3 2 4" xfId="6603"/>
    <cellStyle name="40% - Accent1 3 5 3 3" xfId="4549"/>
    <cellStyle name="40% - Accent1 3 5 3 4" xfId="5413"/>
    <cellStyle name="40% - Accent1 3 5 3 5" xfId="6135"/>
    <cellStyle name="40% - Accent1 3 5 4" xfId="2887"/>
    <cellStyle name="40% - Accent1 3 5 4 2" xfId="4804"/>
    <cellStyle name="40% - Accent1 3 5 4 3" xfId="5632"/>
    <cellStyle name="40% - Accent1 3 5 4 4" xfId="6291"/>
    <cellStyle name="40% - Accent1 3 5 5" xfId="4009"/>
    <cellStyle name="40% - Accent1 3 5 6" xfId="3558"/>
    <cellStyle name="40% - Accent1 3 5 7" xfId="3431"/>
    <cellStyle name="40% - Accent1 3 6" xfId="1948"/>
    <cellStyle name="40% - Accent1 3 6 2" xfId="2370"/>
    <cellStyle name="40% - Accent1 3 6 2 2" xfId="3211"/>
    <cellStyle name="40% - Accent1 3 6 2 2 2" xfId="5101"/>
    <cellStyle name="40% - Accent1 3 6 2 2 3" xfId="5900"/>
    <cellStyle name="40% - Accent1 3 6 2 2 4" xfId="6530"/>
    <cellStyle name="40% - Accent1 3 6 2 3" xfId="4414"/>
    <cellStyle name="40% - Accent1 3 6 2 4" xfId="5302"/>
    <cellStyle name="40% - Accent1 3 6 2 5" xfId="6062"/>
    <cellStyle name="40% - Accent1 3 6 3" xfId="2601"/>
    <cellStyle name="40% - Accent1 3 6 3 2" xfId="3290"/>
    <cellStyle name="40% - Accent1 3 6 3 2 2" xfId="5180"/>
    <cellStyle name="40% - Accent1 3 6 3 2 3" xfId="5979"/>
    <cellStyle name="40% - Accent1 3 6 3 2 4" xfId="6609"/>
    <cellStyle name="40% - Accent1 3 6 3 3" xfId="4576"/>
    <cellStyle name="40% - Accent1 3 6 3 4" xfId="5431"/>
    <cellStyle name="40% - Accent1 3 6 3 5" xfId="6141"/>
    <cellStyle name="40% - Accent1 3 6 4" xfId="2928"/>
    <cellStyle name="40% - Accent1 3 6 4 2" xfId="4834"/>
    <cellStyle name="40% - Accent1 3 6 4 3" xfId="5650"/>
    <cellStyle name="40% - Accent1 3 6 4 4" xfId="6297"/>
    <cellStyle name="40% - Accent1 3 6 5" xfId="4053"/>
    <cellStyle name="40% - Accent1 3 6 6" xfId="4325"/>
    <cellStyle name="40% - Accent1 3 6 7" xfId="5229"/>
    <cellStyle name="40% - Accent1 3 7" xfId="2016"/>
    <cellStyle name="40% - Accent1 3 7 2" xfId="2995"/>
    <cellStyle name="40% - Accent1 3 7 2 2" xfId="4885"/>
    <cellStyle name="40% - Accent1 3 7 2 3" xfId="5684"/>
    <cellStyle name="40% - Accent1 3 7 2 4" xfId="6314"/>
    <cellStyle name="40% - Accent1 3 7 3" xfId="4120"/>
    <cellStyle name="40% - Accent1 3 7 4" xfId="4314"/>
    <cellStyle name="40% - Accent1 3 7 5" xfId="5224"/>
    <cellStyle name="40% - Accent1 3 8" xfId="2165"/>
    <cellStyle name="40% - Accent1 3 8 2" xfId="3111"/>
    <cellStyle name="40% - Accent1 3 8 2 2" xfId="5001"/>
    <cellStyle name="40% - Accent1 3 8 2 3" xfId="5800"/>
    <cellStyle name="40% - Accent1 3 8 2 4" xfId="6430"/>
    <cellStyle name="40% - Accent1 3 8 3" xfId="4253"/>
    <cellStyle name="40% - Accent1 3 8 4" xfId="3336"/>
    <cellStyle name="40% - Accent1 3 8 5" xfId="3701"/>
    <cellStyle name="40% - Accent1 3 9" xfId="2668"/>
    <cellStyle name="40% - Accent1 3 9 2" xfId="4624"/>
    <cellStyle name="40% - Accent1 3 9 3" xfId="5467"/>
    <cellStyle name="40% - Accent1 3 9 4" xfId="6157"/>
    <cellStyle name="40% - Accent1 30" xfId="24252"/>
    <cellStyle name="40% - Accent1 30 2" xfId="24253"/>
    <cellStyle name="40% - Accent1 30 3" xfId="24254"/>
    <cellStyle name="40% - Accent1 31" xfId="24255"/>
    <cellStyle name="40% - Accent1 31 2" xfId="24256"/>
    <cellStyle name="40% - Accent1 31 3" xfId="24257"/>
    <cellStyle name="40% - Accent1 32" xfId="24258"/>
    <cellStyle name="40% - Accent1 32 2" xfId="24259"/>
    <cellStyle name="40% - Accent1 32 3" xfId="24260"/>
    <cellStyle name="40% - Accent1 33" xfId="24261"/>
    <cellStyle name="40% - Accent1 33 2" xfId="24262"/>
    <cellStyle name="40% - Accent1 33 3" xfId="24263"/>
    <cellStyle name="40% - Accent1 34" xfId="24264"/>
    <cellStyle name="40% - Accent1 34 2" xfId="24265"/>
    <cellStyle name="40% - Accent1 34 3" xfId="24266"/>
    <cellStyle name="40% - Accent1 35" xfId="24267"/>
    <cellStyle name="40% - Accent1 35 2" xfId="24268"/>
    <cellStyle name="40% - Accent1 35 3" xfId="24269"/>
    <cellStyle name="40% - Accent1 36" xfId="24270"/>
    <cellStyle name="40% - Accent1 36 2" xfId="24271"/>
    <cellStyle name="40% - Accent1 36 3" xfId="24272"/>
    <cellStyle name="40% - Accent1 37" xfId="24273"/>
    <cellStyle name="40% - Accent1 37 2" xfId="24274"/>
    <cellStyle name="40% - Accent1 37 3" xfId="24275"/>
    <cellStyle name="40% - Accent1 38" xfId="24276"/>
    <cellStyle name="40% - Accent1 38 2" xfId="24277"/>
    <cellStyle name="40% - Accent1 38 3" xfId="24278"/>
    <cellStyle name="40% - Accent1 39" xfId="24279"/>
    <cellStyle name="40% - Accent1 39 2" xfId="24280"/>
    <cellStyle name="40% - Accent1 39 3" xfId="24281"/>
    <cellStyle name="40% - Accent1 4" xfId="699"/>
    <cellStyle name="40% - Accent1 4 2" xfId="1018"/>
    <cellStyle name="40% - Accent1 4 2 2" xfId="24282"/>
    <cellStyle name="40% - Accent1 4 3" xfId="11790"/>
    <cellStyle name="40% - Accent1 4 3 2" xfId="24283"/>
    <cellStyle name="40% - Accent1 40" xfId="24284"/>
    <cellStyle name="40% - Accent1 40 2" xfId="24285"/>
    <cellStyle name="40% - Accent1 40 3" xfId="24286"/>
    <cellStyle name="40% - Accent1 41" xfId="24287"/>
    <cellStyle name="40% - Accent1 41 2" xfId="24288"/>
    <cellStyle name="40% - Accent1 41 3" xfId="24289"/>
    <cellStyle name="40% - Accent1 42" xfId="24290"/>
    <cellStyle name="40% - Accent1 42 2" xfId="24291"/>
    <cellStyle name="40% - Accent1 42 3" xfId="24292"/>
    <cellStyle name="40% - Accent1 43" xfId="24293"/>
    <cellStyle name="40% - Accent1 43 2" xfId="24294"/>
    <cellStyle name="40% - Accent1 43 3" xfId="24295"/>
    <cellStyle name="40% - Accent1 44" xfId="24296"/>
    <cellStyle name="40% - Accent1 44 2" xfId="24297"/>
    <cellStyle name="40% - Accent1 44 3" xfId="24298"/>
    <cellStyle name="40% - Accent1 45" xfId="24299"/>
    <cellStyle name="40% - Accent1 45 2" xfId="24300"/>
    <cellStyle name="40% - Accent1 45 3" xfId="24301"/>
    <cellStyle name="40% - Accent1 46" xfId="24302"/>
    <cellStyle name="40% - Accent1 46 2" xfId="24303"/>
    <cellStyle name="40% - Accent1 46 3" xfId="24304"/>
    <cellStyle name="40% - Accent1 47" xfId="24305"/>
    <cellStyle name="40% - Accent1 47 2" xfId="24306"/>
    <cellStyle name="40% - Accent1 47 3" xfId="24307"/>
    <cellStyle name="40% - Accent1 48" xfId="24308"/>
    <cellStyle name="40% - Accent1 48 2" xfId="24309"/>
    <cellStyle name="40% - Accent1 48 3" xfId="24310"/>
    <cellStyle name="40% - Accent1 49" xfId="24311"/>
    <cellStyle name="40% - Accent1 49 2" xfId="24312"/>
    <cellStyle name="40% - Accent1 49 3" xfId="24313"/>
    <cellStyle name="40% - Accent1 5" xfId="6865"/>
    <cellStyle name="40% - Accent1 5 2" xfId="24315"/>
    <cellStyle name="40% - Accent1 5 3" xfId="24316"/>
    <cellStyle name="40% - Accent1 5 4" xfId="24314"/>
    <cellStyle name="40% - Accent1 50" xfId="24317"/>
    <cellStyle name="40% - Accent1 50 2" xfId="24318"/>
    <cellStyle name="40% - Accent1 50 3" xfId="24319"/>
    <cellStyle name="40% - Accent1 51" xfId="24320"/>
    <cellStyle name="40% - Accent1 51 2" xfId="24321"/>
    <cellStyle name="40% - Accent1 51 3" xfId="24322"/>
    <cellStyle name="40% - Accent1 52" xfId="24323"/>
    <cellStyle name="40% - Accent1 52 2" xfId="24324"/>
    <cellStyle name="40% - Accent1 52 3" xfId="24325"/>
    <cellStyle name="40% - Accent1 53" xfId="24326"/>
    <cellStyle name="40% - Accent1 53 2" xfId="24327"/>
    <cellStyle name="40% - Accent1 53 3" xfId="24328"/>
    <cellStyle name="40% - Accent1 54" xfId="24329"/>
    <cellStyle name="40% - Accent1 54 2" xfId="24330"/>
    <cellStyle name="40% - Accent1 54 3" xfId="24331"/>
    <cellStyle name="40% - Accent1 55" xfId="24332"/>
    <cellStyle name="40% - Accent1 55 2" xfId="24333"/>
    <cellStyle name="40% - Accent1 55 3" xfId="24334"/>
    <cellStyle name="40% - Accent1 56" xfId="24335"/>
    <cellStyle name="40% - Accent1 56 2" xfId="24336"/>
    <cellStyle name="40% - Accent1 56 3" xfId="24337"/>
    <cellStyle name="40% - Accent1 57" xfId="24338"/>
    <cellStyle name="40% - Accent1 57 2" xfId="24339"/>
    <cellStyle name="40% - Accent1 57 3" xfId="24340"/>
    <cellStyle name="40% - Accent1 58" xfId="24341"/>
    <cellStyle name="40% - Accent1 58 2" xfId="24342"/>
    <cellStyle name="40% - Accent1 58 3" xfId="24343"/>
    <cellStyle name="40% - Accent1 59" xfId="24344"/>
    <cellStyle name="40% - Accent1 59 2" xfId="24345"/>
    <cellStyle name="40% - Accent1 59 3" xfId="24346"/>
    <cellStyle name="40% - Accent1 6" xfId="7289"/>
    <cellStyle name="40% - Accent1 6 2" xfId="24348"/>
    <cellStyle name="40% - Accent1 6 3" xfId="24349"/>
    <cellStyle name="40% - Accent1 6 4" xfId="24347"/>
    <cellStyle name="40% - Accent1 60" xfId="24350"/>
    <cellStyle name="40% - Accent1 60 2" xfId="24351"/>
    <cellStyle name="40% - Accent1 60 3" xfId="24352"/>
    <cellStyle name="40% - Accent1 61" xfId="24353"/>
    <cellStyle name="40% - Accent1 61 2" xfId="24354"/>
    <cellStyle name="40% - Accent1 61 3" xfId="24355"/>
    <cellStyle name="40% - Accent1 62" xfId="24356"/>
    <cellStyle name="40% - Accent1 62 2" xfId="24357"/>
    <cellStyle name="40% - Accent1 62 3" xfId="24358"/>
    <cellStyle name="40% - Accent1 63" xfId="24359"/>
    <cellStyle name="40% - Accent1 63 2" xfId="24360"/>
    <cellStyle name="40% - Accent1 63 3" xfId="24361"/>
    <cellStyle name="40% - Accent1 64" xfId="24362"/>
    <cellStyle name="40% - Accent1 64 2" xfId="24363"/>
    <cellStyle name="40% - Accent1 64 3" xfId="24364"/>
    <cellStyle name="40% - Accent1 65" xfId="24365"/>
    <cellStyle name="40% - Accent1 65 2" xfId="24366"/>
    <cellStyle name="40% - Accent1 65 3" xfId="24367"/>
    <cellStyle name="40% - Accent1 66" xfId="24368"/>
    <cellStyle name="40% - Accent1 66 2" xfId="24369"/>
    <cellStyle name="40% - Accent1 66 3" xfId="24370"/>
    <cellStyle name="40% - Accent1 67" xfId="24371"/>
    <cellStyle name="40% - Accent1 67 2" xfId="24372"/>
    <cellStyle name="40% - Accent1 67 3" xfId="24373"/>
    <cellStyle name="40% - Accent1 68" xfId="24374"/>
    <cellStyle name="40% - Accent1 68 2" xfId="24375"/>
    <cellStyle name="40% - Accent1 68 3" xfId="24376"/>
    <cellStyle name="40% - Accent1 69" xfId="24377"/>
    <cellStyle name="40% - Accent1 69 2" xfId="24378"/>
    <cellStyle name="40% - Accent1 69 3" xfId="24379"/>
    <cellStyle name="40% - Accent1 7" xfId="7438"/>
    <cellStyle name="40% - Accent1 7 2" xfId="24381"/>
    <cellStyle name="40% - Accent1 7 3" xfId="24382"/>
    <cellStyle name="40% - Accent1 7 4" xfId="24380"/>
    <cellStyle name="40% - Accent1 70" xfId="24383"/>
    <cellStyle name="40% - Accent1 70 2" xfId="24384"/>
    <cellStyle name="40% - Accent1 70 3" xfId="24385"/>
    <cellStyle name="40% - Accent1 71" xfId="24386"/>
    <cellStyle name="40% - Accent1 71 2" xfId="24387"/>
    <cellStyle name="40% - Accent1 71 3" xfId="24388"/>
    <cellStyle name="40% - Accent1 72" xfId="24389"/>
    <cellStyle name="40% - Accent1 72 2" xfId="24390"/>
    <cellStyle name="40% - Accent1 72 3" xfId="24391"/>
    <cellStyle name="40% - Accent1 73" xfId="24392"/>
    <cellStyle name="40% - Accent1 73 2" xfId="24393"/>
    <cellStyle name="40% - Accent1 73 3" xfId="24394"/>
    <cellStyle name="40% - Accent1 74" xfId="24395"/>
    <cellStyle name="40% - Accent1 74 2" xfId="24396"/>
    <cellStyle name="40% - Accent1 74 3" xfId="24397"/>
    <cellStyle name="40% - Accent1 75" xfId="24398"/>
    <cellStyle name="40% - Accent1 75 2" xfId="24399"/>
    <cellStyle name="40% - Accent1 75 3" xfId="24400"/>
    <cellStyle name="40% - Accent1 76" xfId="24401"/>
    <cellStyle name="40% - Accent1 76 2" xfId="24402"/>
    <cellStyle name="40% - Accent1 76 3" xfId="24403"/>
    <cellStyle name="40% - Accent1 77" xfId="24404"/>
    <cellStyle name="40% - Accent1 77 2" xfId="24405"/>
    <cellStyle name="40% - Accent1 77 3" xfId="24406"/>
    <cellStyle name="40% - Accent1 78" xfId="24407"/>
    <cellStyle name="40% - Accent1 78 2" xfId="24408"/>
    <cellStyle name="40% - Accent1 78 3" xfId="24409"/>
    <cellStyle name="40% - Accent1 79" xfId="24410"/>
    <cellStyle name="40% - Accent1 79 2" xfId="24411"/>
    <cellStyle name="40% - Accent1 79 3" xfId="24412"/>
    <cellStyle name="40% - Accent1 8" xfId="7568"/>
    <cellStyle name="40% - Accent1 8 2" xfId="24414"/>
    <cellStyle name="40% - Accent1 8 3" xfId="24415"/>
    <cellStyle name="40% - Accent1 8 4" xfId="24413"/>
    <cellStyle name="40% - Accent1 80" xfId="24416"/>
    <cellStyle name="40% - Accent1 80 2" xfId="24417"/>
    <cellStyle name="40% - Accent1 80 3" xfId="24418"/>
    <cellStyle name="40% - Accent1 81" xfId="24419"/>
    <cellStyle name="40% - Accent1 81 2" xfId="24420"/>
    <cellStyle name="40% - Accent1 81 3" xfId="24421"/>
    <cellStyle name="40% - Accent1 82" xfId="24422"/>
    <cellStyle name="40% - Accent1 82 2" xfId="24423"/>
    <cellStyle name="40% - Accent1 82 3" xfId="24424"/>
    <cellStyle name="40% - Accent1 83" xfId="24425"/>
    <cellStyle name="40% - Accent1 83 2" xfId="24426"/>
    <cellStyle name="40% - Accent1 83 3" xfId="24427"/>
    <cellStyle name="40% - Accent1 84" xfId="24428"/>
    <cellStyle name="40% - Accent1 84 2" xfId="24429"/>
    <cellStyle name="40% - Accent1 84 3" xfId="24430"/>
    <cellStyle name="40% - Accent1 85" xfId="24431"/>
    <cellStyle name="40% - Accent1 85 2" xfId="24432"/>
    <cellStyle name="40% - Accent1 85 3" xfId="24433"/>
    <cellStyle name="40% - Accent1 86" xfId="24434"/>
    <cellStyle name="40% - Accent1 86 2" xfId="24435"/>
    <cellStyle name="40% - Accent1 86 3" xfId="24436"/>
    <cellStyle name="40% - Accent1 87" xfId="24437"/>
    <cellStyle name="40% - Accent1 87 2" xfId="24438"/>
    <cellStyle name="40% - Accent1 87 3" xfId="24439"/>
    <cellStyle name="40% - Accent1 88" xfId="24440"/>
    <cellStyle name="40% - Accent1 88 2" xfId="24441"/>
    <cellStyle name="40% - Accent1 88 3" xfId="24442"/>
    <cellStyle name="40% - Accent1 89" xfId="24443"/>
    <cellStyle name="40% - Accent1 89 2" xfId="24444"/>
    <cellStyle name="40% - Accent1 89 3" xfId="24445"/>
    <cellStyle name="40% - Accent1 9" xfId="6736"/>
    <cellStyle name="40% - Accent1 9 2" xfId="24447"/>
    <cellStyle name="40% - Accent1 9 3" xfId="24448"/>
    <cellStyle name="40% - Accent1 9 4" xfId="24446"/>
    <cellStyle name="40% - Accent1 90" xfId="24449"/>
    <cellStyle name="40% - Accent1 90 2" xfId="24450"/>
    <cellStyle name="40% - Accent1 90 3" xfId="24451"/>
    <cellStyle name="40% - Accent1 91" xfId="24452"/>
    <cellStyle name="40% - Accent1 91 2" xfId="24453"/>
    <cellStyle name="40% - Accent1 91 3" xfId="24454"/>
    <cellStyle name="40% - Accent1 92" xfId="24455"/>
    <cellStyle name="40% - Accent1 92 2" xfId="24456"/>
    <cellStyle name="40% - Accent1 92 3" xfId="24457"/>
    <cellStyle name="40% - Accent1 93" xfId="24458"/>
    <cellStyle name="40% - Accent1 93 2" xfId="24459"/>
    <cellStyle name="40% - Accent1 93 3" xfId="24460"/>
    <cellStyle name="40% - Accent1 94" xfId="24461"/>
    <cellStyle name="40% - Accent1 94 2" xfId="24462"/>
    <cellStyle name="40% - Accent1 94 3" xfId="24463"/>
    <cellStyle name="40% - Accent1 95" xfId="24464"/>
    <cellStyle name="40% - Accent1 95 2" xfId="24465"/>
    <cellStyle name="40% - Accent1 95 3" xfId="24466"/>
    <cellStyle name="40% - Accent1 96" xfId="24467"/>
    <cellStyle name="40% - Accent1 96 2" xfId="24468"/>
    <cellStyle name="40% - Accent1 96 3" xfId="24469"/>
    <cellStyle name="40% - Accent1 97" xfId="24470"/>
    <cellStyle name="40% - Accent1 97 2" xfId="24471"/>
    <cellStyle name="40% - Accent1 97 3" xfId="24472"/>
    <cellStyle name="40% - Accent1 98" xfId="24473"/>
    <cellStyle name="40% - Accent1 98 2" xfId="24474"/>
    <cellStyle name="40% - Accent1 98 3" xfId="24475"/>
    <cellStyle name="40% - Accent1 99" xfId="24476"/>
    <cellStyle name="40% - Accent1 99 2" xfId="24477"/>
    <cellStyle name="40% - Accent1 99 3" xfId="24478"/>
    <cellStyle name="40% - Accent2 10" xfId="7066"/>
    <cellStyle name="40% - Accent2 10 2" xfId="24480"/>
    <cellStyle name="40% - Accent2 10 3" xfId="24481"/>
    <cellStyle name="40% - Accent2 10 4" xfId="24479"/>
    <cellStyle name="40% - Accent2 100" xfId="24482"/>
    <cellStyle name="40% - Accent2 100 2" xfId="24483"/>
    <cellStyle name="40% - Accent2 100 3" xfId="24484"/>
    <cellStyle name="40% - Accent2 101" xfId="24485"/>
    <cellStyle name="40% - Accent2 101 2" xfId="24486"/>
    <cellStyle name="40% - Accent2 101 3" xfId="24487"/>
    <cellStyle name="40% - Accent2 102" xfId="24488"/>
    <cellStyle name="40% - Accent2 102 2" xfId="24489"/>
    <cellStyle name="40% - Accent2 102 3" xfId="24490"/>
    <cellStyle name="40% - Accent2 103" xfId="24491"/>
    <cellStyle name="40% - Accent2 103 2" xfId="24492"/>
    <cellStyle name="40% - Accent2 103 3" xfId="24493"/>
    <cellStyle name="40% - Accent2 104" xfId="24494"/>
    <cellStyle name="40% - Accent2 104 2" xfId="24495"/>
    <cellStyle name="40% - Accent2 104 3" xfId="24496"/>
    <cellStyle name="40% - Accent2 105" xfId="24497"/>
    <cellStyle name="40% - Accent2 105 2" xfId="24498"/>
    <cellStyle name="40% - Accent2 105 3" xfId="24499"/>
    <cellStyle name="40% - Accent2 106" xfId="24500"/>
    <cellStyle name="40% - Accent2 106 2" xfId="24501"/>
    <cellStyle name="40% - Accent2 106 3" xfId="24502"/>
    <cellStyle name="40% - Accent2 107" xfId="24503"/>
    <cellStyle name="40% - Accent2 107 2" xfId="24504"/>
    <cellStyle name="40% - Accent2 107 3" xfId="24505"/>
    <cellStyle name="40% - Accent2 108" xfId="24506"/>
    <cellStyle name="40% - Accent2 108 2" xfId="24507"/>
    <cellStyle name="40% - Accent2 108 3" xfId="24508"/>
    <cellStyle name="40% - Accent2 109" xfId="24509"/>
    <cellStyle name="40% - Accent2 109 2" xfId="24510"/>
    <cellStyle name="40% - Accent2 109 3" xfId="24511"/>
    <cellStyle name="40% - Accent2 11" xfId="7685"/>
    <cellStyle name="40% - Accent2 11 2" xfId="24513"/>
    <cellStyle name="40% - Accent2 11 3" xfId="24514"/>
    <cellStyle name="40% - Accent2 11 4" xfId="24512"/>
    <cellStyle name="40% - Accent2 110" xfId="24515"/>
    <cellStyle name="40% - Accent2 110 2" xfId="24516"/>
    <cellStyle name="40% - Accent2 110 3" xfId="24517"/>
    <cellStyle name="40% - Accent2 111" xfId="24518"/>
    <cellStyle name="40% - Accent2 111 2" xfId="24519"/>
    <cellStyle name="40% - Accent2 111 3" xfId="24520"/>
    <cellStyle name="40% - Accent2 112" xfId="24521"/>
    <cellStyle name="40% - Accent2 112 2" xfId="24522"/>
    <cellStyle name="40% - Accent2 112 3" xfId="24523"/>
    <cellStyle name="40% - Accent2 113" xfId="24524"/>
    <cellStyle name="40% - Accent2 113 2" xfId="24525"/>
    <cellStyle name="40% - Accent2 113 3" xfId="24526"/>
    <cellStyle name="40% - Accent2 114" xfId="24527"/>
    <cellStyle name="40% - Accent2 114 2" xfId="24528"/>
    <cellStyle name="40% - Accent2 114 3" xfId="24529"/>
    <cellStyle name="40% - Accent2 115" xfId="24530"/>
    <cellStyle name="40% - Accent2 115 2" xfId="24531"/>
    <cellStyle name="40% - Accent2 115 3" xfId="24532"/>
    <cellStyle name="40% - Accent2 116" xfId="24533"/>
    <cellStyle name="40% - Accent2 116 2" xfId="24534"/>
    <cellStyle name="40% - Accent2 116 3" xfId="24535"/>
    <cellStyle name="40% - Accent2 117" xfId="24536"/>
    <cellStyle name="40% - Accent2 117 2" xfId="24537"/>
    <cellStyle name="40% - Accent2 117 3" xfId="24538"/>
    <cellStyle name="40% - Accent2 118" xfId="24539"/>
    <cellStyle name="40% - Accent2 118 2" xfId="24540"/>
    <cellStyle name="40% - Accent2 118 3" xfId="24541"/>
    <cellStyle name="40% - Accent2 119" xfId="24542"/>
    <cellStyle name="40% - Accent2 119 2" xfId="24543"/>
    <cellStyle name="40% - Accent2 119 3" xfId="24544"/>
    <cellStyle name="40% - Accent2 12" xfId="7742"/>
    <cellStyle name="40% - Accent2 12 2" xfId="24546"/>
    <cellStyle name="40% - Accent2 12 3" xfId="24547"/>
    <cellStyle name="40% - Accent2 12 4" xfId="24545"/>
    <cellStyle name="40% - Accent2 120" xfId="24548"/>
    <cellStyle name="40% - Accent2 120 2" xfId="24549"/>
    <cellStyle name="40% - Accent2 120 3" xfId="24550"/>
    <cellStyle name="40% - Accent2 121" xfId="24551"/>
    <cellStyle name="40% - Accent2 121 2" xfId="24552"/>
    <cellStyle name="40% - Accent2 121 3" xfId="24553"/>
    <cellStyle name="40% - Accent2 122" xfId="24554"/>
    <cellStyle name="40% - Accent2 122 2" xfId="24555"/>
    <cellStyle name="40% - Accent2 122 3" xfId="24556"/>
    <cellStyle name="40% - Accent2 123" xfId="24557"/>
    <cellStyle name="40% - Accent2 123 2" xfId="24558"/>
    <cellStyle name="40% - Accent2 123 3" xfId="24559"/>
    <cellStyle name="40% - Accent2 124" xfId="24560"/>
    <cellStyle name="40% - Accent2 124 2" xfId="24561"/>
    <cellStyle name="40% - Accent2 124 3" xfId="24562"/>
    <cellStyle name="40% - Accent2 125" xfId="24563"/>
    <cellStyle name="40% - Accent2 125 2" xfId="24564"/>
    <cellStyle name="40% - Accent2 125 3" xfId="24565"/>
    <cellStyle name="40% - Accent2 126" xfId="24566"/>
    <cellStyle name="40% - Accent2 126 2" xfId="24567"/>
    <cellStyle name="40% - Accent2 126 3" xfId="24568"/>
    <cellStyle name="40% - Accent2 127" xfId="24569"/>
    <cellStyle name="40% - Accent2 127 2" xfId="24570"/>
    <cellStyle name="40% - Accent2 127 3" xfId="24571"/>
    <cellStyle name="40% - Accent2 128" xfId="24572"/>
    <cellStyle name="40% - Accent2 128 2" xfId="24573"/>
    <cellStyle name="40% - Accent2 128 3" xfId="24574"/>
    <cellStyle name="40% - Accent2 129" xfId="24575"/>
    <cellStyle name="40% - Accent2 129 2" xfId="24576"/>
    <cellStyle name="40% - Accent2 129 3" xfId="24577"/>
    <cellStyle name="40% - Accent2 13" xfId="7601"/>
    <cellStyle name="40% - Accent2 13 2" xfId="24579"/>
    <cellStyle name="40% - Accent2 13 3" xfId="24580"/>
    <cellStyle name="40% - Accent2 13 4" xfId="24578"/>
    <cellStyle name="40% - Accent2 130" xfId="24581"/>
    <cellStyle name="40% - Accent2 130 2" xfId="24582"/>
    <cellStyle name="40% - Accent2 130 3" xfId="24583"/>
    <cellStyle name="40% - Accent2 131" xfId="24584"/>
    <cellStyle name="40% - Accent2 131 2" xfId="24585"/>
    <cellStyle name="40% - Accent2 131 3" xfId="24586"/>
    <cellStyle name="40% - Accent2 132" xfId="24587"/>
    <cellStyle name="40% - Accent2 132 2" xfId="24588"/>
    <cellStyle name="40% - Accent2 132 3" xfId="24589"/>
    <cellStyle name="40% - Accent2 133" xfId="24590"/>
    <cellStyle name="40% - Accent2 133 2" xfId="24591"/>
    <cellStyle name="40% - Accent2 133 3" xfId="24592"/>
    <cellStyle name="40% - Accent2 134" xfId="24593"/>
    <cellStyle name="40% - Accent2 134 2" xfId="24594"/>
    <cellStyle name="40% - Accent2 134 3" xfId="24595"/>
    <cellStyle name="40% - Accent2 135" xfId="24596"/>
    <cellStyle name="40% - Accent2 135 2" xfId="24597"/>
    <cellStyle name="40% - Accent2 135 3" xfId="24598"/>
    <cellStyle name="40% - Accent2 136" xfId="24599"/>
    <cellStyle name="40% - Accent2 136 2" xfId="24600"/>
    <cellStyle name="40% - Accent2 136 3" xfId="24601"/>
    <cellStyle name="40% - Accent2 137" xfId="24602"/>
    <cellStyle name="40% - Accent2 137 2" xfId="24603"/>
    <cellStyle name="40% - Accent2 137 3" xfId="24604"/>
    <cellStyle name="40% - Accent2 138" xfId="24605"/>
    <cellStyle name="40% - Accent2 138 2" xfId="24606"/>
    <cellStyle name="40% - Accent2 138 3" xfId="24607"/>
    <cellStyle name="40% - Accent2 139" xfId="24608"/>
    <cellStyle name="40% - Accent2 139 2" xfId="24609"/>
    <cellStyle name="40% - Accent2 139 3" xfId="24610"/>
    <cellStyle name="40% - Accent2 14" xfId="24611"/>
    <cellStyle name="40% - Accent2 14 2" xfId="24612"/>
    <cellStyle name="40% - Accent2 14 3" xfId="24613"/>
    <cellStyle name="40% - Accent2 140" xfId="24614"/>
    <cellStyle name="40% - Accent2 140 2" xfId="24615"/>
    <cellStyle name="40% - Accent2 140 3" xfId="24616"/>
    <cellStyle name="40% - Accent2 141" xfId="24617"/>
    <cellStyle name="40% - Accent2 141 2" xfId="24618"/>
    <cellStyle name="40% - Accent2 141 3" xfId="24619"/>
    <cellStyle name="40% - Accent2 142" xfId="24620"/>
    <cellStyle name="40% - Accent2 142 2" xfId="24621"/>
    <cellStyle name="40% - Accent2 142 3" xfId="24622"/>
    <cellStyle name="40% - Accent2 143" xfId="24623"/>
    <cellStyle name="40% - Accent2 143 2" xfId="24624"/>
    <cellStyle name="40% - Accent2 143 3" xfId="24625"/>
    <cellStyle name="40% - Accent2 144" xfId="24626"/>
    <cellStyle name="40% - Accent2 144 2" xfId="24627"/>
    <cellStyle name="40% - Accent2 144 3" xfId="24628"/>
    <cellStyle name="40% - Accent2 145" xfId="24629"/>
    <cellStyle name="40% - Accent2 145 2" xfId="24630"/>
    <cellStyle name="40% - Accent2 145 3" xfId="24631"/>
    <cellStyle name="40% - Accent2 146" xfId="24632"/>
    <cellStyle name="40% - Accent2 146 2" xfId="24633"/>
    <cellStyle name="40% - Accent2 146 3" xfId="24634"/>
    <cellStyle name="40% - Accent2 147" xfId="24635"/>
    <cellStyle name="40% - Accent2 147 2" xfId="24636"/>
    <cellStyle name="40% - Accent2 147 3" xfId="24637"/>
    <cellStyle name="40% - Accent2 148" xfId="24638"/>
    <cellStyle name="40% - Accent2 148 2" xfId="24639"/>
    <cellStyle name="40% - Accent2 148 3" xfId="24640"/>
    <cellStyle name="40% - Accent2 149" xfId="24641"/>
    <cellStyle name="40% - Accent2 149 2" xfId="24642"/>
    <cellStyle name="40% - Accent2 149 3" xfId="24643"/>
    <cellStyle name="40% - Accent2 15" xfId="24644"/>
    <cellStyle name="40% - Accent2 15 2" xfId="24645"/>
    <cellStyle name="40% - Accent2 15 3" xfId="24646"/>
    <cellStyle name="40% - Accent2 150" xfId="24647"/>
    <cellStyle name="40% - Accent2 150 2" xfId="24648"/>
    <cellStyle name="40% - Accent2 150 3" xfId="24649"/>
    <cellStyle name="40% - Accent2 151" xfId="24650"/>
    <cellStyle name="40% - Accent2 151 2" xfId="24651"/>
    <cellStyle name="40% - Accent2 151 3" xfId="24652"/>
    <cellStyle name="40% - Accent2 152" xfId="24653"/>
    <cellStyle name="40% - Accent2 152 2" xfId="24654"/>
    <cellStyle name="40% - Accent2 152 3" xfId="24655"/>
    <cellStyle name="40% - Accent2 153" xfId="24656"/>
    <cellStyle name="40% - Accent2 153 2" xfId="24657"/>
    <cellStyle name="40% - Accent2 153 3" xfId="24658"/>
    <cellStyle name="40% - Accent2 154" xfId="24659"/>
    <cellStyle name="40% - Accent2 154 2" xfId="24660"/>
    <cellStyle name="40% - Accent2 154 3" xfId="24661"/>
    <cellStyle name="40% - Accent2 155" xfId="24662"/>
    <cellStyle name="40% - Accent2 155 2" xfId="24663"/>
    <cellStyle name="40% - Accent2 155 3" xfId="24664"/>
    <cellStyle name="40% - Accent2 156" xfId="24665"/>
    <cellStyle name="40% - Accent2 156 2" xfId="24666"/>
    <cellStyle name="40% - Accent2 156 3" xfId="24667"/>
    <cellStyle name="40% - Accent2 157" xfId="24668"/>
    <cellStyle name="40% - Accent2 157 2" xfId="24669"/>
    <cellStyle name="40% - Accent2 157 3" xfId="24670"/>
    <cellStyle name="40% - Accent2 158" xfId="24671"/>
    <cellStyle name="40% - Accent2 158 2" xfId="24672"/>
    <cellStyle name="40% - Accent2 158 3" xfId="24673"/>
    <cellStyle name="40% - Accent2 159" xfId="24674"/>
    <cellStyle name="40% - Accent2 159 2" xfId="24675"/>
    <cellStyle name="40% - Accent2 159 3" xfId="24676"/>
    <cellStyle name="40% - Accent2 16" xfId="24677"/>
    <cellStyle name="40% - Accent2 16 2" xfId="24678"/>
    <cellStyle name="40% - Accent2 16 3" xfId="24679"/>
    <cellStyle name="40% - Accent2 160" xfId="24680"/>
    <cellStyle name="40% - Accent2 160 2" xfId="24681"/>
    <cellStyle name="40% - Accent2 160 3" xfId="24682"/>
    <cellStyle name="40% - Accent2 161" xfId="24683"/>
    <cellStyle name="40% - Accent2 161 2" xfId="24684"/>
    <cellStyle name="40% - Accent2 161 3" xfId="24685"/>
    <cellStyle name="40% - Accent2 162" xfId="24686"/>
    <cellStyle name="40% - Accent2 162 2" xfId="24687"/>
    <cellStyle name="40% - Accent2 162 3" xfId="24688"/>
    <cellStyle name="40% - Accent2 163" xfId="24689"/>
    <cellStyle name="40% - Accent2 163 2" xfId="24690"/>
    <cellStyle name="40% - Accent2 163 3" xfId="24691"/>
    <cellStyle name="40% - Accent2 164" xfId="24692"/>
    <cellStyle name="40% - Accent2 164 2" xfId="24693"/>
    <cellStyle name="40% - Accent2 164 3" xfId="24694"/>
    <cellStyle name="40% - Accent2 165" xfId="24695"/>
    <cellStyle name="40% - Accent2 165 2" xfId="24696"/>
    <cellStyle name="40% - Accent2 165 3" xfId="24697"/>
    <cellStyle name="40% - Accent2 166" xfId="24698"/>
    <cellStyle name="40% - Accent2 166 2" xfId="24699"/>
    <cellStyle name="40% - Accent2 166 3" xfId="24700"/>
    <cellStyle name="40% - Accent2 167" xfId="24701"/>
    <cellStyle name="40% - Accent2 167 2" xfId="24702"/>
    <cellStyle name="40% - Accent2 167 3" xfId="24703"/>
    <cellStyle name="40% - Accent2 168" xfId="24704"/>
    <cellStyle name="40% - Accent2 168 2" xfId="24705"/>
    <cellStyle name="40% - Accent2 168 3" xfId="24706"/>
    <cellStyle name="40% - Accent2 169" xfId="24707"/>
    <cellStyle name="40% - Accent2 169 2" xfId="24708"/>
    <cellStyle name="40% - Accent2 169 3" xfId="24709"/>
    <cellStyle name="40% - Accent2 17" xfId="24710"/>
    <cellStyle name="40% - Accent2 17 2" xfId="24711"/>
    <cellStyle name="40% - Accent2 17 3" xfId="24712"/>
    <cellStyle name="40% - Accent2 170" xfId="24713"/>
    <cellStyle name="40% - Accent2 170 2" xfId="24714"/>
    <cellStyle name="40% - Accent2 170 3" xfId="24715"/>
    <cellStyle name="40% - Accent2 171" xfId="24716"/>
    <cellStyle name="40% - Accent2 171 2" xfId="24717"/>
    <cellStyle name="40% - Accent2 171 3" xfId="24718"/>
    <cellStyle name="40% - Accent2 172" xfId="24719"/>
    <cellStyle name="40% - Accent2 172 2" xfId="24720"/>
    <cellStyle name="40% - Accent2 172 3" xfId="24721"/>
    <cellStyle name="40% - Accent2 173" xfId="24722"/>
    <cellStyle name="40% - Accent2 173 2" xfId="24723"/>
    <cellStyle name="40% - Accent2 173 3" xfId="24724"/>
    <cellStyle name="40% - Accent2 174" xfId="24725"/>
    <cellStyle name="40% - Accent2 174 2" xfId="24726"/>
    <cellStyle name="40% - Accent2 174 3" xfId="24727"/>
    <cellStyle name="40% - Accent2 175" xfId="24728"/>
    <cellStyle name="40% - Accent2 175 2" xfId="24729"/>
    <cellStyle name="40% - Accent2 175 3" xfId="24730"/>
    <cellStyle name="40% - Accent2 176" xfId="24731"/>
    <cellStyle name="40% - Accent2 176 2" xfId="24732"/>
    <cellStyle name="40% - Accent2 176 3" xfId="24733"/>
    <cellStyle name="40% - Accent2 177" xfId="24734"/>
    <cellStyle name="40% - Accent2 177 2" xfId="24735"/>
    <cellStyle name="40% - Accent2 177 3" xfId="24736"/>
    <cellStyle name="40% - Accent2 178" xfId="24737"/>
    <cellStyle name="40% - Accent2 178 2" xfId="24738"/>
    <cellStyle name="40% - Accent2 178 3" xfId="24739"/>
    <cellStyle name="40% - Accent2 179" xfId="24740"/>
    <cellStyle name="40% - Accent2 179 2" xfId="24741"/>
    <cellStyle name="40% - Accent2 179 3" xfId="24742"/>
    <cellStyle name="40% - Accent2 18" xfId="24743"/>
    <cellStyle name="40% - Accent2 18 2" xfId="24744"/>
    <cellStyle name="40% - Accent2 18 3" xfId="24745"/>
    <cellStyle name="40% - Accent2 180" xfId="24746"/>
    <cellStyle name="40% - Accent2 180 2" xfId="24747"/>
    <cellStyle name="40% - Accent2 180 3" xfId="24748"/>
    <cellStyle name="40% - Accent2 181" xfId="24749"/>
    <cellStyle name="40% - Accent2 181 2" xfId="24750"/>
    <cellStyle name="40% - Accent2 181 3" xfId="24751"/>
    <cellStyle name="40% - Accent2 182" xfId="24752"/>
    <cellStyle name="40% - Accent2 182 2" xfId="24753"/>
    <cellStyle name="40% - Accent2 182 3" xfId="24754"/>
    <cellStyle name="40% - Accent2 183" xfId="24755"/>
    <cellStyle name="40% - Accent2 183 2" xfId="24756"/>
    <cellStyle name="40% - Accent2 183 3" xfId="24757"/>
    <cellStyle name="40% - Accent2 184" xfId="24758"/>
    <cellStyle name="40% - Accent2 184 2" xfId="24759"/>
    <cellStyle name="40% - Accent2 184 3" xfId="24760"/>
    <cellStyle name="40% - Accent2 185" xfId="24761"/>
    <cellStyle name="40% - Accent2 185 2" xfId="24762"/>
    <cellStyle name="40% - Accent2 185 3" xfId="24763"/>
    <cellStyle name="40% - Accent2 186" xfId="24764"/>
    <cellStyle name="40% - Accent2 186 2" xfId="24765"/>
    <cellStyle name="40% - Accent2 186 3" xfId="24766"/>
    <cellStyle name="40% - Accent2 187" xfId="24767"/>
    <cellStyle name="40% - Accent2 187 2" xfId="24768"/>
    <cellStyle name="40% - Accent2 187 3" xfId="24769"/>
    <cellStyle name="40% - Accent2 188" xfId="24770"/>
    <cellStyle name="40% - Accent2 188 2" xfId="24771"/>
    <cellStyle name="40% - Accent2 188 3" xfId="24772"/>
    <cellStyle name="40% - Accent2 189" xfId="24773"/>
    <cellStyle name="40% - Accent2 189 2" xfId="24774"/>
    <cellStyle name="40% - Accent2 189 3" xfId="24775"/>
    <cellStyle name="40% - Accent2 19" xfId="24776"/>
    <cellStyle name="40% - Accent2 19 2" xfId="24777"/>
    <cellStyle name="40% - Accent2 19 3" xfId="24778"/>
    <cellStyle name="40% - Accent2 190" xfId="24779"/>
    <cellStyle name="40% - Accent2 190 2" xfId="24780"/>
    <cellStyle name="40% - Accent2 190 3" xfId="24781"/>
    <cellStyle name="40% - Accent2 191" xfId="24782"/>
    <cellStyle name="40% - Accent2 191 2" xfId="24783"/>
    <cellStyle name="40% - Accent2 191 3" xfId="24784"/>
    <cellStyle name="40% - Accent2 192" xfId="24785"/>
    <cellStyle name="40% - Accent2 192 2" xfId="24786"/>
    <cellStyle name="40% - Accent2 192 3" xfId="24787"/>
    <cellStyle name="40% - Accent2 193" xfId="24788"/>
    <cellStyle name="40% - Accent2 193 2" xfId="24789"/>
    <cellStyle name="40% - Accent2 194" xfId="24790"/>
    <cellStyle name="40% - Accent2 194 2" xfId="24791"/>
    <cellStyle name="40% - Accent2 195" xfId="24792"/>
    <cellStyle name="40% - Accent2 195 2" xfId="24793"/>
    <cellStyle name="40% - Accent2 196" xfId="24794"/>
    <cellStyle name="40% - Accent2 196 2" xfId="24795"/>
    <cellStyle name="40% - Accent2 197" xfId="24796"/>
    <cellStyle name="40% - Accent2 197 2" xfId="24797"/>
    <cellStyle name="40% - Accent2 198" xfId="24798"/>
    <cellStyle name="40% - Accent2 198 2" xfId="24799"/>
    <cellStyle name="40% - Accent2 199" xfId="24800"/>
    <cellStyle name="40% - Accent2 199 2" xfId="24801"/>
    <cellStyle name="40% - Accent2 2" xfId="166"/>
    <cellStyle name="40% - Accent2 2 10" xfId="3314"/>
    <cellStyle name="40% - Accent2 2 11" xfId="3765"/>
    <cellStyle name="40% - Accent2 2 12" xfId="4547"/>
    <cellStyle name="40% - Accent2 2 13" xfId="964"/>
    <cellStyle name="40% - Accent2 2 14" xfId="6848"/>
    <cellStyle name="40% - Accent2 2 15" xfId="7593"/>
    <cellStyle name="40% - Accent2 2 16" xfId="7680"/>
    <cellStyle name="40% - Accent2 2 17" xfId="7675"/>
    <cellStyle name="40% - Accent2 2 18" xfId="6864"/>
    <cellStyle name="40% - Accent2 2 19" xfId="7412"/>
    <cellStyle name="40% - Accent2 2 2" xfId="740"/>
    <cellStyle name="40% - Accent2 2 2 2" xfId="2090"/>
    <cellStyle name="40% - Accent2 2 2 2 2" xfId="3041"/>
    <cellStyle name="40% - Accent2 2 2 2 2 2" xfId="4931"/>
    <cellStyle name="40% - Accent2 2 2 2 2 3" xfId="5730"/>
    <cellStyle name="40% - Accent2 2 2 2 2 4" xfId="6360"/>
    <cellStyle name="40% - Accent2 2 2 2 3" xfId="4179"/>
    <cellStyle name="40% - Accent2 2 2 2 4" xfId="4441"/>
    <cellStyle name="40% - Accent2 2 2 2 5" xfId="5319"/>
    <cellStyle name="40% - Accent2 2 2 3" xfId="2047"/>
    <cellStyle name="40% - Accent2 2 2 3 2" xfId="3015"/>
    <cellStyle name="40% - Accent2 2 2 3 2 2" xfId="4905"/>
    <cellStyle name="40% - Accent2 2 2 3 2 3" xfId="5704"/>
    <cellStyle name="40% - Accent2 2 2 3 2 4" xfId="6334"/>
    <cellStyle name="40% - Accent2 2 2 3 3" xfId="4144"/>
    <cellStyle name="40% - Accent2 2 2 3 4" xfId="4856"/>
    <cellStyle name="40% - Accent2 2 2 3 5" xfId="5661"/>
    <cellStyle name="40% - Accent2 2 2 4" xfId="2713"/>
    <cellStyle name="40% - Accent2 2 2 4 2" xfId="4659"/>
    <cellStyle name="40% - Accent2 2 2 4 3" xfId="5501"/>
    <cellStyle name="40% - Accent2 2 2 4 4" xfId="6184"/>
    <cellStyle name="40% - Accent2 2 2 5" xfId="3507"/>
    <cellStyle name="40% - Accent2 2 2 6" xfId="3643"/>
    <cellStyle name="40% - Accent2 2 2 7" xfId="4511"/>
    <cellStyle name="40% - Accent2 2 2 8" xfId="1163"/>
    <cellStyle name="40% - Accent2 2 2 9" xfId="24802"/>
    <cellStyle name="40% - Accent2 2 20" xfId="7014"/>
    <cellStyle name="40% - Accent2 2 21" xfId="7407"/>
    <cellStyle name="40% - Accent2 2 22" xfId="7562"/>
    <cellStyle name="40% - Accent2 2 23" xfId="9943"/>
    <cellStyle name="40% - Accent2 2 3" xfId="1092"/>
    <cellStyle name="40% - Accent2 2 3 2" xfId="2115"/>
    <cellStyle name="40% - Accent2 2 3 2 2" xfId="3067"/>
    <cellStyle name="40% - Accent2 2 3 2 2 2" xfId="4957"/>
    <cellStyle name="40% - Accent2 2 3 2 2 3" xfId="5756"/>
    <cellStyle name="40% - Accent2 2 3 2 2 4" xfId="6386"/>
    <cellStyle name="40% - Accent2 2 3 2 3" xfId="4205"/>
    <cellStyle name="40% - Accent2 2 3 2 4" xfId="4323"/>
    <cellStyle name="40% - Accent2 2 3 2 5" xfId="5228"/>
    <cellStyle name="40% - Accent2 2 3 3" xfId="2150"/>
    <cellStyle name="40% - Accent2 2 3 3 2" xfId="3098"/>
    <cellStyle name="40% - Accent2 2 3 3 2 2" xfId="4988"/>
    <cellStyle name="40% - Accent2 2 3 3 2 3" xfId="5787"/>
    <cellStyle name="40% - Accent2 2 3 3 2 4" xfId="6417"/>
    <cellStyle name="40% - Accent2 2 3 3 3" xfId="4239"/>
    <cellStyle name="40% - Accent2 2 3 3 4" xfId="3350"/>
    <cellStyle name="40% - Accent2 2 3 3 5" xfId="3484"/>
    <cellStyle name="40% - Accent2 2 3 4" xfId="2735"/>
    <cellStyle name="40% - Accent2 2 3 4 2" xfId="4682"/>
    <cellStyle name="40% - Accent2 2 3 4 3" xfId="5524"/>
    <cellStyle name="40% - Accent2 2 3 4 4" xfId="6207"/>
    <cellStyle name="40% - Accent2 2 3 5" xfId="3538"/>
    <cellStyle name="40% - Accent2 2 3 6" xfId="3451"/>
    <cellStyle name="40% - Accent2 2 3 7" xfId="4604"/>
    <cellStyle name="40% - Accent2 2 4" xfId="1733"/>
    <cellStyle name="40% - Accent2 2 4 2" xfId="2199"/>
    <cellStyle name="40% - Accent2 2 4 2 2" xfId="3143"/>
    <cellStyle name="40% - Accent2 2 4 2 2 2" xfId="5033"/>
    <cellStyle name="40% - Accent2 2 4 2 2 3" xfId="5832"/>
    <cellStyle name="40% - Accent2 2 4 2 2 4" xfId="6462"/>
    <cellStyle name="40% - Accent2 2 4 2 3" xfId="4285"/>
    <cellStyle name="40% - Accent2 2 4 2 4" xfId="5195"/>
    <cellStyle name="40% - Accent2 2 4 2 5" xfId="5994"/>
    <cellStyle name="40% - Accent2 2 4 3" xfId="2438"/>
    <cellStyle name="40% - Accent2 2 4 3 2" xfId="3230"/>
    <cellStyle name="40% - Accent2 2 4 3 2 2" xfId="5120"/>
    <cellStyle name="40% - Accent2 2 4 3 2 3" xfId="5919"/>
    <cellStyle name="40% - Accent2 2 4 3 2 4" xfId="6549"/>
    <cellStyle name="40% - Accent2 2 4 3 3" xfId="4461"/>
    <cellStyle name="40% - Accent2 2 4 3 4" xfId="5339"/>
    <cellStyle name="40% - Accent2 2 4 3 5" xfId="6081"/>
    <cellStyle name="40% - Accent2 2 4 4" xfId="2765"/>
    <cellStyle name="40% - Accent2 2 4 4 2" xfId="4712"/>
    <cellStyle name="40% - Accent2 2 4 4 3" xfId="5554"/>
    <cellStyle name="40% - Accent2 2 4 4 4" xfId="6237"/>
    <cellStyle name="40% - Accent2 2 4 5" xfId="3856"/>
    <cellStyle name="40% - Accent2 2 4 6" xfId="3602"/>
    <cellStyle name="40% - Accent2 2 4 7" xfId="3416"/>
    <cellStyle name="40% - Accent2 2 5" xfId="1869"/>
    <cellStyle name="40% - Accent2 2 5 2" xfId="2294"/>
    <cellStyle name="40% - Accent2 2 5 2 2" xfId="3189"/>
    <cellStyle name="40% - Accent2 2 5 2 2 2" xfId="5079"/>
    <cellStyle name="40% - Accent2 2 5 2 2 3" xfId="5878"/>
    <cellStyle name="40% - Accent2 2 5 2 2 4" xfId="6508"/>
    <cellStyle name="40% - Accent2 2 5 2 3" xfId="4362"/>
    <cellStyle name="40% - Accent2 2 5 2 4" xfId="5260"/>
    <cellStyle name="40% - Accent2 2 5 2 5" xfId="6040"/>
    <cellStyle name="40% - Accent2 2 5 3" xfId="2529"/>
    <cellStyle name="40% - Accent2 2 5 3 2" xfId="3272"/>
    <cellStyle name="40% - Accent2 2 5 3 2 2" xfId="5162"/>
    <cellStyle name="40% - Accent2 2 5 3 2 3" xfId="5961"/>
    <cellStyle name="40% - Accent2 2 5 3 2 4" xfId="6591"/>
    <cellStyle name="40% - Accent2 2 5 3 3" xfId="4527"/>
    <cellStyle name="40% - Accent2 2 5 3 4" xfId="5396"/>
    <cellStyle name="40% - Accent2 2 5 3 5" xfId="6123"/>
    <cellStyle name="40% - Accent2 2 5 4" xfId="2856"/>
    <cellStyle name="40% - Accent2 2 5 4 2" xfId="4783"/>
    <cellStyle name="40% - Accent2 2 5 4 3" xfId="5614"/>
    <cellStyle name="40% - Accent2 2 5 4 4" xfId="6279"/>
    <cellStyle name="40% - Accent2 2 5 5" xfId="3975"/>
    <cellStyle name="40% - Accent2 2 5 6" xfId="4389"/>
    <cellStyle name="40% - Accent2 2 5 7" xfId="5285"/>
    <cellStyle name="40% - Accent2 2 6" xfId="1750"/>
    <cellStyle name="40% - Accent2 2 6 2" xfId="2213"/>
    <cellStyle name="40% - Accent2 2 6 2 2" xfId="3157"/>
    <cellStyle name="40% - Accent2 2 6 2 2 2" xfId="5047"/>
    <cellStyle name="40% - Accent2 2 6 2 2 3" xfId="5846"/>
    <cellStyle name="40% - Accent2 2 6 2 2 4" xfId="6476"/>
    <cellStyle name="40% - Accent2 2 6 2 3" xfId="4299"/>
    <cellStyle name="40% - Accent2 2 6 2 4" xfId="5209"/>
    <cellStyle name="40% - Accent2 2 6 2 5" xfId="6008"/>
    <cellStyle name="40% - Accent2 2 6 3" xfId="2451"/>
    <cellStyle name="40% - Accent2 2 6 3 2" xfId="3243"/>
    <cellStyle name="40% - Accent2 2 6 3 2 2" xfId="5133"/>
    <cellStyle name="40% - Accent2 2 6 3 2 3" xfId="5932"/>
    <cellStyle name="40% - Accent2 2 6 3 2 4" xfId="6562"/>
    <cellStyle name="40% - Accent2 2 6 3 3" xfId="4474"/>
    <cellStyle name="40% - Accent2 2 6 3 4" xfId="5352"/>
    <cellStyle name="40% - Accent2 2 6 3 5" xfId="6094"/>
    <cellStyle name="40% - Accent2 2 6 4" xfId="2778"/>
    <cellStyle name="40% - Accent2 2 6 4 2" xfId="4725"/>
    <cellStyle name="40% - Accent2 2 6 4 3" xfId="5567"/>
    <cellStyle name="40% - Accent2 2 6 4 4" xfId="6250"/>
    <cellStyle name="40% - Accent2 2 6 5" xfId="3872"/>
    <cellStyle name="40% - Accent2 2 6 6" xfId="4579"/>
    <cellStyle name="40% - Accent2 2 6 7" xfId="5434"/>
    <cellStyle name="40% - Accent2 2 7" xfId="2017"/>
    <cellStyle name="40% - Accent2 2 7 2" xfId="2996"/>
    <cellStyle name="40% - Accent2 2 7 2 2" xfId="4886"/>
    <cellStyle name="40% - Accent2 2 7 2 3" xfId="5685"/>
    <cellStyle name="40% - Accent2 2 7 2 4" xfId="6315"/>
    <cellStyle name="40% - Accent2 2 7 3" xfId="4121"/>
    <cellStyle name="40% - Accent2 2 7 4" xfId="3809"/>
    <cellStyle name="40% - Accent2 2 7 5" xfId="3748"/>
    <cellStyle name="40% - Accent2 2 8" xfId="2164"/>
    <cellStyle name="40% - Accent2 2 8 2" xfId="3110"/>
    <cellStyle name="40% - Accent2 2 8 2 2" xfId="5000"/>
    <cellStyle name="40% - Accent2 2 8 2 3" xfId="5799"/>
    <cellStyle name="40% - Accent2 2 8 2 4" xfId="6429"/>
    <cellStyle name="40% - Accent2 2 8 3" xfId="4252"/>
    <cellStyle name="40% - Accent2 2 8 4" xfId="3337"/>
    <cellStyle name="40% - Accent2 2 8 5" xfId="3693"/>
    <cellStyle name="40% - Accent2 2 9" xfId="2669"/>
    <cellStyle name="40% - Accent2 2 9 2" xfId="4625"/>
    <cellStyle name="40% - Accent2 2 9 3" xfId="5468"/>
    <cellStyle name="40% - Accent2 2 9 4" xfId="6158"/>
    <cellStyle name="40% - Accent2 20" xfId="24803"/>
    <cellStyle name="40% - Accent2 20 2" xfId="24804"/>
    <cellStyle name="40% - Accent2 20 3" xfId="24805"/>
    <cellStyle name="40% - Accent2 200" xfId="24806"/>
    <cellStyle name="40% - Accent2 200 2" xfId="24807"/>
    <cellStyle name="40% - Accent2 201" xfId="24808"/>
    <cellStyle name="40% - Accent2 201 2" xfId="24809"/>
    <cellStyle name="40% - Accent2 202" xfId="24810"/>
    <cellStyle name="40% - Accent2 202 2" xfId="24811"/>
    <cellStyle name="40% - Accent2 203" xfId="24812"/>
    <cellStyle name="40% - Accent2 203 2" xfId="24813"/>
    <cellStyle name="40% - Accent2 204" xfId="24814"/>
    <cellStyle name="40% - Accent2 204 2" xfId="24815"/>
    <cellStyle name="40% - Accent2 205" xfId="24816"/>
    <cellStyle name="40% - Accent2 205 2" xfId="24817"/>
    <cellStyle name="40% - Accent2 206" xfId="24818"/>
    <cellStyle name="40% - Accent2 206 2" xfId="24819"/>
    <cellStyle name="40% - Accent2 207" xfId="24820"/>
    <cellStyle name="40% - Accent2 207 2" xfId="24821"/>
    <cellStyle name="40% - Accent2 208" xfId="24822"/>
    <cellStyle name="40% - Accent2 208 2" xfId="24823"/>
    <cellStyle name="40% - Accent2 209" xfId="24824"/>
    <cellStyle name="40% - Accent2 209 2" xfId="24825"/>
    <cellStyle name="40% - Accent2 21" xfId="24826"/>
    <cellStyle name="40% - Accent2 21 2" xfId="24827"/>
    <cellStyle name="40% - Accent2 21 3" xfId="24828"/>
    <cellStyle name="40% - Accent2 210" xfId="24829"/>
    <cellStyle name="40% - Accent2 210 2" xfId="24830"/>
    <cellStyle name="40% - Accent2 211" xfId="24831"/>
    <cellStyle name="40% - Accent2 211 2" xfId="24832"/>
    <cellStyle name="40% - Accent2 212" xfId="24833"/>
    <cellStyle name="40% - Accent2 212 2" xfId="24834"/>
    <cellStyle name="40% - Accent2 213" xfId="24835"/>
    <cellStyle name="40% - Accent2 213 2" xfId="24836"/>
    <cellStyle name="40% - Accent2 214" xfId="24837"/>
    <cellStyle name="40% - Accent2 214 2" xfId="24838"/>
    <cellStyle name="40% - Accent2 215" xfId="24839"/>
    <cellStyle name="40% - Accent2 215 2" xfId="24840"/>
    <cellStyle name="40% - Accent2 216" xfId="24841"/>
    <cellStyle name="40% - Accent2 216 2" xfId="24842"/>
    <cellStyle name="40% - Accent2 217" xfId="24843"/>
    <cellStyle name="40% - Accent2 217 2" xfId="24844"/>
    <cellStyle name="40% - Accent2 218" xfId="24845"/>
    <cellStyle name="40% - Accent2 218 2" xfId="24846"/>
    <cellStyle name="40% - Accent2 219" xfId="24847"/>
    <cellStyle name="40% - Accent2 219 2" xfId="24848"/>
    <cellStyle name="40% - Accent2 22" xfId="24849"/>
    <cellStyle name="40% - Accent2 22 2" xfId="24850"/>
    <cellStyle name="40% - Accent2 22 3" xfId="24851"/>
    <cellStyle name="40% - Accent2 220" xfId="24852"/>
    <cellStyle name="40% - Accent2 220 2" xfId="24853"/>
    <cellStyle name="40% - Accent2 221" xfId="24854"/>
    <cellStyle name="40% - Accent2 221 2" xfId="24855"/>
    <cellStyle name="40% - Accent2 222" xfId="24856"/>
    <cellStyle name="40% - Accent2 222 2" xfId="24857"/>
    <cellStyle name="40% - Accent2 223" xfId="24858"/>
    <cellStyle name="40% - Accent2 223 2" xfId="24859"/>
    <cellStyle name="40% - Accent2 224" xfId="24860"/>
    <cellStyle name="40% - Accent2 224 2" xfId="24861"/>
    <cellStyle name="40% - Accent2 225" xfId="24862"/>
    <cellStyle name="40% - Accent2 225 2" xfId="24863"/>
    <cellStyle name="40% - Accent2 226" xfId="24864"/>
    <cellStyle name="40% - Accent2 226 2" xfId="24865"/>
    <cellStyle name="40% - Accent2 227" xfId="24866"/>
    <cellStyle name="40% - Accent2 227 2" xfId="24867"/>
    <cellStyle name="40% - Accent2 228" xfId="24868"/>
    <cellStyle name="40% - Accent2 228 2" xfId="24869"/>
    <cellStyle name="40% - Accent2 229" xfId="24870"/>
    <cellStyle name="40% - Accent2 229 2" xfId="24871"/>
    <cellStyle name="40% - Accent2 23" xfId="24872"/>
    <cellStyle name="40% - Accent2 23 2" xfId="24873"/>
    <cellStyle name="40% - Accent2 23 3" xfId="24874"/>
    <cellStyle name="40% - Accent2 230" xfId="24875"/>
    <cellStyle name="40% - Accent2 230 2" xfId="24876"/>
    <cellStyle name="40% - Accent2 231" xfId="24877"/>
    <cellStyle name="40% - Accent2 231 2" xfId="24878"/>
    <cellStyle name="40% - Accent2 232" xfId="24879"/>
    <cellStyle name="40% - Accent2 232 2" xfId="24880"/>
    <cellStyle name="40% - Accent2 233" xfId="24881"/>
    <cellStyle name="40% - Accent2 233 2" xfId="24882"/>
    <cellStyle name="40% - Accent2 234" xfId="24883"/>
    <cellStyle name="40% - Accent2 234 2" xfId="24884"/>
    <cellStyle name="40% - Accent2 235" xfId="24885"/>
    <cellStyle name="40% - Accent2 235 2" xfId="24886"/>
    <cellStyle name="40% - Accent2 236" xfId="24887"/>
    <cellStyle name="40% - Accent2 236 2" xfId="24888"/>
    <cellStyle name="40% - Accent2 237" xfId="24889"/>
    <cellStyle name="40% - Accent2 237 2" xfId="24890"/>
    <cellStyle name="40% - Accent2 238" xfId="24891"/>
    <cellStyle name="40% - Accent2 238 2" xfId="24892"/>
    <cellStyle name="40% - Accent2 239" xfId="24893"/>
    <cellStyle name="40% - Accent2 239 2" xfId="24894"/>
    <cellStyle name="40% - Accent2 24" xfId="24895"/>
    <cellStyle name="40% - Accent2 24 2" xfId="24896"/>
    <cellStyle name="40% - Accent2 24 3" xfId="24897"/>
    <cellStyle name="40% - Accent2 240" xfId="24898"/>
    <cellStyle name="40% - Accent2 240 2" xfId="24899"/>
    <cellStyle name="40% - Accent2 241" xfId="24900"/>
    <cellStyle name="40% - Accent2 241 2" xfId="24901"/>
    <cellStyle name="40% - Accent2 242" xfId="24902"/>
    <cellStyle name="40% - Accent2 242 2" xfId="24903"/>
    <cellStyle name="40% - Accent2 243" xfId="24904"/>
    <cellStyle name="40% - Accent2 243 2" xfId="24905"/>
    <cellStyle name="40% - Accent2 244" xfId="24906"/>
    <cellStyle name="40% - Accent2 244 2" xfId="24907"/>
    <cellStyle name="40% - Accent2 245" xfId="24908"/>
    <cellStyle name="40% - Accent2 245 2" xfId="24909"/>
    <cellStyle name="40% - Accent2 246" xfId="24910"/>
    <cellStyle name="40% - Accent2 246 2" xfId="24911"/>
    <cellStyle name="40% - Accent2 247" xfId="24912"/>
    <cellStyle name="40% - Accent2 247 2" xfId="24913"/>
    <cellStyle name="40% - Accent2 248" xfId="24914"/>
    <cellStyle name="40% - Accent2 248 2" xfId="24915"/>
    <cellStyle name="40% - Accent2 249" xfId="24916"/>
    <cellStyle name="40% - Accent2 249 2" xfId="24917"/>
    <cellStyle name="40% - Accent2 25" xfId="24918"/>
    <cellStyle name="40% - Accent2 25 2" xfId="24919"/>
    <cellStyle name="40% - Accent2 25 3" xfId="24920"/>
    <cellStyle name="40% - Accent2 250" xfId="24921"/>
    <cellStyle name="40% - Accent2 250 2" xfId="24922"/>
    <cellStyle name="40% - Accent2 251" xfId="24923"/>
    <cellStyle name="40% - Accent2 251 2" xfId="24924"/>
    <cellStyle name="40% - Accent2 252" xfId="24925"/>
    <cellStyle name="40% - Accent2 252 2" xfId="24926"/>
    <cellStyle name="40% - Accent2 253" xfId="24927"/>
    <cellStyle name="40% - Accent2 253 2" xfId="24928"/>
    <cellStyle name="40% - Accent2 254" xfId="24929"/>
    <cellStyle name="40% - Accent2 254 2" xfId="24930"/>
    <cellStyle name="40% - Accent2 255" xfId="24931"/>
    <cellStyle name="40% - Accent2 255 2" xfId="24932"/>
    <cellStyle name="40% - Accent2 256" xfId="24933"/>
    <cellStyle name="40% - Accent2 257" xfId="24934"/>
    <cellStyle name="40% - Accent2 258" xfId="24935"/>
    <cellStyle name="40% - Accent2 259" xfId="24936"/>
    <cellStyle name="40% - Accent2 26" xfId="24937"/>
    <cellStyle name="40% - Accent2 26 2" xfId="24938"/>
    <cellStyle name="40% - Accent2 26 3" xfId="24939"/>
    <cellStyle name="40% - Accent2 260" xfId="24940"/>
    <cellStyle name="40% - Accent2 261" xfId="24941"/>
    <cellStyle name="40% - Accent2 262" xfId="24942"/>
    <cellStyle name="40% - Accent2 263" xfId="24943"/>
    <cellStyle name="40% - Accent2 264" xfId="24944"/>
    <cellStyle name="40% - Accent2 27" xfId="24945"/>
    <cellStyle name="40% - Accent2 27 2" xfId="24946"/>
    <cellStyle name="40% - Accent2 27 3" xfId="24947"/>
    <cellStyle name="40% - Accent2 28" xfId="24948"/>
    <cellStyle name="40% - Accent2 28 2" xfId="24949"/>
    <cellStyle name="40% - Accent2 28 3" xfId="24950"/>
    <cellStyle name="40% - Accent2 29" xfId="24951"/>
    <cellStyle name="40% - Accent2 29 2" xfId="24952"/>
    <cellStyle name="40% - Accent2 29 3" xfId="24953"/>
    <cellStyle name="40% - Accent2 3" xfId="741"/>
    <cellStyle name="40% - Accent2 3 10" xfId="3315"/>
    <cellStyle name="40% - Accent2 3 11" xfId="3760"/>
    <cellStyle name="40% - Accent2 3 12" xfId="4859"/>
    <cellStyle name="40% - Accent2 3 13" xfId="1162"/>
    <cellStyle name="40% - Accent2 3 14" xfId="14937"/>
    <cellStyle name="40% - Accent2 3 2" xfId="1082"/>
    <cellStyle name="40% - Accent2 3 2 2" xfId="2091"/>
    <cellStyle name="40% - Accent2 3 2 2 2" xfId="3042"/>
    <cellStyle name="40% - Accent2 3 2 2 2 2" xfId="4932"/>
    <cellStyle name="40% - Accent2 3 2 2 2 3" xfId="5731"/>
    <cellStyle name="40% - Accent2 3 2 2 2 4" xfId="6361"/>
    <cellStyle name="40% - Accent2 3 2 2 3" xfId="4180"/>
    <cellStyle name="40% - Accent2 3 2 2 4" xfId="4842"/>
    <cellStyle name="40% - Accent2 3 2 2 5" xfId="5654"/>
    <cellStyle name="40% - Accent2 3 2 3" xfId="2046"/>
    <cellStyle name="40% - Accent2 3 2 3 2" xfId="3014"/>
    <cellStyle name="40% - Accent2 3 2 3 2 2" xfId="4904"/>
    <cellStyle name="40% - Accent2 3 2 3 2 3" xfId="5703"/>
    <cellStyle name="40% - Accent2 3 2 3 2 4" xfId="6333"/>
    <cellStyle name="40% - Accent2 3 2 3 3" xfId="4143"/>
    <cellStyle name="40% - Accent2 3 2 3 4" xfId="3817"/>
    <cellStyle name="40% - Accent2 3 2 3 5" xfId="3824"/>
    <cellStyle name="40% - Accent2 3 2 4" xfId="2714"/>
    <cellStyle name="40% - Accent2 3 2 4 2" xfId="4660"/>
    <cellStyle name="40% - Accent2 3 2 4 3" xfId="5502"/>
    <cellStyle name="40% - Accent2 3 2 4 4" xfId="6185"/>
    <cellStyle name="40% - Accent2 3 2 5" xfId="3508"/>
    <cellStyle name="40% - Accent2 3 2 6" xfId="3637"/>
    <cellStyle name="40% - Accent2 3 2 7" xfId="3741"/>
    <cellStyle name="40% - Accent2 3 2 8" xfId="24954"/>
    <cellStyle name="40% - Accent2 3 3" xfId="990"/>
    <cellStyle name="40% - Accent2 3 3 2" xfId="2114"/>
    <cellStyle name="40% - Accent2 3 3 2 2" xfId="3066"/>
    <cellStyle name="40% - Accent2 3 3 2 2 2" xfId="4956"/>
    <cellStyle name="40% - Accent2 3 3 2 2 3" xfId="5755"/>
    <cellStyle name="40% - Accent2 3 3 2 2 4" xfId="6385"/>
    <cellStyle name="40% - Accent2 3 3 2 3" xfId="4204"/>
    <cellStyle name="40% - Accent2 3 3 2 4" xfId="4494"/>
    <cellStyle name="40% - Accent2 3 3 2 5" xfId="5369"/>
    <cellStyle name="40% - Accent2 3 3 3" xfId="2151"/>
    <cellStyle name="40% - Accent2 3 3 3 2" xfId="3099"/>
    <cellStyle name="40% - Accent2 3 3 3 2 2" xfId="4989"/>
    <cellStyle name="40% - Accent2 3 3 3 2 3" xfId="5788"/>
    <cellStyle name="40% - Accent2 3 3 3 2 4" xfId="6418"/>
    <cellStyle name="40% - Accent2 3 3 3 3" xfId="4240"/>
    <cellStyle name="40% - Accent2 3 3 3 4" xfId="3349"/>
    <cellStyle name="40% - Accent2 3 3 3 5" xfId="3485"/>
    <cellStyle name="40% - Accent2 3 3 4" xfId="2734"/>
    <cellStyle name="40% - Accent2 3 3 4 2" xfId="4681"/>
    <cellStyle name="40% - Accent2 3 3 4 3" xfId="5523"/>
    <cellStyle name="40% - Accent2 3 3 4 4" xfId="6206"/>
    <cellStyle name="40% - Accent2 3 3 5" xfId="3537"/>
    <cellStyle name="40% - Accent2 3 3 6" xfId="3452"/>
    <cellStyle name="40% - Accent2 3 3 7" xfId="4439"/>
    <cellStyle name="40% - Accent2 3 4" xfId="1734"/>
    <cellStyle name="40% - Accent2 3 4 2" xfId="2200"/>
    <cellStyle name="40% - Accent2 3 4 2 2" xfId="3144"/>
    <cellStyle name="40% - Accent2 3 4 2 2 2" xfId="5034"/>
    <cellStyle name="40% - Accent2 3 4 2 2 3" xfId="5833"/>
    <cellStyle name="40% - Accent2 3 4 2 2 4" xfId="6463"/>
    <cellStyle name="40% - Accent2 3 4 2 3" xfId="4286"/>
    <cellStyle name="40% - Accent2 3 4 2 4" xfId="5196"/>
    <cellStyle name="40% - Accent2 3 4 2 5" xfId="5995"/>
    <cellStyle name="40% - Accent2 3 4 3" xfId="2439"/>
    <cellStyle name="40% - Accent2 3 4 3 2" xfId="3231"/>
    <cellStyle name="40% - Accent2 3 4 3 2 2" xfId="5121"/>
    <cellStyle name="40% - Accent2 3 4 3 2 3" xfId="5920"/>
    <cellStyle name="40% - Accent2 3 4 3 2 4" xfId="6550"/>
    <cellStyle name="40% - Accent2 3 4 3 3" xfId="4462"/>
    <cellStyle name="40% - Accent2 3 4 3 4" xfId="5340"/>
    <cellStyle name="40% - Accent2 3 4 3 5" xfId="6082"/>
    <cellStyle name="40% - Accent2 3 4 4" xfId="2766"/>
    <cellStyle name="40% - Accent2 3 4 4 2" xfId="4713"/>
    <cellStyle name="40% - Accent2 3 4 4 3" xfId="5555"/>
    <cellStyle name="40% - Accent2 3 4 4 4" xfId="6238"/>
    <cellStyle name="40% - Accent2 3 4 5" xfId="3857"/>
    <cellStyle name="40% - Accent2 3 4 6" xfId="3594"/>
    <cellStyle name="40% - Accent2 3 4 7" xfId="3420"/>
    <cellStyle name="40% - Accent2 3 5" xfId="1866"/>
    <cellStyle name="40% - Accent2 3 5 2" xfId="2291"/>
    <cellStyle name="40% - Accent2 3 5 2 2" xfId="3187"/>
    <cellStyle name="40% - Accent2 3 5 2 2 2" xfId="5077"/>
    <cellStyle name="40% - Accent2 3 5 2 2 3" xfId="5876"/>
    <cellStyle name="40% - Accent2 3 5 2 2 4" xfId="6506"/>
    <cellStyle name="40% - Accent2 3 5 2 3" xfId="4359"/>
    <cellStyle name="40% - Accent2 3 5 2 4" xfId="5257"/>
    <cellStyle name="40% - Accent2 3 5 2 5" xfId="6038"/>
    <cellStyle name="40% - Accent2 3 5 3" xfId="2526"/>
    <cellStyle name="40% - Accent2 3 5 3 2" xfId="3270"/>
    <cellStyle name="40% - Accent2 3 5 3 2 2" xfId="5160"/>
    <cellStyle name="40% - Accent2 3 5 3 2 3" xfId="5959"/>
    <cellStyle name="40% - Accent2 3 5 3 2 4" xfId="6589"/>
    <cellStyle name="40% - Accent2 3 5 3 3" xfId="4524"/>
    <cellStyle name="40% - Accent2 3 5 3 4" xfId="5393"/>
    <cellStyle name="40% - Accent2 3 5 3 5" xfId="6121"/>
    <cellStyle name="40% - Accent2 3 5 4" xfId="2853"/>
    <cellStyle name="40% - Accent2 3 5 4 2" xfId="4780"/>
    <cellStyle name="40% - Accent2 3 5 4 3" xfId="5611"/>
    <cellStyle name="40% - Accent2 3 5 4 4" xfId="6277"/>
    <cellStyle name="40% - Accent2 3 5 5" xfId="3972"/>
    <cellStyle name="40% - Accent2 3 5 6" xfId="4416"/>
    <cellStyle name="40% - Accent2 3 5 7" xfId="5304"/>
    <cellStyle name="40% - Accent2 3 6" xfId="1751"/>
    <cellStyle name="40% - Accent2 3 6 2" xfId="2214"/>
    <cellStyle name="40% - Accent2 3 6 2 2" xfId="3158"/>
    <cellStyle name="40% - Accent2 3 6 2 2 2" xfId="5048"/>
    <cellStyle name="40% - Accent2 3 6 2 2 3" xfId="5847"/>
    <cellStyle name="40% - Accent2 3 6 2 2 4" xfId="6477"/>
    <cellStyle name="40% - Accent2 3 6 2 3" xfId="4300"/>
    <cellStyle name="40% - Accent2 3 6 2 4" xfId="5210"/>
    <cellStyle name="40% - Accent2 3 6 2 5" xfId="6009"/>
    <cellStyle name="40% - Accent2 3 6 3" xfId="2452"/>
    <cellStyle name="40% - Accent2 3 6 3 2" xfId="3244"/>
    <cellStyle name="40% - Accent2 3 6 3 2 2" xfId="5134"/>
    <cellStyle name="40% - Accent2 3 6 3 2 3" xfId="5933"/>
    <cellStyle name="40% - Accent2 3 6 3 2 4" xfId="6563"/>
    <cellStyle name="40% - Accent2 3 6 3 3" xfId="4475"/>
    <cellStyle name="40% - Accent2 3 6 3 4" xfId="5353"/>
    <cellStyle name="40% - Accent2 3 6 3 5" xfId="6095"/>
    <cellStyle name="40% - Accent2 3 6 4" xfId="2779"/>
    <cellStyle name="40% - Accent2 3 6 4 2" xfId="4726"/>
    <cellStyle name="40% - Accent2 3 6 4 3" xfId="5568"/>
    <cellStyle name="40% - Accent2 3 6 4 4" xfId="6251"/>
    <cellStyle name="40% - Accent2 3 6 5" xfId="3873"/>
    <cellStyle name="40% - Accent2 3 6 6" xfId="4417"/>
    <cellStyle name="40% - Accent2 3 6 7" xfId="5305"/>
    <cellStyle name="40% - Accent2 3 7" xfId="2018"/>
    <cellStyle name="40% - Accent2 3 7 2" xfId="2997"/>
    <cellStyle name="40% - Accent2 3 7 2 2" xfId="4887"/>
    <cellStyle name="40% - Accent2 3 7 2 3" xfId="5686"/>
    <cellStyle name="40% - Accent2 3 7 2 4" xfId="6316"/>
    <cellStyle name="40% - Accent2 3 7 3" xfId="4122"/>
    <cellStyle name="40% - Accent2 3 7 4" xfId="3821"/>
    <cellStyle name="40% - Accent2 3 7 5" xfId="3690"/>
    <cellStyle name="40% - Accent2 3 8" xfId="2162"/>
    <cellStyle name="40% - Accent2 3 8 2" xfId="3109"/>
    <cellStyle name="40% - Accent2 3 8 2 2" xfId="4999"/>
    <cellStyle name="40% - Accent2 3 8 2 3" xfId="5798"/>
    <cellStyle name="40% - Accent2 3 8 2 4" xfId="6428"/>
    <cellStyle name="40% - Accent2 3 8 3" xfId="4250"/>
    <cellStyle name="40% - Accent2 3 8 4" xfId="3339"/>
    <cellStyle name="40% - Accent2 3 8 5" xfId="3487"/>
    <cellStyle name="40% - Accent2 3 9" xfId="2670"/>
    <cellStyle name="40% - Accent2 3 9 2" xfId="4626"/>
    <cellStyle name="40% - Accent2 3 9 3" xfId="5469"/>
    <cellStyle name="40% - Accent2 3 9 4" xfId="6159"/>
    <cellStyle name="40% - Accent2 30" xfId="24955"/>
    <cellStyle name="40% - Accent2 30 2" xfId="24956"/>
    <cellStyle name="40% - Accent2 30 3" xfId="24957"/>
    <cellStyle name="40% - Accent2 31" xfId="24958"/>
    <cellStyle name="40% - Accent2 31 2" xfId="24959"/>
    <cellStyle name="40% - Accent2 31 3" xfId="24960"/>
    <cellStyle name="40% - Accent2 32" xfId="24961"/>
    <cellStyle name="40% - Accent2 32 2" xfId="24962"/>
    <cellStyle name="40% - Accent2 32 3" xfId="24963"/>
    <cellStyle name="40% - Accent2 33" xfId="24964"/>
    <cellStyle name="40% - Accent2 33 2" xfId="24965"/>
    <cellStyle name="40% - Accent2 33 3" xfId="24966"/>
    <cellStyle name="40% - Accent2 34" xfId="24967"/>
    <cellStyle name="40% - Accent2 34 2" xfId="24968"/>
    <cellStyle name="40% - Accent2 34 3" xfId="24969"/>
    <cellStyle name="40% - Accent2 35" xfId="24970"/>
    <cellStyle name="40% - Accent2 35 2" xfId="24971"/>
    <cellStyle name="40% - Accent2 35 3" xfId="24972"/>
    <cellStyle name="40% - Accent2 36" xfId="24973"/>
    <cellStyle name="40% - Accent2 36 2" xfId="24974"/>
    <cellStyle name="40% - Accent2 36 3" xfId="24975"/>
    <cellStyle name="40% - Accent2 37" xfId="24976"/>
    <cellStyle name="40% - Accent2 37 2" xfId="24977"/>
    <cellStyle name="40% - Accent2 37 3" xfId="24978"/>
    <cellStyle name="40% - Accent2 38" xfId="24979"/>
    <cellStyle name="40% - Accent2 38 2" xfId="24980"/>
    <cellStyle name="40% - Accent2 38 3" xfId="24981"/>
    <cellStyle name="40% - Accent2 39" xfId="24982"/>
    <cellStyle name="40% - Accent2 39 2" xfId="24983"/>
    <cellStyle name="40% - Accent2 39 3" xfId="24984"/>
    <cellStyle name="40% - Accent2 4" xfId="703"/>
    <cellStyle name="40% - Accent2 4 2" xfId="961"/>
    <cellStyle name="40% - Accent2 4 2 2" xfId="24985"/>
    <cellStyle name="40% - Accent2 4 3" xfId="11794"/>
    <cellStyle name="40% - Accent2 4 3 2" xfId="24986"/>
    <cellStyle name="40% - Accent2 40" xfId="24987"/>
    <cellStyle name="40% - Accent2 40 2" xfId="24988"/>
    <cellStyle name="40% - Accent2 40 3" xfId="24989"/>
    <cellStyle name="40% - Accent2 41" xfId="24990"/>
    <cellStyle name="40% - Accent2 41 2" xfId="24991"/>
    <cellStyle name="40% - Accent2 41 3" xfId="24992"/>
    <cellStyle name="40% - Accent2 42" xfId="24993"/>
    <cellStyle name="40% - Accent2 42 2" xfId="24994"/>
    <cellStyle name="40% - Accent2 42 3" xfId="24995"/>
    <cellStyle name="40% - Accent2 43" xfId="24996"/>
    <cellStyle name="40% - Accent2 43 2" xfId="24997"/>
    <cellStyle name="40% - Accent2 43 3" xfId="24998"/>
    <cellStyle name="40% - Accent2 44" xfId="24999"/>
    <cellStyle name="40% - Accent2 44 2" xfId="25000"/>
    <cellStyle name="40% - Accent2 44 3" xfId="25001"/>
    <cellStyle name="40% - Accent2 45" xfId="25002"/>
    <cellStyle name="40% - Accent2 45 2" xfId="25003"/>
    <cellStyle name="40% - Accent2 45 3" xfId="25004"/>
    <cellStyle name="40% - Accent2 46" xfId="25005"/>
    <cellStyle name="40% - Accent2 46 2" xfId="25006"/>
    <cellStyle name="40% - Accent2 46 3" xfId="25007"/>
    <cellStyle name="40% - Accent2 47" xfId="25008"/>
    <cellStyle name="40% - Accent2 47 2" xfId="25009"/>
    <cellStyle name="40% - Accent2 47 3" xfId="25010"/>
    <cellStyle name="40% - Accent2 48" xfId="25011"/>
    <cellStyle name="40% - Accent2 48 2" xfId="25012"/>
    <cellStyle name="40% - Accent2 48 3" xfId="25013"/>
    <cellStyle name="40% - Accent2 49" xfId="25014"/>
    <cellStyle name="40% - Accent2 49 2" xfId="25015"/>
    <cellStyle name="40% - Accent2 49 3" xfId="25016"/>
    <cellStyle name="40% - Accent2 5" xfId="6852"/>
    <cellStyle name="40% - Accent2 5 2" xfId="25018"/>
    <cellStyle name="40% - Accent2 5 3" xfId="25019"/>
    <cellStyle name="40% - Accent2 5 4" xfId="25017"/>
    <cellStyle name="40% - Accent2 50" xfId="25020"/>
    <cellStyle name="40% - Accent2 50 2" xfId="25021"/>
    <cellStyle name="40% - Accent2 50 3" xfId="25022"/>
    <cellStyle name="40% - Accent2 51" xfId="25023"/>
    <cellStyle name="40% - Accent2 51 2" xfId="25024"/>
    <cellStyle name="40% - Accent2 51 3" xfId="25025"/>
    <cellStyle name="40% - Accent2 52" xfId="25026"/>
    <cellStyle name="40% - Accent2 52 2" xfId="25027"/>
    <cellStyle name="40% - Accent2 52 3" xfId="25028"/>
    <cellStyle name="40% - Accent2 53" xfId="25029"/>
    <cellStyle name="40% - Accent2 53 2" xfId="25030"/>
    <cellStyle name="40% - Accent2 53 3" xfId="25031"/>
    <cellStyle name="40% - Accent2 54" xfId="25032"/>
    <cellStyle name="40% - Accent2 54 2" xfId="25033"/>
    <cellStyle name="40% - Accent2 54 3" xfId="25034"/>
    <cellStyle name="40% - Accent2 55" xfId="25035"/>
    <cellStyle name="40% - Accent2 55 2" xfId="25036"/>
    <cellStyle name="40% - Accent2 55 3" xfId="25037"/>
    <cellStyle name="40% - Accent2 56" xfId="25038"/>
    <cellStyle name="40% - Accent2 56 2" xfId="25039"/>
    <cellStyle name="40% - Accent2 56 3" xfId="25040"/>
    <cellStyle name="40% - Accent2 57" xfId="25041"/>
    <cellStyle name="40% - Accent2 57 2" xfId="25042"/>
    <cellStyle name="40% - Accent2 57 3" xfId="25043"/>
    <cellStyle name="40% - Accent2 58" xfId="25044"/>
    <cellStyle name="40% - Accent2 58 2" xfId="25045"/>
    <cellStyle name="40% - Accent2 58 3" xfId="25046"/>
    <cellStyle name="40% - Accent2 59" xfId="25047"/>
    <cellStyle name="40% - Accent2 59 2" xfId="25048"/>
    <cellStyle name="40% - Accent2 59 3" xfId="25049"/>
    <cellStyle name="40% - Accent2 6" xfId="7681"/>
    <cellStyle name="40% - Accent2 6 2" xfId="25051"/>
    <cellStyle name="40% - Accent2 6 3" xfId="25052"/>
    <cellStyle name="40% - Accent2 6 4" xfId="25050"/>
    <cellStyle name="40% - Accent2 60" xfId="25053"/>
    <cellStyle name="40% - Accent2 60 2" xfId="25054"/>
    <cellStyle name="40% - Accent2 60 3" xfId="25055"/>
    <cellStyle name="40% - Accent2 61" xfId="25056"/>
    <cellStyle name="40% - Accent2 61 2" xfId="25057"/>
    <cellStyle name="40% - Accent2 61 3" xfId="25058"/>
    <cellStyle name="40% - Accent2 62" xfId="25059"/>
    <cellStyle name="40% - Accent2 62 2" xfId="25060"/>
    <cellStyle name="40% - Accent2 62 3" xfId="25061"/>
    <cellStyle name="40% - Accent2 63" xfId="25062"/>
    <cellStyle name="40% - Accent2 63 2" xfId="25063"/>
    <cellStyle name="40% - Accent2 63 3" xfId="25064"/>
    <cellStyle name="40% - Accent2 64" xfId="25065"/>
    <cellStyle name="40% - Accent2 64 2" xfId="25066"/>
    <cellStyle name="40% - Accent2 64 3" xfId="25067"/>
    <cellStyle name="40% - Accent2 65" xfId="25068"/>
    <cellStyle name="40% - Accent2 65 2" xfId="25069"/>
    <cellStyle name="40% - Accent2 65 3" xfId="25070"/>
    <cellStyle name="40% - Accent2 66" xfId="25071"/>
    <cellStyle name="40% - Accent2 66 2" xfId="25072"/>
    <cellStyle name="40% - Accent2 66 3" xfId="25073"/>
    <cellStyle name="40% - Accent2 67" xfId="25074"/>
    <cellStyle name="40% - Accent2 67 2" xfId="25075"/>
    <cellStyle name="40% - Accent2 67 3" xfId="25076"/>
    <cellStyle name="40% - Accent2 68" xfId="25077"/>
    <cellStyle name="40% - Accent2 68 2" xfId="25078"/>
    <cellStyle name="40% - Accent2 68 3" xfId="25079"/>
    <cellStyle name="40% - Accent2 69" xfId="25080"/>
    <cellStyle name="40% - Accent2 69 2" xfId="25081"/>
    <cellStyle name="40% - Accent2 69 3" xfId="25082"/>
    <cellStyle name="40% - Accent2 7" xfId="7349"/>
    <cellStyle name="40% - Accent2 7 2" xfId="25084"/>
    <cellStyle name="40% - Accent2 7 3" xfId="25085"/>
    <cellStyle name="40% - Accent2 7 4" xfId="25083"/>
    <cellStyle name="40% - Accent2 70" xfId="25086"/>
    <cellStyle name="40% - Accent2 70 2" xfId="25087"/>
    <cellStyle name="40% - Accent2 70 3" xfId="25088"/>
    <cellStyle name="40% - Accent2 71" xfId="25089"/>
    <cellStyle name="40% - Accent2 71 2" xfId="25090"/>
    <cellStyle name="40% - Accent2 71 3" xfId="25091"/>
    <cellStyle name="40% - Accent2 72" xfId="25092"/>
    <cellStyle name="40% - Accent2 72 2" xfId="25093"/>
    <cellStyle name="40% - Accent2 72 3" xfId="25094"/>
    <cellStyle name="40% - Accent2 73" xfId="25095"/>
    <cellStyle name="40% - Accent2 73 2" xfId="25096"/>
    <cellStyle name="40% - Accent2 73 3" xfId="25097"/>
    <cellStyle name="40% - Accent2 74" xfId="25098"/>
    <cellStyle name="40% - Accent2 74 2" xfId="25099"/>
    <cellStyle name="40% - Accent2 74 3" xfId="25100"/>
    <cellStyle name="40% - Accent2 75" xfId="25101"/>
    <cellStyle name="40% - Accent2 75 2" xfId="25102"/>
    <cellStyle name="40% - Accent2 75 3" xfId="25103"/>
    <cellStyle name="40% - Accent2 76" xfId="25104"/>
    <cellStyle name="40% - Accent2 76 2" xfId="25105"/>
    <cellStyle name="40% - Accent2 76 3" xfId="25106"/>
    <cellStyle name="40% - Accent2 77" xfId="25107"/>
    <cellStyle name="40% - Accent2 77 2" xfId="25108"/>
    <cellStyle name="40% - Accent2 77 3" xfId="25109"/>
    <cellStyle name="40% - Accent2 78" xfId="25110"/>
    <cellStyle name="40% - Accent2 78 2" xfId="25111"/>
    <cellStyle name="40% - Accent2 78 3" xfId="25112"/>
    <cellStyle name="40% - Accent2 79" xfId="25113"/>
    <cellStyle name="40% - Accent2 79 2" xfId="25114"/>
    <cellStyle name="40% - Accent2 79 3" xfId="25115"/>
    <cellStyle name="40% - Accent2 8" xfId="7228"/>
    <cellStyle name="40% - Accent2 8 2" xfId="25117"/>
    <cellStyle name="40% - Accent2 8 3" xfId="25118"/>
    <cellStyle name="40% - Accent2 8 4" xfId="25116"/>
    <cellStyle name="40% - Accent2 80" xfId="25119"/>
    <cellStyle name="40% - Accent2 80 2" xfId="25120"/>
    <cellStyle name="40% - Accent2 80 3" xfId="25121"/>
    <cellStyle name="40% - Accent2 81" xfId="25122"/>
    <cellStyle name="40% - Accent2 81 2" xfId="25123"/>
    <cellStyle name="40% - Accent2 81 3" xfId="25124"/>
    <cellStyle name="40% - Accent2 82" xfId="25125"/>
    <cellStyle name="40% - Accent2 82 2" xfId="25126"/>
    <cellStyle name="40% - Accent2 82 3" xfId="25127"/>
    <cellStyle name="40% - Accent2 83" xfId="25128"/>
    <cellStyle name="40% - Accent2 83 2" xfId="25129"/>
    <cellStyle name="40% - Accent2 83 3" xfId="25130"/>
    <cellStyle name="40% - Accent2 84" xfId="25131"/>
    <cellStyle name="40% - Accent2 84 2" xfId="25132"/>
    <cellStyle name="40% - Accent2 84 3" xfId="25133"/>
    <cellStyle name="40% - Accent2 85" xfId="25134"/>
    <cellStyle name="40% - Accent2 85 2" xfId="25135"/>
    <cellStyle name="40% - Accent2 85 3" xfId="25136"/>
    <cellStyle name="40% - Accent2 86" xfId="25137"/>
    <cellStyle name="40% - Accent2 86 2" xfId="25138"/>
    <cellStyle name="40% - Accent2 86 3" xfId="25139"/>
    <cellStyle name="40% - Accent2 87" xfId="25140"/>
    <cellStyle name="40% - Accent2 87 2" xfId="25141"/>
    <cellStyle name="40% - Accent2 87 3" xfId="25142"/>
    <cellStyle name="40% - Accent2 88" xfId="25143"/>
    <cellStyle name="40% - Accent2 88 2" xfId="25144"/>
    <cellStyle name="40% - Accent2 88 3" xfId="25145"/>
    <cellStyle name="40% - Accent2 89" xfId="25146"/>
    <cellStyle name="40% - Accent2 89 2" xfId="25147"/>
    <cellStyle name="40% - Accent2 89 3" xfId="25148"/>
    <cellStyle name="40% - Accent2 9" xfId="6951"/>
    <cellStyle name="40% - Accent2 9 2" xfId="25150"/>
    <cellStyle name="40% - Accent2 9 3" xfId="25151"/>
    <cellStyle name="40% - Accent2 9 4" xfId="25149"/>
    <cellStyle name="40% - Accent2 90" xfId="25152"/>
    <cellStyle name="40% - Accent2 90 2" xfId="25153"/>
    <cellStyle name="40% - Accent2 90 3" xfId="25154"/>
    <cellStyle name="40% - Accent2 91" xfId="25155"/>
    <cellStyle name="40% - Accent2 91 2" xfId="25156"/>
    <cellStyle name="40% - Accent2 91 3" xfId="25157"/>
    <cellStyle name="40% - Accent2 92" xfId="25158"/>
    <cellStyle name="40% - Accent2 92 2" xfId="25159"/>
    <cellStyle name="40% - Accent2 92 3" xfId="25160"/>
    <cellStyle name="40% - Accent2 93" xfId="25161"/>
    <cellStyle name="40% - Accent2 93 2" xfId="25162"/>
    <cellStyle name="40% - Accent2 93 3" xfId="25163"/>
    <cellStyle name="40% - Accent2 94" xfId="25164"/>
    <cellStyle name="40% - Accent2 94 2" xfId="25165"/>
    <cellStyle name="40% - Accent2 94 3" xfId="25166"/>
    <cellStyle name="40% - Accent2 95" xfId="25167"/>
    <cellStyle name="40% - Accent2 95 2" xfId="25168"/>
    <cellStyle name="40% - Accent2 95 3" xfId="25169"/>
    <cellStyle name="40% - Accent2 96" xfId="25170"/>
    <cellStyle name="40% - Accent2 96 2" xfId="25171"/>
    <cellStyle name="40% - Accent2 96 3" xfId="25172"/>
    <cellStyle name="40% - Accent2 97" xfId="25173"/>
    <cellStyle name="40% - Accent2 97 2" xfId="25174"/>
    <cellStyle name="40% - Accent2 97 3" xfId="25175"/>
    <cellStyle name="40% - Accent2 98" xfId="25176"/>
    <cellStyle name="40% - Accent2 98 2" xfId="25177"/>
    <cellStyle name="40% - Accent2 98 3" xfId="25178"/>
    <cellStyle name="40% - Accent2 99" xfId="25179"/>
    <cellStyle name="40% - Accent2 99 2" xfId="25180"/>
    <cellStyle name="40% - Accent2 99 3" xfId="25181"/>
    <cellStyle name="40% - Accent3 10" xfId="7661"/>
    <cellStyle name="40% - Accent3 10 2" xfId="25183"/>
    <cellStyle name="40% - Accent3 10 3" xfId="25184"/>
    <cellStyle name="40% - Accent3 10 4" xfId="25182"/>
    <cellStyle name="40% - Accent3 100" xfId="25185"/>
    <cellStyle name="40% - Accent3 100 2" xfId="25186"/>
    <cellStyle name="40% - Accent3 100 3" xfId="25187"/>
    <cellStyle name="40% - Accent3 101" xfId="25188"/>
    <cellStyle name="40% - Accent3 101 2" xfId="25189"/>
    <cellStyle name="40% - Accent3 101 3" xfId="25190"/>
    <cellStyle name="40% - Accent3 102" xfId="25191"/>
    <cellStyle name="40% - Accent3 102 2" xfId="25192"/>
    <cellStyle name="40% - Accent3 102 3" xfId="25193"/>
    <cellStyle name="40% - Accent3 103" xfId="25194"/>
    <cellStyle name="40% - Accent3 103 2" xfId="25195"/>
    <cellStyle name="40% - Accent3 103 3" xfId="25196"/>
    <cellStyle name="40% - Accent3 104" xfId="25197"/>
    <cellStyle name="40% - Accent3 104 2" xfId="25198"/>
    <cellStyle name="40% - Accent3 104 3" xfId="25199"/>
    <cellStyle name="40% - Accent3 105" xfId="25200"/>
    <cellStyle name="40% - Accent3 105 2" xfId="25201"/>
    <cellStyle name="40% - Accent3 105 3" xfId="25202"/>
    <cellStyle name="40% - Accent3 106" xfId="25203"/>
    <cellStyle name="40% - Accent3 106 2" xfId="25204"/>
    <cellStyle name="40% - Accent3 106 3" xfId="25205"/>
    <cellStyle name="40% - Accent3 107" xfId="25206"/>
    <cellStyle name="40% - Accent3 107 2" xfId="25207"/>
    <cellStyle name="40% - Accent3 107 3" xfId="25208"/>
    <cellStyle name="40% - Accent3 108" xfId="25209"/>
    <cellStyle name="40% - Accent3 108 2" xfId="25210"/>
    <cellStyle name="40% - Accent3 108 3" xfId="25211"/>
    <cellStyle name="40% - Accent3 109" xfId="25212"/>
    <cellStyle name="40% - Accent3 109 2" xfId="25213"/>
    <cellStyle name="40% - Accent3 109 3" xfId="25214"/>
    <cellStyle name="40% - Accent3 11" xfId="7220"/>
    <cellStyle name="40% - Accent3 11 2" xfId="25216"/>
    <cellStyle name="40% - Accent3 11 3" xfId="25217"/>
    <cellStyle name="40% - Accent3 11 4" xfId="25215"/>
    <cellStyle name="40% - Accent3 110" xfId="25218"/>
    <cellStyle name="40% - Accent3 110 2" xfId="25219"/>
    <cellStyle name="40% - Accent3 110 3" xfId="25220"/>
    <cellStyle name="40% - Accent3 111" xfId="25221"/>
    <cellStyle name="40% - Accent3 111 2" xfId="25222"/>
    <cellStyle name="40% - Accent3 111 3" xfId="25223"/>
    <cellStyle name="40% - Accent3 112" xfId="25224"/>
    <cellStyle name="40% - Accent3 112 2" xfId="25225"/>
    <cellStyle name="40% - Accent3 112 3" xfId="25226"/>
    <cellStyle name="40% - Accent3 113" xfId="25227"/>
    <cellStyle name="40% - Accent3 113 2" xfId="25228"/>
    <cellStyle name="40% - Accent3 113 3" xfId="25229"/>
    <cellStyle name="40% - Accent3 114" xfId="25230"/>
    <cellStyle name="40% - Accent3 114 2" xfId="25231"/>
    <cellStyle name="40% - Accent3 114 3" xfId="25232"/>
    <cellStyle name="40% - Accent3 115" xfId="25233"/>
    <cellStyle name="40% - Accent3 115 2" xfId="25234"/>
    <cellStyle name="40% - Accent3 115 3" xfId="25235"/>
    <cellStyle name="40% - Accent3 116" xfId="25236"/>
    <cellStyle name="40% - Accent3 116 2" xfId="25237"/>
    <cellStyle name="40% - Accent3 116 3" xfId="25238"/>
    <cellStyle name="40% - Accent3 117" xfId="25239"/>
    <cellStyle name="40% - Accent3 117 2" xfId="25240"/>
    <cellStyle name="40% - Accent3 117 3" xfId="25241"/>
    <cellStyle name="40% - Accent3 118" xfId="25242"/>
    <cellStyle name="40% - Accent3 118 2" xfId="25243"/>
    <cellStyle name="40% - Accent3 118 3" xfId="25244"/>
    <cellStyle name="40% - Accent3 119" xfId="25245"/>
    <cellStyle name="40% - Accent3 119 2" xfId="25246"/>
    <cellStyle name="40% - Accent3 119 3" xfId="25247"/>
    <cellStyle name="40% - Accent3 12" xfId="7316"/>
    <cellStyle name="40% - Accent3 12 2" xfId="25249"/>
    <cellStyle name="40% - Accent3 12 3" xfId="25250"/>
    <cellStyle name="40% - Accent3 12 4" xfId="25248"/>
    <cellStyle name="40% - Accent3 120" xfId="25251"/>
    <cellStyle name="40% - Accent3 120 2" xfId="25252"/>
    <cellStyle name="40% - Accent3 120 3" xfId="25253"/>
    <cellStyle name="40% - Accent3 121" xfId="25254"/>
    <cellStyle name="40% - Accent3 121 2" xfId="25255"/>
    <cellStyle name="40% - Accent3 121 3" xfId="25256"/>
    <cellStyle name="40% - Accent3 122" xfId="25257"/>
    <cellStyle name="40% - Accent3 122 2" xfId="25258"/>
    <cellStyle name="40% - Accent3 122 3" xfId="25259"/>
    <cellStyle name="40% - Accent3 123" xfId="25260"/>
    <cellStyle name="40% - Accent3 123 2" xfId="25261"/>
    <cellStyle name="40% - Accent3 123 3" xfId="25262"/>
    <cellStyle name="40% - Accent3 124" xfId="25263"/>
    <cellStyle name="40% - Accent3 124 2" xfId="25264"/>
    <cellStyle name="40% - Accent3 124 3" xfId="25265"/>
    <cellStyle name="40% - Accent3 125" xfId="25266"/>
    <cellStyle name="40% - Accent3 125 2" xfId="25267"/>
    <cellStyle name="40% - Accent3 125 3" xfId="25268"/>
    <cellStyle name="40% - Accent3 126" xfId="25269"/>
    <cellStyle name="40% - Accent3 126 2" xfId="25270"/>
    <cellStyle name="40% - Accent3 126 3" xfId="25271"/>
    <cellStyle name="40% - Accent3 127" xfId="25272"/>
    <cellStyle name="40% - Accent3 127 2" xfId="25273"/>
    <cellStyle name="40% - Accent3 127 3" xfId="25274"/>
    <cellStyle name="40% - Accent3 128" xfId="25275"/>
    <cellStyle name="40% - Accent3 128 2" xfId="25276"/>
    <cellStyle name="40% - Accent3 128 3" xfId="25277"/>
    <cellStyle name="40% - Accent3 129" xfId="25278"/>
    <cellStyle name="40% - Accent3 129 2" xfId="25279"/>
    <cellStyle name="40% - Accent3 129 3" xfId="25280"/>
    <cellStyle name="40% - Accent3 13" xfId="7813"/>
    <cellStyle name="40% - Accent3 13 2" xfId="25282"/>
    <cellStyle name="40% - Accent3 13 3" xfId="25283"/>
    <cellStyle name="40% - Accent3 13 4" xfId="25281"/>
    <cellStyle name="40% - Accent3 130" xfId="25284"/>
    <cellStyle name="40% - Accent3 130 2" xfId="25285"/>
    <cellStyle name="40% - Accent3 130 3" xfId="25286"/>
    <cellStyle name="40% - Accent3 131" xfId="25287"/>
    <cellStyle name="40% - Accent3 131 2" xfId="25288"/>
    <cellStyle name="40% - Accent3 131 3" xfId="25289"/>
    <cellStyle name="40% - Accent3 132" xfId="25290"/>
    <cellStyle name="40% - Accent3 132 2" xfId="25291"/>
    <cellStyle name="40% - Accent3 132 3" xfId="25292"/>
    <cellStyle name="40% - Accent3 133" xfId="25293"/>
    <cellStyle name="40% - Accent3 133 2" xfId="25294"/>
    <cellStyle name="40% - Accent3 133 3" xfId="25295"/>
    <cellStyle name="40% - Accent3 134" xfId="25296"/>
    <cellStyle name="40% - Accent3 134 2" xfId="25297"/>
    <cellStyle name="40% - Accent3 134 3" xfId="25298"/>
    <cellStyle name="40% - Accent3 135" xfId="25299"/>
    <cellStyle name="40% - Accent3 135 2" xfId="25300"/>
    <cellStyle name="40% - Accent3 135 3" xfId="25301"/>
    <cellStyle name="40% - Accent3 136" xfId="25302"/>
    <cellStyle name="40% - Accent3 136 2" xfId="25303"/>
    <cellStyle name="40% - Accent3 136 3" xfId="25304"/>
    <cellStyle name="40% - Accent3 137" xfId="25305"/>
    <cellStyle name="40% - Accent3 137 2" xfId="25306"/>
    <cellStyle name="40% - Accent3 137 3" xfId="25307"/>
    <cellStyle name="40% - Accent3 138" xfId="25308"/>
    <cellStyle name="40% - Accent3 138 2" xfId="25309"/>
    <cellStyle name="40% - Accent3 138 3" xfId="25310"/>
    <cellStyle name="40% - Accent3 139" xfId="25311"/>
    <cellStyle name="40% - Accent3 139 2" xfId="25312"/>
    <cellStyle name="40% - Accent3 139 3" xfId="25313"/>
    <cellStyle name="40% - Accent3 14" xfId="25314"/>
    <cellStyle name="40% - Accent3 14 2" xfId="25315"/>
    <cellStyle name="40% - Accent3 14 3" xfId="25316"/>
    <cellStyle name="40% - Accent3 140" xfId="25317"/>
    <cellStyle name="40% - Accent3 140 2" xfId="25318"/>
    <cellStyle name="40% - Accent3 140 3" xfId="25319"/>
    <cellStyle name="40% - Accent3 141" xfId="25320"/>
    <cellStyle name="40% - Accent3 141 2" xfId="25321"/>
    <cellStyle name="40% - Accent3 141 3" xfId="25322"/>
    <cellStyle name="40% - Accent3 142" xfId="25323"/>
    <cellStyle name="40% - Accent3 142 2" xfId="25324"/>
    <cellStyle name="40% - Accent3 142 3" xfId="25325"/>
    <cellStyle name="40% - Accent3 143" xfId="25326"/>
    <cellStyle name="40% - Accent3 143 2" xfId="25327"/>
    <cellStyle name="40% - Accent3 143 3" xfId="25328"/>
    <cellStyle name="40% - Accent3 144" xfId="25329"/>
    <cellStyle name="40% - Accent3 144 2" xfId="25330"/>
    <cellStyle name="40% - Accent3 144 3" xfId="25331"/>
    <cellStyle name="40% - Accent3 145" xfId="25332"/>
    <cellStyle name="40% - Accent3 145 2" xfId="25333"/>
    <cellStyle name="40% - Accent3 145 3" xfId="25334"/>
    <cellStyle name="40% - Accent3 146" xfId="25335"/>
    <cellStyle name="40% - Accent3 146 2" xfId="25336"/>
    <cellStyle name="40% - Accent3 146 3" xfId="25337"/>
    <cellStyle name="40% - Accent3 147" xfId="25338"/>
    <cellStyle name="40% - Accent3 147 2" xfId="25339"/>
    <cellStyle name="40% - Accent3 147 3" xfId="25340"/>
    <cellStyle name="40% - Accent3 148" xfId="25341"/>
    <cellStyle name="40% - Accent3 148 2" xfId="25342"/>
    <cellStyle name="40% - Accent3 148 3" xfId="25343"/>
    <cellStyle name="40% - Accent3 149" xfId="25344"/>
    <cellStyle name="40% - Accent3 149 2" xfId="25345"/>
    <cellStyle name="40% - Accent3 149 3" xfId="25346"/>
    <cellStyle name="40% - Accent3 15" xfId="25347"/>
    <cellStyle name="40% - Accent3 15 2" xfId="25348"/>
    <cellStyle name="40% - Accent3 15 3" xfId="25349"/>
    <cellStyle name="40% - Accent3 150" xfId="25350"/>
    <cellStyle name="40% - Accent3 150 2" xfId="25351"/>
    <cellStyle name="40% - Accent3 150 3" xfId="25352"/>
    <cellStyle name="40% - Accent3 151" xfId="25353"/>
    <cellStyle name="40% - Accent3 151 2" xfId="25354"/>
    <cellStyle name="40% - Accent3 151 3" xfId="25355"/>
    <cellStyle name="40% - Accent3 152" xfId="25356"/>
    <cellStyle name="40% - Accent3 152 2" xfId="25357"/>
    <cellStyle name="40% - Accent3 152 3" xfId="25358"/>
    <cellStyle name="40% - Accent3 153" xfId="25359"/>
    <cellStyle name="40% - Accent3 153 2" xfId="25360"/>
    <cellStyle name="40% - Accent3 153 3" xfId="25361"/>
    <cellStyle name="40% - Accent3 154" xfId="25362"/>
    <cellStyle name="40% - Accent3 154 2" xfId="25363"/>
    <cellStyle name="40% - Accent3 154 3" xfId="25364"/>
    <cellStyle name="40% - Accent3 155" xfId="25365"/>
    <cellStyle name="40% - Accent3 155 2" xfId="25366"/>
    <cellStyle name="40% - Accent3 155 3" xfId="25367"/>
    <cellStyle name="40% - Accent3 156" xfId="25368"/>
    <cellStyle name="40% - Accent3 156 2" xfId="25369"/>
    <cellStyle name="40% - Accent3 156 3" xfId="25370"/>
    <cellStyle name="40% - Accent3 157" xfId="25371"/>
    <cellStyle name="40% - Accent3 157 2" xfId="25372"/>
    <cellStyle name="40% - Accent3 157 3" xfId="25373"/>
    <cellStyle name="40% - Accent3 158" xfId="25374"/>
    <cellStyle name="40% - Accent3 158 2" xfId="25375"/>
    <cellStyle name="40% - Accent3 158 3" xfId="25376"/>
    <cellStyle name="40% - Accent3 159" xfId="25377"/>
    <cellStyle name="40% - Accent3 159 2" xfId="25378"/>
    <cellStyle name="40% - Accent3 159 3" xfId="25379"/>
    <cellStyle name="40% - Accent3 16" xfId="25380"/>
    <cellStyle name="40% - Accent3 16 2" xfId="25381"/>
    <cellStyle name="40% - Accent3 16 3" xfId="25382"/>
    <cellStyle name="40% - Accent3 160" xfId="25383"/>
    <cellStyle name="40% - Accent3 160 2" xfId="25384"/>
    <cellStyle name="40% - Accent3 160 3" xfId="25385"/>
    <cellStyle name="40% - Accent3 161" xfId="25386"/>
    <cellStyle name="40% - Accent3 161 2" xfId="25387"/>
    <cellStyle name="40% - Accent3 161 3" xfId="25388"/>
    <cellStyle name="40% - Accent3 162" xfId="25389"/>
    <cellStyle name="40% - Accent3 162 2" xfId="25390"/>
    <cellStyle name="40% - Accent3 162 3" xfId="25391"/>
    <cellStyle name="40% - Accent3 163" xfId="25392"/>
    <cellStyle name="40% - Accent3 163 2" xfId="25393"/>
    <cellStyle name="40% - Accent3 163 3" xfId="25394"/>
    <cellStyle name="40% - Accent3 164" xfId="25395"/>
    <cellStyle name="40% - Accent3 164 2" xfId="25396"/>
    <cellStyle name="40% - Accent3 164 3" xfId="25397"/>
    <cellStyle name="40% - Accent3 165" xfId="25398"/>
    <cellStyle name="40% - Accent3 165 2" xfId="25399"/>
    <cellStyle name="40% - Accent3 165 3" xfId="25400"/>
    <cellStyle name="40% - Accent3 166" xfId="25401"/>
    <cellStyle name="40% - Accent3 166 2" xfId="25402"/>
    <cellStyle name="40% - Accent3 166 3" xfId="25403"/>
    <cellStyle name="40% - Accent3 167" xfId="25404"/>
    <cellStyle name="40% - Accent3 167 2" xfId="25405"/>
    <cellStyle name="40% - Accent3 167 3" xfId="25406"/>
    <cellStyle name="40% - Accent3 168" xfId="25407"/>
    <cellStyle name="40% - Accent3 168 2" xfId="25408"/>
    <cellStyle name="40% - Accent3 168 3" xfId="25409"/>
    <cellStyle name="40% - Accent3 169" xfId="25410"/>
    <cellStyle name="40% - Accent3 169 2" xfId="25411"/>
    <cellStyle name="40% - Accent3 169 3" xfId="25412"/>
    <cellStyle name="40% - Accent3 17" xfId="25413"/>
    <cellStyle name="40% - Accent3 17 2" xfId="25414"/>
    <cellStyle name="40% - Accent3 17 3" xfId="25415"/>
    <cellStyle name="40% - Accent3 170" xfId="25416"/>
    <cellStyle name="40% - Accent3 170 2" xfId="25417"/>
    <cellStyle name="40% - Accent3 170 3" xfId="25418"/>
    <cellStyle name="40% - Accent3 171" xfId="25419"/>
    <cellStyle name="40% - Accent3 171 2" xfId="25420"/>
    <cellStyle name="40% - Accent3 171 3" xfId="25421"/>
    <cellStyle name="40% - Accent3 172" xfId="25422"/>
    <cellStyle name="40% - Accent3 172 2" xfId="25423"/>
    <cellStyle name="40% - Accent3 172 3" xfId="25424"/>
    <cellStyle name="40% - Accent3 173" xfId="25425"/>
    <cellStyle name="40% - Accent3 173 2" xfId="25426"/>
    <cellStyle name="40% - Accent3 173 3" xfId="25427"/>
    <cellStyle name="40% - Accent3 174" xfId="25428"/>
    <cellStyle name="40% - Accent3 174 2" xfId="25429"/>
    <cellStyle name="40% - Accent3 174 3" xfId="25430"/>
    <cellStyle name="40% - Accent3 175" xfId="25431"/>
    <cellStyle name="40% - Accent3 175 2" xfId="25432"/>
    <cellStyle name="40% - Accent3 175 3" xfId="25433"/>
    <cellStyle name="40% - Accent3 176" xfId="25434"/>
    <cellStyle name="40% - Accent3 176 2" xfId="25435"/>
    <cellStyle name="40% - Accent3 176 3" xfId="25436"/>
    <cellStyle name="40% - Accent3 177" xfId="25437"/>
    <cellStyle name="40% - Accent3 177 2" xfId="25438"/>
    <cellStyle name="40% - Accent3 177 3" xfId="25439"/>
    <cellStyle name="40% - Accent3 178" xfId="25440"/>
    <cellStyle name="40% - Accent3 178 2" xfId="25441"/>
    <cellStyle name="40% - Accent3 178 3" xfId="25442"/>
    <cellStyle name="40% - Accent3 179" xfId="25443"/>
    <cellStyle name="40% - Accent3 179 2" xfId="25444"/>
    <cellStyle name="40% - Accent3 179 3" xfId="25445"/>
    <cellStyle name="40% - Accent3 18" xfId="25446"/>
    <cellStyle name="40% - Accent3 18 2" xfId="25447"/>
    <cellStyle name="40% - Accent3 18 3" xfId="25448"/>
    <cellStyle name="40% - Accent3 180" xfId="25449"/>
    <cellStyle name="40% - Accent3 180 2" xfId="25450"/>
    <cellStyle name="40% - Accent3 180 3" xfId="25451"/>
    <cellStyle name="40% - Accent3 181" xfId="25452"/>
    <cellStyle name="40% - Accent3 181 2" xfId="25453"/>
    <cellStyle name="40% - Accent3 181 3" xfId="25454"/>
    <cellStyle name="40% - Accent3 182" xfId="25455"/>
    <cellStyle name="40% - Accent3 182 2" xfId="25456"/>
    <cellStyle name="40% - Accent3 182 3" xfId="25457"/>
    <cellStyle name="40% - Accent3 183" xfId="25458"/>
    <cellStyle name="40% - Accent3 183 2" xfId="25459"/>
    <cellStyle name="40% - Accent3 183 3" xfId="25460"/>
    <cellStyle name="40% - Accent3 184" xfId="25461"/>
    <cellStyle name="40% - Accent3 184 2" xfId="25462"/>
    <cellStyle name="40% - Accent3 184 3" xfId="25463"/>
    <cellStyle name="40% - Accent3 185" xfId="25464"/>
    <cellStyle name="40% - Accent3 185 2" xfId="25465"/>
    <cellStyle name="40% - Accent3 185 3" xfId="25466"/>
    <cellStyle name="40% - Accent3 186" xfId="25467"/>
    <cellStyle name="40% - Accent3 186 2" xfId="25468"/>
    <cellStyle name="40% - Accent3 186 3" xfId="25469"/>
    <cellStyle name="40% - Accent3 187" xfId="25470"/>
    <cellStyle name="40% - Accent3 187 2" xfId="25471"/>
    <cellStyle name="40% - Accent3 187 3" xfId="25472"/>
    <cellStyle name="40% - Accent3 188" xfId="25473"/>
    <cellStyle name="40% - Accent3 188 2" xfId="25474"/>
    <cellStyle name="40% - Accent3 188 3" xfId="25475"/>
    <cellStyle name="40% - Accent3 189" xfId="25476"/>
    <cellStyle name="40% - Accent3 189 2" xfId="25477"/>
    <cellStyle name="40% - Accent3 189 3" xfId="25478"/>
    <cellStyle name="40% - Accent3 19" xfId="25479"/>
    <cellStyle name="40% - Accent3 19 2" xfId="25480"/>
    <cellStyle name="40% - Accent3 19 3" xfId="25481"/>
    <cellStyle name="40% - Accent3 190" xfId="25482"/>
    <cellStyle name="40% - Accent3 190 2" xfId="25483"/>
    <cellStyle name="40% - Accent3 190 3" xfId="25484"/>
    <cellStyle name="40% - Accent3 191" xfId="25485"/>
    <cellStyle name="40% - Accent3 191 2" xfId="25486"/>
    <cellStyle name="40% - Accent3 191 3" xfId="25487"/>
    <cellStyle name="40% - Accent3 192" xfId="25488"/>
    <cellStyle name="40% - Accent3 192 2" xfId="25489"/>
    <cellStyle name="40% - Accent3 192 3" xfId="25490"/>
    <cellStyle name="40% - Accent3 193" xfId="25491"/>
    <cellStyle name="40% - Accent3 193 2" xfId="25492"/>
    <cellStyle name="40% - Accent3 194" xfId="25493"/>
    <cellStyle name="40% - Accent3 194 2" xfId="25494"/>
    <cellStyle name="40% - Accent3 195" xfId="25495"/>
    <cellStyle name="40% - Accent3 195 2" xfId="25496"/>
    <cellStyle name="40% - Accent3 196" xfId="25497"/>
    <cellStyle name="40% - Accent3 196 2" xfId="25498"/>
    <cellStyle name="40% - Accent3 197" xfId="25499"/>
    <cellStyle name="40% - Accent3 197 2" xfId="25500"/>
    <cellStyle name="40% - Accent3 198" xfId="25501"/>
    <cellStyle name="40% - Accent3 198 2" xfId="25502"/>
    <cellStyle name="40% - Accent3 199" xfId="25503"/>
    <cellStyle name="40% - Accent3 199 2" xfId="25504"/>
    <cellStyle name="40% - Accent3 2" xfId="167"/>
    <cellStyle name="40% - Accent3 2 10" xfId="3317"/>
    <cellStyle name="40% - Accent3 2 11" xfId="3751"/>
    <cellStyle name="40% - Accent3 2 12" xfId="3860"/>
    <cellStyle name="40% - Accent3 2 13" xfId="937"/>
    <cellStyle name="40% - Accent3 2 14" xfId="6842"/>
    <cellStyle name="40% - Accent3 2 15" xfId="7145"/>
    <cellStyle name="40% - Accent3 2 16" xfId="7432"/>
    <cellStyle name="40% - Accent3 2 17" xfId="7420"/>
    <cellStyle name="40% - Accent3 2 18" xfId="7433"/>
    <cellStyle name="40% - Accent3 2 19" xfId="7394"/>
    <cellStyle name="40% - Accent3 2 2" xfId="742"/>
    <cellStyle name="40% - Accent3 2 2 10" xfId="25505"/>
    <cellStyle name="40% - Accent3 2 2 2" xfId="2092"/>
    <cellStyle name="40% - Accent3 2 2 2 2" xfId="3043"/>
    <cellStyle name="40% - Accent3 2 2 2 2 2" xfId="4933"/>
    <cellStyle name="40% - Accent3 2 2 2 2 3" xfId="5732"/>
    <cellStyle name="40% - Accent3 2 2 2 2 4" xfId="6362"/>
    <cellStyle name="40% - Accent3 2 2 2 3" xfId="4181"/>
    <cellStyle name="40% - Accent3 2 2 2 4" xfId="4584"/>
    <cellStyle name="40% - Accent3 2 2 2 5" xfId="5436"/>
    <cellStyle name="40% - Accent3 2 2 3" xfId="2045"/>
    <cellStyle name="40% - Accent3 2 2 3 2" xfId="3013"/>
    <cellStyle name="40% - Accent3 2 2 3 2 2" xfId="4903"/>
    <cellStyle name="40% - Accent3 2 2 3 2 3" xfId="5702"/>
    <cellStyle name="40% - Accent3 2 2 3 2 4" xfId="6332"/>
    <cellStyle name="40% - Accent3 2 2 3 3" xfId="4142"/>
    <cellStyle name="40% - Accent3 2 2 3 4" xfId="4395"/>
    <cellStyle name="40% - Accent3 2 2 3 5" xfId="5289"/>
    <cellStyle name="40% - Accent3 2 2 4" xfId="2715"/>
    <cellStyle name="40% - Accent3 2 2 4 2" xfId="4661"/>
    <cellStyle name="40% - Accent3 2 2 4 3" xfId="5503"/>
    <cellStyle name="40% - Accent3 2 2 4 4" xfId="6186"/>
    <cellStyle name="40% - Accent3 2 2 5" xfId="3509"/>
    <cellStyle name="40% - Accent3 2 2 6" xfId="3630"/>
    <cellStyle name="40% - Accent3 2 2 7" xfId="4404"/>
    <cellStyle name="40% - Accent3 2 2 8" xfId="1161"/>
    <cellStyle name="40% - Accent3 2 2 9" xfId="11849"/>
    <cellStyle name="40% - Accent3 2 20" xfId="6934"/>
    <cellStyle name="40% - Accent3 2 21" xfId="7454"/>
    <cellStyle name="40% - Accent3 2 22" xfId="7428"/>
    <cellStyle name="40% - Accent3 2 23" xfId="9944"/>
    <cellStyle name="40% - Accent3 2 3" xfId="1103"/>
    <cellStyle name="40% - Accent3 2 3 2" xfId="2113"/>
    <cellStyle name="40% - Accent3 2 3 2 2" xfId="3065"/>
    <cellStyle name="40% - Accent3 2 3 2 2 2" xfId="4955"/>
    <cellStyle name="40% - Accent3 2 3 2 2 3" xfId="5754"/>
    <cellStyle name="40% - Accent3 2 3 2 2 4" xfId="6384"/>
    <cellStyle name="40% - Accent3 2 3 2 3" xfId="4203"/>
    <cellStyle name="40% - Accent3 2 3 2 4" xfId="4746"/>
    <cellStyle name="40% - Accent3 2 3 2 5" xfId="5585"/>
    <cellStyle name="40% - Accent3 2 3 3" xfId="2132"/>
    <cellStyle name="40% - Accent3 2 3 3 2" xfId="3084"/>
    <cellStyle name="40% - Accent3 2 3 3 2 2" xfId="4974"/>
    <cellStyle name="40% - Accent3 2 3 3 2 3" xfId="5773"/>
    <cellStyle name="40% - Accent3 2 3 3 2 4" xfId="6403"/>
    <cellStyle name="40% - Accent3 2 3 3 3" xfId="4222"/>
    <cellStyle name="40% - Accent3 2 3 3 4" xfId="3366"/>
    <cellStyle name="40% - Accent3 2 3 3 5" xfId="3803"/>
    <cellStyle name="40% - Accent3 2 3 4" xfId="2733"/>
    <cellStyle name="40% - Accent3 2 3 4 2" xfId="4680"/>
    <cellStyle name="40% - Accent3 2 3 4 3" xfId="5522"/>
    <cellStyle name="40% - Accent3 2 3 4 4" xfId="6205"/>
    <cellStyle name="40% - Accent3 2 3 5" xfId="3536"/>
    <cellStyle name="40% - Accent3 2 3 6" xfId="3453"/>
    <cellStyle name="40% - Accent3 2 3 7" xfId="4839"/>
    <cellStyle name="40% - Accent3 2 3 8" xfId="25506"/>
    <cellStyle name="40% - Accent3 2 4" xfId="1735"/>
    <cellStyle name="40% - Accent3 2 4 2" xfId="2201"/>
    <cellStyle name="40% - Accent3 2 4 2 2" xfId="3145"/>
    <cellStyle name="40% - Accent3 2 4 2 2 2" xfId="5035"/>
    <cellStyle name="40% - Accent3 2 4 2 2 3" xfId="5834"/>
    <cellStyle name="40% - Accent3 2 4 2 2 4" xfId="6464"/>
    <cellStyle name="40% - Accent3 2 4 2 3" xfId="4287"/>
    <cellStyle name="40% - Accent3 2 4 2 4" xfId="5197"/>
    <cellStyle name="40% - Accent3 2 4 2 5" xfId="5996"/>
    <cellStyle name="40% - Accent3 2 4 3" xfId="2440"/>
    <cellStyle name="40% - Accent3 2 4 3 2" xfId="3232"/>
    <cellStyle name="40% - Accent3 2 4 3 2 2" xfId="5122"/>
    <cellStyle name="40% - Accent3 2 4 3 2 3" xfId="5921"/>
    <cellStyle name="40% - Accent3 2 4 3 2 4" xfId="6551"/>
    <cellStyle name="40% - Accent3 2 4 3 3" xfId="4463"/>
    <cellStyle name="40% - Accent3 2 4 3 4" xfId="5341"/>
    <cellStyle name="40% - Accent3 2 4 3 5" xfId="6083"/>
    <cellStyle name="40% - Accent3 2 4 4" xfId="2767"/>
    <cellStyle name="40% - Accent3 2 4 4 2" xfId="4714"/>
    <cellStyle name="40% - Accent3 2 4 4 3" xfId="5556"/>
    <cellStyle name="40% - Accent3 2 4 4 4" xfId="6239"/>
    <cellStyle name="40% - Accent3 2 4 5" xfId="3858"/>
    <cellStyle name="40% - Accent3 2 4 6" xfId="3589"/>
    <cellStyle name="40% - Accent3 2 4 7" xfId="4493"/>
    <cellStyle name="40% - Accent3 2 5" xfId="1862"/>
    <cellStyle name="40% - Accent3 2 5 2" xfId="2288"/>
    <cellStyle name="40% - Accent3 2 5 2 2" xfId="3185"/>
    <cellStyle name="40% - Accent3 2 5 2 2 2" xfId="5075"/>
    <cellStyle name="40% - Accent3 2 5 2 2 3" xfId="5874"/>
    <cellStyle name="40% - Accent3 2 5 2 2 4" xfId="6504"/>
    <cellStyle name="40% - Accent3 2 5 2 3" xfId="4357"/>
    <cellStyle name="40% - Accent3 2 5 2 4" xfId="5255"/>
    <cellStyle name="40% - Accent3 2 5 2 5" xfId="6036"/>
    <cellStyle name="40% - Accent3 2 5 3" xfId="2523"/>
    <cellStyle name="40% - Accent3 2 5 3 2" xfId="3268"/>
    <cellStyle name="40% - Accent3 2 5 3 2 2" xfId="5158"/>
    <cellStyle name="40% - Accent3 2 5 3 2 3" xfId="5957"/>
    <cellStyle name="40% - Accent3 2 5 3 2 4" xfId="6587"/>
    <cellStyle name="40% - Accent3 2 5 3 3" xfId="4522"/>
    <cellStyle name="40% - Accent3 2 5 3 4" xfId="5391"/>
    <cellStyle name="40% - Accent3 2 5 3 5" xfId="6119"/>
    <cellStyle name="40% - Accent3 2 5 4" xfId="2850"/>
    <cellStyle name="40% - Accent3 2 5 4 2" xfId="4778"/>
    <cellStyle name="40% - Accent3 2 5 4 3" xfId="5609"/>
    <cellStyle name="40% - Accent3 2 5 4 4" xfId="6275"/>
    <cellStyle name="40% - Accent3 2 5 5" xfId="3968"/>
    <cellStyle name="40% - Accent3 2 5 6" xfId="4602"/>
    <cellStyle name="40% - Accent3 2 5 7" xfId="5448"/>
    <cellStyle name="40% - Accent3 2 6" xfId="1838"/>
    <cellStyle name="40% - Accent3 2 6 2" xfId="2268"/>
    <cellStyle name="40% - Accent3 2 6 2 2" xfId="3175"/>
    <cellStyle name="40% - Accent3 2 6 2 2 2" xfId="5065"/>
    <cellStyle name="40% - Accent3 2 6 2 2 3" xfId="5864"/>
    <cellStyle name="40% - Accent3 2 6 2 2 4" xfId="6494"/>
    <cellStyle name="40% - Accent3 2 6 2 3" xfId="4343"/>
    <cellStyle name="40% - Accent3 2 6 2 4" xfId="5243"/>
    <cellStyle name="40% - Accent3 2 6 2 5" xfId="6026"/>
    <cellStyle name="40% - Accent3 2 6 3" xfId="2504"/>
    <cellStyle name="40% - Accent3 2 6 3 2" xfId="3259"/>
    <cellStyle name="40% - Accent3 2 6 3 2 2" xfId="5149"/>
    <cellStyle name="40% - Accent3 2 6 3 2 3" xfId="5948"/>
    <cellStyle name="40% - Accent3 2 6 3 2 4" xfId="6578"/>
    <cellStyle name="40% - Accent3 2 6 3 3" xfId="4509"/>
    <cellStyle name="40% - Accent3 2 6 3 4" xfId="5380"/>
    <cellStyle name="40% - Accent3 2 6 3 5" xfId="6110"/>
    <cellStyle name="40% - Accent3 2 6 4" xfId="2831"/>
    <cellStyle name="40% - Accent3 2 6 4 2" xfId="4764"/>
    <cellStyle name="40% - Accent3 2 6 4 3" xfId="5598"/>
    <cellStyle name="40% - Accent3 2 6 4 4" xfId="6266"/>
    <cellStyle name="40% - Accent3 2 6 5" xfId="3946"/>
    <cellStyle name="40% - Accent3 2 6 6" xfId="4637"/>
    <cellStyle name="40% - Accent3 2 6 7" xfId="5480"/>
    <cellStyle name="40% - Accent3 2 7" xfId="2019"/>
    <cellStyle name="40% - Accent3 2 7 2" xfId="2998"/>
    <cellStyle name="40% - Accent3 2 7 2 2" xfId="4888"/>
    <cellStyle name="40% - Accent3 2 7 2 3" xfId="5687"/>
    <cellStyle name="40% - Accent3 2 7 2 4" xfId="6317"/>
    <cellStyle name="40% - Accent3 2 7 3" xfId="4123"/>
    <cellStyle name="40% - Accent3 2 7 4" xfId="3793"/>
    <cellStyle name="40% - Accent3 2 7 5" xfId="4837"/>
    <cellStyle name="40% - Accent3 2 8" xfId="2295"/>
    <cellStyle name="40% - Accent3 2 8 2" xfId="3190"/>
    <cellStyle name="40% - Accent3 2 8 2 2" xfId="5080"/>
    <cellStyle name="40% - Accent3 2 8 2 3" xfId="5879"/>
    <cellStyle name="40% - Accent3 2 8 2 4" xfId="6509"/>
    <cellStyle name="40% - Accent3 2 8 3" xfId="4363"/>
    <cellStyle name="40% - Accent3 2 8 4" xfId="5261"/>
    <cellStyle name="40% - Accent3 2 8 5" xfId="6041"/>
    <cellStyle name="40% - Accent3 2 9" xfId="2671"/>
    <cellStyle name="40% - Accent3 2 9 2" xfId="4627"/>
    <cellStyle name="40% - Accent3 2 9 3" xfId="5470"/>
    <cellStyle name="40% - Accent3 2 9 4" xfId="6160"/>
    <cellStyle name="40% - Accent3 20" xfId="25507"/>
    <cellStyle name="40% - Accent3 20 2" xfId="25508"/>
    <cellStyle name="40% - Accent3 20 3" xfId="25509"/>
    <cellStyle name="40% - Accent3 200" xfId="25510"/>
    <cellStyle name="40% - Accent3 200 2" xfId="25511"/>
    <cellStyle name="40% - Accent3 201" xfId="25512"/>
    <cellStyle name="40% - Accent3 201 2" xfId="25513"/>
    <cellStyle name="40% - Accent3 202" xfId="25514"/>
    <cellStyle name="40% - Accent3 202 2" xfId="25515"/>
    <cellStyle name="40% - Accent3 203" xfId="25516"/>
    <cellStyle name="40% - Accent3 203 2" xfId="25517"/>
    <cellStyle name="40% - Accent3 204" xfId="25518"/>
    <cellStyle name="40% - Accent3 204 2" xfId="25519"/>
    <cellStyle name="40% - Accent3 205" xfId="25520"/>
    <cellStyle name="40% - Accent3 205 2" xfId="25521"/>
    <cellStyle name="40% - Accent3 206" xfId="25522"/>
    <cellStyle name="40% - Accent3 206 2" xfId="25523"/>
    <cellStyle name="40% - Accent3 207" xfId="25524"/>
    <cellStyle name="40% - Accent3 207 2" xfId="25525"/>
    <cellStyle name="40% - Accent3 208" xfId="25526"/>
    <cellStyle name="40% - Accent3 208 2" xfId="25527"/>
    <cellStyle name="40% - Accent3 209" xfId="25528"/>
    <cellStyle name="40% - Accent3 209 2" xfId="25529"/>
    <cellStyle name="40% - Accent3 21" xfId="25530"/>
    <cellStyle name="40% - Accent3 21 2" xfId="25531"/>
    <cellStyle name="40% - Accent3 21 3" xfId="25532"/>
    <cellStyle name="40% - Accent3 210" xfId="25533"/>
    <cellStyle name="40% - Accent3 210 2" xfId="25534"/>
    <cellStyle name="40% - Accent3 211" xfId="25535"/>
    <cellStyle name="40% - Accent3 211 2" xfId="25536"/>
    <cellStyle name="40% - Accent3 212" xfId="25537"/>
    <cellStyle name="40% - Accent3 212 2" xfId="25538"/>
    <cellStyle name="40% - Accent3 213" xfId="25539"/>
    <cellStyle name="40% - Accent3 213 2" xfId="25540"/>
    <cellStyle name="40% - Accent3 214" xfId="25541"/>
    <cellStyle name="40% - Accent3 214 2" xfId="25542"/>
    <cellStyle name="40% - Accent3 215" xfId="25543"/>
    <cellStyle name="40% - Accent3 215 2" xfId="25544"/>
    <cellStyle name="40% - Accent3 216" xfId="25545"/>
    <cellStyle name="40% - Accent3 216 2" xfId="25546"/>
    <cellStyle name="40% - Accent3 217" xfId="25547"/>
    <cellStyle name="40% - Accent3 217 2" xfId="25548"/>
    <cellStyle name="40% - Accent3 218" xfId="25549"/>
    <cellStyle name="40% - Accent3 218 2" xfId="25550"/>
    <cellStyle name="40% - Accent3 219" xfId="25551"/>
    <cellStyle name="40% - Accent3 219 2" xfId="25552"/>
    <cellStyle name="40% - Accent3 22" xfId="25553"/>
    <cellStyle name="40% - Accent3 22 2" xfId="25554"/>
    <cellStyle name="40% - Accent3 22 3" xfId="25555"/>
    <cellStyle name="40% - Accent3 220" xfId="25556"/>
    <cellStyle name="40% - Accent3 220 2" xfId="25557"/>
    <cellStyle name="40% - Accent3 221" xfId="25558"/>
    <cellStyle name="40% - Accent3 221 2" xfId="25559"/>
    <cellStyle name="40% - Accent3 222" xfId="25560"/>
    <cellStyle name="40% - Accent3 222 2" xfId="25561"/>
    <cellStyle name="40% - Accent3 223" xfId="25562"/>
    <cellStyle name="40% - Accent3 223 2" xfId="25563"/>
    <cellStyle name="40% - Accent3 224" xfId="25564"/>
    <cellStyle name="40% - Accent3 224 2" xfId="25565"/>
    <cellStyle name="40% - Accent3 225" xfId="25566"/>
    <cellStyle name="40% - Accent3 225 2" xfId="25567"/>
    <cellStyle name="40% - Accent3 226" xfId="25568"/>
    <cellStyle name="40% - Accent3 226 2" xfId="25569"/>
    <cellStyle name="40% - Accent3 227" xfId="25570"/>
    <cellStyle name="40% - Accent3 227 2" xfId="25571"/>
    <cellStyle name="40% - Accent3 228" xfId="25572"/>
    <cellStyle name="40% - Accent3 228 2" xfId="25573"/>
    <cellStyle name="40% - Accent3 229" xfId="25574"/>
    <cellStyle name="40% - Accent3 229 2" xfId="25575"/>
    <cellStyle name="40% - Accent3 23" xfId="25576"/>
    <cellStyle name="40% - Accent3 23 2" xfId="25577"/>
    <cellStyle name="40% - Accent3 23 3" xfId="25578"/>
    <cellStyle name="40% - Accent3 230" xfId="25579"/>
    <cellStyle name="40% - Accent3 230 2" xfId="25580"/>
    <cellStyle name="40% - Accent3 231" xfId="25581"/>
    <cellStyle name="40% - Accent3 231 2" xfId="25582"/>
    <cellStyle name="40% - Accent3 232" xfId="25583"/>
    <cellStyle name="40% - Accent3 232 2" xfId="25584"/>
    <cellStyle name="40% - Accent3 233" xfId="25585"/>
    <cellStyle name="40% - Accent3 233 2" xfId="25586"/>
    <cellStyle name="40% - Accent3 234" xfId="25587"/>
    <cellStyle name="40% - Accent3 234 2" xfId="25588"/>
    <cellStyle name="40% - Accent3 235" xfId="25589"/>
    <cellStyle name="40% - Accent3 235 2" xfId="25590"/>
    <cellStyle name="40% - Accent3 236" xfId="25591"/>
    <cellStyle name="40% - Accent3 236 2" xfId="25592"/>
    <cellStyle name="40% - Accent3 237" xfId="25593"/>
    <cellStyle name="40% - Accent3 237 2" xfId="25594"/>
    <cellStyle name="40% - Accent3 238" xfId="25595"/>
    <cellStyle name="40% - Accent3 238 2" xfId="25596"/>
    <cellStyle name="40% - Accent3 239" xfId="25597"/>
    <cellStyle name="40% - Accent3 239 2" xfId="25598"/>
    <cellStyle name="40% - Accent3 24" xfId="25599"/>
    <cellStyle name="40% - Accent3 24 2" xfId="25600"/>
    <cellStyle name="40% - Accent3 24 3" xfId="25601"/>
    <cellStyle name="40% - Accent3 240" xfId="25602"/>
    <cellStyle name="40% - Accent3 240 2" xfId="25603"/>
    <cellStyle name="40% - Accent3 241" xfId="25604"/>
    <cellStyle name="40% - Accent3 241 2" xfId="25605"/>
    <cellStyle name="40% - Accent3 242" xfId="25606"/>
    <cellStyle name="40% - Accent3 242 2" xfId="25607"/>
    <cellStyle name="40% - Accent3 243" xfId="25608"/>
    <cellStyle name="40% - Accent3 243 2" xfId="25609"/>
    <cellStyle name="40% - Accent3 244" xfId="25610"/>
    <cellStyle name="40% - Accent3 244 2" xfId="25611"/>
    <cellStyle name="40% - Accent3 245" xfId="25612"/>
    <cellStyle name="40% - Accent3 245 2" xfId="25613"/>
    <cellStyle name="40% - Accent3 246" xfId="25614"/>
    <cellStyle name="40% - Accent3 246 2" xfId="25615"/>
    <cellStyle name="40% - Accent3 247" xfId="25616"/>
    <cellStyle name="40% - Accent3 247 2" xfId="25617"/>
    <cellStyle name="40% - Accent3 248" xfId="25618"/>
    <cellStyle name="40% - Accent3 248 2" xfId="25619"/>
    <cellStyle name="40% - Accent3 249" xfId="25620"/>
    <cellStyle name="40% - Accent3 249 2" xfId="25621"/>
    <cellStyle name="40% - Accent3 25" xfId="25622"/>
    <cellStyle name="40% - Accent3 25 2" xfId="25623"/>
    <cellStyle name="40% - Accent3 25 3" xfId="25624"/>
    <cellStyle name="40% - Accent3 250" xfId="25625"/>
    <cellStyle name="40% - Accent3 250 2" xfId="25626"/>
    <cellStyle name="40% - Accent3 251" xfId="25627"/>
    <cellStyle name="40% - Accent3 251 2" xfId="25628"/>
    <cellStyle name="40% - Accent3 252" xfId="25629"/>
    <cellStyle name="40% - Accent3 252 2" xfId="25630"/>
    <cellStyle name="40% - Accent3 253" xfId="25631"/>
    <cellStyle name="40% - Accent3 253 2" xfId="25632"/>
    <cellStyle name="40% - Accent3 254" xfId="25633"/>
    <cellStyle name="40% - Accent3 254 2" xfId="25634"/>
    <cellStyle name="40% - Accent3 255" xfId="25635"/>
    <cellStyle name="40% - Accent3 255 2" xfId="25636"/>
    <cellStyle name="40% - Accent3 256" xfId="25637"/>
    <cellStyle name="40% - Accent3 257" xfId="25638"/>
    <cellStyle name="40% - Accent3 258" xfId="25639"/>
    <cellStyle name="40% - Accent3 259" xfId="25640"/>
    <cellStyle name="40% - Accent3 26" xfId="25641"/>
    <cellStyle name="40% - Accent3 26 2" xfId="25642"/>
    <cellStyle name="40% - Accent3 26 3" xfId="25643"/>
    <cellStyle name="40% - Accent3 260" xfId="25644"/>
    <cellStyle name="40% - Accent3 261" xfId="25645"/>
    <cellStyle name="40% - Accent3 262" xfId="25646"/>
    <cellStyle name="40% - Accent3 263" xfId="25647"/>
    <cellStyle name="40% - Accent3 264" xfId="25648"/>
    <cellStyle name="40% - Accent3 27" xfId="25649"/>
    <cellStyle name="40% - Accent3 27 2" xfId="25650"/>
    <cellStyle name="40% - Accent3 27 3" xfId="25651"/>
    <cellStyle name="40% - Accent3 28" xfId="25652"/>
    <cellStyle name="40% - Accent3 28 2" xfId="25653"/>
    <cellStyle name="40% - Accent3 28 3" xfId="25654"/>
    <cellStyle name="40% - Accent3 29" xfId="25655"/>
    <cellStyle name="40% - Accent3 29 2" xfId="25656"/>
    <cellStyle name="40% - Accent3 29 3" xfId="25657"/>
    <cellStyle name="40% - Accent3 3" xfId="743"/>
    <cellStyle name="40% - Accent3 3 10" xfId="3318"/>
    <cellStyle name="40% - Accent3 3 11" xfId="3745"/>
    <cellStyle name="40% - Accent3 3 12" xfId="4750"/>
    <cellStyle name="40% - Accent3 3 13" xfId="1160"/>
    <cellStyle name="40% - Accent3 3 14" xfId="14938"/>
    <cellStyle name="40% - Accent3 3 15" xfId="25658"/>
    <cellStyle name="40% - Accent3 3 2" xfId="1137"/>
    <cellStyle name="40% - Accent3 3 2 2" xfId="2093"/>
    <cellStyle name="40% - Accent3 3 2 2 2" xfId="3044"/>
    <cellStyle name="40% - Accent3 3 2 2 2 2" xfId="4934"/>
    <cellStyle name="40% - Accent3 3 2 2 2 3" xfId="5733"/>
    <cellStyle name="40% - Accent3 3 2 2 2 4" xfId="6363"/>
    <cellStyle name="40% - Accent3 3 2 2 3" xfId="4182"/>
    <cellStyle name="40% - Accent3 3 2 2 4" xfId="4422"/>
    <cellStyle name="40% - Accent3 3 2 2 5" xfId="5307"/>
    <cellStyle name="40% - Accent3 3 2 3" xfId="2044"/>
    <cellStyle name="40% - Accent3 3 2 3 2" xfId="3012"/>
    <cellStyle name="40% - Accent3 3 2 3 2 2" xfId="4902"/>
    <cellStyle name="40% - Accent3 3 2 3 2 3" xfId="5701"/>
    <cellStyle name="40% - Accent3 3 2 3 2 4" xfId="6331"/>
    <cellStyle name="40% - Accent3 3 2 3 3" xfId="4141"/>
    <cellStyle name="40% - Accent3 3 2 3 4" xfId="4557"/>
    <cellStyle name="40% - Accent3 3 2 3 5" xfId="5418"/>
    <cellStyle name="40% - Accent3 3 2 4" xfId="2716"/>
    <cellStyle name="40% - Accent3 3 2 4 2" xfId="4662"/>
    <cellStyle name="40% - Accent3 3 2 4 3" xfId="5504"/>
    <cellStyle name="40% - Accent3 3 2 4 4" xfId="6187"/>
    <cellStyle name="40% - Accent3 3 2 5" xfId="3510"/>
    <cellStyle name="40% - Accent3 3 2 6" xfId="3474"/>
    <cellStyle name="40% - Accent3 3 2 7" xfId="3750"/>
    <cellStyle name="40% - Accent3 3 2 8" xfId="25659"/>
    <cellStyle name="40% - Accent3 3 2 9" xfId="42878"/>
    <cellStyle name="40% - Accent3 3 3" xfId="1045"/>
    <cellStyle name="40% - Accent3 3 3 2" xfId="2112"/>
    <cellStyle name="40% - Accent3 3 3 2 2" xfId="3064"/>
    <cellStyle name="40% - Accent3 3 3 2 2 2" xfId="4954"/>
    <cellStyle name="40% - Accent3 3 3 2 2 3" xfId="5753"/>
    <cellStyle name="40% - Accent3 3 3 2 2 4" xfId="6383"/>
    <cellStyle name="40% - Accent3 3 3 2 3" xfId="4202"/>
    <cellStyle name="40% - Accent3 3 3 2 4" xfId="4330"/>
    <cellStyle name="40% - Accent3 3 3 2 5" xfId="5234"/>
    <cellStyle name="40% - Accent3 3 3 3" xfId="2135"/>
    <cellStyle name="40% - Accent3 3 3 3 2" xfId="3087"/>
    <cellStyle name="40% - Accent3 3 3 3 2 2" xfId="4977"/>
    <cellStyle name="40% - Accent3 3 3 3 2 3" xfId="5776"/>
    <cellStyle name="40% - Accent3 3 3 3 2 4" xfId="6406"/>
    <cellStyle name="40% - Accent3 3 3 3 3" xfId="4225"/>
    <cellStyle name="40% - Accent3 3 3 3 4" xfId="3363"/>
    <cellStyle name="40% - Accent3 3 3 3 5" xfId="4321"/>
    <cellStyle name="40% - Accent3 3 3 4" xfId="2732"/>
    <cellStyle name="40% - Accent3 3 3 4 2" xfId="4679"/>
    <cellStyle name="40% - Accent3 3 3 4 3" xfId="5521"/>
    <cellStyle name="40% - Accent3 3 3 4 4" xfId="6204"/>
    <cellStyle name="40% - Accent3 3 3 5" xfId="3535"/>
    <cellStyle name="40% - Accent3 3 3 6" xfId="3454"/>
    <cellStyle name="40% - Accent3 3 3 7" xfId="4582"/>
    <cellStyle name="40% - Accent3 3 3 8" xfId="25660"/>
    <cellStyle name="40% - Accent3 3 4" xfId="1736"/>
    <cellStyle name="40% - Accent3 3 4 2" xfId="2202"/>
    <cellStyle name="40% - Accent3 3 4 2 2" xfId="3146"/>
    <cellStyle name="40% - Accent3 3 4 2 2 2" xfId="5036"/>
    <cellStyle name="40% - Accent3 3 4 2 2 3" xfId="5835"/>
    <cellStyle name="40% - Accent3 3 4 2 2 4" xfId="6465"/>
    <cellStyle name="40% - Accent3 3 4 2 3" xfId="4288"/>
    <cellStyle name="40% - Accent3 3 4 2 4" xfId="5198"/>
    <cellStyle name="40% - Accent3 3 4 2 5" xfId="5997"/>
    <cellStyle name="40% - Accent3 3 4 3" xfId="2441"/>
    <cellStyle name="40% - Accent3 3 4 3 2" xfId="3233"/>
    <cellStyle name="40% - Accent3 3 4 3 2 2" xfId="5123"/>
    <cellStyle name="40% - Accent3 3 4 3 2 3" xfId="5922"/>
    <cellStyle name="40% - Accent3 3 4 3 2 4" xfId="6552"/>
    <cellStyle name="40% - Accent3 3 4 3 3" xfId="4464"/>
    <cellStyle name="40% - Accent3 3 4 3 4" xfId="5342"/>
    <cellStyle name="40% - Accent3 3 4 3 5" xfId="6084"/>
    <cellStyle name="40% - Accent3 3 4 4" xfId="2768"/>
    <cellStyle name="40% - Accent3 3 4 4 2" xfId="4715"/>
    <cellStyle name="40% - Accent3 3 4 4 3" xfId="5557"/>
    <cellStyle name="40% - Accent3 3 4 4 4" xfId="6240"/>
    <cellStyle name="40% - Accent3 3 4 5" xfId="3859"/>
    <cellStyle name="40% - Accent3 3 4 6" xfId="3395"/>
    <cellStyle name="40% - Accent3 3 4 7" xfId="4642"/>
    <cellStyle name="40% - Accent3 3 5" xfId="1859"/>
    <cellStyle name="40% - Accent3 3 5 2" xfId="2286"/>
    <cellStyle name="40% - Accent3 3 5 2 2" xfId="3184"/>
    <cellStyle name="40% - Accent3 3 5 2 2 2" xfId="5074"/>
    <cellStyle name="40% - Accent3 3 5 2 2 3" xfId="5873"/>
    <cellStyle name="40% - Accent3 3 5 2 2 4" xfId="6503"/>
    <cellStyle name="40% - Accent3 3 5 2 3" xfId="4356"/>
    <cellStyle name="40% - Accent3 3 5 2 4" xfId="5254"/>
    <cellStyle name="40% - Accent3 3 5 2 5" xfId="6035"/>
    <cellStyle name="40% - Accent3 3 5 3" xfId="2521"/>
    <cellStyle name="40% - Accent3 3 5 3 2" xfId="3267"/>
    <cellStyle name="40% - Accent3 3 5 3 2 2" xfId="5157"/>
    <cellStyle name="40% - Accent3 3 5 3 2 3" xfId="5956"/>
    <cellStyle name="40% - Accent3 3 5 3 2 4" xfId="6586"/>
    <cellStyle name="40% - Accent3 3 5 3 3" xfId="4520"/>
    <cellStyle name="40% - Accent3 3 5 3 4" xfId="5390"/>
    <cellStyle name="40% - Accent3 3 5 3 5" xfId="6118"/>
    <cellStyle name="40% - Accent3 3 5 4" xfId="2848"/>
    <cellStyle name="40% - Accent3 3 5 4 2" xfId="4776"/>
    <cellStyle name="40% - Accent3 3 5 4 3" xfId="5608"/>
    <cellStyle name="40% - Accent3 3 5 4 4" xfId="6274"/>
    <cellStyle name="40% - Accent3 3 5 5" xfId="3966"/>
    <cellStyle name="40% - Accent3 3 5 6" xfId="3586"/>
    <cellStyle name="40% - Accent3 3 5 7" xfId="4548"/>
    <cellStyle name="40% - Accent3 3 6" xfId="1855"/>
    <cellStyle name="40% - Accent3 3 6 2" xfId="2282"/>
    <cellStyle name="40% - Accent3 3 6 2 2" xfId="3181"/>
    <cellStyle name="40% - Accent3 3 6 2 2 2" xfId="5071"/>
    <cellStyle name="40% - Accent3 3 6 2 2 3" xfId="5870"/>
    <cellStyle name="40% - Accent3 3 6 2 2 4" xfId="6500"/>
    <cellStyle name="40% - Accent3 3 6 2 3" xfId="4352"/>
    <cellStyle name="40% - Accent3 3 6 2 4" xfId="5250"/>
    <cellStyle name="40% - Accent3 3 6 2 5" xfId="6032"/>
    <cellStyle name="40% - Accent3 3 6 3" xfId="2518"/>
    <cellStyle name="40% - Accent3 3 6 3 2" xfId="3265"/>
    <cellStyle name="40% - Accent3 3 6 3 2 2" xfId="5155"/>
    <cellStyle name="40% - Accent3 3 6 3 2 3" xfId="5954"/>
    <cellStyle name="40% - Accent3 3 6 3 2 4" xfId="6584"/>
    <cellStyle name="40% - Accent3 3 6 3 3" xfId="4517"/>
    <cellStyle name="40% - Accent3 3 6 3 4" xfId="5387"/>
    <cellStyle name="40% - Accent3 3 6 3 5" xfId="6116"/>
    <cellStyle name="40% - Accent3 3 6 4" xfId="2845"/>
    <cellStyle name="40% - Accent3 3 6 4 2" xfId="4773"/>
    <cellStyle name="40% - Accent3 3 6 4 3" xfId="5605"/>
    <cellStyle name="40% - Accent3 3 6 4 4" xfId="6272"/>
    <cellStyle name="40% - Accent3 3 6 5" xfId="3963"/>
    <cellStyle name="40% - Accent3 3 6 6" xfId="3387"/>
    <cellStyle name="40% - Accent3 3 6 7" xfId="3786"/>
    <cellStyle name="40% - Accent3 3 7" xfId="2020"/>
    <cellStyle name="40% - Accent3 3 7 2" xfId="2999"/>
    <cellStyle name="40% - Accent3 3 7 2 2" xfId="4889"/>
    <cellStyle name="40% - Accent3 3 7 2 3" xfId="5688"/>
    <cellStyle name="40% - Accent3 3 7 2 4" xfId="6318"/>
    <cellStyle name="40% - Accent3 3 7 3" xfId="4124"/>
    <cellStyle name="40% - Accent3 3 7 4" xfId="3569"/>
    <cellStyle name="40% - Accent3 3 7 5" xfId="3424"/>
    <cellStyle name="40% - Accent3 3 8" xfId="2226"/>
    <cellStyle name="40% - Accent3 3 8 2" xfId="3169"/>
    <cellStyle name="40% - Accent3 3 8 2 2" xfId="5059"/>
    <cellStyle name="40% - Accent3 3 8 2 3" xfId="5858"/>
    <cellStyle name="40% - Accent3 3 8 2 4" xfId="6488"/>
    <cellStyle name="40% - Accent3 3 8 3" xfId="4311"/>
    <cellStyle name="40% - Accent3 3 8 4" xfId="5221"/>
    <cellStyle name="40% - Accent3 3 8 5" xfId="6020"/>
    <cellStyle name="40% - Accent3 3 9" xfId="2672"/>
    <cellStyle name="40% - Accent3 3 9 2" xfId="4628"/>
    <cellStyle name="40% - Accent3 3 9 3" xfId="5471"/>
    <cellStyle name="40% - Accent3 3 9 4" xfId="6161"/>
    <cellStyle name="40% - Accent3 30" xfId="25661"/>
    <cellStyle name="40% - Accent3 30 2" xfId="25662"/>
    <cellStyle name="40% - Accent3 30 3" xfId="25663"/>
    <cellStyle name="40% - Accent3 31" xfId="25664"/>
    <cellStyle name="40% - Accent3 31 2" xfId="25665"/>
    <cellStyle name="40% - Accent3 31 3" xfId="25666"/>
    <cellStyle name="40% - Accent3 32" xfId="25667"/>
    <cellStyle name="40% - Accent3 32 2" xfId="25668"/>
    <cellStyle name="40% - Accent3 32 3" xfId="25669"/>
    <cellStyle name="40% - Accent3 33" xfId="25670"/>
    <cellStyle name="40% - Accent3 33 2" xfId="25671"/>
    <cellStyle name="40% - Accent3 33 3" xfId="25672"/>
    <cellStyle name="40% - Accent3 34" xfId="25673"/>
    <cellStyle name="40% - Accent3 34 2" xfId="25674"/>
    <cellStyle name="40% - Accent3 34 3" xfId="25675"/>
    <cellStyle name="40% - Accent3 35" xfId="25676"/>
    <cellStyle name="40% - Accent3 35 2" xfId="25677"/>
    <cellStyle name="40% - Accent3 35 3" xfId="25678"/>
    <cellStyle name="40% - Accent3 36" xfId="25679"/>
    <cellStyle name="40% - Accent3 36 2" xfId="25680"/>
    <cellStyle name="40% - Accent3 36 3" xfId="25681"/>
    <cellStyle name="40% - Accent3 37" xfId="25682"/>
    <cellStyle name="40% - Accent3 37 2" xfId="25683"/>
    <cellStyle name="40% - Accent3 37 3" xfId="25684"/>
    <cellStyle name="40% - Accent3 38" xfId="25685"/>
    <cellStyle name="40% - Accent3 38 2" xfId="25686"/>
    <cellStyle name="40% - Accent3 38 3" xfId="25687"/>
    <cellStyle name="40% - Accent3 39" xfId="25688"/>
    <cellStyle name="40% - Accent3 39 2" xfId="25689"/>
    <cellStyle name="40% - Accent3 39 3" xfId="25690"/>
    <cellStyle name="40% - Accent3 4" xfId="707"/>
    <cellStyle name="40% - Accent3 4 2" xfId="948"/>
    <cellStyle name="40% - Accent3 4 2 2" xfId="25691"/>
    <cellStyle name="40% - Accent3 4 3" xfId="11798"/>
    <cellStyle name="40% - Accent3 4 3 2" xfId="25692"/>
    <cellStyle name="40% - Accent3 40" xfId="25693"/>
    <cellStyle name="40% - Accent3 40 2" xfId="25694"/>
    <cellStyle name="40% - Accent3 40 3" xfId="25695"/>
    <cellStyle name="40% - Accent3 41" xfId="25696"/>
    <cellStyle name="40% - Accent3 41 2" xfId="25697"/>
    <cellStyle name="40% - Accent3 41 3" xfId="25698"/>
    <cellStyle name="40% - Accent3 42" xfId="25699"/>
    <cellStyle name="40% - Accent3 42 2" xfId="25700"/>
    <cellStyle name="40% - Accent3 42 3" xfId="25701"/>
    <cellStyle name="40% - Accent3 43" xfId="25702"/>
    <cellStyle name="40% - Accent3 43 2" xfId="25703"/>
    <cellStyle name="40% - Accent3 43 3" xfId="25704"/>
    <cellStyle name="40% - Accent3 44" xfId="25705"/>
    <cellStyle name="40% - Accent3 44 2" xfId="25706"/>
    <cellStyle name="40% - Accent3 44 3" xfId="25707"/>
    <cellStyle name="40% - Accent3 45" xfId="25708"/>
    <cellStyle name="40% - Accent3 45 2" xfId="25709"/>
    <cellStyle name="40% - Accent3 45 3" xfId="25710"/>
    <cellStyle name="40% - Accent3 46" xfId="25711"/>
    <cellStyle name="40% - Accent3 46 2" xfId="25712"/>
    <cellStyle name="40% - Accent3 46 3" xfId="25713"/>
    <cellStyle name="40% - Accent3 47" xfId="25714"/>
    <cellStyle name="40% - Accent3 47 2" xfId="25715"/>
    <cellStyle name="40% - Accent3 47 3" xfId="25716"/>
    <cellStyle name="40% - Accent3 48" xfId="25717"/>
    <cellStyle name="40% - Accent3 48 2" xfId="25718"/>
    <cellStyle name="40% - Accent3 48 3" xfId="25719"/>
    <cellStyle name="40% - Accent3 49" xfId="25720"/>
    <cellStyle name="40% - Accent3 49 2" xfId="25721"/>
    <cellStyle name="40% - Accent3 49 3" xfId="25722"/>
    <cellStyle name="40% - Accent3 5" xfId="6846"/>
    <cellStyle name="40% - Accent3 5 2" xfId="25724"/>
    <cellStyle name="40% - Accent3 5 3" xfId="25725"/>
    <cellStyle name="40% - Accent3 5 4" xfId="25723"/>
    <cellStyle name="40% - Accent3 50" xfId="25726"/>
    <cellStyle name="40% - Accent3 50 2" xfId="25727"/>
    <cellStyle name="40% - Accent3 50 3" xfId="25728"/>
    <cellStyle name="40% - Accent3 51" xfId="25729"/>
    <cellStyle name="40% - Accent3 51 2" xfId="25730"/>
    <cellStyle name="40% - Accent3 51 3" xfId="25731"/>
    <cellStyle name="40% - Accent3 52" xfId="25732"/>
    <cellStyle name="40% - Accent3 52 2" xfId="25733"/>
    <cellStyle name="40% - Accent3 52 3" xfId="25734"/>
    <cellStyle name="40% - Accent3 53" xfId="25735"/>
    <cellStyle name="40% - Accent3 53 2" xfId="25736"/>
    <cellStyle name="40% - Accent3 53 3" xfId="25737"/>
    <cellStyle name="40% - Accent3 54" xfId="25738"/>
    <cellStyle name="40% - Accent3 54 2" xfId="25739"/>
    <cellStyle name="40% - Accent3 54 3" xfId="25740"/>
    <cellStyle name="40% - Accent3 55" xfId="25741"/>
    <cellStyle name="40% - Accent3 55 2" xfId="25742"/>
    <cellStyle name="40% - Accent3 55 3" xfId="25743"/>
    <cellStyle name="40% - Accent3 56" xfId="25744"/>
    <cellStyle name="40% - Accent3 56 2" xfId="25745"/>
    <cellStyle name="40% - Accent3 56 3" xfId="25746"/>
    <cellStyle name="40% - Accent3 57" xfId="25747"/>
    <cellStyle name="40% - Accent3 57 2" xfId="25748"/>
    <cellStyle name="40% - Accent3 57 3" xfId="25749"/>
    <cellStyle name="40% - Accent3 58" xfId="25750"/>
    <cellStyle name="40% - Accent3 58 2" xfId="25751"/>
    <cellStyle name="40% - Accent3 58 3" xfId="25752"/>
    <cellStyle name="40% - Accent3 59" xfId="25753"/>
    <cellStyle name="40% - Accent3 59 2" xfId="25754"/>
    <cellStyle name="40% - Accent3 59 3" xfId="25755"/>
    <cellStyle name="40% - Accent3 6" xfId="7650"/>
    <cellStyle name="40% - Accent3 6 2" xfId="25757"/>
    <cellStyle name="40% - Accent3 6 3" xfId="25758"/>
    <cellStyle name="40% - Accent3 6 4" xfId="25756"/>
    <cellStyle name="40% - Accent3 60" xfId="25759"/>
    <cellStyle name="40% - Accent3 60 2" xfId="25760"/>
    <cellStyle name="40% - Accent3 60 3" xfId="25761"/>
    <cellStyle name="40% - Accent3 61" xfId="25762"/>
    <cellStyle name="40% - Accent3 61 2" xfId="25763"/>
    <cellStyle name="40% - Accent3 61 3" xfId="25764"/>
    <cellStyle name="40% - Accent3 62" xfId="25765"/>
    <cellStyle name="40% - Accent3 62 2" xfId="25766"/>
    <cellStyle name="40% - Accent3 62 3" xfId="25767"/>
    <cellStyle name="40% - Accent3 63" xfId="25768"/>
    <cellStyle name="40% - Accent3 63 2" xfId="25769"/>
    <cellStyle name="40% - Accent3 63 3" xfId="25770"/>
    <cellStyle name="40% - Accent3 64" xfId="25771"/>
    <cellStyle name="40% - Accent3 64 2" xfId="25772"/>
    <cellStyle name="40% - Accent3 64 3" xfId="25773"/>
    <cellStyle name="40% - Accent3 65" xfId="25774"/>
    <cellStyle name="40% - Accent3 65 2" xfId="25775"/>
    <cellStyle name="40% - Accent3 65 3" xfId="25776"/>
    <cellStyle name="40% - Accent3 66" xfId="25777"/>
    <cellStyle name="40% - Accent3 66 2" xfId="25778"/>
    <cellStyle name="40% - Accent3 66 3" xfId="25779"/>
    <cellStyle name="40% - Accent3 67" xfId="25780"/>
    <cellStyle name="40% - Accent3 67 2" xfId="25781"/>
    <cellStyle name="40% - Accent3 67 3" xfId="25782"/>
    <cellStyle name="40% - Accent3 68" xfId="25783"/>
    <cellStyle name="40% - Accent3 68 2" xfId="25784"/>
    <cellStyle name="40% - Accent3 68 3" xfId="25785"/>
    <cellStyle name="40% - Accent3 69" xfId="25786"/>
    <cellStyle name="40% - Accent3 69 2" xfId="25787"/>
    <cellStyle name="40% - Accent3 69 3" xfId="25788"/>
    <cellStyle name="40% - Accent3 7" xfId="6948"/>
    <cellStyle name="40% - Accent3 7 2" xfId="25790"/>
    <cellStyle name="40% - Accent3 7 3" xfId="25791"/>
    <cellStyle name="40% - Accent3 7 4" xfId="25789"/>
    <cellStyle name="40% - Accent3 70" xfId="25792"/>
    <cellStyle name="40% - Accent3 70 2" xfId="25793"/>
    <cellStyle name="40% - Accent3 70 3" xfId="25794"/>
    <cellStyle name="40% - Accent3 71" xfId="25795"/>
    <cellStyle name="40% - Accent3 71 2" xfId="25796"/>
    <cellStyle name="40% - Accent3 71 3" xfId="25797"/>
    <cellStyle name="40% - Accent3 72" xfId="25798"/>
    <cellStyle name="40% - Accent3 72 2" xfId="25799"/>
    <cellStyle name="40% - Accent3 72 3" xfId="25800"/>
    <cellStyle name="40% - Accent3 73" xfId="25801"/>
    <cellStyle name="40% - Accent3 73 2" xfId="25802"/>
    <cellStyle name="40% - Accent3 73 3" xfId="25803"/>
    <cellStyle name="40% - Accent3 74" xfId="25804"/>
    <cellStyle name="40% - Accent3 74 2" xfId="25805"/>
    <cellStyle name="40% - Accent3 74 3" xfId="25806"/>
    <cellStyle name="40% - Accent3 75" xfId="25807"/>
    <cellStyle name="40% - Accent3 75 2" xfId="25808"/>
    <cellStyle name="40% - Accent3 75 3" xfId="25809"/>
    <cellStyle name="40% - Accent3 76" xfId="25810"/>
    <cellStyle name="40% - Accent3 76 2" xfId="25811"/>
    <cellStyle name="40% - Accent3 76 3" xfId="25812"/>
    <cellStyle name="40% - Accent3 77" xfId="25813"/>
    <cellStyle name="40% - Accent3 77 2" xfId="25814"/>
    <cellStyle name="40% - Accent3 77 3" xfId="25815"/>
    <cellStyle name="40% - Accent3 78" xfId="25816"/>
    <cellStyle name="40% - Accent3 78 2" xfId="25817"/>
    <cellStyle name="40% - Accent3 78 3" xfId="25818"/>
    <cellStyle name="40% - Accent3 79" xfId="25819"/>
    <cellStyle name="40% - Accent3 79 2" xfId="25820"/>
    <cellStyle name="40% - Accent3 79 3" xfId="25821"/>
    <cellStyle name="40% - Accent3 8" xfId="7459"/>
    <cellStyle name="40% - Accent3 8 2" xfId="25823"/>
    <cellStyle name="40% - Accent3 8 3" xfId="25824"/>
    <cellStyle name="40% - Accent3 8 4" xfId="25822"/>
    <cellStyle name="40% - Accent3 80" xfId="25825"/>
    <cellStyle name="40% - Accent3 80 2" xfId="25826"/>
    <cellStyle name="40% - Accent3 80 3" xfId="25827"/>
    <cellStyle name="40% - Accent3 81" xfId="25828"/>
    <cellStyle name="40% - Accent3 81 2" xfId="25829"/>
    <cellStyle name="40% - Accent3 81 3" xfId="25830"/>
    <cellStyle name="40% - Accent3 82" xfId="25831"/>
    <cellStyle name="40% - Accent3 82 2" xfId="25832"/>
    <cellStyle name="40% - Accent3 82 3" xfId="25833"/>
    <cellStyle name="40% - Accent3 83" xfId="25834"/>
    <cellStyle name="40% - Accent3 83 2" xfId="25835"/>
    <cellStyle name="40% - Accent3 83 3" xfId="25836"/>
    <cellStyle name="40% - Accent3 84" xfId="25837"/>
    <cellStyle name="40% - Accent3 84 2" xfId="25838"/>
    <cellStyle name="40% - Accent3 84 3" xfId="25839"/>
    <cellStyle name="40% - Accent3 85" xfId="25840"/>
    <cellStyle name="40% - Accent3 85 2" xfId="25841"/>
    <cellStyle name="40% - Accent3 85 3" xfId="25842"/>
    <cellStyle name="40% - Accent3 86" xfId="25843"/>
    <cellStyle name="40% - Accent3 86 2" xfId="25844"/>
    <cellStyle name="40% - Accent3 86 3" xfId="25845"/>
    <cellStyle name="40% - Accent3 87" xfId="25846"/>
    <cellStyle name="40% - Accent3 87 2" xfId="25847"/>
    <cellStyle name="40% - Accent3 87 3" xfId="25848"/>
    <cellStyle name="40% - Accent3 88" xfId="25849"/>
    <cellStyle name="40% - Accent3 88 2" xfId="25850"/>
    <cellStyle name="40% - Accent3 88 3" xfId="25851"/>
    <cellStyle name="40% - Accent3 89" xfId="25852"/>
    <cellStyle name="40% - Accent3 89 2" xfId="25853"/>
    <cellStyle name="40% - Accent3 89 3" xfId="25854"/>
    <cellStyle name="40% - Accent3 9" xfId="7467"/>
    <cellStyle name="40% - Accent3 9 2" xfId="25856"/>
    <cellStyle name="40% - Accent3 9 3" xfId="25857"/>
    <cellStyle name="40% - Accent3 9 4" xfId="25855"/>
    <cellStyle name="40% - Accent3 90" xfId="25858"/>
    <cellStyle name="40% - Accent3 90 2" xfId="25859"/>
    <cellStyle name="40% - Accent3 90 3" xfId="25860"/>
    <cellStyle name="40% - Accent3 91" xfId="25861"/>
    <cellStyle name="40% - Accent3 91 2" xfId="25862"/>
    <cellStyle name="40% - Accent3 91 3" xfId="25863"/>
    <cellStyle name="40% - Accent3 92" xfId="25864"/>
    <cellStyle name="40% - Accent3 92 2" xfId="25865"/>
    <cellStyle name="40% - Accent3 92 3" xfId="25866"/>
    <cellStyle name="40% - Accent3 93" xfId="25867"/>
    <cellStyle name="40% - Accent3 93 2" xfId="25868"/>
    <cellStyle name="40% - Accent3 93 3" xfId="25869"/>
    <cellStyle name="40% - Accent3 94" xfId="25870"/>
    <cellStyle name="40% - Accent3 94 2" xfId="25871"/>
    <cellStyle name="40% - Accent3 94 3" xfId="25872"/>
    <cellStyle name="40% - Accent3 95" xfId="25873"/>
    <cellStyle name="40% - Accent3 95 2" xfId="25874"/>
    <cellStyle name="40% - Accent3 95 3" xfId="25875"/>
    <cellStyle name="40% - Accent3 96" xfId="25876"/>
    <cellStyle name="40% - Accent3 96 2" xfId="25877"/>
    <cellStyle name="40% - Accent3 96 3" xfId="25878"/>
    <cellStyle name="40% - Accent3 97" xfId="25879"/>
    <cellStyle name="40% - Accent3 97 2" xfId="25880"/>
    <cellStyle name="40% - Accent3 97 3" xfId="25881"/>
    <cellStyle name="40% - Accent3 98" xfId="25882"/>
    <cellStyle name="40% - Accent3 98 2" xfId="25883"/>
    <cellStyle name="40% - Accent3 98 3" xfId="25884"/>
    <cellStyle name="40% - Accent3 99" xfId="25885"/>
    <cellStyle name="40% - Accent3 99 2" xfId="25886"/>
    <cellStyle name="40% - Accent3 99 3" xfId="25887"/>
    <cellStyle name="40% - Accent4 10" xfId="7086"/>
    <cellStyle name="40% - Accent4 10 2" xfId="25889"/>
    <cellStyle name="40% - Accent4 10 3" xfId="25890"/>
    <cellStyle name="40% - Accent4 10 4" xfId="25888"/>
    <cellStyle name="40% - Accent4 100" xfId="25891"/>
    <cellStyle name="40% - Accent4 100 2" xfId="25892"/>
    <cellStyle name="40% - Accent4 100 3" xfId="25893"/>
    <cellStyle name="40% - Accent4 101" xfId="25894"/>
    <cellStyle name="40% - Accent4 101 2" xfId="25895"/>
    <cellStyle name="40% - Accent4 101 3" xfId="25896"/>
    <cellStyle name="40% - Accent4 102" xfId="25897"/>
    <cellStyle name="40% - Accent4 102 2" xfId="25898"/>
    <cellStyle name="40% - Accent4 102 3" xfId="25899"/>
    <cellStyle name="40% - Accent4 103" xfId="25900"/>
    <cellStyle name="40% - Accent4 103 2" xfId="25901"/>
    <cellStyle name="40% - Accent4 103 3" xfId="25902"/>
    <cellStyle name="40% - Accent4 104" xfId="25903"/>
    <cellStyle name="40% - Accent4 104 2" xfId="25904"/>
    <cellStyle name="40% - Accent4 104 3" xfId="25905"/>
    <cellStyle name="40% - Accent4 105" xfId="25906"/>
    <cellStyle name="40% - Accent4 105 2" xfId="25907"/>
    <cellStyle name="40% - Accent4 105 3" xfId="25908"/>
    <cellStyle name="40% - Accent4 106" xfId="25909"/>
    <cellStyle name="40% - Accent4 106 2" xfId="25910"/>
    <cellStyle name="40% - Accent4 106 3" xfId="25911"/>
    <cellStyle name="40% - Accent4 107" xfId="25912"/>
    <cellStyle name="40% - Accent4 107 2" xfId="25913"/>
    <cellStyle name="40% - Accent4 107 3" xfId="25914"/>
    <cellStyle name="40% - Accent4 108" xfId="25915"/>
    <cellStyle name="40% - Accent4 108 2" xfId="25916"/>
    <cellStyle name="40% - Accent4 108 3" xfId="25917"/>
    <cellStyle name="40% - Accent4 109" xfId="25918"/>
    <cellStyle name="40% - Accent4 109 2" xfId="25919"/>
    <cellStyle name="40% - Accent4 109 3" xfId="25920"/>
    <cellStyle name="40% - Accent4 11" xfId="7340"/>
    <cellStyle name="40% - Accent4 11 2" xfId="25922"/>
    <cellStyle name="40% - Accent4 11 3" xfId="25923"/>
    <cellStyle name="40% - Accent4 11 4" xfId="25921"/>
    <cellStyle name="40% - Accent4 110" xfId="25924"/>
    <cellStyle name="40% - Accent4 110 2" xfId="25925"/>
    <cellStyle name="40% - Accent4 110 3" xfId="25926"/>
    <cellStyle name="40% - Accent4 111" xfId="25927"/>
    <cellStyle name="40% - Accent4 111 2" xfId="25928"/>
    <cellStyle name="40% - Accent4 111 3" xfId="25929"/>
    <cellStyle name="40% - Accent4 112" xfId="25930"/>
    <cellStyle name="40% - Accent4 112 2" xfId="25931"/>
    <cellStyle name="40% - Accent4 112 3" xfId="25932"/>
    <cellStyle name="40% - Accent4 113" xfId="25933"/>
    <cellStyle name="40% - Accent4 113 2" xfId="25934"/>
    <cellStyle name="40% - Accent4 113 3" xfId="25935"/>
    <cellStyle name="40% - Accent4 114" xfId="25936"/>
    <cellStyle name="40% - Accent4 114 2" xfId="25937"/>
    <cellStyle name="40% - Accent4 114 3" xfId="25938"/>
    <cellStyle name="40% - Accent4 115" xfId="25939"/>
    <cellStyle name="40% - Accent4 115 2" xfId="25940"/>
    <cellStyle name="40% - Accent4 115 3" xfId="25941"/>
    <cellStyle name="40% - Accent4 116" xfId="25942"/>
    <cellStyle name="40% - Accent4 116 2" xfId="25943"/>
    <cellStyle name="40% - Accent4 116 3" xfId="25944"/>
    <cellStyle name="40% - Accent4 117" xfId="25945"/>
    <cellStyle name="40% - Accent4 117 2" xfId="25946"/>
    <cellStyle name="40% - Accent4 117 3" xfId="25947"/>
    <cellStyle name="40% - Accent4 118" xfId="25948"/>
    <cellStyle name="40% - Accent4 118 2" xfId="25949"/>
    <cellStyle name="40% - Accent4 118 3" xfId="25950"/>
    <cellStyle name="40% - Accent4 119" xfId="25951"/>
    <cellStyle name="40% - Accent4 119 2" xfId="25952"/>
    <cellStyle name="40% - Accent4 119 3" xfId="25953"/>
    <cellStyle name="40% - Accent4 12" xfId="7097"/>
    <cellStyle name="40% - Accent4 12 2" xfId="25955"/>
    <cellStyle name="40% - Accent4 12 3" xfId="25956"/>
    <cellStyle name="40% - Accent4 12 4" xfId="25954"/>
    <cellStyle name="40% - Accent4 120" xfId="25957"/>
    <cellStyle name="40% - Accent4 120 2" xfId="25958"/>
    <cellStyle name="40% - Accent4 120 3" xfId="25959"/>
    <cellStyle name="40% - Accent4 121" xfId="25960"/>
    <cellStyle name="40% - Accent4 121 2" xfId="25961"/>
    <cellStyle name="40% - Accent4 121 3" xfId="25962"/>
    <cellStyle name="40% - Accent4 122" xfId="25963"/>
    <cellStyle name="40% - Accent4 122 2" xfId="25964"/>
    <cellStyle name="40% - Accent4 122 3" xfId="25965"/>
    <cellStyle name="40% - Accent4 123" xfId="25966"/>
    <cellStyle name="40% - Accent4 123 2" xfId="25967"/>
    <cellStyle name="40% - Accent4 123 3" xfId="25968"/>
    <cellStyle name="40% - Accent4 124" xfId="25969"/>
    <cellStyle name="40% - Accent4 124 2" xfId="25970"/>
    <cellStyle name="40% - Accent4 124 3" xfId="25971"/>
    <cellStyle name="40% - Accent4 125" xfId="25972"/>
    <cellStyle name="40% - Accent4 125 2" xfId="25973"/>
    <cellStyle name="40% - Accent4 125 3" xfId="25974"/>
    <cellStyle name="40% - Accent4 126" xfId="25975"/>
    <cellStyle name="40% - Accent4 126 2" xfId="25976"/>
    <cellStyle name="40% - Accent4 126 3" xfId="25977"/>
    <cellStyle name="40% - Accent4 127" xfId="25978"/>
    <cellStyle name="40% - Accent4 127 2" xfId="25979"/>
    <cellStyle name="40% - Accent4 127 3" xfId="25980"/>
    <cellStyle name="40% - Accent4 128" xfId="25981"/>
    <cellStyle name="40% - Accent4 128 2" xfId="25982"/>
    <cellStyle name="40% - Accent4 128 3" xfId="25983"/>
    <cellStyle name="40% - Accent4 129" xfId="25984"/>
    <cellStyle name="40% - Accent4 129 2" xfId="25985"/>
    <cellStyle name="40% - Accent4 129 3" xfId="25986"/>
    <cellStyle name="40% - Accent4 13" xfId="6764"/>
    <cellStyle name="40% - Accent4 13 2" xfId="25988"/>
    <cellStyle name="40% - Accent4 13 3" xfId="25989"/>
    <cellStyle name="40% - Accent4 13 4" xfId="25987"/>
    <cellStyle name="40% - Accent4 130" xfId="25990"/>
    <cellStyle name="40% - Accent4 130 2" xfId="25991"/>
    <cellStyle name="40% - Accent4 130 3" xfId="25992"/>
    <cellStyle name="40% - Accent4 131" xfId="25993"/>
    <cellStyle name="40% - Accent4 131 2" xfId="25994"/>
    <cellStyle name="40% - Accent4 131 3" xfId="25995"/>
    <cellStyle name="40% - Accent4 132" xfId="25996"/>
    <cellStyle name="40% - Accent4 132 2" xfId="25997"/>
    <cellStyle name="40% - Accent4 132 3" xfId="25998"/>
    <cellStyle name="40% - Accent4 133" xfId="25999"/>
    <cellStyle name="40% - Accent4 133 2" xfId="26000"/>
    <cellStyle name="40% - Accent4 133 3" xfId="26001"/>
    <cellStyle name="40% - Accent4 134" xfId="26002"/>
    <cellStyle name="40% - Accent4 134 2" xfId="26003"/>
    <cellStyle name="40% - Accent4 134 3" xfId="26004"/>
    <cellStyle name="40% - Accent4 135" xfId="26005"/>
    <cellStyle name="40% - Accent4 135 2" xfId="26006"/>
    <cellStyle name="40% - Accent4 135 3" xfId="26007"/>
    <cellStyle name="40% - Accent4 136" xfId="26008"/>
    <cellStyle name="40% - Accent4 136 2" xfId="26009"/>
    <cellStyle name="40% - Accent4 136 3" xfId="26010"/>
    <cellStyle name="40% - Accent4 137" xfId="26011"/>
    <cellStyle name="40% - Accent4 137 2" xfId="26012"/>
    <cellStyle name="40% - Accent4 137 3" xfId="26013"/>
    <cellStyle name="40% - Accent4 138" xfId="26014"/>
    <cellStyle name="40% - Accent4 138 2" xfId="26015"/>
    <cellStyle name="40% - Accent4 138 3" xfId="26016"/>
    <cellStyle name="40% - Accent4 139" xfId="26017"/>
    <cellStyle name="40% - Accent4 139 2" xfId="26018"/>
    <cellStyle name="40% - Accent4 139 3" xfId="26019"/>
    <cellStyle name="40% - Accent4 14" xfId="26020"/>
    <cellStyle name="40% - Accent4 14 2" xfId="26021"/>
    <cellStyle name="40% - Accent4 14 3" xfId="26022"/>
    <cellStyle name="40% - Accent4 140" xfId="26023"/>
    <cellStyle name="40% - Accent4 140 2" xfId="26024"/>
    <cellStyle name="40% - Accent4 140 3" xfId="26025"/>
    <cellStyle name="40% - Accent4 141" xfId="26026"/>
    <cellStyle name="40% - Accent4 141 2" xfId="26027"/>
    <cellStyle name="40% - Accent4 141 3" xfId="26028"/>
    <cellStyle name="40% - Accent4 142" xfId="26029"/>
    <cellStyle name="40% - Accent4 142 2" xfId="26030"/>
    <cellStyle name="40% - Accent4 142 3" xfId="26031"/>
    <cellStyle name="40% - Accent4 143" xfId="26032"/>
    <cellStyle name="40% - Accent4 143 2" xfId="26033"/>
    <cellStyle name="40% - Accent4 143 3" xfId="26034"/>
    <cellStyle name="40% - Accent4 144" xfId="26035"/>
    <cellStyle name="40% - Accent4 144 2" xfId="26036"/>
    <cellStyle name="40% - Accent4 144 3" xfId="26037"/>
    <cellStyle name="40% - Accent4 145" xfId="26038"/>
    <cellStyle name="40% - Accent4 145 2" xfId="26039"/>
    <cellStyle name="40% - Accent4 145 3" xfId="26040"/>
    <cellStyle name="40% - Accent4 146" xfId="26041"/>
    <cellStyle name="40% - Accent4 146 2" xfId="26042"/>
    <cellStyle name="40% - Accent4 146 3" xfId="26043"/>
    <cellStyle name="40% - Accent4 147" xfId="26044"/>
    <cellStyle name="40% - Accent4 147 2" xfId="26045"/>
    <cellStyle name="40% - Accent4 147 3" xfId="26046"/>
    <cellStyle name="40% - Accent4 148" xfId="26047"/>
    <cellStyle name="40% - Accent4 148 2" xfId="26048"/>
    <cellStyle name="40% - Accent4 148 3" xfId="26049"/>
    <cellStyle name="40% - Accent4 149" xfId="26050"/>
    <cellStyle name="40% - Accent4 149 2" xfId="26051"/>
    <cellStyle name="40% - Accent4 149 3" xfId="26052"/>
    <cellStyle name="40% - Accent4 15" xfId="26053"/>
    <cellStyle name="40% - Accent4 15 2" xfId="26054"/>
    <cellStyle name="40% - Accent4 15 3" xfId="26055"/>
    <cellStyle name="40% - Accent4 150" xfId="26056"/>
    <cellStyle name="40% - Accent4 150 2" xfId="26057"/>
    <cellStyle name="40% - Accent4 150 3" xfId="26058"/>
    <cellStyle name="40% - Accent4 151" xfId="26059"/>
    <cellStyle name="40% - Accent4 151 2" xfId="26060"/>
    <cellStyle name="40% - Accent4 151 3" xfId="26061"/>
    <cellStyle name="40% - Accent4 152" xfId="26062"/>
    <cellStyle name="40% - Accent4 152 2" xfId="26063"/>
    <cellStyle name="40% - Accent4 152 3" xfId="26064"/>
    <cellStyle name="40% - Accent4 153" xfId="26065"/>
    <cellStyle name="40% - Accent4 153 2" xfId="26066"/>
    <cellStyle name="40% - Accent4 153 3" xfId="26067"/>
    <cellStyle name="40% - Accent4 154" xfId="26068"/>
    <cellStyle name="40% - Accent4 154 2" xfId="26069"/>
    <cellStyle name="40% - Accent4 154 3" xfId="26070"/>
    <cellStyle name="40% - Accent4 155" xfId="26071"/>
    <cellStyle name="40% - Accent4 155 2" xfId="26072"/>
    <cellStyle name="40% - Accent4 155 3" xfId="26073"/>
    <cellStyle name="40% - Accent4 156" xfId="26074"/>
    <cellStyle name="40% - Accent4 156 2" xfId="26075"/>
    <cellStyle name="40% - Accent4 156 3" xfId="26076"/>
    <cellStyle name="40% - Accent4 157" xfId="26077"/>
    <cellStyle name="40% - Accent4 157 2" xfId="26078"/>
    <cellStyle name="40% - Accent4 157 3" xfId="26079"/>
    <cellStyle name="40% - Accent4 158" xfId="26080"/>
    <cellStyle name="40% - Accent4 158 2" xfId="26081"/>
    <cellStyle name="40% - Accent4 158 3" xfId="26082"/>
    <cellStyle name="40% - Accent4 159" xfId="26083"/>
    <cellStyle name="40% - Accent4 159 2" xfId="26084"/>
    <cellStyle name="40% - Accent4 159 3" xfId="26085"/>
    <cellStyle name="40% - Accent4 16" xfId="26086"/>
    <cellStyle name="40% - Accent4 16 2" xfId="26087"/>
    <cellStyle name="40% - Accent4 16 3" xfId="26088"/>
    <cellStyle name="40% - Accent4 160" xfId="26089"/>
    <cellStyle name="40% - Accent4 160 2" xfId="26090"/>
    <cellStyle name="40% - Accent4 160 3" xfId="26091"/>
    <cellStyle name="40% - Accent4 161" xfId="26092"/>
    <cellStyle name="40% - Accent4 161 2" xfId="26093"/>
    <cellStyle name="40% - Accent4 161 3" xfId="26094"/>
    <cellStyle name="40% - Accent4 162" xfId="26095"/>
    <cellStyle name="40% - Accent4 162 2" xfId="26096"/>
    <cellStyle name="40% - Accent4 162 3" xfId="26097"/>
    <cellStyle name="40% - Accent4 163" xfId="26098"/>
    <cellStyle name="40% - Accent4 163 2" xfId="26099"/>
    <cellStyle name="40% - Accent4 163 3" xfId="26100"/>
    <cellStyle name="40% - Accent4 164" xfId="26101"/>
    <cellStyle name="40% - Accent4 164 2" xfId="26102"/>
    <cellStyle name="40% - Accent4 164 3" xfId="26103"/>
    <cellStyle name="40% - Accent4 165" xfId="26104"/>
    <cellStyle name="40% - Accent4 165 2" xfId="26105"/>
    <cellStyle name="40% - Accent4 165 3" xfId="26106"/>
    <cellStyle name="40% - Accent4 166" xfId="26107"/>
    <cellStyle name="40% - Accent4 166 2" xfId="26108"/>
    <cellStyle name="40% - Accent4 166 3" xfId="26109"/>
    <cellStyle name="40% - Accent4 167" xfId="26110"/>
    <cellStyle name="40% - Accent4 167 2" xfId="26111"/>
    <cellStyle name="40% - Accent4 167 3" xfId="26112"/>
    <cellStyle name="40% - Accent4 168" xfId="26113"/>
    <cellStyle name="40% - Accent4 168 2" xfId="26114"/>
    <cellStyle name="40% - Accent4 168 3" xfId="26115"/>
    <cellStyle name="40% - Accent4 169" xfId="26116"/>
    <cellStyle name="40% - Accent4 169 2" xfId="26117"/>
    <cellStyle name="40% - Accent4 169 3" xfId="26118"/>
    <cellStyle name="40% - Accent4 17" xfId="26119"/>
    <cellStyle name="40% - Accent4 17 2" xfId="26120"/>
    <cellStyle name="40% - Accent4 17 3" xfId="26121"/>
    <cellStyle name="40% - Accent4 170" xfId="26122"/>
    <cellStyle name="40% - Accent4 170 2" xfId="26123"/>
    <cellStyle name="40% - Accent4 170 3" xfId="26124"/>
    <cellStyle name="40% - Accent4 171" xfId="26125"/>
    <cellStyle name="40% - Accent4 171 2" xfId="26126"/>
    <cellStyle name="40% - Accent4 171 3" xfId="26127"/>
    <cellStyle name="40% - Accent4 172" xfId="26128"/>
    <cellStyle name="40% - Accent4 172 2" xfId="26129"/>
    <cellStyle name="40% - Accent4 172 3" xfId="26130"/>
    <cellStyle name="40% - Accent4 173" xfId="26131"/>
    <cellStyle name="40% - Accent4 173 2" xfId="26132"/>
    <cellStyle name="40% - Accent4 173 3" xfId="26133"/>
    <cellStyle name="40% - Accent4 174" xfId="26134"/>
    <cellStyle name="40% - Accent4 174 2" xfId="26135"/>
    <cellStyle name="40% - Accent4 174 3" xfId="26136"/>
    <cellStyle name="40% - Accent4 175" xfId="26137"/>
    <cellStyle name="40% - Accent4 175 2" xfId="26138"/>
    <cellStyle name="40% - Accent4 175 3" xfId="26139"/>
    <cellStyle name="40% - Accent4 176" xfId="26140"/>
    <cellStyle name="40% - Accent4 176 2" xfId="26141"/>
    <cellStyle name="40% - Accent4 176 3" xfId="26142"/>
    <cellStyle name="40% - Accent4 177" xfId="26143"/>
    <cellStyle name="40% - Accent4 177 2" xfId="26144"/>
    <cellStyle name="40% - Accent4 177 3" xfId="26145"/>
    <cellStyle name="40% - Accent4 178" xfId="26146"/>
    <cellStyle name="40% - Accent4 178 2" xfId="26147"/>
    <cellStyle name="40% - Accent4 178 3" xfId="26148"/>
    <cellStyle name="40% - Accent4 179" xfId="26149"/>
    <cellStyle name="40% - Accent4 179 2" xfId="26150"/>
    <cellStyle name="40% - Accent4 179 3" xfId="26151"/>
    <cellStyle name="40% - Accent4 18" xfId="26152"/>
    <cellStyle name="40% - Accent4 18 2" xfId="26153"/>
    <cellStyle name="40% - Accent4 18 3" xfId="26154"/>
    <cellStyle name="40% - Accent4 180" xfId="26155"/>
    <cellStyle name="40% - Accent4 180 2" xfId="26156"/>
    <cellStyle name="40% - Accent4 180 3" xfId="26157"/>
    <cellStyle name="40% - Accent4 181" xfId="26158"/>
    <cellStyle name="40% - Accent4 181 2" xfId="26159"/>
    <cellStyle name="40% - Accent4 181 3" xfId="26160"/>
    <cellStyle name="40% - Accent4 182" xfId="26161"/>
    <cellStyle name="40% - Accent4 182 2" xfId="26162"/>
    <cellStyle name="40% - Accent4 182 3" xfId="26163"/>
    <cellStyle name="40% - Accent4 183" xfId="26164"/>
    <cellStyle name="40% - Accent4 183 2" xfId="26165"/>
    <cellStyle name="40% - Accent4 183 3" xfId="26166"/>
    <cellStyle name="40% - Accent4 184" xfId="26167"/>
    <cellStyle name="40% - Accent4 184 2" xfId="26168"/>
    <cellStyle name="40% - Accent4 184 3" xfId="26169"/>
    <cellStyle name="40% - Accent4 185" xfId="26170"/>
    <cellStyle name="40% - Accent4 185 2" xfId="26171"/>
    <cellStyle name="40% - Accent4 185 3" xfId="26172"/>
    <cellStyle name="40% - Accent4 186" xfId="26173"/>
    <cellStyle name="40% - Accent4 186 2" xfId="26174"/>
    <cellStyle name="40% - Accent4 186 3" xfId="26175"/>
    <cellStyle name="40% - Accent4 187" xfId="26176"/>
    <cellStyle name="40% - Accent4 187 2" xfId="26177"/>
    <cellStyle name="40% - Accent4 187 3" xfId="26178"/>
    <cellStyle name="40% - Accent4 188" xfId="26179"/>
    <cellStyle name="40% - Accent4 188 2" xfId="26180"/>
    <cellStyle name="40% - Accent4 188 3" xfId="26181"/>
    <cellStyle name="40% - Accent4 189" xfId="26182"/>
    <cellStyle name="40% - Accent4 189 2" xfId="26183"/>
    <cellStyle name="40% - Accent4 189 3" xfId="26184"/>
    <cellStyle name="40% - Accent4 19" xfId="26185"/>
    <cellStyle name="40% - Accent4 19 2" xfId="26186"/>
    <cellStyle name="40% - Accent4 19 3" xfId="26187"/>
    <cellStyle name="40% - Accent4 190" xfId="26188"/>
    <cellStyle name="40% - Accent4 190 2" xfId="26189"/>
    <cellStyle name="40% - Accent4 190 3" xfId="26190"/>
    <cellStyle name="40% - Accent4 191" xfId="26191"/>
    <cellStyle name="40% - Accent4 191 2" xfId="26192"/>
    <cellStyle name="40% - Accent4 191 3" xfId="26193"/>
    <cellStyle name="40% - Accent4 192" xfId="26194"/>
    <cellStyle name="40% - Accent4 192 2" xfId="26195"/>
    <cellStyle name="40% - Accent4 192 3" xfId="26196"/>
    <cellStyle name="40% - Accent4 193" xfId="26197"/>
    <cellStyle name="40% - Accent4 193 2" xfId="26198"/>
    <cellStyle name="40% - Accent4 194" xfId="26199"/>
    <cellStyle name="40% - Accent4 194 2" xfId="26200"/>
    <cellStyle name="40% - Accent4 195" xfId="26201"/>
    <cellStyle name="40% - Accent4 195 2" xfId="26202"/>
    <cellStyle name="40% - Accent4 196" xfId="26203"/>
    <cellStyle name="40% - Accent4 196 2" xfId="26204"/>
    <cellStyle name="40% - Accent4 197" xfId="26205"/>
    <cellStyle name="40% - Accent4 197 2" xfId="26206"/>
    <cellStyle name="40% - Accent4 198" xfId="26207"/>
    <cellStyle name="40% - Accent4 198 2" xfId="26208"/>
    <cellStyle name="40% - Accent4 199" xfId="26209"/>
    <cellStyle name="40% - Accent4 199 2" xfId="26210"/>
    <cellStyle name="40% - Accent4 2" xfId="168"/>
    <cellStyle name="40% - Accent4 2 10" xfId="3320"/>
    <cellStyle name="40% - Accent4 2 11" xfId="3976"/>
    <cellStyle name="40% - Accent4 2 12" xfId="3805"/>
    <cellStyle name="40% - Accent4 2 13" xfId="1310"/>
    <cellStyle name="40% - Accent4 2 14" xfId="6836"/>
    <cellStyle name="40% - Accent4 2 15" xfId="7505"/>
    <cellStyle name="40% - Accent4 2 16" xfId="7498"/>
    <cellStyle name="40% - Accent4 2 17" xfId="7597"/>
    <cellStyle name="40% - Accent4 2 18" xfId="7160"/>
    <cellStyle name="40% - Accent4 2 19" xfId="7388"/>
    <cellStyle name="40% - Accent4 2 2" xfId="744"/>
    <cellStyle name="40% - Accent4 2 2 10" xfId="26211"/>
    <cellStyle name="40% - Accent4 2 2 2" xfId="2094"/>
    <cellStyle name="40% - Accent4 2 2 2 2" xfId="3045"/>
    <cellStyle name="40% - Accent4 2 2 2 2 2" xfId="4935"/>
    <cellStyle name="40% - Accent4 2 2 2 2 3" xfId="5734"/>
    <cellStyle name="40% - Accent4 2 2 2 2 4" xfId="6364"/>
    <cellStyle name="40% - Accent4 2 2 2 3" xfId="4183"/>
    <cellStyle name="40% - Accent4 2 2 2 4" xfId="4812"/>
    <cellStyle name="40% - Accent4 2 2 2 5" xfId="5636"/>
    <cellStyle name="40% - Accent4 2 2 3" xfId="2043"/>
    <cellStyle name="40% - Accent4 2 2 3 2" xfId="3011"/>
    <cellStyle name="40% - Accent4 2 2 3 2 2" xfId="4901"/>
    <cellStyle name="40% - Accent4 2 2 3 2 3" xfId="5700"/>
    <cellStyle name="40% - Accent4 2 2 3 2 4" xfId="6330"/>
    <cellStyle name="40% - Accent4 2 2 3 3" xfId="4140"/>
    <cellStyle name="40% - Accent4 2 2 3 4" xfId="4813"/>
    <cellStyle name="40% - Accent4 2 2 3 5" xfId="5637"/>
    <cellStyle name="40% - Accent4 2 2 4" xfId="2717"/>
    <cellStyle name="40% - Accent4 2 2 4 2" xfId="4663"/>
    <cellStyle name="40% - Accent4 2 2 4 3" xfId="5505"/>
    <cellStyle name="40% - Accent4 2 2 4 4" xfId="6188"/>
    <cellStyle name="40% - Accent4 2 2 5" xfId="3511"/>
    <cellStyle name="40% - Accent4 2 2 6" xfId="3473"/>
    <cellStyle name="40% - Accent4 2 2 7" xfId="3755"/>
    <cellStyle name="40% - Accent4 2 2 8" xfId="1159"/>
    <cellStyle name="40% - Accent4 2 2 9" xfId="11853"/>
    <cellStyle name="40% - Accent4 2 20" xfId="7517"/>
    <cellStyle name="40% - Accent4 2 21" xfId="7174"/>
    <cellStyle name="40% - Accent4 2 22" xfId="7585"/>
    <cellStyle name="40% - Accent4 2 23" xfId="9945"/>
    <cellStyle name="40% - Accent4 2 3" xfId="1098"/>
    <cellStyle name="40% - Accent4 2 3 2" xfId="2111"/>
    <cellStyle name="40% - Accent4 2 3 2 2" xfId="3063"/>
    <cellStyle name="40% - Accent4 2 3 2 2 2" xfId="4953"/>
    <cellStyle name="40% - Accent4 2 3 2 2 3" xfId="5752"/>
    <cellStyle name="40% - Accent4 2 3 2 2 4" xfId="6382"/>
    <cellStyle name="40% - Accent4 2 3 2 3" xfId="4201"/>
    <cellStyle name="40% - Accent4 2 3 2 4" xfId="4499"/>
    <cellStyle name="40% - Accent4 2 3 2 5" xfId="5373"/>
    <cellStyle name="40% - Accent4 2 3 3" xfId="2171"/>
    <cellStyle name="40% - Accent4 2 3 3 2" xfId="3117"/>
    <cellStyle name="40% - Accent4 2 3 3 2 2" xfId="5007"/>
    <cellStyle name="40% - Accent4 2 3 3 2 3" xfId="5806"/>
    <cellStyle name="40% - Accent4 2 3 3 2 4" xfId="6436"/>
    <cellStyle name="40% - Accent4 2 3 3 3" xfId="4259"/>
    <cellStyle name="40% - Accent4 2 3 3 4" xfId="3330"/>
    <cellStyle name="40% - Accent4 2 3 3 5" xfId="3733"/>
    <cellStyle name="40% - Accent4 2 3 4" xfId="2731"/>
    <cellStyle name="40% - Accent4 2 3 4 2" xfId="4678"/>
    <cellStyle name="40% - Accent4 2 3 4 3" xfId="5520"/>
    <cellStyle name="40% - Accent4 2 3 4 4" xfId="6203"/>
    <cellStyle name="40% - Accent4 2 3 5" xfId="3534"/>
    <cellStyle name="40% - Accent4 2 3 6" xfId="3455"/>
    <cellStyle name="40% - Accent4 2 3 7" xfId="4420"/>
    <cellStyle name="40% - Accent4 2 3 8" xfId="26212"/>
    <cellStyle name="40% - Accent4 2 4" xfId="1738"/>
    <cellStyle name="40% - Accent4 2 4 2" xfId="2203"/>
    <cellStyle name="40% - Accent4 2 4 2 2" xfId="3147"/>
    <cellStyle name="40% - Accent4 2 4 2 2 2" xfId="5037"/>
    <cellStyle name="40% - Accent4 2 4 2 2 3" xfId="5836"/>
    <cellStyle name="40% - Accent4 2 4 2 2 4" xfId="6466"/>
    <cellStyle name="40% - Accent4 2 4 2 3" xfId="4289"/>
    <cellStyle name="40% - Accent4 2 4 2 4" xfId="5199"/>
    <cellStyle name="40% - Accent4 2 4 2 5" xfId="5998"/>
    <cellStyle name="40% - Accent4 2 4 3" xfId="2442"/>
    <cellStyle name="40% - Accent4 2 4 3 2" xfId="3234"/>
    <cellStyle name="40% - Accent4 2 4 3 2 2" xfId="5124"/>
    <cellStyle name="40% - Accent4 2 4 3 2 3" xfId="5923"/>
    <cellStyle name="40% - Accent4 2 4 3 2 4" xfId="6553"/>
    <cellStyle name="40% - Accent4 2 4 3 3" xfId="4465"/>
    <cellStyle name="40% - Accent4 2 4 3 4" xfId="5343"/>
    <cellStyle name="40% - Accent4 2 4 3 5" xfId="6085"/>
    <cellStyle name="40% - Accent4 2 4 4" xfId="2769"/>
    <cellStyle name="40% - Accent4 2 4 4 2" xfId="4716"/>
    <cellStyle name="40% - Accent4 2 4 4 3" xfId="5558"/>
    <cellStyle name="40% - Accent4 2 4 4 4" xfId="6241"/>
    <cellStyle name="40% - Accent4 2 4 5" xfId="3861"/>
    <cellStyle name="40% - Accent4 2 4 6" xfId="3394"/>
    <cellStyle name="40% - Accent4 2 4 7" xfId="3801"/>
    <cellStyle name="40% - Accent4 2 5" xfId="1856"/>
    <cellStyle name="40% - Accent4 2 5 2" xfId="2283"/>
    <cellStyle name="40% - Accent4 2 5 2 2" xfId="3182"/>
    <cellStyle name="40% - Accent4 2 5 2 2 2" xfId="5072"/>
    <cellStyle name="40% - Accent4 2 5 2 2 3" xfId="5871"/>
    <cellStyle name="40% - Accent4 2 5 2 2 4" xfId="6501"/>
    <cellStyle name="40% - Accent4 2 5 2 3" xfId="4353"/>
    <cellStyle name="40% - Accent4 2 5 2 4" xfId="5251"/>
    <cellStyle name="40% - Accent4 2 5 2 5" xfId="6033"/>
    <cellStyle name="40% - Accent4 2 5 3" xfId="2519"/>
    <cellStyle name="40% - Accent4 2 5 3 2" xfId="3266"/>
    <cellStyle name="40% - Accent4 2 5 3 2 2" xfId="5156"/>
    <cellStyle name="40% - Accent4 2 5 3 2 3" xfId="5955"/>
    <cellStyle name="40% - Accent4 2 5 3 2 4" xfId="6585"/>
    <cellStyle name="40% - Accent4 2 5 3 3" xfId="4518"/>
    <cellStyle name="40% - Accent4 2 5 3 4" xfId="5388"/>
    <cellStyle name="40% - Accent4 2 5 3 5" xfId="6117"/>
    <cellStyle name="40% - Accent4 2 5 4" xfId="2846"/>
    <cellStyle name="40% - Accent4 2 5 4 2" xfId="4774"/>
    <cellStyle name="40% - Accent4 2 5 4 3" xfId="5606"/>
    <cellStyle name="40% - Accent4 2 5 4 4" xfId="6273"/>
    <cellStyle name="40% - Accent4 2 5 5" xfId="3964"/>
    <cellStyle name="40% - Accent4 2 5 6" xfId="3606"/>
    <cellStyle name="40% - Accent4 2 5 7" xfId="3884"/>
    <cellStyle name="40% - Accent4 2 6" xfId="1886"/>
    <cellStyle name="40% - Accent4 2 6 2" xfId="2309"/>
    <cellStyle name="40% - Accent4 2 6 2 2" xfId="3201"/>
    <cellStyle name="40% - Accent4 2 6 2 2 2" xfId="5091"/>
    <cellStyle name="40% - Accent4 2 6 2 2 3" xfId="5890"/>
    <cellStyle name="40% - Accent4 2 6 2 2 4" xfId="6520"/>
    <cellStyle name="40% - Accent4 2 6 2 3" xfId="4376"/>
    <cellStyle name="40% - Accent4 2 6 2 4" xfId="5274"/>
    <cellStyle name="40% - Accent4 2 6 2 5" xfId="6052"/>
    <cellStyle name="40% - Accent4 2 6 3" xfId="2541"/>
    <cellStyle name="40% - Accent4 2 6 3 2" xfId="3281"/>
    <cellStyle name="40% - Accent4 2 6 3 2 2" xfId="5171"/>
    <cellStyle name="40% - Accent4 2 6 3 2 3" xfId="5970"/>
    <cellStyle name="40% - Accent4 2 6 3 2 4" xfId="6600"/>
    <cellStyle name="40% - Accent4 2 6 3 3" xfId="4538"/>
    <cellStyle name="40% - Accent4 2 6 3 4" xfId="5407"/>
    <cellStyle name="40% - Accent4 2 6 3 5" xfId="6132"/>
    <cellStyle name="40% - Accent4 2 6 4" xfId="2868"/>
    <cellStyle name="40% - Accent4 2 6 4 2" xfId="4794"/>
    <cellStyle name="40% - Accent4 2 6 4 3" xfId="5625"/>
    <cellStyle name="40% - Accent4 2 6 4 4" xfId="6288"/>
    <cellStyle name="40% - Accent4 2 6 5" xfId="3990"/>
    <cellStyle name="40% - Accent4 2 6 6" xfId="3757"/>
    <cellStyle name="40% - Accent4 2 6 7" xfId="4847"/>
    <cellStyle name="40% - Accent4 2 7" xfId="2021"/>
    <cellStyle name="40% - Accent4 2 7 2" xfId="3000"/>
    <cellStyle name="40% - Accent4 2 7 2 2" xfId="4890"/>
    <cellStyle name="40% - Accent4 2 7 2 3" xfId="5689"/>
    <cellStyle name="40% - Accent4 2 7 2 4" xfId="6319"/>
    <cellStyle name="40% - Accent4 2 7 3" xfId="4125"/>
    <cellStyle name="40% - Accent4 2 7 4" xfId="3555"/>
    <cellStyle name="40% - Accent4 2 7 5" xfId="3434"/>
    <cellStyle name="40% - Accent4 2 8" xfId="2180"/>
    <cellStyle name="40% - Accent4 2 8 2" xfId="3125"/>
    <cellStyle name="40% - Accent4 2 8 2 2" xfId="5015"/>
    <cellStyle name="40% - Accent4 2 8 2 3" xfId="5814"/>
    <cellStyle name="40% - Accent4 2 8 2 4" xfId="6444"/>
    <cellStyle name="40% - Accent4 2 8 3" xfId="4267"/>
    <cellStyle name="40% - Accent4 2 8 4" xfId="3310"/>
    <cellStyle name="40% - Accent4 2 8 5" xfId="3781"/>
    <cellStyle name="40% - Accent4 2 9" xfId="2673"/>
    <cellStyle name="40% - Accent4 2 9 2" xfId="4629"/>
    <cellStyle name="40% - Accent4 2 9 3" xfId="5472"/>
    <cellStyle name="40% - Accent4 2 9 4" xfId="6162"/>
    <cellStyle name="40% - Accent4 20" xfId="26213"/>
    <cellStyle name="40% - Accent4 20 2" xfId="26214"/>
    <cellStyle name="40% - Accent4 20 3" xfId="26215"/>
    <cellStyle name="40% - Accent4 200" xfId="26216"/>
    <cellStyle name="40% - Accent4 200 2" xfId="26217"/>
    <cellStyle name="40% - Accent4 201" xfId="26218"/>
    <cellStyle name="40% - Accent4 201 2" xfId="26219"/>
    <cellStyle name="40% - Accent4 202" xfId="26220"/>
    <cellStyle name="40% - Accent4 202 2" xfId="26221"/>
    <cellStyle name="40% - Accent4 203" xfId="26222"/>
    <cellStyle name="40% - Accent4 203 2" xfId="26223"/>
    <cellStyle name="40% - Accent4 204" xfId="26224"/>
    <cellStyle name="40% - Accent4 204 2" xfId="26225"/>
    <cellStyle name="40% - Accent4 205" xfId="26226"/>
    <cellStyle name="40% - Accent4 205 2" xfId="26227"/>
    <cellStyle name="40% - Accent4 206" xfId="26228"/>
    <cellStyle name="40% - Accent4 206 2" xfId="26229"/>
    <cellStyle name="40% - Accent4 207" xfId="26230"/>
    <cellStyle name="40% - Accent4 207 2" xfId="26231"/>
    <cellStyle name="40% - Accent4 208" xfId="26232"/>
    <cellStyle name="40% - Accent4 208 2" xfId="26233"/>
    <cellStyle name="40% - Accent4 209" xfId="26234"/>
    <cellStyle name="40% - Accent4 209 2" xfId="26235"/>
    <cellStyle name="40% - Accent4 21" xfId="26236"/>
    <cellStyle name="40% - Accent4 21 2" xfId="26237"/>
    <cellStyle name="40% - Accent4 21 3" xfId="26238"/>
    <cellStyle name="40% - Accent4 210" xfId="26239"/>
    <cellStyle name="40% - Accent4 210 2" xfId="26240"/>
    <cellStyle name="40% - Accent4 211" xfId="26241"/>
    <cellStyle name="40% - Accent4 211 2" xfId="26242"/>
    <cellStyle name="40% - Accent4 212" xfId="26243"/>
    <cellStyle name="40% - Accent4 212 2" xfId="26244"/>
    <cellStyle name="40% - Accent4 213" xfId="26245"/>
    <cellStyle name="40% - Accent4 213 2" xfId="26246"/>
    <cellStyle name="40% - Accent4 214" xfId="26247"/>
    <cellStyle name="40% - Accent4 214 2" xfId="26248"/>
    <cellStyle name="40% - Accent4 215" xfId="26249"/>
    <cellStyle name="40% - Accent4 215 2" xfId="26250"/>
    <cellStyle name="40% - Accent4 216" xfId="26251"/>
    <cellStyle name="40% - Accent4 216 2" xfId="26252"/>
    <cellStyle name="40% - Accent4 217" xfId="26253"/>
    <cellStyle name="40% - Accent4 217 2" xfId="26254"/>
    <cellStyle name="40% - Accent4 218" xfId="26255"/>
    <cellStyle name="40% - Accent4 218 2" xfId="26256"/>
    <cellStyle name="40% - Accent4 219" xfId="26257"/>
    <cellStyle name="40% - Accent4 219 2" xfId="26258"/>
    <cellStyle name="40% - Accent4 22" xfId="26259"/>
    <cellStyle name="40% - Accent4 22 2" xfId="26260"/>
    <cellStyle name="40% - Accent4 22 3" xfId="26261"/>
    <cellStyle name="40% - Accent4 220" xfId="26262"/>
    <cellStyle name="40% - Accent4 220 2" xfId="26263"/>
    <cellStyle name="40% - Accent4 221" xfId="26264"/>
    <cellStyle name="40% - Accent4 221 2" xfId="26265"/>
    <cellStyle name="40% - Accent4 222" xfId="26266"/>
    <cellStyle name="40% - Accent4 222 2" xfId="26267"/>
    <cellStyle name="40% - Accent4 223" xfId="26268"/>
    <cellStyle name="40% - Accent4 223 2" xfId="26269"/>
    <cellStyle name="40% - Accent4 224" xfId="26270"/>
    <cellStyle name="40% - Accent4 224 2" xfId="26271"/>
    <cellStyle name="40% - Accent4 225" xfId="26272"/>
    <cellStyle name="40% - Accent4 225 2" xfId="26273"/>
    <cellStyle name="40% - Accent4 226" xfId="26274"/>
    <cellStyle name="40% - Accent4 226 2" xfId="26275"/>
    <cellStyle name="40% - Accent4 227" xfId="26276"/>
    <cellStyle name="40% - Accent4 227 2" xfId="26277"/>
    <cellStyle name="40% - Accent4 228" xfId="26278"/>
    <cellStyle name="40% - Accent4 228 2" xfId="26279"/>
    <cellStyle name="40% - Accent4 229" xfId="26280"/>
    <cellStyle name="40% - Accent4 229 2" xfId="26281"/>
    <cellStyle name="40% - Accent4 23" xfId="26282"/>
    <cellStyle name="40% - Accent4 23 2" xfId="26283"/>
    <cellStyle name="40% - Accent4 23 3" xfId="26284"/>
    <cellStyle name="40% - Accent4 230" xfId="26285"/>
    <cellStyle name="40% - Accent4 230 2" xfId="26286"/>
    <cellStyle name="40% - Accent4 231" xfId="26287"/>
    <cellStyle name="40% - Accent4 231 2" xfId="26288"/>
    <cellStyle name="40% - Accent4 232" xfId="26289"/>
    <cellStyle name="40% - Accent4 232 2" xfId="26290"/>
    <cellStyle name="40% - Accent4 233" xfId="26291"/>
    <cellStyle name="40% - Accent4 233 2" xfId="26292"/>
    <cellStyle name="40% - Accent4 234" xfId="26293"/>
    <cellStyle name="40% - Accent4 234 2" xfId="26294"/>
    <cellStyle name="40% - Accent4 235" xfId="26295"/>
    <cellStyle name="40% - Accent4 235 2" xfId="26296"/>
    <cellStyle name="40% - Accent4 236" xfId="26297"/>
    <cellStyle name="40% - Accent4 236 2" xfId="26298"/>
    <cellStyle name="40% - Accent4 237" xfId="26299"/>
    <cellStyle name="40% - Accent4 237 2" xfId="26300"/>
    <cellStyle name="40% - Accent4 238" xfId="26301"/>
    <cellStyle name="40% - Accent4 238 2" xfId="26302"/>
    <cellStyle name="40% - Accent4 239" xfId="26303"/>
    <cellStyle name="40% - Accent4 239 2" xfId="26304"/>
    <cellStyle name="40% - Accent4 24" xfId="26305"/>
    <cellStyle name="40% - Accent4 24 2" xfId="26306"/>
    <cellStyle name="40% - Accent4 24 3" xfId="26307"/>
    <cellStyle name="40% - Accent4 240" xfId="26308"/>
    <cellStyle name="40% - Accent4 240 2" xfId="26309"/>
    <cellStyle name="40% - Accent4 241" xfId="26310"/>
    <cellStyle name="40% - Accent4 241 2" xfId="26311"/>
    <cellStyle name="40% - Accent4 242" xfId="26312"/>
    <cellStyle name="40% - Accent4 242 2" xfId="26313"/>
    <cellStyle name="40% - Accent4 243" xfId="26314"/>
    <cellStyle name="40% - Accent4 243 2" xfId="26315"/>
    <cellStyle name="40% - Accent4 244" xfId="26316"/>
    <cellStyle name="40% - Accent4 244 2" xfId="26317"/>
    <cellStyle name="40% - Accent4 245" xfId="26318"/>
    <cellStyle name="40% - Accent4 245 2" xfId="26319"/>
    <cellStyle name="40% - Accent4 246" xfId="26320"/>
    <cellStyle name="40% - Accent4 246 2" xfId="26321"/>
    <cellStyle name="40% - Accent4 247" xfId="26322"/>
    <cellStyle name="40% - Accent4 247 2" xfId="26323"/>
    <cellStyle name="40% - Accent4 248" xfId="26324"/>
    <cellStyle name="40% - Accent4 248 2" xfId="26325"/>
    <cellStyle name="40% - Accent4 249" xfId="26326"/>
    <cellStyle name="40% - Accent4 249 2" xfId="26327"/>
    <cellStyle name="40% - Accent4 25" xfId="26328"/>
    <cellStyle name="40% - Accent4 25 2" xfId="26329"/>
    <cellStyle name="40% - Accent4 25 3" xfId="26330"/>
    <cellStyle name="40% - Accent4 250" xfId="26331"/>
    <cellStyle name="40% - Accent4 250 2" xfId="26332"/>
    <cellStyle name="40% - Accent4 251" xfId="26333"/>
    <cellStyle name="40% - Accent4 251 2" xfId="26334"/>
    <cellStyle name="40% - Accent4 252" xfId="26335"/>
    <cellStyle name="40% - Accent4 252 2" xfId="26336"/>
    <cellStyle name="40% - Accent4 253" xfId="26337"/>
    <cellStyle name="40% - Accent4 253 2" xfId="26338"/>
    <cellStyle name="40% - Accent4 254" xfId="26339"/>
    <cellStyle name="40% - Accent4 254 2" xfId="26340"/>
    <cellStyle name="40% - Accent4 255" xfId="26341"/>
    <cellStyle name="40% - Accent4 255 2" xfId="26342"/>
    <cellStyle name="40% - Accent4 256" xfId="26343"/>
    <cellStyle name="40% - Accent4 257" xfId="26344"/>
    <cellStyle name="40% - Accent4 258" xfId="26345"/>
    <cellStyle name="40% - Accent4 259" xfId="26346"/>
    <cellStyle name="40% - Accent4 26" xfId="26347"/>
    <cellStyle name="40% - Accent4 26 2" xfId="26348"/>
    <cellStyle name="40% - Accent4 26 3" xfId="26349"/>
    <cellStyle name="40% - Accent4 260" xfId="26350"/>
    <cellStyle name="40% - Accent4 261" xfId="26351"/>
    <cellStyle name="40% - Accent4 262" xfId="26352"/>
    <cellStyle name="40% - Accent4 263" xfId="26353"/>
    <cellStyle name="40% - Accent4 264" xfId="26354"/>
    <cellStyle name="40% - Accent4 27" xfId="26355"/>
    <cellStyle name="40% - Accent4 27 2" xfId="26356"/>
    <cellStyle name="40% - Accent4 27 3" xfId="26357"/>
    <cellStyle name="40% - Accent4 28" xfId="26358"/>
    <cellStyle name="40% - Accent4 28 2" xfId="26359"/>
    <cellStyle name="40% - Accent4 28 3" xfId="26360"/>
    <cellStyle name="40% - Accent4 29" xfId="26361"/>
    <cellStyle name="40% - Accent4 29 2" xfId="26362"/>
    <cellStyle name="40% - Accent4 29 3" xfId="26363"/>
    <cellStyle name="40% - Accent4 3" xfId="745"/>
    <cellStyle name="40% - Accent4 3 10" xfId="3321"/>
    <cellStyle name="40% - Accent4 3 11" xfId="3902"/>
    <cellStyle name="40% - Accent4 3 12" xfId="3711"/>
    <cellStyle name="40% - Accent4 3 13" xfId="1158"/>
    <cellStyle name="40% - Accent4 3 14" xfId="14939"/>
    <cellStyle name="40% - Accent4 3 15" xfId="26364"/>
    <cellStyle name="40% - Accent4 3 2" xfId="978"/>
    <cellStyle name="40% - Accent4 3 2 2" xfId="2095"/>
    <cellStyle name="40% - Accent4 3 2 2 2" xfId="3046"/>
    <cellStyle name="40% - Accent4 3 2 2 2 2" xfId="4936"/>
    <cellStyle name="40% - Accent4 3 2 2 2 3" xfId="5735"/>
    <cellStyle name="40% - Accent4 3 2 2 2 4" xfId="6365"/>
    <cellStyle name="40% - Accent4 3 2 2 3" xfId="4184"/>
    <cellStyle name="40% - Accent4 3 2 2 4" xfId="4556"/>
    <cellStyle name="40% - Accent4 3 2 2 5" xfId="5417"/>
    <cellStyle name="40% - Accent4 3 2 3" xfId="2042"/>
    <cellStyle name="40% - Accent4 3 2 3 2" xfId="3010"/>
    <cellStyle name="40% - Accent4 3 2 3 2 2" xfId="4900"/>
    <cellStyle name="40% - Accent4 3 2 3 2 3" xfId="5699"/>
    <cellStyle name="40% - Accent4 3 2 3 2 4" xfId="6329"/>
    <cellStyle name="40% - Accent4 3 2 3 3" xfId="4139"/>
    <cellStyle name="40% - Accent4 3 2 3 4" xfId="4423"/>
    <cellStyle name="40% - Accent4 3 2 3 5" xfId="5308"/>
    <cellStyle name="40% - Accent4 3 2 4" xfId="2718"/>
    <cellStyle name="40% - Accent4 3 2 4 2" xfId="4664"/>
    <cellStyle name="40% - Accent4 3 2 4 3" xfId="5506"/>
    <cellStyle name="40% - Accent4 3 2 4 4" xfId="6189"/>
    <cellStyle name="40% - Accent4 3 2 5" xfId="3512"/>
    <cellStyle name="40% - Accent4 3 2 6" xfId="3472"/>
    <cellStyle name="40% - Accent4 3 2 7" xfId="3759"/>
    <cellStyle name="40% - Accent4 3 2 8" xfId="26365"/>
    <cellStyle name="40% - Accent4 3 2 9" xfId="42882"/>
    <cellStyle name="40% - Accent4 3 3" xfId="1032"/>
    <cellStyle name="40% - Accent4 3 3 2" xfId="2110"/>
    <cellStyle name="40% - Accent4 3 3 2 2" xfId="3062"/>
    <cellStyle name="40% - Accent4 3 3 2 2 2" xfId="4952"/>
    <cellStyle name="40% - Accent4 3 3 2 2 3" xfId="5751"/>
    <cellStyle name="40% - Accent4 3 3 2 2 4" xfId="6381"/>
    <cellStyle name="40% - Accent4 3 3 2 3" xfId="4200"/>
    <cellStyle name="40% - Accent4 3 3 2 4" xfId="4753"/>
    <cellStyle name="40% - Accent4 3 3 2 5" xfId="5590"/>
    <cellStyle name="40% - Accent4 3 3 3" xfId="2177"/>
    <cellStyle name="40% - Accent4 3 3 3 2" xfId="3122"/>
    <cellStyle name="40% - Accent4 3 3 3 2 2" xfId="5012"/>
    <cellStyle name="40% - Accent4 3 3 3 2 3" xfId="5811"/>
    <cellStyle name="40% - Accent4 3 3 3 2 4" xfId="6441"/>
    <cellStyle name="40% - Accent4 3 3 3 3" xfId="4264"/>
    <cellStyle name="40% - Accent4 3 3 3 4" xfId="3319"/>
    <cellStyle name="40% - Accent4 3 3 3 5" xfId="3871"/>
    <cellStyle name="40% - Accent4 3 3 4" xfId="2730"/>
    <cellStyle name="40% - Accent4 3 3 4 2" xfId="4677"/>
    <cellStyle name="40% - Accent4 3 3 4 3" xfId="5519"/>
    <cellStyle name="40% - Accent4 3 3 4 4" xfId="6202"/>
    <cellStyle name="40% - Accent4 3 3 5" xfId="3533"/>
    <cellStyle name="40% - Accent4 3 3 6" xfId="3456"/>
    <cellStyle name="40% - Accent4 3 3 7" xfId="4810"/>
    <cellStyle name="40% - Accent4 3 3 8" xfId="26366"/>
    <cellStyle name="40% - Accent4 3 4" xfId="1739"/>
    <cellStyle name="40% - Accent4 3 4 2" xfId="2204"/>
    <cellStyle name="40% - Accent4 3 4 2 2" xfId="3148"/>
    <cellStyle name="40% - Accent4 3 4 2 2 2" xfId="5038"/>
    <cellStyle name="40% - Accent4 3 4 2 2 3" xfId="5837"/>
    <cellStyle name="40% - Accent4 3 4 2 2 4" xfId="6467"/>
    <cellStyle name="40% - Accent4 3 4 2 3" xfId="4290"/>
    <cellStyle name="40% - Accent4 3 4 2 4" xfId="5200"/>
    <cellStyle name="40% - Accent4 3 4 2 5" xfId="5999"/>
    <cellStyle name="40% - Accent4 3 4 3" xfId="2443"/>
    <cellStyle name="40% - Accent4 3 4 3 2" xfId="3235"/>
    <cellStyle name="40% - Accent4 3 4 3 2 2" xfId="5125"/>
    <cellStyle name="40% - Accent4 3 4 3 2 3" xfId="5924"/>
    <cellStyle name="40% - Accent4 3 4 3 2 4" xfId="6554"/>
    <cellStyle name="40% - Accent4 3 4 3 3" xfId="4466"/>
    <cellStyle name="40% - Accent4 3 4 3 4" xfId="5344"/>
    <cellStyle name="40% - Accent4 3 4 3 5" xfId="6086"/>
    <cellStyle name="40% - Accent4 3 4 4" xfId="2770"/>
    <cellStyle name="40% - Accent4 3 4 4 2" xfId="4717"/>
    <cellStyle name="40% - Accent4 3 4 4 3" xfId="5559"/>
    <cellStyle name="40% - Accent4 3 4 4 4" xfId="6242"/>
    <cellStyle name="40% - Accent4 3 4 5" xfId="3862"/>
    <cellStyle name="40% - Accent4 3 4 6" xfId="3393"/>
    <cellStyle name="40% - Accent4 3 4 7" xfId="3827"/>
    <cellStyle name="40% - Accent4 3 5" xfId="1852"/>
    <cellStyle name="40% - Accent4 3 5 2" xfId="2279"/>
    <cellStyle name="40% - Accent4 3 5 2 2" xfId="3180"/>
    <cellStyle name="40% - Accent4 3 5 2 2 2" xfId="5070"/>
    <cellStyle name="40% - Accent4 3 5 2 2 3" xfId="5869"/>
    <cellStyle name="40% - Accent4 3 5 2 2 4" xfId="6499"/>
    <cellStyle name="40% - Accent4 3 5 2 3" xfId="4350"/>
    <cellStyle name="40% - Accent4 3 5 2 4" xfId="5249"/>
    <cellStyle name="40% - Accent4 3 5 2 5" xfId="6031"/>
    <cellStyle name="40% - Accent4 3 5 3" xfId="2515"/>
    <cellStyle name="40% - Accent4 3 5 3 2" xfId="3264"/>
    <cellStyle name="40% - Accent4 3 5 3 2 2" xfId="5154"/>
    <cellStyle name="40% - Accent4 3 5 3 2 3" xfId="5953"/>
    <cellStyle name="40% - Accent4 3 5 3 2 4" xfId="6583"/>
    <cellStyle name="40% - Accent4 3 5 3 3" xfId="4516"/>
    <cellStyle name="40% - Accent4 3 5 3 4" xfId="5386"/>
    <cellStyle name="40% - Accent4 3 5 3 5" xfId="6115"/>
    <cellStyle name="40% - Accent4 3 5 4" xfId="2842"/>
    <cellStyle name="40% - Accent4 3 5 4 2" xfId="4772"/>
    <cellStyle name="40% - Accent4 3 5 4 3" xfId="5604"/>
    <cellStyle name="40% - Accent4 3 5 4 4" xfId="6271"/>
    <cellStyle name="40% - Accent4 3 5 5" xfId="3960"/>
    <cellStyle name="40% - Accent4 3 5 6" xfId="3390"/>
    <cellStyle name="40% - Accent4 3 5 7" xfId="3899"/>
    <cellStyle name="40% - Accent4 3 6" xfId="1755"/>
    <cellStyle name="40% - Accent4 3 6 2" xfId="2216"/>
    <cellStyle name="40% - Accent4 3 6 2 2" xfId="3159"/>
    <cellStyle name="40% - Accent4 3 6 2 2 2" xfId="5049"/>
    <cellStyle name="40% - Accent4 3 6 2 2 3" xfId="5848"/>
    <cellStyle name="40% - Accent4 3 6 2 2 4" xfId="6478"/>
    <cellStyle name="40% - Accent4 3 6 2 3" xfId="4301"/>
    <cellStyle name="40% - Accent4 3 6 2 4" xfId="5211"/>
    <cellStyle name="40% - Accent4 3 6 2 5" xfId="6010"/>
    <cellStyle name="40% - Accent4 3 6 3" xfId="2454"/>
    <cellStyle name="40% - Accent4 3 6 3 2" xfId="3245"/>
    <cellStyle name="40% - Accent4 3 6 3 2 2" xfId="5135"/>
    <cellStyle name="40% - Accent4 3 6 3 2 3" xfId="5934"/>
    <cellStyle name="40% - Accent4 3 6 3 2 4" xfId="6564"/>
    <cellStyle name="40% - Accent4 3 6 3 3" xfId="4476"/>
    <cellStyle name="40% - Accent4 3 6 3 4" xfId="5354"/>
    <cellStyle name="40% - Accent4 3 6 3 5" xfId="6096"/>
    <cellStyle name="40% - Accent4 3 6 4" xfId="2781"/>
    <cellStyle name="40% - Accent4 3 6 4 2" xfId="4727"/>
    <cellStyle name="40% - Accent4 3 6 4 3" xfId="5569"/>
    <cellStyle name="40% - Accent4 3 6 4 4" xfId="6252"/>
    <cellStyle name="40% - Accent4 3 6 5" xfId="3876"/>
    <cellStyle name="40% - Accent4 3 6 6" xfId="3806"/>
    <cellStyle name="40% - Accent4 3 6 7" xfId="3782"/>
    <cellStyle name="40% - Accent4 3 7" xfId="2022"/>
    <cellStyle name="40% - Accent4 3 7 2" xfId="3001"/>
    <cellStyle name="40% - Accent4 3 7 2 2" xfId="4891"/>
    <cellStyle name="40% - Accent4 3 7 2 3" xfId="5690"/>
    <cellStyle name="40% - Accent4 3 7 2 4" xfId="6320"/>
    <cellStyle name="40% - Accent4 3 7 3" xfId="4126"/>
    <cellStyle name="40% - Accent4 3 7 4" xfId="3726"/>
    <cellStyle name="40% - Accent4 3 7 5" xfId="3880"/>
    <cellStyle name="40% - Accent4 3 8" xfId="2179"/>
    <cellStyle name="40% - Accent4 3 8 2" xfId="3124"/>
    <cellStyle name="40% - Accent4 3 8 2 2" xfId="5014"/>
    <cellStyle name="40% - Accent4 3 8 2 3" xfId="5813"/>
    <cellStyle name="40% - Accent4 3 8 2 4" xfId="6443"/>
    <cellStyle name="40% - Accent4 3 8 3" xfId="4266"/>
    <cellStyle name="40% - Accent4 3 8 4" xfId="3313"/>
    <cellStyle name="40% - Accent4 3 8 5" xfId="3770"/>
    <cellStyle name="40% - Accent4 3 9" xfId="2674"/>
    <cellStyle name="40% - Accent4 3 9 2" xfId="4630"/>
    <cellStyle name="40% - Accent4 3 9 3" xfId="5473"/>
    <cellStyle name="40% - Accent4 3 9 4" xfId="6163"/>
    <cellStyle name="40% - Accent4 30" xfId="26367"/>
    <cellStyle name="40% - Accent4 30 2" xfId="26368"/>
    <cellStyle name="40% - Accent4 30 3" xfId="26369"/>
    <cellStyle name="40% - Accent4 31" xfId="26370"/>
    <cellStyle name="40% - Accent4 31 2" xfId="26371"/>
    <cellStyle name="40% - Accent4 31 3" xfId="26372"/>
    <cellStyle name="40% - Accent4 32" xfId="26373"/>
    <cellStyle name="40% - Accent4 32 2" xfId="26374"/>
    <cellStyle name="40% - Accent4 32 3" xfId="26375"/>
    <cellStyle name="40% - Accent4 33" xfId="26376"/>
    <cellStyle name="40% - Accent4 33 2" xfId="26377"/>
    <cellStyle name="40% - Accent4 33 3" xfId="26378"/>
    <cellStyle name="40% - Accent4 34" xfId="26379"/>
    <cellStyle name="40% - Accent4 34 2" xfId="26380"/>
    <cellStyle name="40% - Accent4 34 3" xfId="26381"/>
    <cellStyle name="40% - Accent4 35" xfId="26382"/>
    <cellStyle name="40% - Accent4 35 2" xfId="26383"/>
    <cellStyle name="40% - Accent4 35 3" xfId="26384"/>
    <cellStyle name="40% - Accent4 36" xfId="26385"/>
    <cellStyle name="40% - Accent4 36 2" xfId="26386"/>
    <cellStyle name="40% - Accent4 36 3" xfId="26387"/>
    <cellStyle name="40% - Accent4 37" xfId="26388"/>
    <cellStyle name="40% - Accent4 37 2" xfId="26389"/>
    <cellStyle name="40% - Accent4 37 3" xfId="26390"/>
    <cellStyle name="40% - Accent4 38" xfId="26391"/>
    <cellStyle name="40% - Accent4 38 2" xfId="26392"/>
    <cellStyle name="40% - Accent4 38 3" xfId="26393"/>
    <cellStyle name="40% - Accent4 39" xfId="26394"/>
    <cellStyle name="40% - Accent4 39 2" xfId="26395"/>
    <cellStyle name="40% - Accent4 39 3" xfId="26396"/>
    <cellStyle name="40% - Accent4 4" xfId="711"/>
    <cellStyle name="40% - Accent4 4 2" xfId="1301"/>
    <cellStyle name="40% - Accent4 4 2 2" xfId="26397"/>
    <cellStyle name="40% - Accent4 4 3" xfId="11802"/>
    <cellStyle name="40% - Accent4 4 3 2" xfId="26398"/>
    <cellStyle name="40% - Accent4 40" xfId="26399"/>
    <cellStyle name="40% - Accent4 40 2" xfId="26400"/>
    <cellStyle name="40% - Accent4 40 3" xfId="26401"/>
    <cellStyle name="40% - Accent4 41" xfId="26402"/>
    <cellStyle name="40% - Accent4 41 2" xfId="26403"/>
    <cellStyle name="40% - Accent4 41 3" xfId="26404"/>
    <cellStyle name="40% - Accent4 42" xfId="26405"/>
    <cellStyle name="40% - Accent4 42 2" xfId="26406"/>
    <cellStyle name="40% - Accent4 42 3" xfId="26407"/>
    <cellStyle name="40% - Accent4 43" xfId="26408"/>
    <cellStyle name="40% - Accent4 43 2" xfId="26409"/>
    <cellStyle name="40% - Accent4 43 3" xfId="26410"/>
    <cellStyle name="40% - Accent4 44" xfId="26411"/>
    <cellStyle name="40% - Accent4 44 2" xfId="26412"/>
    <cellStyle name="40% - Accent4 44 3" xfId="26413"/>
    <cellStyle name="40% - Accent4 45" xfId="26414"/>
    <cellStyle name="40% - Accent4 45 2" xfId="26415"/>
    <cellStyle name="40% - Accent4 45 3" xfId="26416"/>
    <cellStyle name="40% - Accent4 46" xfId="26417"/>
    <cellStyle name="40% - Accent4 46 2" xfId="26418"/>
    <cellStyle name="40% - Accent4 46 3" xfId="26419"/>
    <cellStyle name="40% - Accent4 47" xfId="26420"/>
    <cellStyle name="40% - Accent4 47 2" xfId="26421"/>
    <cellStyle name="40% - Accent4 47 3" xfId="26422"/>
    <cellStyle name="40% - Accent4 48" xfId="26423"/>
    <cellStyle name="40% - Accent4 48 2" xfId="26424"/>
    <cellStyle name="40% - Accent4 48 3" xfId="26425"/>
    <cellStyle name="40% - Accent4 49" xfId="26426"/>
    <cellStyle name="40% - Accent4 49 2" xfId="26427"/>
    <cellStyle name="40% - Accent4 49 3" xfId="26428"/>
    <cellStyle name="40% - Accent4 5" xfId="6839"/>
    <cellStyle name="40% - Accent4 5 2" xfId="26430"/>
    <cellStyle name="40% - Accent4 5 3" xfId="26431"/>
    <cellStyle name="40% - Accent4 5 4" xfId="26429"/>
    <cellStyle name="40% - Accent4 50" xfId="26432"/>
    <cellStyle name="40% - Accent4 50 2" xfId="26433"/>
    <cellStyle name="40% - Accent4 50 3" xfId="26434"/>
    <cellStyle name="40% - Accent4 51" xfId="26435"/>
    <cellStyle name="40% - Accent4 51 2" xfId="26436"/>
    <cellStyle name="40% - Accent4 51 3" xfId="26437"/>
    <cellStyle name="40% - Accent4 52" xfId="26438"/>
    <cellStyle name="40% - Accent4 52 2" xfId="26439"/>
    <cellStyle name="40% - Accent4 52 3" xfId="26440"/>
    <cellStyle name="40% - Accent4 53" xfId="26441"/>
    <cellStyle name="40% - Accent4 53 2" xfId="26442"/>
    <cellStyle name="40% - Accent4 53 3" xfId="26443"/>
    <cellStyle name="40% - Accent4 54" xfId="26444"/>
    <cellStyle name="40% - Accent4 54 2" xfId="26445"/>
    <cellStyle name="40% - Accent4 54 3" xfId="26446"/>
    <cellStyle name="40% - Accent4 55" xfId="26447"/>
    <cellStyle name="40% - Accent4 55 2" xfId="26448"/>
    <cellStyle name="40% - Accent4 55 3" xfId="26449"/>
    <cellStyle name="40% - Accent4 56" xfId="26450"/>
    <cellStyle name="40% - Accent4 56 2" xfId="26451"/>
    <cellStyle name="40% - Accent4 56 3" xfId="26452"/>
    <cellStyle name="40% - Accent4 57" xfId="26453"/>
    <cellStyle name="40% - Accent4 57 2" xfId="26454"/>
    <cellStyle name="40% - Accent4 57 3" xfId="26455"/>
    <cellStyle name="40% - Accent4 58" xfId="26456"/>
    <cellStyle name="40% - Accent4 58 2" xfId="26457"/>
    <cellStyle name="40% - Accent4 58 3" xfId="26458"/>
    <cellStyle name="40% - Accent4 59" xfId="26459"/>
    <cellStyle name="40% - Accent4 59 2" xfId="26460"/>
    <cellStyle name="40% - Accent4 59 3" xfId="26461"/>
    <cellStyle name="40% - Accent4 6" xfId="7503"/>
    <cellStyle name="40% - Accent4 6 2" xfId="26463"/>
    <cellStyle name="40% - Accent4 6 3" xfId="26464"/>
    <cellStyle name="40% - Accent4 6 4" xfId="26462"/>
    <cellStyle name="40% - Accent4 60" xfId="26465"/>
    <cellStyle name="40% - Accent4 60 2" xfId="26466"/>
    <cellStyle name="40% - Accent4 60 3" xfId="26467"/>
    <cellStyle name="40% - Accent4 61" xfId="26468"/>
    <cellStyle name="40% - Accent4 61 2" xfId="26469"/>
    <cellStyle name="40% - Accent4 61 3" xfId="26470"/>
    <cellStyle name="40% - Accent4 62" xfId="26471"/>
    <cellStyle name="40% - Accent4 62 2" xfId="26472"/>
    <cellStyle name="40% - Accent4 62 3" xfId="26473"/>
    <cellStyle name="40% - Accent4 63" xfId="26474"/>
    <cellStyle name="40% - Accent4 63 2" xfId="26475"/>
    <cellStyle name="40% - Accent4 63 3" xfId="26476"/>
    <cellStyle name="40% - Accent4 64" xfId="26477"/>
    <cellStyle name="40% - Accent4 64 2" xfId="26478"/>
    <cellStyle name="40% - Accent4 64 3" xfId="26479"/>
    <cellStyle name="40% - Accent4 65" xfId="26480"/>
    <cellStyle name="40% - Accent4 65 2" xfId="26481"/>
    <cellStyle name="40% - Accent4 65 3" xfId="26482"/>
    <cellStyle name="40% - Accent4 66" xfId="26483"/>
    <cellStyle name="40% - Accent4 66 2" xfId="26484"/>
    <cellStyle name="40% - Accent4 66 3" xfId="26485"/>
    <cellStyle name="40% - Accent4 67" xfId="26486"/>
    <cellStyle name="40% - Accent4 67 2" xfId="26487"/>
    <cellStyle name="40% - Accent4 67 3" xfId="26488"/>
    <cellStyle name="40% - Accent4 68" xfId="26489"/>
    <cellStyle name="40% - Accent4 68 2" xfId="26490"/>
    <cellStyle name="40% - Accent4 68 3" xfId="26491"/>
    <cellStyle name="40% - Accent4 69" xfId="26492"/>
    <cellStyle name="40% - Accent4 69 2" xfId="26493"/>
    <cellStyle name="40% - Accent4 69 3" xfId="26494"/>
    <cellStyle name="40% - Accent4 7" xfId="6786"/>
    <cellStyle name="40% - Accent4 7 2" xfId="26496"/>
    <cellStyle name="40% - Accent4 7 3" xfId="26497"/>
    <cellStyle name="40% - Accent4 7 4" xfId="26495"/>
    <cellStyle name="40% - Accent4 70" xfId="26498"/>
    <cellStyle name="40% - Accent4 70 2" xfId="26499"/>
    <cellStyle name="40% - Accent4 70 3" xfId="26500"/>
    <cellStyle name="40% - Accent4 71" xfId="26501"/>
    <cellStyle name="40% - Accent4 71 2" xfId="26502"/>
    <cellStyle name="40% - Accent4 71 3" xfId="26503"/>
    <cellStyle name="40% - Accent4 72" xfId="26504"/>
    <cellStyle name="40% - Accent4 72 2" xfId="26505"/>
    <cellStyle name="40% - Accent4 72 3" xfId="26506"/>
    <cellStyle name="40% - Accent4 73" xfId="26507"/>
    <cellStyle name="40% - Accent4 73 2" xfId="26508"/>
    <cellStyle name="40% - Accent4 73 3" xfId="26509"/>
    <cellStyle name="40% - Accent4 74" xfId="26510"/>
    <cellStyle name="40% - Accent4 74 2" xfId="26511"/>
    <cellStyle name="40% - Accent4 74 3" xfId="26512"/>
    <cellStyle name="40% - Accent4 75" xfId="26513"/>
    <cellStyle name="40% - Accent4 75 2" xfId="26514"/>
    <cellStyle name="40% - Accent4 75 3" xfId="26515"/>
    <cellStyle name="40% - Accent4 76" xfId="26516"/>
    <cellStyle name="40% - Accent4 76 2" xfId="26517"/>
    <cellStyle name="40% - Accent4 76 3" xfId="26518"/>
    <cellStyle name="40% - Accent4 77" xfId="26519"/>
    <cellStyle name="40% - Accent4 77 2" xfId="26520"/>
    <cellStyle name="40% - Accent4 77 3" xfId="26521"/>
    <cellStyle name="40% - Accent4 78" xfId="26522"/>
    <cellStyle name="40% - Accent4 78 2" xfId="26523"/>
    <cellStyle name="40% - Accent4 78 3" xfId="26524"/>
    <cellStyle name="40% - Accent4 79" xfId="26525"/>
    <cellStyle name="40% - Accent4 79 2" xfId="26526"/>
    <cellStyle name="40% - Accent4 79 3" xfId="26527"/>
    <cellStyle name="40% - Accent4 8" xfId="7063"/>
    <cellStyle name="40% - Accent4 8 2" xfId="26529"/>
    <cellStyle name="40% - Accent4 8 3" xfId="26530"/>
    <cellStyle name="40% - Accent4 8 4" xfId="26528"/>
    <cellStyle name="40% - Accent4 80" xfId="26531"/>
    <cellStyle name="40% - Accent4 80 2" xfId="26532"/>
    <cellStyle name="40% - Accent4 80 3" xfId="26533"/>
    <cellStyle name="40% - Accent4 81" xfId="26534"/>
    <cellStyle name="40% - Accent4 81 2" xfId="26535"/>
    <cellStyle name="40% - Accent4 81 3" xfId="26536"/>
    <cellStyle name="40% - Accent4 82" xfId="26537"/>
    <cellStyle name="40% - Accent4 82 2" xfId="26538"/>
    <cellStyle name="40% - Accent4 82 3" xfId="26539"/>
    <cellStyle name="40% - Accent4 83" xfId="26540"/>
    <cellStyle name="40% - Accent4 83 2" xfId="26541"/>
    <cellStyle name="40% - Accent4 83 3" xfId="26542"/>
    <cellStyle name="40% - Accent4 84" xfId="26543"/>
    <cellStyle name="40% - Accent4 84 2" xfId="26544"/>
    <cellStyle name="40% - Accent4 84 3" xfId="26545"/>
    <cellStyle name="40% - Accent4 85" xfId="26546"/>
    <cellStyle name="40% - Accent4 85 2" xfId="26547"/>
    <cellStyle name="40% - Accent4 85 3" xfId="26548"/>
    <cellStyle name="40% - Accent4 86" xfId="26549"/>
    <cellStyle name="40% - Accent4 86 2" xfId="26550"/>
    <cellStyle name="40% - Accent4 86 3" xfId="26551"/>
    <cellStyle name="40% - Accent4 87" xfId="26552"/>
    <cellStyle name="40% - Accent4 87 2" xfId="26553"/>
    <cellStyle name="40% - Accent4 87 3" xfId="26554"/>
    <cellStyle name="40% - Accent4 88" xfId="26555"/>
    <cellStyle name="40% - Accent4 88 2" xfId="26556"/>
    <cellStyle name="40% - Accent4 88 3" xfId="26557"/>
    <cellStyle name="40% - Accent4 89" xfId="26558"/>
    <cellStyle name="40% - Accent4 89 2" xfId="26559"/>
    <cellStyle name="40% - Accent4 89 3" xfId="26560"/>
    <cellStyle name="40% - Accent4 9" xfId="7121"/>
    <cellStyle name="40% - Accent4 9 2" xfId="26562"/>
    <cellStyle name="40% - Accent4 9 3" xfId="26563"/>
    <cellStyle name="40% - Accent4 9 4" xfId="26561"/>
    <cellStyle name="40% - Accent4 90" xfId="26564"/>
    <cellStyle name="40% - Accent4 90 2" xfId="26565"/>
    <cellStyle name="40% - Accent4 90 3" xfId="26566"/>
    <cellStyle name="40% - Accent4 91" xfId="26567"/>
    <cellStyle name="40% - Accent4 91 2" xfId="26568"/>
    <cellStyle name="40% - Accent4 91 3" xfId="26569"/>
    <cellStyle name="40% - Accent4 92" xfId="26570"/>
    <cellStyle name="40% - Accent4 92 2" xfId="26571"/>
    <cellStyle name="40% - Accent4 92 3" xfId="26572"/>
    <cellStyle name="40% - Accent4 93" xfId="26573"/>
    <cellStyle name="40% - Accent4 93 2" xfId="26574"/>
    <cellStyle name="40% - Accent4 93 3" xfId="26575"/>
    <cellStyle name="40% - Accent4 94" xfId="26576"/>
    <cellStyle name="40% - Accent4 94 2" xfId="26577"/>
    <cellStyle name="40% - Accent4 94 3" xfId="26578"/>
    <cellStyle name="40% - Accent4 95" xfId="26579"/>
    <cellStyle name="40% - Accent4 95 2" xfId="26580"/>
    <cellStyle name="40% - Accent4 95 3" xfId="26581"/>
    <cellStyle name="40% - Accent4 96" xfId="26582"/>
    <cellStyle name="40% - Accent4 96 2" xfId="26583"/>
    <cellStyle name="40% - Accent4 96 3" xfId="26584"/>
    <cellStyle name="40% - Accent4 97" xfId="26585"/>
    <cellStyle name="40% - Accent4 97 2" xfId="26586"/>
    <cellStyle name="40% - Accent4 97 3" xfId="26587"/>
    <cellStyle name="40% - Accent4 98" xfId="26588"/>
    <cellStyle name="40% - Accent4 98 2" xfId="26589"/>
    <cellStyle name="40% - Accent4 98 3" xfId="26590"/>
    <cellStyle name="40% - Accent4 99" xfId="26591"/>
    <cellStyle name="40% - Accent4 99 2" xfId="26592"/>
    <cellStyle name="40% - Accent4 99 3" xfId="26593"/>
    <cellStyle name="40% - Accent5 10" xfId="7338"/>
    <cellStyle name="40% - Accent5 10 2" xfId="26595"/>
    <cellStyle name="40% - Accent5 10 3" xfId="26596"/>
    <cellStyle name="40% - Accent5 10 4" xfId="26594"/>
    <cellStyle name="40% - Accent5 100" xfId="26597"/>
    <cellStyle name="40% - Accent5 100 2" xfId="26598"/>
    <cellStyle name="40% - Accent5 100 3" xfId="26599"/>
    <cellStyle name="40% - Accent5 101" xfId="26600"/>
    <cellStyle name="40% - Accent5 101 2" xfId="26601"/>
    <cellStyle name="40% - Accent5 101 3" xfId="26602"/>
    <cellStyle name="40% - Accent5 102" xfId="26603"/>
    <cellStyle name="40% - Accent5 102 2" xfId="26604"/>
    <cellStyle name="40% - Accent5 102 3" xfId="26605"/>
    <cellStyle name="40% - Accent5 103" xfId="26606"/>
    <cellStyle name="40% - Accent5 103 2" xfId="26607"/>
    <cellStyle name="40% - Accent5 103 3" xfId="26608"/>
    <cellStyle name="40% - Accent5 104" xfId="26609"/>
    <cellStyle name="40% - Accent5 104 2" xfId="26610"/>
    <cellStyle name="40% - Accent5 104 3" xfId="26611"/>
    <cellStyle name="40% - Accent5 105" xfId="26612"/>
    <cellStyle name="40% - Accent5 105 2" xfId="26613"/>
    <cellStyle name="40% - Accent5 105 3" xfId="26614"/>
    <cellStyle name="40% - Accent5 106" xfId="26615"/>
    <cellStyle name="40% - Accent5 106 2" xfId="26616"/>
    <cellStyle name="40% - Accent5 106 3" xfId="26617"/>
    <cellStyle name="40% - Accent5 107" xfId="26618"/>
    <cellStyle name="40% - Accent5 107 2" xfId="26619"/>
    <cellStyle name="40% - Accent5 107 3" xfId="26620"/>
    <cellStyle name="40% - Accent5 108" xfId="26621"/>
    <cellStyle name="40% - Accent5 108 2" xfId="26622"/>
    <cellStyle name="40% - Accent5 108 3" xfId="26623"/>
    <cellStyle name="40% - Accent5 109" xfId="26624"/>
    <cellStyle name="40% - Accent5 109 2" xfId="26625"/>
    <cellStyle name="40% - Accent5 109 3" xfId="26626"/>
    <cellStyle name="40% - Accent5 11" xfId="7008"/>
    <cellStyle name="40% - Accent5 11 2" xfId="26628"/>
    <cellStyle name="40% - Accent5 11 3" xfId="26629"/>
    <cellStyle name="40% - Accent5 11 4" xfId="26627"/>
    <cellStyle name="40% - Accent5 110" xfId="26630"/>
    <cellStyle name="40% - Accent5 110 2" xfId="26631"/>
    <cellStyle name="40% - Accent5 110 3" xfId="26632"/>
    <cellStyle name="40% - Accent5 111" xfId="26633"/>
    <cellStyle name="40% - Accent5 111 2" xfId="26634"/>
    <cellStyle name="40% - Accent5 111 3" xfId="26635"/>
    <cellStyle name="40% - Accent5 112" xfId="26636"/>
    <cellStyle name="40% - Accent5 112 2" xfId="26637"/>
    <cellStyle name="40% - Accent5 112 3" xfId="26638"/>
    <cellStyle name="40% - Accent5 113" xfId="26639"/>
    <cellStyle name="40% - Accent5 113 2" xfId="26640"/>
    <cellStyle name="40% - Accent5 113 3" xfId="26641"/>
    <cellStyle name="40% - Accent5 114" xfId="26642"/>
    <cellStyle name="40% - Accent5 114 2" xfId="26643"/>
    <cellStyle name="40% - Accent5 114 3" xfId="26644"/>
    <cellStyle name="40% - Accent5 115" xfId="26645"/>
    <cellStyle name="40% - Accent5 115 2" xfId="26646"/>
    <cellStyle name="40% - Accent5 115 3" xfId="26647"/>
    <cellStyle name="40% - Accent5 116" xfId="26648"/>
    <cellStyle name="40% - Accent5 116 2" xfId="26649"/>
    <cellStyle name="40% - Accent5 116 3" xfId="26650"/>
    <cellStyle name="40% - Accent5 117" xfId="26651"/>
    <cellStyle name="40% - Accent5 117 2" xfId="26652"/>
    <cellStyle name="40% - Accent5 117 3" xfId="26653"/>
    <cellStyle name="40% - Accent5 118" xfId="26654"/>
    <cellStyle name="40% - Accent5 118 2" xfId="26655"/>
    <cellStyle name="40% - Accent5 118 3" xfId="26656"/>
    <cellStyle name="40% - Accent5 119" xfId="26657"/>
    <cellStyle name="40% - Accent5 119 2" xfId="26658"/>
    <cellStyle name="40% - Accent5 119 3" xfId="26659"/>
    <cellStyle name="40% - Accent5 12" xfId="7392"/>
    <cellStyle name="40% - Accent5 12 2" xfId="26661"/>
    <cellStyle name="40% - Accent5 12 3" xfId="26662"/>
    <cellStyle name="40% - Accent5 12 4" xfId="26660"/>
    <cellStyle name="40% - Accent5 120" xfId="26663"/>
    <cellStyle name="40% - Accent5 120 2" xfId="26664"/>
    <cellStyle name="40% - Accent5 120 3" xfId="26665"/>
    <cellStyle name="40% - Accent5 121" xfId="26666"/>
    <cellStyle name="40% - Accent5 121 2" xfId="26667"/>
    <cellStyle name="40% - Accent5 121 3" xfId="26668"/>
    <cellStyle name="40% - Accent5 122" xfId="26669"/>
    <cellStyle name="40% - Accent5 122 2" xfId="26670"/>
    <cellStyle name="40% - Accent5 122 3" xfId="26671"/>
    <cellStyle name="40% - Accent5 123" xfId="26672"/>
    <cellStyle name="40% - Accent5 123 2" xfId="26673"/>
    <cellStyle name="40% - Accent5 123 3" xfId="26674"/>
    <cellStyle name="40% - Accent5 124" xfId="26675"/>
    <cellStyle name="40% - Accent5 124 2" xfId="26676"/>
    <cellStyle name="40% - Accent5 124 3" xfId="26677"/>
    <cellStyle name="40% - Accent5 125" xfId="26678"/>
    <cellStyle name="40% - Accent5 125 2" xfId="26679"/>
    <cellStyle name="40% - Accent5 125 3" xfId="26680"/>
    <cellStyle name="40% - Accent5 126" xfId="26681"/>
    <cellStyle name="40% - Accent5 126 2" xfId="26682"/>
    <cellStyle name="40% - Accent5 126 3" xfId="26683"/>
    <cellStyle name="40% - Accent5 127" xfId="26684"/>
    <cellStyle name="40% - Accent5 127 2" xfId="26685"/>
    <cellStyle name="40% - Accent5 127 3" xfId="26686"/>
    <cellStyle name="40% - Accent5 128" xfId="26687"/>
    <cellStyle name="40% - Accent5 128 2" xfId="26688"/>
    <cellStyle name="40% - Accent5 128 3" xfId="26689"/>
    <cellStyle name="40% - Accent5 129" xfId="26690"/>
    <cellStyle name="40% - Accent5 129 2" xfId="26691"/>
    <cellStyle name="40% - Accent5 129 3" xfId="26692"/>
    <cellStyle name="40% - Accent5 13" xfId="6973"/>
    <cellStyle name="40% - Accent5 13 2" xfId="26694"/>
    <cellStyle name="40% - Accent5 13 3" xfId="26695"/>
    <cellStyle name="40% - Accent5 13 4" xfId="26693"/>
    <cellStyle name="40% - Accent5 130" xfId="26696"/>
    <cellStyle name="40% - Accent5 130 2" xfId="26697"/>
    <cellStyle name="40% - Accent5 130 3" xfId="26698"/>
    <cellStyle name="40% - Accent5 131" xfId="26699"/>
    <cellStyle name="40% - Accent5 131 2" xfId="26700"/>
    <cellStyle name="40% - Accent5 131 3" xfId="26701"/>
    <cellStyle name="40% - Accent5 132" xfId="26702"/>
    <cellStyle name="40% - Accent5 132 2" xfId="26703"/>
    <cellStyle name="40% - Accent5 132 3" xfId="26704"/>
    <cellStyle name="40% - Accent5 133" xfId="26705"/>
    <cellStyle name="40% - Accent5 133 2" xfId="26706"/>
    <cellStyle name="40% - Accent5 133 3" xfId="26707"/>
    <cellStyle name="40% - Accent5 134" xfId="26708"/>
    <cellStyle name="40% - Accent5 134 2" xfId="26709"/>
    <cellStyle name="40% - Accent5 134 3" xfId="26710"/>
    <cellStyle name="40% - Accent5 135" xfId="26711"/>
    <cellStyle name="40% - Accent5 135 2" xfId="26712"/>
    <cellStyle name="40% - Accent5 135 3" xfId="26713"/>
    <cellStyle name="40% - Accent5 136" xfId="26714"/>
    <cellStyle name="40% - Accent5 136 2" xfId="26715"/>
    <cellStyle name="40% - Accent5 136 3" xfId="26716"/>
    <cellStyle name="40% - Accent5 137" xfId="26717"/>
    <cellStyle name="40% - Accent5 137 2" xfId="26718"/>
    <cellStyle name="40% - Accent5 137 3" xfId="26719"/>
    <cellStyle name="40% - Accent5 138" xfId="26720"/>
    <cellStyle name="40% - Accent5 138 2" xfId="26721"/>
    <cellStyle name="40% - Accent5 138 3" xfId="26722"/>
    <cellStyle name="40% - Accent5 139" xfId="26723"/>
    <cellStyle name="40% - Accent5 139 2" xfId="26724"/>
    <cellStyle name="40% - Accent5 139 3" xfId="26725"/>
    <cellStyle name="40% - Accent5 14" xfId="26726"/>
    <cellStyle name="40% - Accent5 14 2" xfId="26727"/>
    <cellStyle name="40% - Accent5 14 3" xfId="26728"/>
    <cellStyle name="40% - Accent5 140" xfId="26729"/>
    <cellStyle name="40% - Accent5 140 2" xfId="26730"/>
    <cellStyle name="40% - Accent5 140 3" xfId="26731"/>
    <cellStyle name="40% - Accent5 141" xfId="26732"/>
    <cellStyle name="40% - Accent5 141 2" xfId="26733"/>
    <cellStyle name="40% - Accent5 141 3" xfId="26734"/>
    <cellStyle name="40% - Accent5 142" xfId="26735"/>
    <cellStyle name="40% - Accent5 142 2" xfId="26736"/>
    <cellStyle name="40% - Accent5 142 3" xfId="26737"/>
    <cellStyle name="40% - Accent5 143" xfId="26738"/>
    <cellStyle name="40% - Accent5 143 2" xfId="26739"/>
    <cellStyle name="40% - Accent5 143 3" xfId="26740"/>
    <cellStyle name="40% - Accent5 144" xfId="26741"/>
    <cellStyle name="40% - Accent5 144 2" xfId="26742"/>
    <cellStyle name="40% - Accent5 144 3" xfId="26743"/>
    <cellStyle name="40% - Accent5 145" xfId="26744"/>
    <cellStyle name="40% - Accent5 145 2" xfId="26745"/>
    <cellStyle name="40% - Accent5 145 3" xfId="26746"/>
    <cellStyle name="40% - Accent5 146" xfId="26747"/>
    <cellStyle name="40% - Accent5 146 2" xfId="26748"/>
    <cellStyle name="40% - Accent5 146 3" xfId="26749"/>
    <cellStyle name="40% - Accent5 147" xfId="26750"/>
    <cellStyle name="40% - Accent5 147 2" xfId="26751"/>
    <cellStyle name="40% - Accent5 147 3" xfId="26752"/>
    <cellStyle name="40% - Accent5 148" xfId="26753"/>
    <cellStyle name="40% - Accent5 148 2" xfId="26754"/>
    <cellStyle name="40% - Accent5 148 3" xfId="26755"/>
    <cellStyle name="40% - Accent5 149" xfId="26756"/>
    <cellStyle name="40% - Accent5 149 2" xfId="26757"/>
    <cellStyle name="40% - Accent5 149 3" xfId="26758"/>
    <cellStyle name="40% - Accent5 15" xfId="26759"/>
    <cellStyle name="40% - Accent5 15 2" xfId="26760"/>
    <cellStyle name="40% - Accent5 15 3" xfId="26761"/>
    <cellStyle name="40% - Accent5 150" xfId="26762"/>
    <cellStyle name="40% - Accent5 150 2" xfId="26763"/>
    <cellStyle name="40% - Accent5 150 3" xfId="26764"/>
    <cellStyle name="40% - Accent5 151" xfId="26765"/>
    <cellStyle name="40% - Accent5 151 2" xfId="26766"/>
    <cellStyle name="40% - Accent5 151 3" xfId="26767"/>
    <cellStyle name="40% - Accent5 152" xfId="26768"/>
    <cellStyle name="40% - Accent5 152 2" xfId="26769"/>
    <cellStyle name="40% - Accent5 152 3" xfId="26770"/>
    <cellStyle name="40% - Accent5 153" xfId="26771"/>
    <cellStyle name="40% - Accent5 153 2" xfId="26772"/>
    <cellStyle name="40% - Accent5 153 3" xfId="26773"/>
    <cellStyle name="40% - Accent5 154" xfId="26774"/>
    <cellStyle name="40% - Accent5 154 2" xfId="26775"/>
    <cellStyle name="40% - Accent5 154 3" xfId="26776"/>
    <cellStyle name="40% - Accent5 155" xfId="26777"/>
    <cellStyle name="40% - Accent5 155 2" xfId="26778"/>
    <cellStyle name="40% - Accent5 155 3" xfId="26779"/>
    <cellStyle name="40% - Accent5 156" xfId="26780"/>
    <cellStyle name="40% - Accent5 156 2" xfId="26781"/>
    <cellStyle name="40% - Accent5 156 3" xfId="26782"/>
    <cellStyle name="40% - Accent5 157" xfId="26783"/>
    <cellStyle name="40% - Accent5 157 2" xfId="26784"/>
    <cellStyle name="40% - Accent5 157 3" xfId="26785"/>
    <cellStyle name="40% - Accent5 158" xfId="26786"/>
    <cellStyle name="40% - Accent5 158 2" xfId="26787"/>
    <cellStyle name="40% - Accent5 158 3" xfId="26788"/>
    <cellStyle name="40% - Accent5 159" xfId="26789"/>
    <cellStyle name="40% - Accent5 159 2" xfId="26790"/>
    <cellStyle name="40% - Accent5 159 3" xfId="26791"/>
    <cellStyle name="40% - Accent5 16" xfId="26792"/>
    <cellStyle name="40% - Accent5 16 2" xfId="26793"/>
    <cellStyle name="40% - Accent5 16 3" xfId="26794"/>
    <cellStyle name="40% - Accent5 160" xfId="26795"/>
    <cellStyle name="40% - Accent5 160 2" xfId="26796"/>
    <cellStyle name="40% - Accent5 160 3" xfId="26797"/>
    <cellStyle name="40% - Accent5 161" xfId="26798"/>
    <cellStyle name="40% - Accent5 161 2" xfId="26799"/>
    <cellStyle name="40% - Accent5 161 3" xfId="26800"/>
    <cellStyle name="40% - Accent5 162" xfId="26801"/>
    <cellStyle name="40% - Accent5 162 2" xfId="26802"/>
    <cellStyle name="40% - Accent5 162 3" xfId="26803"/>
    <cellStyle name="40% - Accent5 163" xfId="26804"/>
    <cellStyle name="40% - Accent5 163 2" xfId="26805"/>
    <cellStyle name="40% - Accent5 163 3" xfId="26806"/>
    <cellStyle name="40% - Accent5 164" xfId="26807"/>
    <cellStyle name="40% - Accent5 164 2" xfId="26808"/>
    <cellStyle name="40% - Accent5 164 3" xfId="26809"/>
    <cellStyle name="40% - Accent5 165" xfId="26810"/>
    <cellStyle name="40% - Accent5 165 2" xfId="26811"/>
    <cellStyle name="40% - Accent5 165 3" xfId="26812"/>
    <cellStyle name="40% - Accent5 166" xfId="26813"/>
    <cellStyle name="40% - Accent5 166 2" xfId="26814"/>
    <cellStyle name="40% - Accent5 166 3" xfId="26815"/>
    <cellStyle name="40% - Accent5 167" xfId="26816"/>
    <cellStyle name="40% - Accent5 167 2" xfId="26817"/>
    <cellStyle name="40% - Accent5 167 3" xfId="26818"/>
    <cellStyle name="40% - Accent5 168" xfId="26819"/>
    <cellStyle name="40% - Accent5 168 2" xfId="26820"/>
    <cellStyle name="40% - Accent5 168 3" xfId="26821"/>
    <cellStyle name="40% - Accent5 169" xfId="26822"/>
    <cellStyle name="40% - Accent5 169 2" xfId="26823"/>
    <cellStyle name="40% - Accent5 169 3" xfId="26824"/>
    <cellStyle name="40% - Accent5 17" xfId="26825"/>
    <cellStyle name="40% - Accent5 17 2" xfId="26826"/>
    <cellStyle name="40% - Accent5 17 3" xfId="26827"/>
    <cellStyle name="40% - Accent5 170" xfId="26828"/>
    <cellStyle name="40% - Accent5 170 2" xfId="26829"/>
    <cellStyle name="40% - Accent5 170 3" xfId="26830"/>
    <cellStyle name="40% - Accent5 171" xfId="26831"/>
    <cellStyle name="40% - Accent5 171 2" xfId="26832"/>
    <cellStyle name="40% - Accent5 171 3" xfId="26833"/>
    <cellStyle name="40% - Accent5 172" xfId="26834"/>
    <cellStyle name="40% - Accent5 172 2" xfId="26835"/>
    <cellStyle name="40% - Accent5 172 3" xfId="26836"/>
    <cellStyle name="40% - Accent5 173" xfId="26837"/>
    <cellStyle name="40% - Accent5 173 2" xfId="26838"/>
    <cellStyle name="40% - Accent5 173 3" xfId="26839"/>
    <cellStyle name="40% - Accent5 174" xfId="26840"/>
    <cellStyle name="40% - Accent5 174 2" xfId="26841"/>
    <cellStyle name="40% - Accent5 174 3" xfId="26842"/>
    <cellStyle name="40% - Accent5 175" xfId="26843"/>
    <cellStyle name="40% - Accent5 175 2" xfId="26844"/>
    <cellStyle name="40% - Accent5 175 3" xfId="26845"/>
    <cellStyle name="40% - Accent5 176" xfId="26846"/>
    <cellStyle name="40% - Accent5 176 2" xfId="26847"/>
    <cellStyle name="40% - Accent5 176 3" xfId="26848"/>
    <cellStyle name="40% - Accent5 177" xfId="26849"/>
    <cellStyle name="40% - Accent5 177 2" xfId="26850"/>
    <cellStyle name="40% - Accent5 177 3" xfId="26851"/>
    <cellStyle name="40% - Accent5 178" xfId="26852"/>
    <cellStyle name="40% - Accent5 178 2" xfId="26853"/>
    <cellStyle name="40% - Accent5 178 3" xfId="26854"/>
    <cellStyle name="40% - Accent5 179" xfId="26855"/>
    <cellStyle name="40% - Accent5 179 2" xfId="26856"/>
    <cellStyle name="40% - Accent5 179 3" xfId="26857"/>
    <cellStyle name="40% - Accent5 18" xfId="26858"/>
    <cellStyle name="40% - Accent5 18 2" xfId="26859"/>
    <cellStyle name="40% - Accent5 18 3" xfId="26860"/>
    <cellStyle name="40% - Accent5 180" xfId="26861"/>
    <cellStyle name="40% - Accent5 180 2" xfId="26862"/>
    <cellStyle name="40% - Accent5 180 3" xfId="26863"/>
    <cellStyle name="40% - Accent5 181" xfId="26864"/>
    <cellStyle name="40% - Accent5 181 2" xfId="26865"/>
    <cellStyle name="40% - Accent5 181 3" xfId="26866"/>
    <cellStyle name="40% - Accent5 182" xfId="26867"/>
    <cellStyle name="40% - Accent5 182 2" xfId="26868"/>
    <cellStyle name="40% - Accent5 182 3" xfId="26869"/>
    <cellStyle name="40% - Accent5 183" xfId="26870"/>
    <cellStyle name="40% - Accent5 183 2" xfId="26871"/>
    <cellStyle name="40% - Accent5 183 3" xfId="26872"/>
    <cellStyle name="40% - Accent5 184" xfId="26873"/>
    <cellStyle name="40% - Accent5 184 2" xfId="26874"/>
    <cellStyle name="40% - Accent5 184 3" xfId="26875"/>
    <cellStyle name="40% - Accent5 185" xfId="26876"/>
    <cellStyle name="40% - Accent5 185 2" xfId="26877"/>
    <cellStyle name="40% - Accent5 185 3" xfId="26878"/>
    <cellStyle name="40% - Accent5 186" xfId="26879"/>
    <cellStyle name="40% - Accent5 186 2" xfId="26880"/>
    <cellStyle name="40% - Accent5 186 3" xfId="26881"/>
    <cellStyle name="40% - Accent5 187" xfId="26882"/>
    <cellStyle name="40% - Accent5 187 2" xfId="26883"/>
    <cellStyle name="40% - Accent5 187 3" xfId="26884"/>
    <cellStyle name="40% - Accent5 188" xfId="26885"/>
    <cellStyle name="40% - Accent5 188 2" xfId="26886"/>
    <cellStyle name="40% - Accent5 188 3" xfId="26887"/>
    <cellStyle name="40% - Accent5 189" xfId="26888"/>
    <cellStyle name="40% - Accent5 189 2" xfId="26889"/>
    <cellStyle name="40% - Accent5 189 3" xfId="26890"/>
    <cellStyle name="40% - Accent5 19" xfId="26891"/>
    <cellStyle name="40% - Accent5 19 2" xfId="26892"/>
    <cellStyle name="40% - Accent5 19 3" xfId="26893"/>
    <cellStyle name="40% - Accent5 190" xfId="26894"/>
    <cellStyle name="40% - Accent5 190 2" xfId="26895"/>
    <cellStyle name="40% - Accent5 190 3" xfId="26896"/>
    <cellStyle name="40% - Accent5 191" xfId="26897"/>
    <cellStyle name="40% - Accent5 191 2" xfId="26898"/>
    <cellStyle name="40% - Accent5 191 3" xfId="26899"/>
    <cellStyle name="40% - Accent5 192" xfId="26900"/>
    <cellStyle name="40% - Accent5 192 2" xfId="26901"/>
    <cellStyle name="40% - Accent5 192 3" xfId="26902"/>
    <cellStyle name="40% - Accent5 193" xfId="26903"/>
    <cellStyle name="40% - Accent5 193 2" xfId="26904"/>
    <cellStyle name="40% - Accent5 194" xfId="26905"/>
    <cellStyle name="40% - Accent5 194 2" xfId="26906"/>
    <cellStyle name="40% - Accent5 195" xfId="26907"/>
    <cellStyle name="40% - Accent5 195 2" xfId="26908"/>
    <cellStyle name="40% - Accent5 196" xfId="26909"/>
    <cellStyle name="40% - Accent5 196 2" xfId="26910"/>
    <cellStyle name="40% - Accent5 197" xfId="26911"/>
    <cellStyle name="40% - Accent5 197 2" xfId="26912"/>
    <cellStyle name="40% - Accent5 198" xfId="26913"/>
    <cellStyle name="40% - Accent5 198 2" xfId="26914"/>
    <cellStyle name="40% - Accent5 199" xfId="26915"/>
    <cellStyle name="40% - Accent5 199 2" xfId="26916"/>
    <cellStyle name="40% - Accent5 2" xfId="169"/>
    <cellStyle name="40% - Accent5 2 10" xfId="3323"/>
    <cellStyle name="40% - Accent5 2 11" xfId="3831"/>
    <cellStyle name="40% - Accent5 2 12" xfId="4816"/>
    <cellStyle name="40% - Accent5 2 13" xfId="1305"/>
    <cellStyle name="40% - Accent5 2 14" xfId="6882"/>
    <cellStyle name="40% - Accent5 2 15" xfId="7627"/>
    <cellStyle name="40% - Accent5 2 16" xfId="7598"/>
    <cellStyle name="40% - Accent5 2 17" xfId="7519"/>
    <cellStyle name="40% - Accent5 2 18" xfId="7318"/>
    <cellStyle name="40% - Accent5 2 19" xfId="6969"/>
    <cellStyle name="40% - Accent5 2 2" xfId="746"/>
    <cellStyle name="40% - Accent5 2 2 10" xfId="26917"/>
    <cellStyle name="40% - Accent5 2 2 2" xfId="2096"/>
    <cellStyle name="40% - Accent5 2 2 2 2" xfId="3047"/>
    <cellStyle name="40% - Accent5 2 2 2 2 2" xfId="4937"/>
    <cellStyle name="40% - Accent5 2 2 2 2 3" xfId="5736"/>
    <cellStyle name="40% - Accent5 2 2 2 2 4" xfId="6366"/>
    <cellStyle name="40% - Accent5 2 2 2 3" xfId="4185"/>
    <cellStyle name="40% - Accent5 2 2 2 4" xfId="4394"/>
    <cellStyle name="40% - Accent5 2 2 2 5" xfId="5288"/>
    <cellStyle name="40% - Accent5 2 2 3" xfId="2041"/>
    <cellStyle name="40% - Accent5 2 2 3 2" xfId="3009"/>
    <cellStyle name="40% - Accent5 2 2 3 2 2" xfId="4899"/>
    <cellStyle name="40% - Accent5 2 2 3 2 3" xfId="5698"/>
    <cellStyle name="40% - Accent5 2 2 3 2 4" xfId="6328"/>
    <cellStyle name="40% - Accent5 2 2 3 3" xfId="4138"/>
    <cellStyle name="40% - Accent5 2 2 3 4" xfId="4585"/>
    <cellStyle name="40% - Accent5 2 2 3 5" xfId="5437"/>
    <cellStyle name="40% - Accent5 2 2 4" xfId="2719"/>
    <cellStyle name="40% - Accent5 2 2 4 2" xfId="4665"/>
    <cellStyle name="40% - Accent5 2 2 4 3" xfId="5507"/>
    <cellStyle name="40% - Accent5 2 2 4 4" xfId="6190"/>
    <cellStyle name="40% - Accent5 2 2 5" xfId="3513"/>
    <cellStyle name="40% - Accent5 2 2 6" xfId="3471"/>
    <cellStyle name="40% - Accent5 2 2 7" xfId="3763"/>
    <cellStyle name="40% - Accent5 2 2 8" xfId="1128"/>
    <cellStyle name="40% - Accent5 2 2 9" xfId="11856"/>
    <cellStyle name="40% - Accent5 2 20" xfId="6689"/>
    <cellStyle name="40% - Accent5 2 21" xfId="7042"/>
    <cellStyle name="40% - Accent5 2 22" xfId="7524"/>
    <cellStyle name="40% - Accent5 2 23" xfId="9946"/>
    <cellStyle name="40% - Accent5 2 3" xfId="1017"/>
    <cellStyle name="40% - Accent5 2 3 2" xfId="2109"/>
    <cellStyle name="40% - Accent5 2 3 2 2" xfId="3061"/>
    <cellStyle name="40% - Accent5 2 3 2 2 2" xfId="4951"/>
    <cellStyle name="40% - Accent5 2 3 2 2 3" xfId="5750"/>
    <cellStyle name="40% - Accent5 2 3 2 2 4" xfId="6380"/>
    <cellStyle name="40% - Accent5 2 3 2 3" xfId="4199"/>
    <cellStyle name="40% - Accent5 2 3 2 4" xfId="4361"/>
    <cellStyle name="40% - Accent5 2 3 2 5" xfId="5259"/>
    <cellStyle name="40% - Accent5 2 3 3" xfId="2176"/>
    <cellStyle name="40% - Accent5 2 3 3 2" xfId="3121"/>
    <cellStyle name="40% - Accent5 2 3 3 2 2" xfId="5011"/>
    <cellStyle name="40% - Accent5 2 3 3 2 3" xfId="5810"/>
    <cellStyle name="40% - Accent5 2 3 3 2 4" xfId="6440"/>
    <cellStyle name="40% - Accent5 2 3 3 3" xfId="4263"/>
    <cellStyle name="40% - Accent5 2 3 3 4" xfId="3322"/>
    <cellStyle name="40% - Accent5 2 3 3 5" xfId="3837"/>
    <cellStyle name="40% - Accent5 2 3 4" xfId="2729"/>
    <cellStyle name="40% - Accent5 2 3 4 2" xfId="4676"/>
    <cellStyle name="40% - Accent5 2 3 4 3" xfId="5518"/>
    <cellStyle name="40% - Accent5 2 3 4 4" xfId="6201"/>
    <cellStyle name="40% - Accent5 2 3 5" xfId="3532"/>
    <cellStyle name="40% - Accent5 2 3 6" xfId="3457"/>
    <cellStyle name="40% - Accent5 2 3 7" xfId="4554"/>
    <cellStyle name="40% - Accent5 2 3 8" xfId="26918"/>
    <cellStyle name="40% - Accent5 2 4" xfId="1740"/>
    <cellStyle name="40% - Accent5 2 4 2" xfId="2205"/>
    <cellStyle name="40% - Accent5 2 4 2 2" xfId="3149"/>
    <cellStyle name="40% - Accent5 2 4 2 2 2" xfId="5039"/>
    <cellStyle name="40% - Accent5 2 4 2 2 3" xfId="5838"/>
    <cellStyle name="40% - Accent5 2 4 2 2 4" xfId="6468"/>
    <cellStyle name="40% - Accent5 2 4 2 3" xfId="4291"/>
    <cellStyle name="40% - Accent5 2 4 2 4" xfId="5201"/>
    <cellStyle name="40% - Accent5 2 4 2 5" xfId="6000"/>
    <cellStyle name="40% - Accent5 2 4 3" xfId="2444"/>
    <cellStyle name="40% - Accent5 2 4 3 2" xfId="3236"/>
    <cellStyle name="40% - Accent5 2 4 3 2 2" xfId="5126"/>
    <cellStyle name="40% - Accent5 2 4 3 2 3" xfId="5925"/>
    <cellStyle name="40% - Accent5 2 4 3 2 4" xfId="6555"/>
    <cellStyle name="40% - Accent5 2 4 3 3" xfId="4467"/>
    <cellStyle name="40% - Accent5 2 4 3 4" xfId="5345"/>
    <cellStyle name="40% - Accent5 2 4 3 5" xfId="6087"/>
    <cellStyle name="40% - Accent5 2 4 4" xfId="2771"/>
    <cellStyle name="40% - Accent5 2 4 4 2" xfId="4718"/>
    <cellStyle name="40% - Accent5 2 4 4 3" xfId="5560"/>
    <cellStyle name="40% - Accent5 2 4 4 4" xfId="6243"/>
    <cellStyle name="40% - Accent5 2 4 5" xfId="3863"/>
    <cellStyle name="40% - Accent5 2 4 6" xfId="3559"/>
    <cellStyle name="40% - Accent5 2 4 7" xfId="3430"/>
    <cellStyle name="40% - Accent5 2 5" xfId="1849"/>
    <cellStyle name="40% - Accent5 2 5 2" xfId="2276"/>
    <cellStyle name="40% - Accent5 2 5 2 2" xfId="3178"/>
    <cellStyle name="40% - Accent5 2 5 2 2 2" xfId="5068"/>
    <cellStyle name="40% - Accent5 2 5 2 2 3" xfId="5867"/>
    <cellStyle name="40% - Accent5 2 5 2 2 4" xfId="6497"/>
    <cellStyle name="40% - Accent5 2 5 2 3" xfId="4348"/>
    <cellStyle name="40% - Accent5 2 5 2 4" xfId="5247"/>
    <cellStyle name="40% - Accent5 2 5 2 5" xfId="6029"/>
    <cellStyle name="40% - Accent5 2 5 3" xfId="2512"/>
    <cellStyle name="40% - Accent5 2 5 3 2" xfId="3262"/>
    <cellStyle name="40% - Accent5 2 5 3 2 2" xfId="5152"/>
    <cellStyle name="40% - Accent5 2 5 3 2 3" xfId="5951"/>
    <cellStyle name="40% - Accent5 2 5 3 2 4" xfId="6581"/>
    <cellStyle name="40% - Accent5 2 5 3 3" xfId="4514"/>
    <cellStyle name="40% - Accent5 2 5 3 4" xfId="5384"/>
    <cellStyle name="40% - Accent5 2 5 3 5" xfId="6113"/>
    <cellStyle name="40% - Accent5 2 5 4" xfId="2839"/>
    <cellStyle name="40% - Accent5 2 5 4 2" xfId="4770"/>
    <cellStyle name="40% - Accent5 2 5 4 3" xfId="5602"/>
    <cellStyle name="40% - Accent5 2 5 4 4" xfId="6269"/>
    <cellStyle name="40% - Accent5 2 5 5" xfId="3957"/>
    <cellStyle name="40% - Accent5 2 5 6" xfId="3617"/>
    <cellStyle name="40% - Accent5 2 5 7" xfId="4864"/>
    <cellStyle name="40% - Accent5 2 6" xfId="1850"/>
    <cellStyle name="40% - Accent5 2 6 2" xfId="2277"/>
    <cellStyle name="40% - Accent5 2 6 2 2" xfId="3179"/>
    <cellStyle name="40% - Accent5 2 6 2 2 2" xfId="5069"/>
    <cellStyle name="40% - Accent5 2 6 2 2 3" xfId="5868"/>
    <cellStyle name="40% - Accent5 2 6 2 2 4" xfId="6498"/>
    <cellStyle name="40% - Accent5 2 6 2 3" xfId="4349"/>
    <cellStyle name="40% - Accent5 2 6 2 4" xfId="5248"/>
    <cellStyle name="40% - Accent5 2 6 2 5" xfId="6030"/>
    <cellStyle name="40% - Accent5 2 6 3" xfId="2513"/>
    <cellStyle name="40% - Accent5 2 6 3 2" xfId="3263"/>
    <cellStyle name="40% - Accent5 2 6 3 2 2" xfId="5153"/>
    <cellStyle name="40% - Accent5 2 6 3 2 3" xfId="5952"/>
    <cellStyle name="40% - Accent5 2 6 3 2 4" xfId="6582"/>
    <cellStyle name="40% - Accent5 2 6 3 3" xfId="4515"/>
    <cellStyle name="40% - Accent5 2 6 3 4" xfId="5385"/>
    <cellStyle name="40% - Accent5 2 6 3 5" xfId="6114"/>
    <cellStyle name="40% - Accent5 2 6 4" xfId="2840"/>
    <cellStyle name="40% - Accent5 2 6 4 2" xfId="4771"/>
    <cellStyle name="40% - Accent5 2 6 4 3" xfId="5603"/>
    <cellStyle name="40% - Accent5 2 6 4 4" xfId="6270"/>
    <cellStyle name="40% - Accent5 2 6 5" xfId="3958"/>
    <cellStyle name="40% - Accent5 2 6 6" xfId="3610"/>
    <cellStyle name="40% - Accent5 2 6 7" xfId="3411"/>
    <cellStyle name="40% - Accent5 2 7" xfId="2023"/>
    <cellStyle name="40% - Accent5 2 7 2" xfId="3002"/>
    <cellStyle name="40% - Accent5 2 7 2 2" xfId="4892"/>
    <cellStyle name="40% - Accent5 2 7 2 3" xfId="5691"/>
    <cellStyle name="40% - Accent5 2 7 2 4" xfId="6321"/>
    <cellStyle name="40% - Accent5 2 7 3" xfId="4127"/>
    <cellStyle name="40% - Accent5 2 7 4" xfId="3722"/>
    <cellStyle name="40% - Accent5 2 7 5" xfId="3406"/>
    <cellStyle name="40% - Accent5 2 8" xfId="2131"/>
    <cellStyle name="40% - Accent5 2 8 2" xfId="3083"/>
    <cellStyle name="40% - Accent5 2 8 2 2" xfId="4973"/>
    <cellStyle name="40% - Accent5 2 8 2 3" xfId="5772"/>
    <cellStyle name="40% - Accent5 2 8 2 4" xfId="6402"/>
    <cellStyle name="40% - Accent5 2 8 3" xfId="4221"/>
    <cellStyle name="40% - Accent5 2 8 4" xfId="3367"/>
    <cellStyle name="40% - Accent5 2 8 5" xfId="3592"/>
    <cellStyle name="40% - Accent5 2 9" xfId="2675"/>
    <cellStyle name="40% - Accent5 2 9 2" xfId="4631"/>
    <cellStyle name="40% - Accent5 2 9 3" xfId="5474"/>
    <cellStyle name="40% - Accent5 2 9 4" xfId="6164"/>
    <cellStyle name="40% - Accent5 20" xfId="26919"/>
    <cellStyle name="40% - Accent5 20 2" xfId="26920"/>
    <cellStyle name="40% - Accent5 20 3" xfId="26921"/>
    <cellStyle name="40% - Accent5 200" xfId="26922"/>
    <cellStyle name="40% - Accent5 200 2" xfId="26923"/>
    <cellStyle name="40% - Accent5 201" xfId="26924"/>
    <cellStyle name="40% - Accent5 201 2" xfId="26925"/>
    <cellStyle name="40% - Accent5 202" xfId="26926"/>
    <cellStyle name="40% - Accent5 202 2" xfId="26927"/>
    <cellStyle name="40% - Accent5 203" xfId="26928"/>
    <cellStyle name="40% - Accent5 203 2" xfId="26929"/>
    <cellStyle name="40% - Accent5 204" xfId="26930"/>
    <cellStyle name="40% - Accent5 204 2" xfId="26931"/>
    <cellStyle name="40% - Accent5 205" xfId="26932"/>
    <cellStyle name="40% - Accent5 205 2" xfId="26933"/>
    <cellStyle name="40% - Accent5 206" xfId="26934"/>
    <cellStyle name="40% - Accent5 206 2" xfId="26935"/>
    <cellStyle name="40% - Accent5 207" xfId="26936"/>
    <cellStyle name="40% - Accent5 207 2" xfId="26937"/>
    <cellStyle name="40% - Accent5 208" xfId="26938"/>
    <cellStyle name="40% - Accent5 208 2" xfId="26939"/>
    <cellStyle name="40% - Accent5 209" xfId="26940"/>
    <cellStyle name="40% - Accent5 209 2" xfId="26941"/>
    <cellStyle name="40% - Accent5 21" xfId="26942"/>
    <cellStyle name="40% - Accent5 21 2" xfId="26943"/>
    <cellStyle name="40% - Accent5 21 3" xfId="26944"/>
    <cellStyle name="40% - Accent5 210" xfId="26945"/>
    <cellStyle name="40% - Accent5 210 2" xfId="26946"/>
    <cellStyle name="40% - Accent5 211" xfId="26947"/>
    <cellStyle name="40% - Accent5 211 2" xfId="26948"/>
    <cellStyle name="40% - Accent5 212" xfId="26949"/>
    <cellStyle name="40% - Accent5 212 2" xfId="26950"/>
    <cellStyle name="40% - Accent5 213" xfId="26951"/>
    <cellStyle name="40% - Accent5 213 2" xfId="26952"/>
    <cellStyle name="40% - Accent5 214" xfId="26953"/>
    <cellStyle name="40% - Accent5 214 2" xfId="26954"/>
    <cellStyle name="40% - Accent5 215" xfId="26955"/>
    <cellStyle name="40% - Accent5 215 2" xfId="26956"/>
    <cellStyle name="40% - Accent5 216" xfId="26957"/>
    <cellStyle name="40% - Accent5 216 2" xfId="26958"/>
    <cellStyle name="40% - Accent5 217" xfId="26959"/>
    <cellStyle name="40% - Accent5 217 2" xfId="26960"/>
    <cellStyle name="40% - Accent5 218" xfId="26961"/>
    <cellStyle name="40% - Accent5 218 2" xfId="26962"/>
    <cellStyle name="40% - Accent5 219" xfId="26963"/>
    <cellStyle name="40% - Accent5 219 2" xfId="26964"/>
    <cellStyle name="40% - Accent5 22" xfId="26965"/>
    <cellStyle name="40% - Accent5 22 2" xfId="26966"/>
    <cellStyle name="40% - Accent5 22 3" xfId="26967"/>
    <cellStyle name="40% - Accent5 220" xfId="26968"/>
    <cellStyle name="40% - Accent5 220 2" xfId="26969"/>
    <cellStyle name="40% - Accent5 221" xfId="26970"/>
    <cellStyle name="40% - Accent5 221 2" xfId="26971"/>
    <cellStyle name="40% - Accent5 222" xfId="26972"/>
    <cellStyle name="40% - Accent5 222 2" xfId="26973"/>
    <cellStyle name="40% - Accent5 223" xfId="26974"/>
    <cellStyle name="40% - Accent5 223 2" xfId="26975"/>
    <cellStyle name="40% - Accent5 224" xfId="26976"/>
    <cellStyle name="40% - Accent5 224 2" xfId="26977"/>
    <cellStyle name="40% - Accent5 225" xfId="26978"/>
    <cellStyle name="40% - Accent5 225 2" xfId="26979"/>
    <cellStyle name="40% - Accent5 226" xfId="26980"/>
    <cellStyle name="40% - Accent5 226 2" xfId="26981"/>
    <cellStyle name="40% - Accent5 227" xfId="26982"/>
    <cellStyle name="40% - Accent5 227 2" xfId="26983"/>
    <cellStyle name="40% - Accent5 228" xfId="26984"/>
    <cellStyle name="40% - Accent5 228 2" xfId="26985"/>
    <cellStyle name="40% - Accent5 229" xfId="26986"/>
    <cellStyle name="40% - Accent5 229 2" xfId="26987"/>
    <cellStyle name="40% - Accent5 23" xfId="26988"/>
    <cellStyle name="40% - Accent5 23 2" xfId="26989"/>
    <cellStyle name="40% - Accent5 23 3" xfId="26990"/>
    <cellStyle name="40% - Accent5 230" xfId="26991"/>
    <cellStyle name="40% - Accent5 230 2" xfId="26992"/>
    <cellStyle name="40% - Accent5 231" xfId="26993"/>
    <cellStyle name="40% - Accent5 231 2" xfId="26994"/>
    <cellStyle name="40% - Accent5 232" xfId="26995"/>
    <cellStyle name="40% - Accent5 232 2" xfId="26996"/>
    <cellStyle name="40% - Accent5 233" xfId="26997"/>
    <cellStyle name="40% - Accent5 233 2" xfId="26998"/>
    <cellStyle name="40% - Accent5 234" xfId="26999"/>
    <cellStyle name="40% - Accent5 234 2" xfId="27000"/>
    <cellStyle name="40% - Accent5 235" xfId="27001"/>
    <cellStyle name="40% - Accent5 235 2" xfId="27002"/>
    <cellStyle name="40% - Accent5 236" xfId="27003"/>
    <cellStyle name="40% - Accent5 236 2" xfId="27004"/>
    <cellStyle name="40% - Accent5 237" xfId="27005"/>
    <cellStyle name="40% - Accent5 237 2" xfId="27006"/>
    <cellStyle name="40% - Accent5 238" xfId="27007"/>
    <cellStyle name="40% - Accent5 238 2" xfId="27008"/>
    <cellStyle name="40% - Accent5 239" xfId="27009"/>
    <cellStyle name="40% - Accent5 239 2" xfId="27010"/>
    <cellStyle name="40% - Accent5 24" xfId="27011"/>
    <cellStyle name="40% - Accent5 24 2" xfId="27012"/>
    <cellStyle name="40% - Accent5 24 3" xfId="27013"/>
    <cellStyle name="40% - Accent5 240" xfId="27014"/>
    <cellStyle name="40% - Accent5 240 2" xfId="27015"/>
    <cellStyle name="40% - Accent5 241" xfId="27016"/>
    <cellStyle name="40% - Accent5 241 2" xfId="27017"/>
    <cellStyle name="40% - Accent5 242" xfId="27018"/>
    <cellStyle name="40% - Accent5 242 2" xfId="27019"/>
    <cellStyle name="40% - Accent5 243" xfId="27020"/>
    <cellStyle name="40% - Accent5 243 2" xfId="27021"/>
    <cellStyle name="40% - Accent5 244" xfId="27022"/>
    <cellStyle name="40% - Accent5 244 2" xfId="27023"/>
    <cellStyle name="40% - Accent5 245" xfId="27024"/>
    <cellStyle name="40% - Accent5 245 2" xfId="27025"/>
    <cellStyle name="40% - Accent5 246" xfId="27026"/>
    <cellStyle name="40% - Accent5 246 2" xfId="27027"/>
    <cellStyle name="40% - Accent5 247" xfId="27028"/>
    <cellStyle name="40% - Accent5 247 2" xfId="27029"/>
    <cellStyle name="40% - Accent5 248" xfId="27030"/>
    <cellStyle name="40% - Accent5 248 2" xfId="27031"/>
    <cellStyle name="40% - Accent5 249" xfId="27032"/>
    <cellStyle name="40% - Accent5 249 2" xfId="27033"/>
    <cellStyle name="40% - Accent5 25" xfId="27034"/>
    <cellStyle name="40% - Accent5 25 2" xfId="27035"/>
    <cellStyle name="40% - Accent5 25 3" xfId="27036"/>
    <cellStyle name="40% - Accent5 250" xfId="27037"/>
    <cellStyle name="40% - Accent5 250 2" xfId="27038"/>
    <cellStyle name="40% - Accent5 251" xfId="27039"/>
    <cellStyle name="40% - Accent5 251 2" xfId="27040"/>
    <cellStyle name="40% - Accent5 252" xfId="27041"/>
    <cellStyle name="40% - Accent5 252 2" xfId="27042"/>
    <cellStyle name="40% - Accent5 253" xfId="27043"/>
    <cellStyle name="40% - Accent5 253 2" xfId="27044"/>
    <cellStyle name="40% - Accent5 254" xfId="27045"/>
    <cellStyle name="40% - Accent5 254 2" xfId="27046"/>
    <cellStyle name="40% - Accent5 255" xfId="27047"/>
    <cellStyle name="40% - Accent5 255 2" xfId="27048"/>
    <cellStyle name="40% - Accent5 256" xfId="27049"/>
    <cellStyle name="40% - Accent5 257" xfId="27050"/>
    <cellStyle name="40% - Accent5 258" xfId="27051"/>
    <cellStyle name="40% - Accent5 259" xfId="27052"/>
    <cellStyle name="40% - Accent5 26" xfId="27053"/>
    <cellStyle name="40% - Accent5 26 2" xfId="27054"/>
    <cellStyle name="40% - Accent5 26 3" xfId="27055"/>
    <cellStyle name="40% - Accent5 260" xfId="27056"/>
    <cellStyle name="40% - Accent5 261" xfId="27057"/>
    <cellStyle name="40% - Accent5 262" xfId="27058"/>
    <cellStyle name="40% - Accent5 263" xfId="27059"/>
    <cellStyle name="40% - Accent5 264" xfId="27060"/>
    <cellStyle name="40% - Accent5 27" xfId="27061"/>
    <cellStyle name="40% - Accent5 27 2" xfId="27062"/>
    <cellStyle name="40% - Accent5 27 3" xfId="27063"/>
    <cellStyle name="40% - Accent5 28" xfId="27064"/>
    <cellStyle name="40% - Accent5 28 2" xfId="27065"/>
    <cellStyle name="40% - Accent5 28 3" xfId="27066"/>
    <cellStyle name="40% - Accent5 29" xfId="27067"/>
    <cellStyle name="40% - Accent5 29 2" xfId="27068"/>
    <cellStyle name="40% - Accent5 29 3" xfId="27069"/>
    <cellStyle name="40% - Accent5 3" xfId="747"/>
    <cellStyle name="40% - Accent5 3 10" xfId="3324"/>
    <cellStyle name="40% - Accent5 3 11" xfId="3828"/>
    <cellStyle name="40% - Accent5 3 12" xfId="4846"/>
    <cellStyle name="40% - Accent5 3 13" xfId="1157"/>
    <cellStyle name="40% - Accent5 3 14" xfId="14943"/>
    <cellStyle name="40% - Accent5 3 15" xfId="27070"/>
    <cellStyle name="40% - Accent5 3 2" xfId="994"/>
    <cellStyle name="40% - Accent5 3 2 2" xfId="2097"/>
    <cellStyle name="40% - Accent5 3 2 2 2" xfId="3048"/>
    <cellStyle name="40% - Accent5 3 2 2 2 2" xfId="4938"/>
    <cellStyle name="40% - Accent5 3 2 2 2 3" xfId="5737"/>
    <cellStyle name="40% - Accent5 3 2 2 2 4" xfId="6367"/>
    <cellStyle name="40% - Accent5 3 2 2 3" xfId="4186"/>
    <cellStyle name="40% - Accent5 3 2 2 4" xfId="3816"/>
    <cellStyle name="40% - Accent5 3 2 2 5" xfId="4317"/>
    <cellStyle name="40% - Accent5 3 2 3" xfId="2040"/>
    <cellStyle name="40% - Accent5 3 2 3 2" xfId="3008"/>
    <cellStyle name="40% - Accent5 3 2 3 2 2" xfId="4898"/>
    <cellStyle name="40% - Accent5 3 2 3 2 3" xfId="5697"/>
    <cellStyle name="40% - Accent5 3 2 3 2 4" xfId="6327"/>
    <cellStyle name="40% - Accent5 3 2 3 3" xfId="4137"/>
    <cellStyle name="40% - Accent5 3 2 3 4" xfId="4843"/>
    <cellStyle name="40% - Accent5 3 2 3 5" xfId="5655"/>
    <cellStyle name="40% - Accent5 3 2 4" xfId="2720"/>
    <cellStyle name="40% - Accent5 3 2 4 2" xfId="4666"/>
    <cellStyle name="40% - Accent5 3 2 4 3" xfId="5508"/>
    <cellStyle name="40% - Accent5 3 2 4 4" xfId="6191"/>
    <cellStyle name="40% - Accent5 3 2 5" xfId="3514"/>
    <cellStyle name="40% - Accent5 3 2 6" xfId="3470"/>
    <cellStyle name="40% - Accent5 3 2 7" xfId="3768"/>
    <cellStyle name="40% - Accent5 3 2 8" xfId="27071"/>
    <cellStyle name="40% - Accent5 3 2 9" xfId="42883"/>
    <cellStyle name="40% - Accent5 3 3" xfId="960"/>
    <cellStyle name="40% - Accent5 3 3 2" xfId="2108"/>
    <cellStyle name="40% - Accent5 3 3 2 2" xfId="3060"/>
    <cellStyle name="40% - Accent5 3 3 2 2 2" xfId="4950"/>
    <cellStyle name="40% - Accent5 3 3 2 2 3" xfId="5749"/>
    <cellStyle name="40% - Accent5 3 3 2 2 4" xfId="6379"/>
    <cellStyle name="40% - Accent5 3 3 2 3" xfId="4198"/>
    <cellStyle name="40% - Accent5 3 3 2 4" xfId="4526"/>
    <cellStyle name="40% - Accent5 3 3 2 5" xfId="5395"/>
    <cellStyle name="40% - Accent5 3 3 3" xfId="2152"/>
    <cellStyle name="40% - Accent5 3 3 3 2" xfId="3100"/>
    <cellStyle name="40% - Accent5 3 3 3 2 2" xfId="4990"/>
    <cellStyle name="40% - Accent5 3 3 3 2 3" xfId="5789"/>
    <cellStyle name="40% - Accent5 3 3 3 2 4" xfId="6419"/>
    <cellStyle name="40% - Accent5 3 3 3 3" xfId="4241"/>
    <cellStyle name="40% - Accent5 3 3 3 4" xfId="3348"/>
    <cellStyle name="40% - Accent5 3 3 3 5" xfId="3632"/>
    <cellStyle name="40% - Accent5 3 3 4" xfId="2728"/>
    <cellStyle name="40% - Accent5 3 3 4 2" xfId="4675"/>
    <cellStyle name="40% - Accent5 3 3 4 3" xfId="5517"/>
    <cellStyle name="40% - Accent5 3 3 4 4" xfId="6200"/>
    <cellStyle name="40% - Accent5 3 3 5" xfId="3531"/>
    <cellStyle name="40% - Accent5 3 3 6" xfId="3458"/>
    <cellStyle name="40% - Accent5 3 3 7" xfId="4392"/>
    <cellStyle name="40% - Accent5 3 3 8" xfId="27072"/>
    <cellStyle name="40% - Accent5 3 4" xfId="1741"/>
    <cellStyle name="40% - Accent5 3 4 2" xfId="2206"/>
    <cellStyle name="40% - Accent5 3 4 2 2" xfId="3150"/>
    <cellStyle name="40% - Accent5 3 4 2 2 2" xfId="5040"/>
    <cellStyle name="40% - Accent5 3 4 2 2 3" xfId="5839"/>
    <cellStyle name="40% - Accent5 3 4 2 2 4" xfId="6469"/>
    <cellStyle name="40% - Accent5 3 4 2 3" xfId="4292"/>
    <cellStyle name="40% - Accent5 3 4 2 4" xfId="5202"/>
    <cellStyle name="40% - Accent5 3 4 2 5" xfId="6001"/>
    <cellStyle name="40% - Accent5 3 4 3" xfId="2445"/>
    <cellStyle name="40% - Accent5 3 4 3 2" xfId="3237"/>
    <cellStyle name="40% - Accent5 3 4 3 2 2" xfId="5127"/>
    <cellStyle name="40% - Accent5 3 4 3 2 3" xfId="5926"/>
    <cellStyle name="40% - Accent5 3 4 3 2 4" xfId="6556"/>
    <cellStyle name="40% - Accent5 3 4 3 3" xfId="4468"/>
    <cellStyle name="40% - Accent5 3 4 3 4" xfId="5346"/>
    <cellStyle name="40% - Accent5 3 4 3 5" xfId="6088"/>
    <cellStyle name="40% - Accent5 3 4 4" xfId="2772"/>
    <cellStyle name="40% - Accent5 3 4 4 2" xfId="4719"/>
    <cellStyle name="40% - Accent5 3 4 4 3" xfId="5561"/>
    <cellStyle name="40% - Accent5 3 4 4 4" xfId="6244"/>
    <cellStyle name="40% - Accent5 3 4 5" xfId="3864"/>
    <cellStyle name="40% - Accent5 3 4 6" xfId="3605"/>
    <cellStyle name="40% - Accent5 3 4 7" xfId="4032"/>
    <cellStyle name="40% - Accent5 3 5" xfId="1792"/>
    <cellStyle name="40% - Accent5 3 5 2" xfId="2225"/>
    <cellStyle name="40% - Accent5 3 5 2 2" xfId="3168"/>
    <cellStyle name="40% - Accent5 3 5 2 2 2" xfId="5058"/>
    <cellStyle name="40% - Accent5 3 5 2 2 3" xfId="5857"/>
    <cellStyle name="40% - Accent5 3 5 2 2 4" xfId="6487"/>
    <cellStyle name="40% - Accent5 3 5 2 3" xfId="4310"/>
    <cellStyle name="40% - Accent5 3 5 2 4" xfId="5220"/>
    <cellStyle name="40% - Accent5 3 5 2 5" xfId="6019"/>
    <cellStyle name="40% - Accent5 3 5 3" xfId="2462"/>
    <cellStyle name="40% - Accent5 3 5 3 2" xfId="3253"/>
    <cellStyle name="40% - Accent5 3 5 3 2 2" xfId="5143"/>
    <cellStyle name="40% - Accent5 3 5 3 2 3" xfId="5942"/>
    <cellStyle name="40% - Accent5 3 5 3 2 4" xfId="6572"/>
    <cellStyle name="40% - Accent5 3 5 3 3" xfId="4484"/>
    <cellStyle name="40% - Accent5 3 5 3 4" xfId="5362"/>
    <cellStyle name="40% - Accent5 3 5 3 5" xfId="6104"/>
    <cellStyle name="40% - Accent5 3 5 4" xfId="2789"/>
    <cellStyle name="40% - Accent5 3 5 4 2" xfId="4735"/>
    <cellStyle name="40% - Accent5 3 5 4 3" xfId="5577"/>
    <cellStyle name="40% - Accent5 3 5 4 4" xfId="6260"/>
    <cellStyle name="40% - Accent5 3 5 5" xfId="3901"/>
    <cellStyle name="40% - Accent5 3 5 6" xfId="3716"/>
    <cellStyle name="40% - Accent5 3 5 7" xfId="3601"/>
    <cellStyle name="40% - Accent5 3 6" xfId="1874"/>
    <cellStyle name="40% - Accent5 3 6 2" xfId="2298"/>
    <cellStyle name="40% - Accent5 3 6 2 2" xfId="3193"/>
    <cellStyle name="40% - Accent5 3 6 2 2 2" xfId="5083"/>
    <cellStyle name="40% - Accent5 3 6 2 2 3" xfId="5882"/>
    <cellStyle name="40% - Accent5 3 6 2 2 4" xfId="6512"/>
    <cellStyle name="40% - Accent5 3 6 2 3" xfId="4366"/>
    <cellStyle name="40% - Accent5 3 6 2 4" xfId="5264"/>
    <cellStyle name="40% - Accent5 3 6 2 5" xfId="6044"/>
    <cellStyle name="40% - Accent5 3 6 3" xfId="2532"/>
    <cellStyle name="40% - Accent5 3 6 3 2" xfId="3275"/>
    <cellStyle name="40% - Accent5 3 6 3 2 2" xfId="5165"/>
    <cellStyle name="40% - Accent5 3 6 3 2 3" xfId="5964"/>
    <cellStyle name="40% - Accent5 3 6 3 2 4" xfId="6594"/>
    <cellStyle name="40% - Accent5 3 6 3 3" xfId="4530"/>
    <cellStyle name="40% - Accent5 3 6 3 4" xfId="5399"/>
    <cellStyle name="40% - Accent5 3 6 3 5" xfId="6126"/>
    <cellStyle name="40% - Accent5 3 6 4" xfId="2859"/>
    <cellStyle name="40% - Accent5 3 6 4 2" xfId="4786"/>
    <cellStyle name="40% - Accent5 3 6 4 3" xfId="5617"/>
    <cellStyle name="40% - Accent5 3 6 4 4" xfId="6282"/>
    <cellStyle name="40% - Accent5 3 6 5" xfId="3979"/>
    <cellStyle name="40% - Accent5 3 6 6" xfId="4752"/>
    <cellStyle name="40% - Accent5 3 6 7" xfId="5589"/>
    <cellStyle name="40% - Accent5 3 7" xfId="2024"/>
    <cellStyle name="40% - Accent5 3 7 2" xfId="3003"/>
    <cellStyle name="40% - Accent5 3 7 2 2" xfId="4893"/>
    <cellStyle name="40% - Accent5 3 7 2 3" xfId="5692"/>
    <cellStyle name="40% - Accent5 3 7 2 4" xfId="6322"/>
    <cellStyle name="40% - Accent5 3 7 3" xfId="4128"/>
    <cellStyle name="40% - Accent5 3 7 4" xfId="3715"/>
    <cellStyle name="40% - Accent5 3 7 5" xfId="3620"/>
    <cellStyle name="40% - Accent5 3 8" xfId="2160"/>
    <cellStyle name="40% - Accent5 3 8 2" xfId="3107"/>
    <cellStyle name="40% - Accent5 3 8 2 2" xfId="4997"/>
    <cellStyle name="40% - Accent5 3 8 2 3" xfId="5796"/>
    <cellStyle name="40% - Accent5 3 8 2 4" xfId="6426"/>
    <cellStyle name="40% - Accent5 3 8 3" xfId="4248"/>
    <cellStyle name="40% - Accent5 3 8 4" xfId="3341"/>
    <cellStyle name="40% - Accent5 3 8 5" xfId="3678"/>
    <cellStyle name="40% - Accent5 3 9" xfId="2676"/>
    <cellStyle name="40% - Accent5 3 9 2" xfId="4632"/>
    <cellStyle name="40% - Accent5 3 9 3" xfId="5475"/>
    <cellStyle name="40% - Accent5 3 9 4" xfId="6165"/>
    <cellStyle name="40% - Accent5 30" xfId="27073"/>
    <cellStyle name="40% - Accent5 30 2" xfId="27074"/>
    <cellStyle name="40% - Accent5 30 3" xfId="27075"/>
    <cellStyle name="40% - Accent5 31" xfId="27076"/>
    <cellStyle name="40% - Accent5 31 2" xfId="27077"/>
    <cellStyle name="40% - Accent5 31 3" xfId="27078"/>
    <cellStyle name="40% - Accent5 32" xfId="27079"/>
    <cellStyle name="40% - Accent5 32 2" xfId="27080"/>
    <cellStyle name="40% - Accent5 32 3" xfId="27081"/>
    <cellStyle name="40% - Accent5 33" xfId="27082"/>
    <cellStyle name="40% - Accent5 33 2" xfId="27083"/>
    <cellStyle name="40% - Accent5 33 3" xfId="27084"/>
    <cellStyle name="40% - Accent5 34" xfId="27085"/>
    <cellStyle name="40% - Accent5 34 2" xfId="27086"/>
    <cellStyle name="40% - Accent5 34 3" xfId="27087"/>
    <cellStyle name="40% - Accent5 35" xfId="27088"/>
    <cellStyle name="40% - Accent5 35 2" xfId="27089"/>
    <cellStyle name="40% - Accent5 35 3" xfId="27090"/>
    <cellStyle name="40% - Accent5 36" xfId="27091"/>
    <cellStyle name="40% - Accent5 36 2" xfId="27092"/>
    <cellStyle name="40% - Accent5 36 3" xfId="27093"/>
    <cellStyle name="40% - Accent5 37" xfId="27094"/>
    <cellStyle name="40% - Accent5 37 2" xfId="27095"/>
    <cellStyle name="40% - Accent5 37 3" xfId="27096"/>
    <cellStyle name="40% - Accent5 38" xfId="27097"/>
    <cellStyle name="40% - Accent5 38 2" xfId="27098"/>
    <cellStyle name="40% - Accent5 38 3" xfId="27099"/>
    <cellStyle name="40% - Accent5 39" xfId="27100"/>
    <cellStyle name="40% - Accent5 39 2" xfId="27101"/>
    <cellStyle name="40% - Accent5 39 3" xfId="27102"/>
    <cellStyle name="40% - Accent5 4" xfId="715"/>
    <cellStyle name="40% - Accent5 4 2" xfId="870"/>
    <cellStyle name="40% - Accent5 4 2 2" xfId="27103"/>
    <cellStyle name="40% - Accent5 4 3" xfId="11806"/>
    <cellStyle name="40% - Accent5 4 3 2" xfId="27104"/>
    <cellStyle name="40% - Accent5 40" xfId="27105"/>
    <cellStyle name="40% - Accent5 40 2" xfId="27106"/>
    <cellStyle name="40% - Accent5 40 3" xfId="27107"/>
    <cellStyle name="40% - Accent5 41" xfId="27108"/>
    <cellStyle name="40% - Accent5 41 2" xfId="27109"/>
    <cellStyle name="40% - Accent5 41 3" xfId="27110"/>
    <cellStyle name="40% - Accent5 42" xfId="27111"/>
    <cellStyle name="40% - Accent5 42 2" xfId="27112"/>
    <cellStyle name="40% - Accent5 42 3" xfId="27113"/>
    <cellStyle name="40% - Accent5 43" xfId="27114"/>
    <cellStyle name="40% - Accent5 43 2" xfId="27115"/>
    <cellStyle name="40% - Accent5 43 3" xfId="27116"/>
    <cellStyle name="40% - Accent5 44" xfId="27117"/>
    <cellStyle name="40% - Accent5 44 2" xfId="27118"/>
    <cellStyle name="40% - Accent5 44 3" xfId="27119"/>
    <cellStyle name="40% - Accent5 45" xfId="27120"/>
    <cellStyle name="40% - Accent5 45 2" xfId="27121"/>
    <cellStyle name="40% - Accent5 45 3" xfId="27122"/>
    <cellStyle name="40% - Accent5 46" xfId="27123"/>
    <cellStyle name="40% - Accent5 46 2" xfId="27124"/>
    <cellStyle name="40% - Accent5 46 3" xfId="27125"/>
    <cellStyle name="40% - Accent5 47" xfId="27126"/>
    <cellStyle name="40% - Accent5 47 2" xfId="27127"/>
    <cellStyle name="40% - Accent5 47 3" xfId="27128"/>
    <cellStyle name="40% - Accent5 48" xfId="27129"/>
    <cellStyle name="40% - Accent5 48 2" xfId="27130"/>
    <cellStyle name="40% - Accent5 48 3" xfId="27131"/>
    <cellStyle name="40% - Accent5 49" xfId="27132"/>
    <cellStyle name="40% - Accent5 49 2" xfId="27133"/>
    <cellStyle name="40% - Accent5 49 3" xfId="27134"/>
    <cellStyle name="40% - Accent5 5" xfId="6834"/>
    <cellStyle name="40% - Accent5 5 2" xfId="27136"/>
    <cellStyle name="40% - Accent5 5 3" xfId="27137"/>
    <cellStyle name="40% - Accent5 5 4" xfId="27135"/>
    <cellStyle name="40% - Accent5 50" xfId="27138"/>
    <cellStyle name="40% - Accent5 50 2" xfId="27139"/>
    <cellStyle name="40% - Accent5 50 3" xfId="27140"/>
    <cellStyle name="40% - Accent5 51" xfId="27141"/>
    <cellStyle name="40% - Accent5 51 2" xfId="27142"/>
    <cellStyle name="40% - Accent5 51 3" xfId="27143"/>
    <cellStyle name="40% - Accent5 52" xfId="27144"/>
    <cellStyle name="40% - Accent5 52 2" xfId="27145"/>
    <cellStyle name="40% - Accent5 52 3" xfId="27146"/>
    <cellStyle name="40% - Accent5 53" xfId="27147"/>
    <cellStyle name="40% - Accent5 53 2" xfId="27148"/>
    <cellStyle name="40% - Accent5 53 3" xfId="27149"/>
    <cellStyle name="40% - Accent5 54" xfId="27150"/>
    <cellStyle name="40% - Accent5 54 2" xfId="27151"/>
    <cellStyle name="40% - Accent5 54 3" xfId="27152"/>
    <cellStyle name="40% - Accent5 55" xfId="27153"/>
    <cellStyle name="40% - Accent5 55 2" xfId="27154"/>
    <cellStyle name="40% - Accent5 55 3" xfId="27155"/>
    <cellStyle name="40% - Accent5 56" xfId="27156"/>
    <cellStyle name="40% - Accent5 56 2" xfId="27157"/>
    <cellStyle name="40% - Accent5 56 3" xfId="27158"/>
    <cellStyle name="40% - Accent5 57" xfId="27159"/>
    <cellStyle name="40% - Accent5 57 2" xfId="27160"/>
    <cellStyle name="40% - Accent5 57 3" xfId="27161"/>
    <cellStyle name="40% - Accent5 58" xfId="27162"/>
    <cellStyle name="40% - Accent5 58 2" xfId="27163"/>
    <cellStyle name="40% - Accent5 58 3" xfId="27164"/>
    <cellStyle name="40% - Accent5 59" xfId="27165"/>
    <cellStyle name="40% - Accent5 59 2" xfId="27166"/>
    <cellStyle name="40% - Accent5 59 3" xfId="27167"/>
    <cellStyle name="40% - Accent5 6" xfId="7073"/>
    <cellStyle name="40% - Accent5 6 2" xfId="27169"/>
    <cellStyle name="40% - Accent5 6 3" xfId="27170"/>
    <cellStyle name="40% - Accent5 6 4" xfId="27168"/>
    <cellStyle name="40% - Accent5 60" xfId="27171"/>
    <cellStyle name="40% - Accent5 60 2" xfId="27172"/>
    <cellStyle name="40% - Accent5 60 3" xfId="27173"/>
    <cellStyle name="40% - Accent5 61" xfId="27174"/>
    <cellStyle name="40% - Accent5 61 2" xfId="27175"/>
    <cellStyle name="40% - Accent5 61 3" xfId="27176"/>
    <cellStyle name="40% - Accent5 62" xfId="27177"/>
    <cellStyle name="40% - Accent5 62 2" xfId="27178"/>
    <cellStyle name="40% - Accent5 62 3" xfId="27179"/>
    <cellStyle name="40% - Accent5 63" xfId="27180"/>
    <cellStyle name="40% - Accent5 63 2" xfId="27181"/>
    <cellStyle name="40% - Accent5 63 3" xfId="27182"/>
    <cellStyle name="40% - Accent5 64" xfId="27183"/>
    <cellStyle name="40% - Accent5 64 2" xfId="27184"/>
    <cellStyle name="40% - Accent5 64 3" xfId="27185"/>
    <cellStyle name="40% - Accent5 65" xfId="27186"/>
    <cellStyle name="40% - Accent5 65 2" xfId="27187"/>
    <cellStyle name="40% - Accent5 65 3" xfId="27188"/>
    <cellStyle name="40% - Accent5 66" xfId="27189"/>
    <cellStyle name="40% - Accent5 66 2" xfId="27190"/>
    <cellStyle name="40% - Accent5 66 3" xfId="27191"/>
    <cellStyle name="40% - Accent5 67" xfId="27192"/>
    <cellStyle name="40% - Accent5 67 2" xfId="27193"/>
    <cellStyle name="40% - Accent5 67 3" xfId="27194"/>
    <cellStyle name="40% - Accent5 68" xfId="27195"/>
    <cellStyle name="40% - Accent5 68 2" xfId="27196"/>
    <cellStyle name="40% - Accent5 68 3" xfId="27197"/>
    <cellStyle name="40% - Accent5 69" xfId="27198"/>
    <cellStyle name="40% - Accent5 69 2" xfId="27199"/>
    <cellStyle name="40% - Accent5 69 3" xfId="27200"/>
    <cellStyle name="40% - Accent5 7" xfId="7027"/>
    <cellStyle name="40% - Accent5 7 2" xfId="27202"/>
    <cellStyle name="40% - Accent5 7 3" xfId="27203"/>
    <cellStyle name="40% - Accent5 7 4" xfId="27201"/>
    <cellStyle name="40% - Accent5 70" xfId="27204"/>
    <cellStyle name="40% - Accent5 70 2" xfId="27205"/>
    <cellStyle name="40% - Accent5 70 3" xfId="27206"/>
    <cellStyle name="40% - Accent5 71" xfId="27207"/>
    <cellStyle name="40% - Accent5 71 2" xfId="27208"/>
    <cellStyle name="40% - Accent5 71 3" xfId="27209"/>
    <cellStyle name="40% - Accent5 72" xfId="27210"/>
    <cellStyle name="40% - Accent5 72 2" xfId="27211"/>
    <cellStyle name="40% - Accent5 72 3" xfId="27212"/>
    <cellStyle name="40% - Accent5 73" xfId="27213"/>
    <cellStyle name="40% - Accent5 73 2" xfId="27214"/>
    <cellStyle name="40% - Accent5 73 3" xfId="27215"/>
    <cellStyle name="40% - Accent5 74" xfId="27216"/>
    <cellStyle name="40% - Accent5 74 2" xfId="27217"/>
    <cellStyle name="40% - Accent5 74 3" xfId="27218"/>
    <cellStyle name="40% - Accent5 75" xfId="27219"/>
    <cellStyle name="40% - Accent5 75 2" xfId="27220"/>
    <cellStyle name="40% - Accent5 75 3" xfId="27221"/>
    <cellStyle name="40% - Accent5 76" xfId="27222"/>
    <cellStyle name="40% - Accent5 76 2" xfId="27223"/>
    <cellStyle name="40% - Accent5 76 3" xfId="27224"/>
    <cellStyle name="40% - Accent5 77" xfId="27225"/>
    <cellStyle name="40% - Accent5 77 2" xfId="27226"/>
    <cellStyle name="40% - Accent5 77 3" xfId="27227"/>
    <cellStyle name="40% - Accent5 78" xfId="27228"/>
    <cellStyle name="40% - Accent5 78 2" xfId="27229"/>
    <cellStyle name="40% - Accent5 78 3" xfId="27230"/>
    <cellStyle name="40% - Accent5 79" xfId="27231"/>
    <cellStyle name="40% - Accent5 79 2" xfId="27232"/>
    <cellStyle name="40% - Accent5 79 3" xfId="27233"/>
    <cellStyle name="40% - Accent5 8" xfId="7153"/>
    <cellStyle name="40% - Accent5 8 2" xfId="27235"/>
    <cellStyle name="40% - Accent5 8 3" xfId="27236"/>
    <cellStyle name="40% - Accent5 8 4" xfId="27234"/>
    <cellStyle name="40% - Accent5 80" xfId="27237"/>
    <cellStyle name="40% - Accent5 80 2" xfId="27238"/>
    <cellStyle name="40% - Accent5 80 3" xfId="27239"/>
    <cellStyle name="40% - Accent5 81" xfId="27240"/>
    <cellStyle name="40% - Accent5 81 2" xfId="27241"/>
    <cellStyle name="40% - Accent5 81 3" xfId="27242"/>
    <cellStyle name="40% - Accent5 82" xfId="27243"/>
    <cellStyle name="40% - Accent5 82 2" xfId="27244"/>
    <cellStyle name="40% - Accent5 82 3" xfId="27245"/>
    <cellStyle name="40% - Accent5 83" xfId="27246"/>
    <cellStyle name="40% - Accent5 83 2" xfId="27247"/>
    <cellStyle name="40% - Accent5 83 3" xfId="27248"/>
    <cellStyle name="40% - Accent5 84" xfId="27249"/>
    <cellStyle name="40% - Accent5 84 2" xfId="27250"/>
    <cellStyle name="40% - Accent5 84 3" xfId="27251"/>
    <cellStyle name="40% - Accent5 85" xfId="27252"/>
    <cellStyle name="40% - Accent5 85 2" xfId="27253"/>
    <cellStyle name="40% - Accent5 85 3" xfId="27254"/>
    <cellStyle name="40% - Accent5 86" xfId="27255"/>
    <cellStyle name="40% - Accent5 86 2" xfId="27256"/>
    <cellStyle name="40% - Accent5 86 3" xfId="27257"/>
    <cellStyle name="40% - Accent5 87" xfId="27258"/>
    <cellStyle name="40% - Accent5 87 2" xfId="27259"/>
    <cellStyle name="40% - Accent5 87 3" xfId="27260"/>
    <cellStyle name="40% - Accent5 88" xfId="27261"/>
    <cellStyle name="40% - Accent5 88 2" xfId="27262"/>
    <cellStyle name="40% - Accent5 88 3" xfId="27263"/>
    <cellStyle name="40% - Accent5 89" xfId="27264"/>
    <cellStyle name="40% - Accent5 89 2" xfId="27265"/>
    <cellStyle name="40% - Accent5 89 3" xfId="27266"/>
    <cellStyle name="40% - Accent5 9" xfId="7030"/>
    <cellStyle name="40% - Accent5 9 2" xfId="27268"/>
    <cellStyle name="40% - Accent5 9 3" xfId="27269"/>
    <cellStyle name="40% - Accent5 9 4" xfId="27267"/>
    <cellStyle name="40% - Accent5 90" xfId="27270"/>
    <cellStyle name="40% - Accent5 90 2" xfId="27271"/>
    <cellStyle name="40% - Accent5 90 3" xfId="27272"/>
    <cellStyle name="40% - Accent5 91" xfId="27273"/>
    <cellStyle name="40% - Accent5 91 2" xfId="27274"/>
    <cellStyle name="40% - Accent5 91 3" xfId="27275"/>
    <cellStyle name="40% - Accent5 92" xfId="27276"/>
    <cellStyle name="40% - Accent5 92 2" xfId="27277"/>
    <cellStyle name="40% - Accent5 92 3" xfId="27278"/>
    <cellStyle name="40% - Accent5 93" xfId="27279"/>
    <cellStyle name="40% - Accent5 93 2" xfId="27280"/>
    <cellStyle name="40% - Accent5 93 3" xfId="27281"/>
    <cellStyle name="40% - Accent5 94" xfId="27282"/>
    <cellStyle name="40% - Accent5 94 2" xfId="27283"/>
    <cellStyle name="40% - Accent5 94 3" xfId="27284"/>
    <cellStyle name="40% - Accent5 95" xfId="27285"/>
    <cellStyle name="40% - Accent5 95 2" xfId="27286"/>
    <cellStyle name="40% - Accent5 95 3" xfId="27287"/>
    <cellStyle name="40% - Accent5 96" xfId="27288"/>
    <cellStyle name="40% - Accent5 96 2" xfId="27289"/>
    <cellStyle name="40% - Accent5 96 3" xfId="27290"/>
    <cellStyle name="40% - Accent5 97" xfId="27291"/>
    <cellStyle name="40% - Accent5 97 2" xfId="27292"/>
    <cellStyle name="40% - Accent5 97 3" xfId="27293"/>
    <cellStyle name="40% - Accent5 98" xfId="27294"/>
    <cellStyle name="40% - Accent5 98 2" xfId="27295"/>
    <cellStyle name="40% - Accent5 98 3" xfId="27296"/>
    <cellStyle name="40% - Accent5 99" xfId="27297"/>
    <cellStyle name="40% - Accent5 99 2" xfId="27298"/>
    <cellStyle name="40% - Accent5 99 3" xfId="27299"/>
    <cellStyle name="40% - Accent6 10" xfId="6925"/>
    <cellStyle name="40% - Accent6 10 2" xfId="27301"/>
    <cellStyle name="40% - Accent6 10 3" xfId="27302"/>
    <cellStyle name="40% - Accent6 10 4" xfId="27300"/>
    <cellStyle name="40% - Accent6 100" xfId="27303"/>
    <cellStyle name="40% - Accent6 100 2" xfId="27304"/>
    <cellStyle name="40% - Accent6 100 3" xfId="27305"/>
    <cellStyle name="40% - Accent6 101" xfId="27306"/>
    <cellStyle name="40% - Accent6 101 2" xfId="27307"/>
    <cellStyle name="40% - Accent6 101 3" xfId="27308"/>
    <cellStyle name="40% - Accent6 102" xfId="27309"/>
    <cellStyle name="40% - Accent6 102 2" xfId="27310"/>
    <cellStyle name="40% - Accent6 102 3" xfId="27311"/>
    <cellStyle name="40% - Accent6 103" xfId="27312"/>
    <cellStyle name="40% - Accent6 103 2" xfId="27313"/>
    <cellStyle name="40% - Accent6 103 3" xfId="27314"/>
    <cellStyle name="40% - Accent6 104" xfId="27315"/>
    <cellStyle name="40% - Accent6 104 2" xfId="27316"/>
    <cellStyle name="40% - Accent6 104 3" xfId="27317"/>
    <cellStyle name="40% - Accent6 105" xfId="27318"/>
    <cellStyle name="40% - Accent6 105 2" xfId="27319"/>
    <cellStyle name="40% - Accent6 105 3" xfId="27320"/>
    <cellStyle name="40% - Accent6 106" xfId="27321"/>
    <cellStyle name="40% - Accent6 106 2" xfId="27322"/>
    <cellStyle name="40% - Accent6 106 3" xfId="27323"/>
    <cellStyle name="40% - Accent6 107" xfId="27324"/>
    <cellStyle name="40% - Accent6 107 2" xfId="27325"/>
    <cellStyle name="40% - Accent6 107 3" xfId="27326"/>
    <cellStyle name="40% - Accent6 108" xfId="27327"/>
    <cellStyle name="40% - Accent6 108 2" xfId="27328"/>
    <cellStyle name="40% - Accent6 108 3" xfId="27329"/>
    <cellStyle name="40% - Accent6 109" xfId="27330"/>
    <cellStyle name="40% - Accent6 109 2" xfId="27331"/>
    <cellStyle name="40% - Accent6 109 3" xfId="27332"/>
    <cellStyle name="40% - Accent6 11" xfId="6919"/>
    <cellStyle name="40% - Accent6 11 2" xfId="27334"/>
    <cellStyle name="40% - Accent6 11 3" xfId="27335"/>
    <cellStyle name="40% - Accent6 11 4" xfId="27333"/>
    <cellStyle name="40% - Accent6 110" xfId="27336"/>
    <cellStyle name="40% - Accent6 110 2" xfId="27337"/>
    <cellStyle name="40% - Accent6 110 3" xfId="27338"/>
    <cellStyle name="40% - Accent6 111" xfId="27339"/>
    <cellStyle name="40% - Accent6 111 2" xfId="27340"/>
    <cellStyle name="40% - Accent6 111 3" xfId="27341"/>
    <cellStyle name="40% - Accent6 112" xfId="27342"/>
    <cellStyle name="40% - Accent6 112 2" xfId="27343"/>
    <cellStyle name="40% - Accent6 112 3" xfId="27344"/>
    <cellStyle name="40% - Accent6 113" xfId="27345"/>
    <cellStyle name="40% - Accent6 113 2" xfId="27346"/>
    <cellStyle name="40% - Accent6 113 3" xfId="27347"/>
    <cellStyle name="40% - Accent6 114" xfId="27348"/>
    <cellStyle name="40% - Accent6 114 2" xfId="27349"/>
    <cellStyle name="40% - Accent6 114 3" xfId="27350"/>
    <cellStyle name="40% - Accent6 115" xfId="27351"/>
    <cellStyle name="40% - Accent6 115 2" xfId="27352"/>
    <cellStyle name="40% - Accent6 115 3" xfId="27353"/>
    <cellStyle name="40% - Accent6 116" xfId="27354"/>
    <cellStyle name="40% - Accent6 116 2" xfId="27355"/>
    <cellStyle name="40% - Accent6 116 3" xfId="27356"/>
    <cellStyle name="40% - Accent6 117" xfId="27357"/>
    <cellStyle name="40% - Accent6 117 2" xfId="27358"/>
    <cellStyle name="40% - Accent6 117 3" xfId="27359"/>
    <cellStyle name="40% - Accent6 118" xfId="27360"/>
    <cellStyle name="40% - Accent6 118 2" xfId="27361"/>
    <cellStyle name="40% - Accent6 118 3" xfId="27362"/>
    <cellStyle name="40% - Accent6 119" xfId="27363"/>
    <cellStyle name="40% - Accent6 119 2" xfId="27364"/>
    <cellStyle name="40% - Accent6 119 3" xfId="27365"/>
    <cellStyle name="40% - Accent6 12" xfId="7556"/>
    <cellStyle name="40% - Accent6 12 2" xfId="27367"/>
    <cellStyle name="40% - Accent6 12 3" xfId="27368"/>
    <cellStyle name="40% - Accent6 12 4" xfId="27366"/>
    <cellStyle name="40% - Accent6 120" xfId="27369"/>
    <cellStyle name="40% - Accent6 120 2" xfId="27370"/>
    <cellStyle name="40% - Accent6 120 3" xfId="27371"/>
    <cellStyle name="40% - Accent6 121" xfId="27372"/>
    <cellStyle name="40% - Accent6 121 2" xfId="27373"/>
    <cellStyle name="40% - Accent6 121 3" xfId="27374"/>
    <cellStyle name="40% - Accent6 122" xfId="27375"/>
    <cellStyle name="40% - Accent6 122 2" xfId="27376"/>
    <cellStyle name="40% - Accent6 122 3" xfId="27377"/>
    <cellStyle name="40% - Accent6 123" xfId="27378"/>
    <cellStyle name="40% - Accent6 123 2" xfId="27379"/>
    <cellStyle name="40% - Accent6 123 3" xfId="27380"/>
    <cellStyle name="40% - Accent6 124" xfId="27381"/>
    <cellStyle name="40% - Accent6 124 2" xfId="27382"/>
    <cellStyle name="40% - Accent6 124 3" xfId="27383"/>
    <cellStyle name="40% - Accent6 125" xfId="27384"/>
    <cellStyle name="40% - Accent6 125 2" xfId="27385"/>
    <cellStyle name="40% - Accent6 125 3" xfId="27386"/>
    <cellStyle name="40% - Accent6 126" xfId="27387"/>
    <cellStyle name="40% - Accent6 126 2" xfId="27388"/>
    <cellStyle name="40% - Accent6 126 3" xfId="27389"/>
    <cellStyle name="40% - Accent6 127" xfId="27390"/>
    <cellStyle name="40% - Accent6 127 2" xfId="27391"/>
    <cellStyle name="40% - Accent6 127 3" xfId="27392"/>
    <cellStyle name="40% - Accent6 128" xfId="27393"/>
    <cellStyle name="40% - Accent6 128 2" xfId="27394"/>
    <cellStyle name="40% - Accent6 128 3" xfId="27395"/>
    <cellStyle name="40% - Accent6 129" xfId="27396"/>
    <cellStyle name="40% - Accent6 129 2" xfId="27397"/>
    <cellStyle name="40% - Accent6 129 3" xfId="27398"/>
    <cellStyle name="40% - Accent6 13" xfId="7426"/>
    <cellStyle name="40% - Accent6 13 2" xfId="27400"/>
    <cellStyle name="40% - Accent6 13 3" xfId="27401"/>
    <cellStyle name="40% - Accent6 13 4" xfId="27399"/>
    <cellStyle name="40% - Accent6 130" xfId="27402"/>
    <cellStyle name="40% - Accent6 130 2" xfId="27403"/>
    <cellStyle name="40% - Accent6 130 3" xfId="27404"/>
    <cellStyle name="40% - Accent6 131" xfId="27405"/>
    <cellStyle name="40% - Accent6 131 2" xfId="27406"/>
    <cellStyle name="40% - Accent6 131 3" xfId="27407"/>
    <cellStyle name="40% - Accent6 132" xfId="27408"/>
    <cellStyle name="40% - Accent6 132 2" xfId="27409"/>
    <cellStyle name="40% - Accent6 132 3" xfId="27410"/>
    <cellStyle name="40% - Accent6 133" xfId="27411"/>
    <cellStyle name="40% - Accent6 133 2" xfId="27412"/>
    <cellStyle name="40% - Accent6 133 3" xfId="27413"/>
    <cellStyle name="40% - Accent6 134" xfId="27414"/>
    <cellStyle name="40% - Accent6 134 2" xfId="27415"/>
    <cellStyle name="40% - Accent6 134 3" xfId="27416"/>
    <cellStyle name="40% - Accent6 135" xfId="27417"/>
    <cellStyle name="40% - Accent6 135 2" xfId="27418"/>
    <cellStyle name="40% - Accent6 135 3" xfId="27419"/>
    <cellStyle name="40% - Accent6 136" xfId="27420"/>
    <cellStyle name="40% - Accent6 136 2" xfId="27421"/>
    <cellStyle name="40% - Accent6 136 3" xfId="27422"/>
    <cellStyle name="40% - Accent6 137" xfId="27423"/>
    <cellStyle name="40% - Accent6 137 2" xfId="27424"/>
    <cellStyle name="40% - Accent6 137 3" xfId="27425"/>
    <cellStyle name="40% - Accent6 138" xfId="27426"/>
    <cellStyle name="40% - Accent6 138 2" xfId="27427"/>
    <cellStyle name="40% - Accent6 138 3" xfId="27428"/>
    <cellStyle name="40% - Accent6 139" xfId="27429"/>
    <cellStyle name="40% - Accent6 139 2" xfId="27430"/>
    <cellStyle name="40% - Accent6 139 3" xfId="27431"/>
    <cellStyle name="40% - Accent6 14" xfId="27432"/>
    <cellStyle name="40% - Accent6 14 2" xfId="27433"/>
    <cellStyle name="40% - Accent6 14 3" xfId="27434"/>
    <cellStyle name="40% - Accent6 140" xfId="27435"/>
    <cellStyle name="40% - Accent6 140 2" xfId="27436"/>
    <cellStyle name="40% - Accent6 140 3" xfId="27437"/>
    <cellStyle name="40% - Accent6 141" xfId="27438"/>
    <cellStyle name="40% - Accent6 141 2" xfId="27439"/>
    <cellStyle name="40% - Accent6 141 3" xfId="27440"/>
    <cellStyle name="40% - Accent6 142" xfId="27441"/>
    <cellStyle name="40% - Accent6 142 2" xfId="27442"/>
    <cellStyle name="40% - Accent6 142 3" xfId="27443"/>
    <cellStyle name="40% - Accent6 143" xfId="27444"/>
    <cellStyle name="40% - Accent6 143 2" xfId="27445"/>
    <cellStyle name="40% - Accent6 143 3" xfId="27446"/>
    <cellStyle name="40% - Accent6 144" xfId="27447"/>
    <cellStyle name="40% - Accent6 144 2" xfId="27448"/>
    <cellStyle name="40% - Accent6 144 3" xfId="27449"/>
    <cellStyle name="40% - Accent6 145" xfId="27450"/>
    <cellStyle name="40% - Accent6 145 2" xfId="27451"/>
    <cellStyle name="40% - Accent6 145 3" xfId="27452"/>
    <cellStyle name="40% - Accent6 146" xfId="27453"/>
    <cellStyle name="40% - Accent6 146 2" xfId="27454"/>
    <cellStyle name="40% - Accent6 146 3" xfId="27455"/>
    <cellStyle name="40% - Accent6 147" xfId="27456"/>
    <cellStyle name="40% - Accent6 147 2" xfId="27457"/>
    <cellStyle name="40% - Accent6 147 3" xfId="27458"/>
    <cellStyle name="40% - Accent6 148" xfId="27459"/>
    <cellStyle name="40% - Accent6 148 2" xfId="27460"/>
    <cellStyle name="40% - Accent6 148 3" xfId="27461"/>
    <cellStyle name="40% - Accent6 149" xfId="27462"/>
    <cellStyle name="40% - Accent6 149 2" xfId="27463"/>
    <cellStyle name="40% - Accent6 149 3" xfId="27464"/>
    <cellStyle name="40% - Accent6 15" xfId="27465"/>
    <cellStyle name="40% - Accent6 15 2" xfId="27466"/>
    <cellStyle name="40% - Accent6 15 3" xfId="27467"/>
    <cellStyle name="40% - Accent6 150" xfId="27468"/>
    <cellStyle name="40% - Accent6 150 2" xfId="27469"/>
    <cellStyle name="40% - Accent6 150 3" xfId="27470"/>
    <cellStyle name="40% - Accent6 151" xfId="27471"/>
    <cellStyle name="40% - Accent6 151 2" xfId="27472"/>
    <cellStyle name="40% - Accent6 151 3" xfId="27473"/>
    <cellStyle name="40% - Accent6 152" xfId="27474"/>
    <cellStyle name="40% - Accent6 152 2" xfId="27475"/>
    <cellStyle name="40% - Accent6 152 3" xfId="27476"/>
    <cellStyle name="40% - Accent6 153" xfId="27477"/>
    <cellStyle name="40% - Accent6 153 2" xfId="27478"/>
    <cellStyle name="40% - Accent6 153 3" xfId="27479"/>
    <cellStyle name="40% - Accent6 154" xfId="27480"/>
    <cellStyle name="40% - Accent6 154 2" xfId="27481"/>
    <cellStyle name="40% - Accent6 154 3" xfId="27482"/>
    <cellStyle name="40% - Accent6 155" xfId="27483"/>
    <cellStyle name="40% - Accent6 155 2" xfId="27484"/>
    <cellStyle name="40% - Accent6 155 3" xfId="27485"/>
    <cellStyle name="40% - Accent6 156" xfId="27486"/>
    <cellStyle name="40% - Accent6 156 2" xfId="27487"/>
    <cellStyle name="40% - Accent6 156 3" xfId="27488"/>
    <cellStyle name="40% - Accent6 157" xfId="27489"/>
    <cellStyle name="40% - Accent6 157 2" xfId="27490"/>
    <cellStyle name="40% - Accent6 157 3" xfId="27491"/>
    <cellStyle name="40% - Accent6 158" xfId="27492"/>
    <cellStyle name="40% - Accent6 158 2" xfId="27493"/>
    <cellStyle name="40% - Accent6 158 3" xfId="27494"/>
    <cellStyle name="40% - Accent6 159" xfId="27495"/>
    <cellStyle name="40% - Accent6 159 2" xfId="27496"/>
    <cellStyle name="40% - Accent6 159 3" xfId="27497"/>
    <cellStyle name="40% - Accent6 16" xfId="27498"/>
    <cellStyle name="40% - Accent6 16 2" xfId="27499"/>
    <cellStyle name="40% - Accent6 16 3" xfId="27500"/>
    <cellStyle name="40% - Accent6 160" xfId="27501"/>
    <cellStyle name="40% - Accent6 160 2" xfId="27502"/>
    <cellStyle name="40% - Accent6 160 3" xfId="27503"/>
    <cellStyle name="40% - Accent6 161" xfId="27504"/>
    <cellStyle name="40% - Accent6 161 2" xfId="27505"/>
    <cellStyle name="40% - Accent6 161 3" xfId="27506"/>
    <cellStyle name="40% - Accent6 162" xfId="27507"/>
    <cellStyle name="40% - Accent6 162 2" xfId="27508"/>
    <cellStyle name="40% - Accent6 162 3" xfId="27509"/>
    <cellStyle name="40% - Accent6 163" xfId="27510"/>
    <cellStyle name="40% - Accent6 163 2" xfId="27511"/>
    <cellStyle name="40% - Accent6 163 3" xfId="27512"/>
    <cellStyle name="40% - Accent6 164" xfId="27513"/>
    <cellStyle name="40% - Accent6 164 2" xfId="27514"/>
    <cellStyle name="40% - Accent6 164 3" xfId="27515"/>
    <cellStyle name="40% - Accent6 165" xfId="27516"/>
    <cellStyle name="40% - Accent6 165 2" xfId="27517"/>
    <cellStyle name="40% - Accent6 165 3" xfId="27518"/>
    <cellStyle name="40% - Accent6 166" xfId="27519"/>
    <cellStyle name="40% - Accent6 166 2" xfId="27520"/>
    <cellStyle name="40% - Accent6 166 3" xfId="27521"/>
    <cellStyle name="40% - Accent6 167" xfId="27522"/>
    <cellStyle name="40% - Accent6 167 2" xfId="27523"/>
    <cellStyle name="40% - Accent6 167 3" xfId="27524"/>
    <cellStyle name="40% - Accent6 168" xfId="27525"/>
    <cellStyle name="40% - Accent6 168 2" xfId="27526"/>
    <cellStyle name="40% - Accent6 168 3" xfId="27527"/>
    <cellStyle name="40% - Accent6 169" xfId="27528"/>
    <cellStyle name="40% - Accent6 169 2" xfId="27529"/>
    <cellStyle name="40% - Accent6 169 3" xfId="27530"/>
    <cellStyle name="40% - Accent6 17" xfId="27531"/>
    <cellStyle name="40% - Accent6 17 2" xfId="27532"/>
    <cellStyle name="40% - Accent6 17 3" xfId="27533"/>
    <cellStyle name="40% - Accent6 170" xfId="27534"/>
    <cellStyle name="40% - Accent6 170 2" xfId="27535"/>
    <cellStyle name="40% - Accent6 170 3" xfId="27536"/>
    <cellStyle name="40% - Accent6 171" xfId="27537"/>
    <cellStyle name="40% - Accent6 171 2" xfId="27538"/>
    <cellStyle name="40% - Accent6 171 3" xfId="27539"/>
    <cellStyle name="40% - Accent6 172" xfId="27540"/>
    <cellStyle name="40% - Accent6 172 2" xfId="27541"/>
    <cellStyle name="40% - Accent6 172 3" xfId="27542"/>
    <cellStyle name="40% - Accent6 173" xfId="27543"/>
    <cellStyle name="40% - Accent6 173 2" xfId="27544"/>
    <cellStyle name="40% - Accent6 173 3" xfId="27545"/>
    <cellStyle name="40% - Accent6 174" xfId="27546"/>
    <cellStyle name="40% - Accent6 174 2" xfId="27547"/>
    <cellStyle name="40% - Accent6 174 3" xfId="27548"/>
    <cellStyle name="40% - Accent6 175" xfId="27549"/>
    <cellStyle name="40% - Accent6 175 2" xfId="27550"/>
    <cellStyle name="40% - Accent6 175 3" xfId="27551"/>
    <cellStyle name="40% - Accent6 176" xfId="27552"/>
    <cellStyle name="40% - Accent6 176 2" xfId="27553"/>
    <cellStyle name="40% - Accent6 176 3" xfId="27554"/>
    <cellStyle name="40% - Accent6 177" xfId="27555"/>
    <cellStyle name="40% - Accent6 177 2" xfId="27556"/>
    <cellStyle name="40% - Accent6 177 3" xfId="27557"/>
    <cellStyle name="40% - Accent6 178" xfId="27558"/>
    <cellStyle name="40% - Accent6 178 2" xfId="27559"/>
    <cellStyle name="40% - Accent6 178 3" xfId="27560"/>
    <cellStyle name="40% - Accent6 179" xfId="27561"/>
    <cellStyle name="40% - Accent6 179 2" xfId="27562"/>
    <cellStyle name="40% - Accent6 179 3" xfId="27563"/>
    <cellStyle name="40% - Accent6 18" xfId="27564"/>
    <cellStyle name="40% - Accent6 18 2" xfId="27565"/>
    <cellStyle name="40% - Accent6 18 3" xfId="27566"/>
    <cellStyle name="40% - Accent6 180" xfId="27567"/>
    <cellStyle name="40% - Accent6 180 2" xfId="27568"/>
    <cellStyle name="40% - Accent6 180 3" xfId="27569"/>
    <cellStyle name="40% - Accent6 181" xfId="27570"/>
    <cellStyle name="40% - Accent6 181 2" xfId="27571"/>
    <cellStyle name="40% - Accent6 181 3" xfId="27572"/>
    <cellStyle name="40% - Accent6 182" xfId="27573"/>
    <cellStyle name="40% - Accent6 182 2" xfId="27574"/>
    <cellStyle name="40% - Accent6 182 3" xfId="27575"/>
    <cellStyle name="40% - Accent6 183" xfId="27576"/>
    <cellStyle name="40% - Accent6 183 2" xfId="27577"/>
    <cellStyle name="40% - Accent6 183 3" xfId="27578"/>
    <cellStyle name="40% - Accent6 184" xfId="27579"/>
    <cellStyle name="40% - Accent6 184 2" xfId="27580"/>
    <cellStyle name="40% - Accent6 184 3" xfId="27581"/>
    <cellStyle name="40% - Accent6 185" xfId="27582"/>
    <cellStyle name="40% - Accent6 185 2" xfId="27583"/>
    <cellStyle name="40% - Accent6 185 3" xfId="27584"/>
    <cellStyle name="40% - Accent6 186" xfId="27585"/>
    <cellStyle name="40% - Accent6 186 2" xfId="27586"/>
    <cellStyle name="40% - Accent6 186 3" xfId="27587"/>
    <cellStyle name="40% - Accent6 187" xfId="27588"/>
    <cellStyle name="40% - Accent6 187 2" xfId="27589"/>
    <cellStyle name="40% - Accent6 187 3" xfId="27590"/>
    <cellStyle name="40% - Accent6 188" xfId="27591"/>
    <cellStyle name="40% - Accent6 188 2" xfId="27592"/>
    <cellStyle name="40% - Accent6 188 3" xfId="27593"/>
    <cellStyle name="40% - Accent6 189" xfId="27594"/>
    <cellStyle name="40% - Accent6 189 2" xfId="27595"/>
    <cellStyle name="40% - Accent6 189 3" xfId="27596"/>
    <cellStyle name="40% - Accent6 19" xfId="27597"/>
    <cellStyle name="40% - Accent6 19 2" xfId="27598"/>
    <cellStyle name="40% - Accent6 19 3" xfId="27599"/>
    <cellStyle name="40% - Accent6 190" xfId="27600"/>
    <cellStyle name="40% - Accent6 190 2" xfId="27601"/>
    <cellStyle name="40% - Accent6 190 3" xfId="27602"/>
    <cellStyle name="40% - Accent6 191" xfId="27603"/>
    <cellStyle name="40% - Accent6 191 2" xfId="27604"/>
    <cellStyle name="40% - Accent6 191 3" xfId="27605"/>
    <cellStyle name="40% - Accent6 192" xfId="27606"/>
    <cellStyle name="40% - Accent6 192 2" xfId="27607"/>
    <cellStyle name="40% - Accent6 192 3" xfId="27608"/>
    <cellStyle name="40% - Accent6 193" xfId="27609"/>
    <cellStyle name="40% - Accent6 193 2" xfId="27610"/>
    <cellStyle name="40% - Accent6 194" xfId="27611"/>
    <cellStyle name="40% - Accent6 194 2" xfId="27612"/>
    <cellStyle name="40% - Accent6 195" xfId="27613"/>
    <cellStyle name="40% - Accent6 195 2" xfId="27614"/>
    <cellStyle name="40% - Accent6 196" xfId="27615"/>
    <cellStyle name="40% - Accent6 196 2" xfId="27616"/>
    <cellStyle name="40% - Accent6 197" xfId="27617"/>
    <cellStyle name="40% - Accent6 197 2" xfId="27618"/>
    <cellStyle name="40% - Accent6 198" xfId="27619"/>
    <cellStyle name="40% - Accent6 198 2" xfId="27620"/>
    <cellStyle name="40% - Accent6 199" xfId="27621"/>
    <cellStyle name="40% - Accent6 199 2" xfId="27622"/>
    <cellStyle name="40% - Accent6 2" xfId="170"/>
    <cellStyle name="40% - Accent6 2 10" xfId="3326"/>
    <cellStyle name="40% - Accent6 2 11" xfId="3554"/>
    <cellStyle name="40% - Accent6 2 12" xfId="3435"/>
    <cellStyle name="40% - Accent6 2 13" xfId="946"/>
    <cellStyle name="40% - Accent6 2 14" xfId="6877"/>
    <cellStyle name="40% - Accent6 2 15" xfId="7367"/>
    <cellStyle name="40% - Accent6 2 16" xfId="7616"/>
    <cellStyle name="40% - Accent6 2 17" xfId="6773"/>
    <cellStyle name="40% - Accent6 2 18" xfId="7474"/>
    <cellStyle name="40% - Accent6 2 19" xfId="7184"/>
    <cellStyle name="40% - Accent6 2 2" xfId="748"/>
    <cellStyle name="40% - Accent6 2 2 10" xfId="27623"/>
    <cellStyle name="40% - Accent6 2 2 2" xfId="2098"/>
    <cellStyle name="40% - Accent6 2 2 2 2" xfId="3049"/>
    <cellStyle name="40% - Accent6 2 2 2 2 2" xfId="4939"/>
    <cellStyle name="40% - Accent6 2 2 2 2 3" xfId="5738"/>
    <cellStyle name="40% - Accent6 2 2 2 2 4" xfId="6368"/>
    <cellStyle name="40% - Accent6 2 2 2 3" xfId="4187"/>
    <cellStyle name="40% - Accent6 2 2 2 4" xfId="4855"/>
    <cellStyle name="40% - Accent6 2 2 2 5" xfId="5660"/>
    <cellStyle name="40% - Accent6 2 2 3" xfId="2039"/>
    <cellStyle name="40% - Accent6 2 2 3 2" xfId="3007"/>
    <cellStyle name="40% - Accent6 2 2 3 2 2" xfId="4897"/>
    <cellStyle name="40% - Accent6 2 2 3 2 3" xfId="5696"/>
    <cellStyle name="40% - Accent6 2 2 3 2 4" xfId="6326"/>
    <cellStyle name="40% - Accent6 2 2 3 3" xfId="4136"/>
    <cellStyle name="40% - Accent6 2 2 3 4" xfId="4442"/>
    <cellStyle name="40% - Accent6 2 2 3 5" xfId="5320"/>
    <cellStyle name="40% - Accent6 2 2 4" xfId="2721"/>
    <cellStyle name="40% - Accent6 2 2 4 2" xfId="4667"/>
    <cellStyle name="40% - Accent6 2 2 4 3" xfId="5509"/>
    <cellStyle name="40% - Accent6 2 2 4 4" xfId="6192"/>
    <cellStyle name="40% - Accent6 2 2 5" xfId="3515"/>
    <cellStyle name="40% - Accent6 2 2 6" xfId="3469"/>
    <cellStyle name="40% - Accent6 2 2 7" xfId="3773"/>
    <cellStyle name="40% - Accent6 2 2 8" xfId="1156"/>
    <cellStyle name="40% - Accent6 2 2 9" xfId="11860"/>
    <cellStyle name="40% - Accent6 2 20" xfId="7314"/>
    <cellStyle name="40% - Accent6 2 21" xfId="7500"/>
    <cellStyle name="40% - Accent6 2 22" xfId="6963"/>
    <cellStyle name="40% - Accent6 2 23" xfId="9947"/>
    <cellStyle name="40% - Accent6 2 3" xfId="1006"/>
    <cellStyle name="40% - Accent6 2 3 2" xfId="2107"/>
    <cellStyle name="40% - Accent6 2 3 2 2" xfId="3059"/>
    <cellStyle name="40% - Accent6 2 3 2 2 2" xfId="4949"/>
    <cellStyle name="40% - Accent6 2 3 2 2 3" xfId="5748"/>
    <cellStyle name="40% - Accent6 2 3 2 2 4" xfId="6378"/>
    <cellStyle name="40% - Accent6 2 3 2 3" xfId="4197"/>
    <cellStyle name="40% - Accent6 2 3 2 4" xfId="4782"/>
    <cellStyle name="40% - Accent6 2 3 2 5" xfId="5613"/>
    <cellStyle name="40% - Accent6 2 3 3" xfId="2154"/>
    <cellStyle name="40% - Accent6 2 3 3 2" xfId="3102"/>
    <cellStyle name="40% - Accent6 2 3 3 2 2" xfId="4992"/>
    <cellStyle name="40% - Accent6 2 3 3 2 3" xfId="5791"/>
    <cellStyle name="40% - Accent6 2 3 3 2 4" xfId="6421"/>
    <cellStyle name="40% - Accent6 2 3 3 3" xfId="4243"/>
    <cellStyle name="40% - Accent6 2 3 3 4" xfId="3346"/>
    <cellStyle name="40% - Accent6 2 3 3 5" xfId="3645"/>
    <cellStyle name="40% - Accent6 2 3 4" xfId="2727"/>
    <cellStyle name="40% - Accent6 2 3 4 2" xfId="4674"/>
    <cellStyle name="40% - Accent6 2 3 4 3" xfId="5516"/>
    <cellStyle name="40% - Accent6 2 3 4 4" xfId="6199"/>
    <cellStyle name="40% - Accent6 2 3 5" xfId="3530"/>
    <cellStyle name="40% - Accent6 2 3 6" xfId="3459"/>
    <cellStyle name="40% - Accent6 2 3 7" xfId="3814"/>
    <cellStyle name="40% - Accent6 2 3 8" xfId="27624"/>
    <cellStyle name="40% - Accent6 2 4" xfId="1742"/>
    <cellStyle name="40% - Accent6 2 4 2" xfId="2207"/>
    <cellStyle name="40% - Accent6 2 4 2 2" xfId="3151"/>
    <cellStyle name="40% - Accent6 2 4 2 2 2" xfId="5041"/>
    <cellStyle name="40% - Accent6 2 4 2 2 3" xfId="5840"/>
    <cellStyle name="40% - Accent6 2 4 2 2 4" xfId="6470"/>
    <cellStyle name="40% - Accent6 2 4 2 3" xfId="4293"/>
    <cellStyle name="40% - Accent6 2 4 2 4" xfId="5203"/>
    <cellStyle name="40% - Accent6 2 4 2 5" xfId="6002"/>
    <cellStyle name="40% - Accent6 2 4 3" xfId="2446"/>
    <cellStyle name="40% - Accent6 2 4 3 2" xfId="3238"/>
    <cellStyle name="40% - Accent6 2 4 3 2 2" xfId="5128"/>
    <cellStyle name="40% - Accent6 2 4 3 2 3" xfId="5927"/>
    <cellStyle name="40% - Accent6 2 4 3 2 4" xfId="6557"/>
    <cellStyle name="40% - Accent6 2 4 3 3" xfId="4469"/>
    <cellStyle name="40% - Accent6 2 4 3 4" xfId="5347"/>
    <cellStyle name="40% - Accent6 2 4 3 5" xfId="6089"/>
    <cellStyle name="40% - Accent6 2 4 4" xfId="2773"/>
    <cellStyle name="40% - Accent6 2 4 4 2" xfId="4720"/>
    <cellStyle name="40% - Accent6 2 4 4 3" xfId="5562"/>
    <cellStyle name="40% - Accent6 2 4 4 4" xfId="6245"/>
    <cellStyle name="40% - Accent6 2 4 5" xfId="3865"/>
    <cellStyle name="40% - Accent6 2 4 6" xfId="3598"/>
    <cellStyle name="40% - Accent6 2 4 7" xfId="3418"/>
    <cellStyle name="40% - Accent6 2 5" xfId="1844"/>
    <cellStyle name="40% - Accent6 2 5 2" xfId="2272"/>
    <cellStyle name="40% - Accent6 2 5 2 2" xfId="3177"/>
    <cellStyle name="40% - Accent6 2 5 2 2 2" xfId="5067"/>
    <cellStyle name="40% - Accent6 2 5 2 2 3" xfId="5866"/>
    <cellStyle name="40% - Accent6 2 5 2 2 4" xfId="6496"/>
    <cellStyle name="40% - Accent6 2 5 2 3" xfId="4345"/>
    <cellStyle name="40% - Accent6 2 5 2 4" xfId="5245"/>
    <cellStyle name="40% - Accent6 2 5 2 5" xfId="6028"/>
    <cellStyle name="40% - Accent6 2 5 3" xfId="2508"/>
    <cellStyle name="40% - Accent6 2 5 3 2" xfId="3261"/>
    <cellStyle name="40% - Accent6 2 5 3 2 2" xfId="5151"/>
    <cellStyle name="40% - Accent6 2 5 3 2 3" xfId="5950"/>
    <cellStyle name="40% - Accent6 2 5 3 2 4" xfId="6580"/>
    <cellStyle name="40% - Accent6 2 5 3 3" xfId="4512"/>
    <cellStyle name="40% - Accent6 2 5 3 4" xfId="5382"/>
    <cellStyle name="40% - Accent6 2 5 3 5" xfId="6112"/>
    <cellStyle name="40% - Accent6 2 5 4" xfId="2835"/>
    <cellStyle name="40% - Accent6 2 5 4 2" xfId="4767"/>
    <cellStyle name="40% - Accent6 2 5 4 3" xfId="5600"/>
    <cellStyle name="40% - Accent6 2 5 4 4" xfId="6268"/>
    <cellStyle name="40% - Accent6 2 5 5" xfId="3952"/>
    <cellStyle name="40% - Accent6 2 5 6" xfId="3651"/>
    <cellStyle name="40% - Accent6 2 5 7" xfId="3708"/>
    <cellStyle name="40% - Accent6 2 6" xfId="1883"/>
    <cellStyle name="40% - Accent6 2 6 2" xfId="2306"/>
    <cellStyle name="40% - Accent6 2 6 2 2" xfId="3199"/>
    <cellStyle name="40% - Accent6 2 6 2 2 2" xfId="5089"/>
    <cellStyle name="40% - Accent6 2 6 2 2 3" xfId="5888"/>
    <cellStyle name="40% - Accent6 2 6 2 2 4" xfId="6518"/>
    <cellStyle name="40% - Accent6 2 6 2 3" xfId="4373"/>
    <cellStyle name="40% - Accent6 2 6 2 4" xfId="5271"/>
    <cellStyle name="40% - Accent6 2 6 2 5" xfId="6050"/>
    <cellStyle name="40% - Accent6 2 6 3" xfId="2538"/>
    <cellStyle name="40% - Accent6 2 6 3 2" xfId="3279"/>
    <cellStyle name="40% - Accent6 2 6 3 2 2" xfId="5169"/>
    <cellStyle name="40% - Accent6 2 6 3 2 3" xfId="5968"/>
    <cellStyle name="40% - Accent6 2 6 3 2 4" xfId="6598"/>
    <cellStyle name="40% - Accent6 2 6 3 3" xfId="4535"/>
    <cellStyle name="40% - Accent6 2 6 3 4" xfId="5404"/>
    <cellStyle name="40% - Accent6 2 6 3 5" xfId="6130"/>
    <cellStyle name="40% - Accent6 2 6 4" xfId="2865"/>
    <cellStyle name="40% - Accent6 2 6 4 2" xfId="4791"/>
    <cellStyle name="40% - Accent6 2 6 4 3" xfId="5622"/>
    <cellStyle name="40% - Accent6 2 6 4 4" xfId="6286"/>
    <cellStyle name="40% - Accent6 2 6 5" xfId="3987"/>
    <cellStyle name="40% - Accent6 2 6 6" xfId="3771"/>
    <cellStyle name="40% - Accent6 2 6 7" xfId="4504"/>
    <cellStyle name="40% - Accent6 2 7" xfId="2025"/>
    <cellStyle name="40% - Accent6 2 7 2" xfId="3004"/>
    <cellStyle name="40% - Accent6 2 7 2 2" xfId="4894"/>
    <cellStyle name="40% - Accent6 2 7 2 3" xfId="5693"/>
    <cellStyle name="40% - Accent6 2 7 2 4" xfId="6323"/>
    <cellStyle name="40% - Accent6 2 7 3" xfId="4129"/>
    <cellStyle name="40% - Accent6 2 7 4" xfId="3709"/>
    <cellStyle name="40% - Accent6 2 7 5" xfId="3798"/>
    <cellStyle name="40% - Accent6 2 8" xfId="2156"/>
    <cellStyle name="40% - Accent6 2 8 2" xfId="3103"/>
    <cellStyle name="40% - Accent6 2 8 2 2" xfId="4993"/>
    <cellStyle name="40% - Accent6 2 8 2 3" xfId="5792"/>
    <cellStyle name="40% - Accent6 2 8 2 4" xfId="6422"/>
    <cellStyle name="40% - Accent6 2 8 3" xfId="4244"/>
    <cellStyle name="40% - Accent6 2 8 4" xfId="3345"/>
    <cellStyle name="40% - Accent6 2 8 5" xfId="3655"/>
    <cellStyle name="40% - Accent6 2 9" xfId="2677"/>
    <cellStyle name="40% - Accent6 2 9 2" xfId="4633"/>
    <cellStyle name="40% - Accent6 2 9 3" xfId="5476"/>
    <cellStyle name="40% - Accent6 2 9 4" xfId="6166"/>
    <cellStyle name="40% - Accent6 20" xfId="27625"/>
    <cellStyle name="40% - Accent6 20 2" xfId="27626"/>
    <cellStyle name="40% - Accent6 20 3" xfId="27627"/>
    <cellStyle name="40% - Accent6 200" xfId="27628"/>
    <cellStyle name="40% - Accent6 200 2" xfId="27629"/>
    <cellStyle name="40% - Accent6 201" xfId="27630"/>
    <cellStyle name="40% - Accent6 201 2" xfId="27631"/>
    <cellStyle name="40% - Accent6 202" xfId="27632"/>
    <cellStyle name="40% - Accent6 202 2" xfId="27633"/>
    <cellStyle name="40% - Accent6 203" xfId="27634"/>
    <cellStyle name="40% - Accent6 203 2" xfId="27635"/>
    <cellStyle name="40% - Accent6 204" xfId="27636"/>
    <cellStyle name="40% - Accent6 204 2" xfId="27637"/>
    <cellStyle name="40% - Accent6 205" xfId="27638"/>
    <cellStyle name="40% - Accent6 205 2" xfId="27639"/>
    <cellStyle name="40% - Accent6 206" xfId="27640"/>
    <cellStyle name="40% - Accent6 206 2" xfId="27641"/>
    <cellStyle name="40% - Accent6 207" xfId="27642"/>
    <cellStyle name="40% - Accent6 207 2" xfId="27643"/>
    <cellStyle name="40% - Accent6 208" xfId="27644"/>
    <cellStyle name="40% - Accent6 208 2" xfId="27645"/>
    <cellStyle name="40% - Accent6 209" xfId="27646"/>
    <cellStyle name="40% - Accent6 209 2" xfId="27647"/>
    <cellStyle name="40% - Accent6 21" xfId="27648"/>
    <cellStyle name="40% - Accent6 21 2" xfId="27649"/>
    <cellStyle name="40% - Accent6 21 3" xfId="27650"/>
    <cellStyle name="40% - Accent6 210" xfId="27651"/>
    <cellStyle name="40% - Accent6 210 2" xfId="27652"/>
    <cellStyle name="40% - Accent6 211" xfId="27653"/>
    <cellStyle name="40% - Accent6 211 2" xfId="27654"/>
    <cellStyle name="40% - Accent6 212" xfId="27655"/>
    <cellStyle name="40% - Accent6 212 2" xfId="27656"/>
    <cellStyle name="40% - Accent6 213" xfId="27657"/>
    <cellStyle name="40% - Accent6 213 2" xfId="27658"/>
    <cellStyle name="40% - Accent6 214" xfId="27659"/>
    <cellStyle name="40% - Accent6 214 2" xfId="27660"/>
    <cellStyle name="40% - Accent6 215" xfId="27661"/>
    <cellStyle name="40% - Accent6 215 2" xfId="27662"/>
    <cellStyle name="40% - Accent6 216" xfId="27663"/>
    <cellStyle name="40% - Accent6 216 2" xfId="27664"/>
    <cellStyle name="40% - Accent6 217" xfId="27665"/>
    <cellStyle name="40% - Accent6 217 2" xfId="27666"/>
    <cellStyle name="40% - Accent6 218" xfId="27667"/>
    <cellStyle name="40% - Accent6 218 2" xfId="27668"/>
    <cellStyle name="40% - Accent6 219" xfId="27669"/>
    <cellStyle name="40% - Accent6 219 2" xfId="27670"/>
    <cellStyle name="40% - Accent6 22" xfId="27671"/>
    <cellStyle name="40% - Accent6 22 2" xfId="27672"/>
    <cellStyle name="40% - Accent6 22 3" xfId="27673"/>
    <cellStyle name="40% - Accent6 220" xfId="27674"/>
    <cellStyle name="40% - Accent6 220 2" xfId="27675"/>
    <cellStyle name="40% - Accent6 221" xfId="27676"/>
    <cellStyle name="40% - Accent6 221 2" xfId="27677"/>
    <cellStyle name="40% - Accent6 222" xfId="27678"/>
    <cellStyle name="40% - Accent6 222 2" xfId="27679"/>
    <cellStyle name="40% - Accent6 223" xfId="27680"/>
    <cellStyle name="40% - Accent6 223 2" xfId="27681"/>
    <cellStyle name="40% - Accent6 224" xfId="27682"/>
    <cellStyle name="40% - Accent6 224 2" xfId="27683"/>
    <cellStyle name="40% - Accent6 225" xfId="27684"/>
    <cellStyle name="40% - Accent6 225 2" xfId="27685"/>
    <cellStyle name="40% - Accent6 226" xfId="27686"/>
    <cellStyle name="40% - Accent6 226 2" xfId="27687"/>
    <cellStyle name="40% - Accent6 227" xfId="27688"/>
    <cellStyle name="40% - Accent6 227 2" xfId="27689"/>
    <cellStyle name="40% - Accent6 228" xfId="27690"/>
    <cellStyle name="40% - Accent6 228 2" xfId="27691"/>
    <cellStyle name="40% - Accent6 229" xfId="27692"/>
    <cellStyle name="40% - Accent6 229 2" xfId="27693"/>
    <cellStyle name="40% - Accent6 23" xfId="27694"/>
    <cellStyle name="40% - Accent6 23 2" xfId="27695"/>
    <cellStyle name="40% - Accent6 23 3" xfId="27696"/>
    <cellStyle name="40% - Accent6 230" xfId="27697"/>
    <cellStyle name="40% - Accent6 230 2" xfId="27698"/>
    <cellStyle name="40% - Accent6 231" xfId="27699"/>
    <cellStyle name="40% - Accent6 231 2" xfId="27700"/>
    <cellStyle name="40% - Accent6 232" xfId="27701"/>
    <cellStyle name="40% - Accent6 232 2" xfId="27702"/>
    <cellStyle name="40% - Accent6 233" xfId="27703"/>
    <cellStyle name="40% - Accent6 233 2" xfId="27704"/>
    <cellStyle name="40% - Accent6 234" xfId="27705"/>
    <cellStyle name="40% - Accent6 234 2" xfId="27706"/>
    <cellStyle name="40% - Accent6 235" xfId="27707"/>
    <cellStyle name="40% - Accent6 235 2" xfId="27708"/>
    <cellStyle name="40% - Accent6 236" xfId="27709"/>
    <cellStyle name="40% - Accent6 236 2" xfId="27710"/>
    <cellStyle name="40% - Accent6 237" xfId="27711"/>
    <cellStyle name="40% - Accent6 237 2" xfId="27712"/>
    <cellStyle name="40% - Accent6 238" xfId="27713"/>
    <cellStyle name="40% - Accent6 238 2" xfId="27714"/>
    <cellStyle name="40% - Accent6 239" xfId="27715"/>
    <cellStyle name="40% - Accent6 239 2" xfId="27716"/>
    <cellStyle name="40% - Accent6 24" xfId="27717"/>
    <cellStyle name="40% - Accent6 24 2" xfId="27718"/>
    <cellStyle name="40% - Accent6 24 3" xfId="27719"/>
    <cellStyle name="40% - Accent6 240" xfId="27720"/>
    <cellStyle name="40% - Accent6 240 2" xfId="27721"/>
    <cellStyle name="40% - Accent6 241" xfId="27722"/>
    <cellStyle name="40% - Accent6 241 2" xfId="27723"/>
    <cellStyle name="40% - Accent6 242" xfId="27724"/>
    <cellStyle name="40% - Accent6 242 2" xfId="27725"/>
    <cellStyle name="40% - Accent6 243" xfId="27726"/>
    <cellStyle name="40% - Accent6 243 2" xfId="27727"/>
    <cellStyle name="40% - Accent6 244" xfId="27728"/>
    <cellStyle name="40% - Accent6 244 2" xfId="27729"/>
    <cellStyle name="40% - Accent6 245" xfId="27730"/>
    <cellStyle name="40% - Accent6 245 2" xfId="27731"/>
    <cellStyle name="40% - Accent6 246" xfId="27732"/>
    <cellStyle name="40% - Accent6 246 2" xfId="27733"/>
    <cellStyle name="40% - Accent6 247" xfId="27734"/>
    <cellStyle name="40% - Accent6 247 2" xfId="27735"/>
    <cellStyle name="40% - Accent6 248" xfId="27736"/>
    <cellStyle name="40% - Accent6 248 2" xfId="27737"/>
    <cellStyle name="40% - Accent6 249" xfId="27738"/>
    <cellStyle name="40% - Accent6 249 2" xfId="27739"/>
    <cellStyle name="40% - Accent6 25" xfId="27740"/>
    <cellStyle name="40% - Accent6 25 2" xfId="27741"/>
    <cellStyle name="40% - Accent6 25 3" xfId="27742"/>
    <cellStyle name="40% - Accent6 250" xfId="27743"/>
    <cellStyle name="40% - Accent6 250 2" xfId="27744"/>
    <cellStyle name="40% - Accent6 251" xfId="27745"/>
    <cellStyle name="40% - Accent6 251 2" xfId="27746"/>
    <cellStyle name="40% - Accent6 252" xfId="27747"/>
    <cellStyle name="40% - Accent6 252 2" xfId="27748"/>
    <cellStyle name="40% - Accent6 253" xfId="27749"/>
    <cellStyle name="40% - Accent6 253 2" xfId="27750"/>
    <cellStyle name="40% - Accent6 254" xfId="27751"/>
    <cellStyle name="40% - Accent6 254 2" xfId="27752"/>
    <cellStyle name="40% - Accent6 255" xfId="27753"/>
    <cellStyle name="40% - Accent6 255 2" xfId="27754"/>
    <cellStyle name="40% - Accent6 256" xfId="27755"/>
    <cellStyle name="40% - Accent6 257" xfId="27756"/>
    <cellStyle name="40% - Accent6 258" xfId="27757"/>
    <cellStyle name="40% - Accent6 259" xfId="27758"/>
    <cellStyle name="40% - Accent6 26" xfId="27759"/>
    <cellStyle name="40% - Accent6 26 2" xfId="27760"/>
    <cellStyle name="40% - Accent6 26 3" xfId="27761"/>
    <cellStyle name="40% - Accent6 260" xfId="27762"/>
    <cellStyle name="40% - Accent6 261" xfId="27763"/>
    <cellStyle name="40% - Accent6 262" xfId="27764"/>
    <cellStyle name="40% - Accent6 263" xfId="27765"/>
    <cellStyle name="40% - Accent6 264" xfId="27766"/>
    <cellStyle name="40% - Accent6 27" xfId="27767"/>
    <cellStyle name="40% - Accent6 27 2" xfId="27768"/>
    <cellStyle name="40% - Accent6 27 3" xfId="27769"/>
    <cellStyle name="40% - Accent6 28" xfId="27770"/>
    <cellStyle name="40% - Accent6 28 2" xfId="27771"/>
    <cellStyle name="40% - Accent6 28 3" xfId="27772"/>
    <cellStyle name="40% - Accent6 29" xfId="27773"/>
    <cellStyle name="40% - Accent6 29 2" xfId="27774"/>
    <cellStyle name="40% - Accent6 29 3" xfId="27775"/>
    <cellStyle name="40% - Accent6 3" xfId="749"/>
    <cellStyle name="40% - Accent6 3 10" xfId="3327"/>
    <cellStyle name="40% - Accent6 3 11" xfId="4644"/>
    <cellStyle name="40% - Accent6 3 12" xfId="5486"/>
    <cellStyle name="40% - Accent6 3 13" xfId="975"/>
    <cellStyle name="40% - Accent6 3 14" xfId="14947"/>
    <cellStyle name="40% - Accent6 3 15" xfId="27776"/>
    <cellStyle name="40% - Accent6 3 2" xfId="965"/>
    <cellStyle name="40% - Accent6 3 2 2" xfId="2099"/>
    <cellStyle name="40% - Accent6 3 2 2 2" xfId="3050"/>
    <cellStyle name="40% - Accent6 3 2 2 2 2" xfId="4940"/>
    <cellStyle name="40% - Accent6 3 2 2 2 3" xfId="5739"/>
    <cellStyle name="40% - Accent6 3 2 2 2 4" xfId="6369"/>
    <cellStyle name="40% - Accent6 3 2 2 3" xfId="4188"/>
    <cellStyle name="40% - Accent6 3 2 2 4" xfId="4595"/>
    <cellStyle name="40% - Accent6 3 2 2 5" xfId="5443"/>
    <cellStyle name="40% - Accent6 3 2 3" xfId="2038"/>
    <cellStyle name="40% - Accent6 3 2 3 2" xfId="3006"/>
    <cellStyle name="40% - Accent6 3 2 3 2 2" xfId="4896"/>
    <cellStyle name="40% - Accent6 3 2 3 2 3" xfId="5695"/>
    <cellStyle name="40% - Accent6 3 2 3 2 4" xfId="6325"/>
    <cellStyle name="40% - Accent6 3 2 3 3" xfId="4135"/>
    <cellStyle name="40% - Accent6 3 2 3 4" xfId="4607"/>
    <cellStyle name="40% - Accent6 3 2 3 5" xfId="5451"/>
    <cellStyle name="40% - Accent6 3 2 4" xfId="2722"/>
    <cellStyle name="40% - Accent6 3 2 4 2" xfId="4668"/>
    <cellStyle name="40% - Accent6 3 2 4 3" xfId="5510"/>
    <cellStyle name="40% - Accent6 3 2 4 4" xfId="6193"/>
    <cellStyle name="40% - Accent6 3 2 5" xfId="3516"/>
    <cellStyle name="40% - Accent6 3 2 6" xfId="3468"/>
    <cellStyle name="40% - Accent6 3 2 7" xfId="3778"/>
    <cellStyle name="40% - Accent6 3 2 8" xfId="27777"/>
    <cellStyle name="40% - Accent6 3 2 9" xfId="42893"/>
    <cellStyle name="40% - Accent6 3 3" xfId="1099"/>
    <cellStyle name="40% - Accent6 3 3 2" xfId="2106"/>
    <cellStyle name="40% - Accent6 3 3 2 2" xfId="3058"/>
    <cellStyle name="40% - Accent6 3 3 2 2 2" xfId="4948"/>
    <cellStyle name="40% - Accent6 3 3 2 2 3" xfId="5747"/>
    <cellStyle name="40% - Accent6 3 3 2 2 4" xfId="6377"/>
    <cellStyle name="40% - Accent6 3 3 2 3" xfId="4196"/>
    <cellStyle name="40% - Accent6 3 3 2 4" xfId="3788"/>
    <cellStyle name="40% - Accent6 3 3 2 5" xfId="3583"/>
    <cellStyle name="40% - Accent6 3 3 3" xfId="2157"/>
    <cellStyle name="40% - Accent6 3 3 3 2" xfId="3104"/>
    <cellStyle name="40% - Accent6 3 3 3 2 2" xfId="4994"/>
    <cellStyle name="40% - Accent6 3 3 3 2 3" xfId="5793"/>
    <cellStyle name="40% - Accent6 3 3 3 2 4" xfId="6423"/>
    <cellStyle name="40% - Accent6 3 3 3 3" xfId="4245"/>
    <cellStyle name="40% - Accent6 3 3 3 4" xfId="3344"/>
    <cellStyle name="40% - Accent6 3 3 3 5" xfId="3661"/>
    <cellStyle name="40% - Accent6 3 3 4" xfId="2726"/>
    <cellStyle name="40% - Accent6 3 3 4 2" xfId="4673"/>
    <cellStyle name="40% - Accent6 3 3 4 3" xfId="5515"/>
    <cellStyle name="40% - Accent6 3 3 4 4" xfId="6198"/>
    <cellStyle name="40% - Accent6 3 3 5" xfId="3529"/>
    <cellStyle name="40% - Accent6 3 3 6" xfId="3460"/>
    <cellStyle name="40% - Accent6 3 3 7" xfId="3591"/>
    <cellStyle name="40% - Accent6 3 3 8" xfId="27778"/>
    <cellStyle name="40% - Accent6 3 4" xfId="1743"/>
    <cellStyle name="40% - Accent6 3 4 2" xfId="2208"/>
    <cellStyle name="40% - Accent6 3 4 2 2" xfId="3152"/>
    <cellStyle name="40% - Accent6 3 4 2 2 2" xfId="5042"/>
    <cellStyle name="40% - Accent6 3 4 2 2 3" xfId="5841"/>
    <cellStyle name="40% - Accent6 3 4 2 2 4" xfId="6471"/>
    <cellStyle name="40% - Accent6 3 4 2 3" xfId="4294"/>
    <cellStyle name="40% - Accent6 3 4 2 4" xfId="5204"/>
    <cellStyle name="40% - Accent6 3 4 2 5" xfId="6003"/>
    <cellStyle name="40% - Accent6 3 4 3" xfId="2447"/>
    <cellStyle name="40% - Accent6 3 4 3 2" xfId="3239"/>
    <cellStyle name="40% - Accent6 3 4 3 2 2" xfId="5129"/>
    <cellStyle name="40% - Accent6 3 4 3 2 3" xfId="5928"/>
    <cellStyle name="40% - Accent6 3 4 3 2 4" xfId="6558"/>
    <cellStyle name="40% - Accent6 3 4 3 3" xfId="4470"/>
    <cellStyle name="40% - Accent6 3 4 3 4" xfId="5348"/>
    <cellStyle name="40% - Accent6 3 4 3 5" xfId="6090"/>
    <cellStyle name="40% - Accent6 3 4 4" xfId="2774"/>
    <cellStyle name="40% - Accent6 3 4 4 2" xfId="4721"/>
    <cellStyle name="40% - Accent6 3 4 4 3" xfId="5563"/>
    <cellStyle name="40% - Accent6 3 4 4 4" xfId="6246"/>
    <cellStyle name="40% - Accent6 3 4 5" xfId="3866"/>
    <cellStyle name="40% - Accent6 3 4 6" xfId="3593"/>
    <cellStyle name="40% - Accent6 3 4 7" xfId="3421"/>
    <cellStyle name="40% - Accent6 3 5" xfId="1841"/>
    <cellStyle name="40% - Accent6 3 5 2" xfId="2270"/>
    <cellStyle name="40% - Accent6 3 5 2 2" xfId="3176"/>
    <cellStyle name="40% - Accent6 3 5 2 2 2" xfId="5066"/>
    <cellStyle name="40% - Accent6 3 5 2 2 3" xfId="5865"/>
    <cellStyle name="40% - Accent6 3 5 2 2 4" xfId="6495"/>
    <cellStyle name="40% - Accent6 3 5 2 3" xfId="4344"/>
    <cellStyle name="40% - Accent6 3 5 2 4" xfId="5244"/>
    <cellStyle name="40% - Accent6 3 5 2 5" xfId="6027"/>
    <cellStyle name="40% - Accent6 3 5 3" xfId="2506"/>
    <cellStyle name="40% - Accent6 3 5 3 2" xfId="3260"/>
    <cellStyle name="40% - Accent6 3 5 3 2 2" xfId="5150"/>
    <cellStyle name="40% - Accent6 3 5 3 2 3" xfId="5949"/>
    <cellStyle name="40% - Accent6 3 5 3 2 4" xfId="6579"/>
    <cellStyle name="40% - Accent6 3 5 3 3" xfId="4510"/>
    <cellStyle name="40% - Accent6 3 5 3 4" xfId="5381"/>
    <cellStyle name="40% - Accent6 3 5 3 5" xfId="6111"/>
    <cellStyle name="40% - Accent6 3 5 4" xfId="2833"/>
    <cellStyle name="40% - Accent6 3 5 4 2" xfId="4765"/>
    <cellStyle name="40% - Accent6 3 5 4 3" xfId="5599"/>
    <cellStyle name="40% - Accent6 3 5 4 4" xfId="6267"/>
    <cellStyle name="40% - Accent6 3 5 5" xfId="3949"/>
    <cellStyle name="40% - Accent6 3 5 6" xfId="3666"/>
    <cellStyle name="40% - Accent6 3 5 7" xfId="3613"/>
    <cellStyle name="40% - Accent6 3 6" xfId="1757"/>
    <cellStyle name="40% - Accent6 3 6 2" xfId="2217"/>
    <cellStyle name="40% - Accent6 3 6 2 2" xfId="3160"/>
    <cellStyle name="40% - Accent6 3 6 2 2 2" xfId="5050"/>
    <cellStyle name="40% - Accent6 3 6 2 2 3" xfId="5849"/>
    <cellStyle name="40% - Accent6 3 6 2 2 4" xfId="6479"/>
    <cellStyle name="40% - Accent6 3 6 2 3" xfId="4302"/>
    <cellStyle name="40% - Accent6 3 6 2 4" xfId="5212"/>
    <cellStyle name="40% - Accent6 3 6 2 5" xfId="6011"/>
    <cellStyle name="40% - Accent6 3 6 3" xfId="2455"/>
    <cellStyle name="40% - Accent6 3 6 3 2" xfId="3246"/>
    <cellStyle name="40% - Accent6 3 6 3 2 2" xfId="5136"/>
    <cellStyle name="40% - Accent6 3 6 3 2 3" xfId="5935"/>
    <cellStyle name="40% - Accent6 3 6 3 2 4" xfId="6565"/>
    <cellStyle name="40% - Accent6 3 6 3 3" xfId="4477"/>
    <cellStyle name="40% - Accent6 3 6 3 4" xfId="5355"/>
    <cellStyle name="40% - Accent6 3 6 3 5" xfId="6097"/>
    <cellStyle name="40% - Accent6 3 6 4" xfId="2782"/>
    <cellStyle name="40% - Accent6 3 6 4 2" xfId="4728"/>
    <cellStyle name="40% - Accent6 3 6 4 3" xfId="5570"/>
    <cellStyle name="40% - Accent6 3 6 4 4" xfId="6253"/>
    <cellStyle name="40% - Accent6 3 6 5" xfId="3878"/>
    <cellStyle name="40% - Accent6 3 6 6" xfId="4574"/>
    <cellStyle name="40% - Accent6 3 6 7" xfId="5430"/>
    <cellStyle name="40% - Accent6 3 7" xfId="2026"/>
    <cellStyle name="40% - Accent6 3 7 2" xfId="3005"/>
    <cellStyle name="40% - Accent6 3 7 2 2" xfId="4895"/>
    <cellStyle name="40% - Accent6 3 7 2 3" xfId="5694"/>
    <cellStyle name="40% - Accent6 3 7 2 4" xfId="6324"/>
    <cellStyle name="40% - Accent6 3 7 3" xfId="4130"/>
    <cellStyle name="40% - Accent6 3 7 4" xfId="3704"/>
    <cellStyle name="40% - Accent6 3 7 5" xfId="3663"/>
    <cellStyle name="40% - Accent6 3 8" xfId="2153"/>
    <cellStyle name="40% - Accent6 3 8 2" xfId="3101"/>
    <cellStyle name="40% - Accent6 3 8 2 2" xfId="4991"/>
    <cellStyle name="40% - Accent6 3 8 2 3" xfId="5790"/>
    <cellStyle name="40% - Accent6 3 8 2 4" xfId="6420"/>
    <cellStyle name="40% - Accent6 3 8 3" xfId="4242"/>
    <cellStyle name="40% - Accent6 3 8 4" xfId="3347"/>
    <cellStyle name="40% - Accent6 3 8 5" xfId="3639"/>
    <cellStyle name="40% - Accent6 3 9" xfId="2678"/>
    <cellStyle name="40% - Accent6 3 9 2" xfId="4634"/>
    <cellStyle name="40% - Accent6 3 9 3" xfId="5477"/>
    <cellStyle name="40% - Accent6 3 9 4" xfId="6167"/>
    <cellStyle name="40% - Accent6 30" xfId="27779"/>
    <cellStyle name="40% - Accent6 30 2" xfId="27780"/>
    <cellStyle name="40% - Accent6 30 3" xfId="27781"/>
    <cellStyle name="40% - Accent6 31" xfId="27782"/>
    <cellStyle name="40% - Accent6 31 2" xfId="27783"/>
    <cellStyle name="40% - Accent6 31 3" xfId="27784"/>
    <cellStyle name="40% - Accent6 32" xfId="27785"/>
    <cellStyle name="40% - Accent6 32 2" xfId="27786"/>
    <cellStyle name="40% - Accent6 32 3" xfId="27787"/>
    <cellStyle name="40% - Accent6 33" xfId="27788"/>
    <cellStyle name="40% - Accent6 33 2" xfId="27789"/>
    <cellStyle name="40% - Accent6 33 3" xfId="27790"/>
    <cellStyle name="40% - Accent6 34" xfId="27791"/>
    <cellStyle name="40% - Accent6 34 2" xfId="27792"/>
    <cellStyle name="40% - Accent6 34 3" xfId="27793"/>
    <cellStyle name="40% - Accent6 35" xfId="27794"/>
    <cellStyle name="40% - Accent6 35 2" xfId="27795"/>
    <cellStyle name="40% - Accent6 35 3" xfId="27796"/>
    <cellStyle name="40% - Accent6 36" xfId="27797"/>
    <cellStyle name="40% - Accent6 36 2" xfId="27798"/>
    <cellStyle name="40% - Accent6 36 3" xfId="27799"/>
    <cellStyle name="40% - Accent6 37" xfId="27800"/>
    <cellStyle name="40% - Accent6 37 2" xfId="27801"/>
    <cellStyle name="40% - Accent6 37 3" xfId="27802"/>
    <cellStyle name="40% - Accent6 38" xfId="27803"/>
    <cellStyle name="40% - Accent6 38 2" xfId="27804"/>
    <cellStyle name="40% - Accent6 38 3" xfId="27805"/>
    <cellStyle name="40% - Accent6 39" xfId="27806"/>
    <cellStyle name="40% - Accent6 39 2" xfId="27807"/>
    <cellStyle name="40% - Accent6 39 3" xfId="27808"/>
    <cellStyle name="40% - Accent6 4" xfId="719"/>
    <cellStyle name="40% - Accent6 4 2" xfId="1048"/>
    <cellStyle name="40% - Accent6 4 2 2" xfId="27809"/>
    <cellStyle name="40% - Accent6 4 3" xfId="11810"/>
    <cellStyle name="40% - Accent6 4 3 2" xfId="27810"/>
    <cellStyle name="40% - Accent6 40" xfId="27811"/>
    <cellStyle name="40% - Accent6 40 2" xfId="27812"/>
    <cellStyle name="40% - Accent6 40 3" xfId="27813"/>
    <cellStyle name="40% - Accent6 41" xfId="27814"/>
    <cellStyle name="40% - Accent6 41 2" xfId="27815"/>
    <cellStyle name="40% - Accent6 41 3" xfId="27816"/>
    <cellStyle name="40% - Accent6 42" xfId="27817"/>
    <cellStyle name="40% - Accent6 42 2" xfId="27818"/>
    <cellStyle name="40% - Accent6 42 3" xfId="27819"/>
    <cellStyle name="40% - Accent6 43" xfId="27820"/>
    <cellStyle name="40% - Accent6 43 2" xfId="27821"/>
    <cellStyle name="40% - Accent6 43 3" xfId="27822"/>
    <cellStyle name="40% - Accent6 44" xfId="27823"/>
    <cellStyle name="40% - Accent6 44 2" xfId="27824"/>
    <cellStyle name="40% - Accent6 44 3" xfId="27825"/>
    <cellStyle name="40% - Accent6 45" xfId="27826"/>
    <cellStyle name="40% - Accent6 45 2" xfId="27827"/>
    <cellStyle name="40% - Accent6 45 3" xfId="27828"/>
    <cellStyle name="40% - Accent6 46" xfId="27829"/>
    <cellStyle name="40% - Accent6 46 2" xfId="27830"/>
    <cellStyle name="40% - Accent6 46 3" xfId="27831"/>
    <cellStyle name="40% - Accent6 47" xfId="27832"/>
    <cellStyle name="40% - Accent6 47 2" xfId="27833"/>
    <cellStyle name="40% - Accent6 47 3" xfId="27834"/>
    <cellStyle name="40% - Accent6 48" xfId="27835"/>
    <cellStyle name="40% - Accent6 48 2" xfId="27836"/>
    <cellStyle name="40% - Accent6 48 3" xfId="27837"/>
    <cellStyle name="40% - Accent6 49" xfId="27838"/>
    <cellStyle name="40% - Accent6 49 2" xfId="27839"/>
    <cellStyle name="40% - Accent6 49 3" xfId="27840"/>
    <cellStyle name="40% - Accent6 5" xfId="6889"/>
    <cellStyle name="40% - Accent6 5 2" xfId="27842"/>
    <cellStyle name="40% - Accent6 5 3" xfId="27843"/>
    <cellStyle name="40% - Accent6 5 4" xfId="27841"/>
    <cellStyle name="40% - Accent6 50" xfId="27844"/>
    <cellStyle name="40% - Accent6 50 2" xfId="27845"/>
    <cellStyle name="40% - Accent6 50 3" xfId="27846"/>
    <cellStyle name="40% - Accent6 51" xfId="27847"/>
    <cellStyle name="40% - Accent6 51 2" xfId="27848"/>
    <cellStyle name="40% - Accent6 51 3" xfId="27849"/>
    <cellStyle name="40% - Accent6 52" xfId="27850"/>
    <cellStyle name="40% - Accent6 52 2" xfId="27851"/>
    <cellStyle name="40% - Accent6 52 3" xfId="27852"/>
    <cellStyle name="40% - Accent6 53" xfId="27853"/>
    <cellStyle name="40% - Accent6 53 2" xfId="27854"/>
    <cellStyle name="40% - Accent6 53 3" xfId="27855"/>
    <cellStyle name="40% - Accent6 54" xfId="27856"/>
    <cellStyle name="40% - Accent6 54 2" xfId="27857"/>
    <cellStyle name="40% - Accent6 54 3" xfId="27858"/>
    <cellStyle name="40% - Accent6 55" xfId="27859"/>
    <cellStyle name="40% - Accent6 55 2" xfId="27860"/>
    <cellStyle name="40% - Accent6 55 3" xfId="27861"/>
    <cellStyle name="40% - Accent6 56" xfId="27862"/>
    <cellStyle name="40% - Accent6 56 2" xfId="27863"/>
    <cellStyle name="40% - Accent6 56 3" xfId="27864"/>
    <cellStyle name="40% - Accent6 57" xfId="27865"/>
    <cellStyle name="40% - Accent6 57 2" xfId="27866"/>
    <cellStyle name="40% - Accent6 57 3" xfId="27867"/>
    <cellStyle name="40% - Accent6 58" xfId="27868"/>
    <cellStyle name="40% - Accent6 58 2" xfId="27869"/>
    <cellStyle name="40% - Accent6 58 3" xfId="27870"/>
    <cellStyle name="40% - Accent6 59" xfId="27871"/>
    <cellStyle name="40% - Accent6 59 2" xfId="27872"/>
    <cellStyle name="40% - Accent6 59 3" xfId="27873"/>
    <cellStyle name="40% - Accent6 6" xfId="6678"/>
    <cellStyle name="40% - Accent6 6 2" xfId="27875"/>
    <cellStyle name="40% - Accent6 6 3" xfId="27876"/>
    <cellStyle name="40% - Accent6 6 4" xfId="27874"/>
    <cellStyle name="40% - Accent6 60" xfId="27877"/>
    <cellStyle name="40% - Accent6 60 2" xfId="27878"/>
    <cellStyle name="40% - Accent6 60 3" xfId="27879"/>
    <cellStyle name="40% - Accent6 61" xfId="27880"/>
    <cellStyle name="40% - Accent6 61 2" xfId="27881"/>
    <cellStyle name="40% - Accent6 61 3" xfId="27882"/>
    <cellStyle name="40% - Accent6 62" xfId="27883"/>
    <cellStyle name="40% - Accent6 62 2" xfId="27884"/>
    <cellStyle name="40% - Accent6 62 3" xfId="27885"/>
    <cellStyle name="40% - Accent6 63" xfId="27886"/>
    <cellStyle name="40% - Accent6 63 2" xfId="27887"/>
    <cellStyle name="40% - Accent6 63 3" xfId="27888"/>
    <cellStyle name="40% - Accent6 64" xfId="27889"/>
    <cellStyle name="40% - Accent6 64 2" xfId="27890"/>
    <cellStyle name="40% - Accent6 64 3" xfId="27891"/>
    <cellStyle name="40% - Accent6 65" xfId="27892"/>
    <cellStyle name="40% - Accent6 65 2" xfId="27893"/>
    <cellStyle name="40% - Accent6 65 3" xfId="27894"/>
    <cellStyle name="40% - Accent6 66" xfId="27895"/>
    <cellStyle name="40% - Accent6 66 2" xfId="27896"/>
    <cellStyle name="40% - Accent6 66 3" xfId="27897"/>
    <cellStyle name="40% - Accent6 67" xfId="27898"/>
    <cellStyle name="40% - Accent6 67 2" xfId="27899"/>
    <cellStyle name="40% - Accent6 67 3" xfId="27900"/>
    <cellStyle name="40% - Accent6 68" xfId="27901"/>
    <cellStyle name="40% - Accent6 68 2" xfId="27902"/>
    <cellStyle name="40% - Accent6 68 3" xfId="27903"/>
    <cellStyle name="40% - Accent6 69" xfId="27904"/>
    <cellStyle name="40% - Accent6 69 2" xfId="27905"/>
    <cellStyle name="40% - Accent6 69 3" xfId="27906"/>
    <cellStyle name="40% - Accent6 7" xfId="6862"/>
    <cellStyle name="40% - Accent6 7 2" xfId="27908"/>
    <cellStyle name="40% - Accent6 7 3" xfId="27909"/>
    <cellStyle name="40% - Accent6 7 4" xfId="27907"/>
    <cellStyle name="40% - Accent6 70" xfId="27910"/>
    <cellStyle name="40% - Accent6 70 2" xfId="27911"/>
    <cellStyle name="40% - Accent6 70 3" xfId="27912"/>
    <cellStyle name="40% - Accent6 71" xfId="27913"/>
    <cellStyle name="40% - Accent6 71 2" xfId="27914"/>
    <cellStyle name="40% - Accent6 71 3" xfId="27915"/>
    <cellStyle name="40% - Accent6 72" xfId="27916"/>
    <cellStyle name="40% - Accent6 72 2" xfId="27917"/>
    <cellStyle name="40% - Accent6 72 3" xfId="27918"/>
    <cellStyle name="40% - Accent6 73" xfId="27919"/>
    <cellStyle name="40% - Accent6 73 2" xfId="27920"/>
    <cellStyle name="40% - Accent6 73 3" xfId="27921"/>
    <cellStyle name="40% - Accent6 74" xfId="27922"/>
    <cellStyle name="40% - Accent6 74 2" xfId="27923"/>
    <cellStyle name="40% - Accent6 74 3" xfId="27924"/>
    <cellStyle name="40% - Accent6 75" xfId="27925"/>
    <cellStyle name="40% - Accent6 75 2" xfId="27926"/>
    <cellStyle name="40% - Accent6 75 3" xfId="27927"/>
    <cellStyle name="40% - Accent6 76" xfId="27928"/>
    <cellStyle name="40% - Accent6 76 2" xfId="27929"/>
    <cellStyle name="40% - Accent6 76 3" xfId="27930"/>
    <cellStyle name="40% - Accent6 77" xfId="27931"/>
    <cellStyle name="40% - Accent6 77 2" xfId="27932"/>
    <cellStyle name="40% - Accent6 77 3" xfId="27933"/>
    <cellStyle name="40% - Accent6 78" xfId="27934"/>
    <cellStyle name="40% - Accent6 78 2" xfId="27935"/>
    <cellStyle name="40% - Accent6 78 3" xfId="27936"/>
    <cellStyle name="40% - Accent6 79" xfId="27937"/>
    <cellStyle name="40% - Accent6 79 2" xfId="27938"/>
    <cellStyle name="40% - Accent6 79 3" xfId="27939"/>
    <cellStyle name="40% - Accent6 8" xfId="7061"/>
    <cellStyle name="40% - Accent6 8 2" xfId="27941"/>
    <cellStyle name="40% - Accent6 8 3" xfId="27942"/>
    <cellStyle name="40% - Accent6 8 4" xfId="27940"/>
    <cellStyle name="40% - Accent6 80" xfId="27943"/>
    <cellStyle name="40% - Accent6 80 2" xfId="27944"/>
    <cellStyle name="40% - Accent6 80 3" xfId="27945"/>
    <cellStyle name="40% - Accent6 81" xfId="27946"/>
    <cellStyle name="40% - Accent6 81 2" xfId="27947"/>
    <cellStyle name="40% - Accent6 81 3" xfId="27948"/>
    <cellStyle name="40% - Accent6 82" xfId="27949"/>
    <cellStyle name="40% - Accent6 82 2" xfId="27950"/>
    <cellStyle name="40% - Accent6 82 3" xfId="27951"/>
    <cellStyle name="40% - Accent6 83" xfId="27952"/>
    <cellStyle name="40% - Accent6 83 2" xfId="27953"/>
    <cellStyle name="40% - Accent6 83 3" xfId="27954"/>
    <cellStyle name="40% - Accent6 84" xfId="27955"/>
    <cellStyle name="40% - Accent6 84 2" xfId="27956"/>
    <cellStyle name="40% - Accent6 84 3" xfId="27957"/>
    <cellStyle name="40% - Accent6 85" xfId="27958"/>
    <cellStyle name="40% - Accent6 85 2" xfId="27959"/>
    <cellStyle name="40% - Accent6 85 3" xfId="27960"/>
    <cellStyle name="40% - Accent6 86" xfId="27961"/>
    <cellStyle name="40% - Accent6 86 2" xfId="27962"/>
    <cellStyle name="40% - Accent6 86 3" xfId="27963"/>
    <cellStyle name="40% - Accent6 87" xfId="27964"/>
    <cellStyle name="40% - Accent6 87 2" xfId="27965"/>
    <cellStyle name="40% - Accent6 87 3" xfId="27966"/>
    <cellStyle name="40% - Accent6 88" xfId="27967"/>
    <cellStyle name="40% - Accent6 88 2" xfId="27968"/>
    <cellStyle name="40% - Accent6 88 3" xfId="27969"/>
    <cellStyle name="40% - Accent6 89" xfId="27970"/>
    <cellStyle name="40% - Accent6 89 2" xfId="27971"/>
    <cellStyle name="40% - Accent6 89 3" xfId="27972"/>
    <cellStyle name="40% - Accent6 9" xfId="7628"/>
    <cellStyle name="40% - Accent6 9 2" xfId="27974"/>
    <cellStyle name="40% - Accent6 9 3" xfId="27975"/>
    <cellStyle name="40% - Accent6 9 4" xfId="27973"/>
    <cellStyle name="40% - Accent6 90" xfId="27976"/>
    <cellStyle name="40% - Accent6 90 2" xfId="27977"/>
    <cellStyle name="40% - Accent6 90 3" xfId="27978"/>
    <cellStyle name="40% - Accent6 91" xfId="27979"/>
    <cellStyle name="40% - Accent6 91 2" xfId="27980"/>
    <cellStyle name="40% - Accent6 91 3" xfId="27981"/>
    <cellStyle name="40% - Accent6 92" xfId="27982"/>
    <cellStyle name="40% - Accent6 92 2" xfId="27983"/>
    <cellStyle name="40% - Accent6 92 3" xfId="27984"/>
    <cellStyle name="40% - Accent6 93" xfId="27985"/>
    <cellStyle name="40% - Accent6 93 2" xfId="27986"/>
    <cellStyle name="40% - Accent6 93 3" xfId="27987"/>
    <cellStyle name="40% - Accent6 94" xfId="27988"/>
    <cellStyle name="40% - Accent6 94 2" xfId="27989"/>
    <cellStyle name="40% - Accent6 94 3" xfId="27990"/>
    <cellStyle name="40% - Accent6 95" xfId="27991"/>
    <cellStyle name="40% - Accent6 95 2" xfId="27992"/>
    <cellStyle name="40% - Accent6 95 3" xfId="27993"/>
    <cellStyle name="40% - Accent6 96" xfId="27994"/>
    <cellStyle name="40% - Accent6 96 2" xfId="27995"/>
    <cellStyle name="40% - Accent6 96 3" xfId="27996"/>
    <cellStyle name="40% - Accent6 97" xfId="27997"/>
    <cellStyle name="40% - Accent6 97 2" xfId="27998"/>
    <cellStyle name="40% - Accent6 97 3" xfId="27999"/>
    <cellStyle name="40% - Accent6 98" xfId="28000"/>
    <cellStyle name="40% - Accent6 98 2" xfId="28001"/>
    <cellStyle name="40% - Accent6 98 3" xfId="28002"/>
    <cellStyle name="40% - Accent6 99" xfId="28003"/>
    <cellStyle name="40% - Accent6 99 2" xfId="28004"/>
    <cellStyle name="40% - Accent6 99 3" xfId="28005"/>
    <cellStyle name="60% - Accent1 10" xfId="7171"/>
    <cellStyle name="60% - Accent1 10 2" xfId="28007"/>
    <cellStyle name="60% - Accent1 10 3" xfId="28006"/>
    <cellStyle name="60% - Accent1 100" xfId="28008"/>
    <cellStyle name="60% - Accent1 100 2" xfId="28009"/>
    <cellStyle name="60% - Accent1 101" xfId="28010"/>
    <cellStyle name="60% - Accent1 101 2" xfId="28011"/>
    <cellStyle name="60% - Accent1 102" xfId="28012"/>
    <cellStyle name="60% - Accent1 102 2" xfId="28013"/>
    <cellStyle name="60% - Accent1 103" xfId="28014"/>
    <cellStyle name="60% - Accent1 103 2" xfId="28015"/>
    <cellStyle name="60% - Accent1 104" xfId="28016"/>
    <cellStyle name="60% - Accent1 104 2" xfId="28017"/>
    <cellStyle name="60% - Accent1 105" xfId="28018"/>
    <cellStyle name="60% - Accent1 105 2" xfId="28019"/>
    <cellStyle name="60% - Accent1 106" xfId="28020"/>
    <cellStyle name="60% - Accent1 106 2" xfId="28021"/>
    <cellStyle name="60% - Accent1 107" xfId="28022"/>
    <cellStyle name="60% - Accent1 107 2" xfId="28023"/>
    <cellStyle name="60% - Accent1 108" xfId="28024"/>
    <cellStyle name="60% - Accent1 108 2" xfId="28025"/>
    <cellStyle name="60% - Accent1 109" xfId="28026"/>
    <cellStyle name="60% - Accent1 109 2" xfId="28027"/>
    <cellStyle name="60% - Accent1 11" xfId="7204"/>
    <cellStyle name="60% - Accent1 11 2" xfId="28029"/>
    <cellStyle name="60% - Accent1 11 3" xfId="28028"/>
    <cellStyle name="60% - Accent1 110" xfId="28030"/>
    <cellStyle name="60% - Accent1 110 2" xfId="28031"/>
    <cellStyle name="60% - Accent1 111" xfId="28032"/>
    <cellStyle name="60% - Accent1 111 2" xfId="28033"/>
    <cellStyle name="60% - Accent1 112" xfId="28034"/>
    <cellStyle name="60% - Accent1 112 2" xfId="28035"/>
    <cellStyle name="60% - Accent1 113" xfId="28036"/>
    <cellStyle name="60% - Accent1 113 2" xfId="28037"/>
    <cellStyle name="60% - Accent1 114" xfId="28038"/>
    <cellStyle name="60% - Accent1 114 2" xfId="28039"/>
    <cellStyle name="60% - Accent1 115" xfId="28040"/>
    <cellStyle name="60% - Accent1 115 2" xfId="28041"/>
    <cellStyle name="60% - Accent1 116" xfId="28042"/>
    <cellStyle name="60% - Accent1 116 2" xfId="28043"/>
    <cellStyle name="60% - Accent1 117" xfId="28044"/>
    <cellStyle name="60% - Accent1 117 2" xfId="28045"/>
    <cellStyle name="60% - Accent1 118" xfId="28046"/>
    <cellStyle name="60% - Accent1 118 2" xfId="28047"/>
    <cellStyle name="60% - Accent1 119" xfId="28048"/>
    <cellStyle name="60% - Accent1 119 2" xfId="28049"/>
    <cellStyle name="60% - Accent1 12" xfId="7320"/>
    <cellStyle name="60% - Accent1 12 2" xfId="28051"/>
    <cellStyle name="60% - Accent1 12 3" xfId="28050"/>
    <cellStyle name="60% - Accent1 120" xfId="28052"/>
    <cellStyle name="60% - Accent1 120 2" xfId="28053"/>
    <cellStyle name="60% - Accent1 121" xfId="28054"/>
    <cellStyle name="60% - Accent1 121 2" xfId="28055"/>
    <cellStyle name="60% - Accent1 122" xfId="28056"/>
    <cellStyle name="60% - Accent1 122 2" xfId="28057"/>
    <cellStyle name="60% - Accent1 123" xfId="28058"/>
    <cellStyle name="60% - Accent1 123 2" xfId="28059"/>
    <cellStyle name="60% - Accent1 124" xfId="28060"/>
    <cellStyle name="60% - Accent1 124 2" xfId="28061"/>
    <cellStyle name="60% - Accent1 125" xfId="28062"/>
    <cellStyle name="60% - Accent1 125 2" xfId="28063"/>
    <cellStyle name="60% - Accent1 126" xfId="28064"/>
    <cellStyle name="60% - Accent1 126 2" xfId="28065"/>
    <cellStyle name="60% - Accent1 127" xfId="28066"/>
    <cellStyle name="60% - Accent1 127 2" xfId="28067"/>
    <cellStyle name="60% - Accent1 128" xfId="28068"/>
    <cellStyle name="60% - Accent1 128 2" xfId="28069"/>
    <cellStyle name="60% - Accent1 129" xfId="28070"/>
    <cellStyle name="60% - Accent1 129 2" xfId="28071"/>
    <cellStyle name="60% - Accent1 13" xfId="7284"/>
    <cellStyle name="60% - Accent1 13 2" xfId="28073"/>
    <cellStyle name="60% - Accent1 13 3" xfId="28072"/>
    <cellStyle name="60% - Accent1 130" xfId="28074"/>
    <cellStyle name="60% - Accent1 130 2" xfId="28075"/>
    <cellStyle name="60% - Accent1 131" xfId="28076"/>
    <cellStyle name="60% - Accent1 131 2" xfId="28077"/>
    <cellStyle name="60% - Accent1 132" xfId="28078"/>
    <cellStyle name="60% - Accent1 132 2" xfId="28079"/>
    <cellStyle name="60% - Accent1 133" xfId="28080"/>
    <cellStyle name="60% - Accent1 133 2" xfId="28081"/>
    <cellStyle name="60% - Accent1 134" xfId="28082"/>
    <cellStyle name="60% - Accent1 134 2" xfId="28083"/>
    <cellStyle name="60% - Accent1 135" xfId="28084"/>
    <cellStyle name="60% - Accent1 135 2" xfId="28085"/>
    <cellStyle name="60% - Accent1 136" xfId="28086"/>
    <cellStyle name="60% - Accent1 136 2" xfId="28087"/>
    <cellStyle name="60% - Accent1 137" xfId="28088"/>
    <cellStyle name="60% - Accent1 137 2" xfId="28089"/>
    <cellStyle name="60% - Accent1 138" xfId="28090"/>
    <cellStyle name="60% - Accent1 138 2" xfId="28091"/>
    <cellStyle name="60% - Accent1 139" xfId="28092"/>
    <cellStyle name="60% - Accent1 139 2" xfId="28093"/>
    <cellStyle name="60% - Accent1 14" xfId="28094"/>
    <cellStyle name="60% - Accent1 14 2" xfId="28095"/>
    <cellStyle name="60% - Accent1 140" xfId="28096"/>
    <cellStyle name="60% - Accent1 140 2" xfId="28097"/>
    <cellStyle name="60% - Accent1 141" xfId="28098"/>
    <cellStyle name="60% - Accent1 141 2" xfId="28099"/>
    <cellStyle name="60% - Accent1 142" xfId="28100"/>
    <cellStyle name="60% - Accent1 142 2" xfId="28101"/>
    <cellStyle name="60% - Accent1 143" xfId="28102"/>
    <cellStyle name="60% - Accent1 143 2" xfId="28103"/>
    <cellStyle name="60% - Accent1 144" xfId="28104"/>
    <cellStyle name="60% - Accent1 144 2" xfId="28105"/>
    <cellStyle name="60% - Accent1 145" xfId="28106"/>
    <cellStyle name="60% - Accent1 145 2" xfId="28107"/>
    <cellStyle name="60% - Accent1 146" xfId="28108"/>
    <cellStyle name="60% - Accent1 146 2" xfId="28109"/>
    <cellStyle name="60% - Accent1 147" xfId="28110"/>
    <cellStyle name="60% - Accent1 147 2" xfId="28111"/>
    <cellStyle name="60% - Accent1 148" xfId="28112"/>
    <cellStyle name="60% - Accent1 148 2" xfId="28113"/>
    <cellStyle name="60% - Accent1 149" xfId="28114"/>
    <cellStyle name="60% - Accent1 149 2" xfId="28115"/>
    <cellStyle name="60% - Accent1 15" xfId="28116"/>
    <cellStyle name="60% - Accent1 15 2" xfId="28117"/>
    <cellStyle name="60% - Accent1 150" xfId="28118"/>
    <cellStyle name="60% - Accent1 150 2" xfId="28119"/>
    <cellStyle name="60% - Accent1 151" xfId="28120"/>
    <cellStyle name="60% - Accent1 151 2" xfId="28121"/>
    <cellStyle name="60% - Accent1 152" xfId="28122"/>
    <cellStyle name="60% - Accent1 152 2" xfId="28123"/>
    <cellStyle name="60% - Accent1 153" xfId="28124"/>
    <cellStyle name="60% - Accent1 153 2" xfId="28125"/>
    <cellStyle name="60% - Accent1 154" xfId="28126"/>
    <cellStyle name="60% - Accent1 154 2" xfId="28127"/>
    <cellStyle name="60% - Accent1 155" xfId="28128"/>
    <cellStyle name="60% - Accent1 155 2" xfId="28129"/>
    <cellStyle name="60% - Accent1 156" xfId="28130"/>
    <cellStyle name="60% - Accent1 156 2" xfId="28131"/>
    <cellStyle name="60% - Accent1 157" xfId="28132"/>
    <cellStyle name="60% - Accent1 157 2" xfId="28133"/>
    <cellStyle name="60% - Accent1 158" xfId="28134"/>
    <cellStyle name="60% - Accent1 158 2" xfId="28135"/>
    <cellStyle name="60% - Accent1 159" xfId="28136"/>
    <cellStyle name="60% - Accent1 159 2" xfId="28137"/>
    <cellStyle name="60% - Accent1 16" xfId="28138"/>
    <cellStyle name="60% - Accent1 16 2" xfId="28139"/>
    <cellStyle name="60% - Accent1 160" xfId="28140"/>
    <cellStyle name="60% - Accent1 160 2" xfId="28141"/>
    <cellStyle name="60% - Accent1 161" xfId="28142"/>
    <cellStyle name="60% - Accent1 161 2" xfId="28143"/>
    <cellStyle name="60% - Accent1 162" xfId="28144"/>
    <cellStyle name="60% - Accent1 162 2" xfId="28145"/>
    <cellStyle name="60% - Accent1 163" xfId="28146"/>
    <cellStyle name="60% - Accent1 163 2" xfId="28147"/>
    <cellStyle name="60% - Accent1 164" xfId="28148"/>
    <cellStyle name="60% - Accent1 164 2" xfId="28149"/>
    <cellStyle name="60% - Accent1 165" xfId="28150"/>
    <cellStyle name="60% - Accent1 165 2" xfId="28151"/>
    <cellStyle name="60% - Accent1 166" xfId="28152"/>
    <cellStyle name="60% - Accent1 166 2" xfId="28153"/>
    <cellStyle name="60% - Accent1 167" xfId="28154"/>
    <cellStyle name="60% - Accent1 167 2" xfId="28155"/>
    <cellStyle name="60% - Accent1 168" xfId="28156"/>
    <cellStyle name="60% - Accent1 168 2" xfId="28157"/>
    <cellStyle name="60% - Accent1 169" xfId="28158"/>
    <cellStyle name="60% - Accent1 169 2" xfId="28159"/>
    <cellStyle name="60% - Accent1 17" xfId="28160"/>
    <cellStyle name="60% - Accent1 17 2" xfId="28161"/>
    <cellStyle name="60% - Accent1 170" xfId="28162"/>
    <cellStyle name="60% - Accent1 170 2" xfId="28163"/>
    <cellStyle name="60% - Accent1 171" xfId="28164"/>
    <cellStyle name="60% - Accent1 171 2" xfId="28165"/>
    <cellStyle name="60% - Accent1 172" xfId="28166"/>
    <cellStyle name="60% - Accent1 172 2" xfId="28167"/>
    <cellStyle name="60% - Accent1 173" xfId="28168"/>
    <cellStyle name="60% - Accent1 173 2" xfId="28169"/>
    <cellStyle name="60% - Accent1 174" xfId="28170"/>
    <cellStyle name="60% - Accent1 174 2" xfId="28171"/>
    <cellStyle name="60% - Accent1 175" xfId="28172"/>
    <cellStyle name="60% - Accent1 175 2" xfId="28173"/>
    <cellStyle name="60% - Accent1 176" xfId="28174"/>
    <cellStyle name="60% - Accent1 176 2" xfId="28175"/>
    <cellStyle name="60% - Accent1 177" xfId="28176"/>
    <cellStyle name="60% - Accent1 177 2" xfId="28177"/>
    <cellStyle name="60% - Accent1 178" xfId="28178"/>
    <cellStyle name="60% - Accent1 178 2" xfId="28179"/>
    <cellStyle name="60% - Accent1 179" xfId="28180"/>
    <cellStyle name="60% - Accent1 179 2" xfId="28181"/>
    <cellStyle name="60% - Accent1 18" xfId="28182"/>
    <cellStyle name="60% - Accent1 18 2" xfId="28183"/>
    <cellStyle name="60% - Accent1 180" xfId="28184"/>
    <cellStyle name="60% - Accent1 180 2" xfId="28185"/>
    <cellStyle name="60% - Accent1 181" xfId="28186"/>
    <cellStyle name="60% - Accent1 181 2" xfId="28187"/>
    <cellStyle name="60% - Accent1 182" xfId="28188"/>
    <cellStyle name="60% - Accent1 182 2" xfId="28189"/>
    <cellStyle name="60% - Accent1 183" xfId="28190"/>
    <cellStyle name="60% - Accent1 183 2" xfId="28191"/>
    <cellStyle name="60% - Accent1 184" xfId="28192"/>
    <cellStyle name="60% - Accent1 184 2" xfId="28193"/>
    <cellStyle name="60% - Accent1 185" xfId="28194"/>
    <cellStyle name="60% - Accent1 185 2" xfId="28195"/>
    <cellStyle name="60% - Accent1 186" xfId="28196"/>
    <cellStyle name="60% - Accent1 186 2" xfId="28197"/>
    <cellStyle name="60% - Accent1 187" xfId="28198"/>
    <cellStyle name="60% - Accent1 187 2" xfId="28199"/>
    <cellStyle name="60% - Accent1 188" xfId="28200"/>
    <cellStyle name="60% - Accent1 188 2" xfId="28201"/>
    <cellStyle name="60% - Accent1 189" xfId="28202"/>
    <cellStyle name="60% - Accent1 189 2" xfId="28203"/>
    <cellStyle name="60% - Accent1 19" xfId="28204"/>
    <cellStyle name="60% - Accent1 19 2" xfId="28205"/>
    <cellStyle name="60% - Accent1 190" xfId="28206"/>
    <cellStyle name="60% - Accent1 190 2" xfId="28207"/>
    <cellStyle name="60% - Accent1 191" xfId="28208"/>
    <cellStyle name="60% - Accent1 191 2" xfId="28209"/>
    <cellStyle name="60% - Accent1 192" xfId="28210"/>
    <cellStyle name="60% - Accent1 192 2" xfId="28211"/>
    <cellStyle name="60% - Accent1 193" xfId="28212"/>
    <cellStyle name="60% - Accent1 194" xfId="28213"/>
    <cellStyle name="60% - Accent1 195" xfId="28214"/>
    <cellStyle name="60% - Accent1 196" xfId="28215"/>
    <cellStyle name="60% - Accent1 197" xfId="28216"/>
    <cellStyle name="60% - Accent1 198" xfId="28217"/>
    <cellStyle name="60% - Accent1 199" xfId="28218"/>
    <cellStyle name="60% - Accent1 2" xfId="171"/>
    <cellStyle name="60% - Accent1 2 10" xfId="7099"/>
    <cellStyle name="60% - Accent1 2 11" xfId="7833"/>
    <cellStyle name="60% - Accent1 2 12" xfId="7021"/>
    <cellStyle name="60% - Accent1 2 13" xfId="9948"/>
    <cellStyle name="60% - Accent1 2 2" xfId="750"/>
    <cellStyle name="60% - Accent1 2 2 2" xfId="1114"/>
    <cellStyle name="60% - Accent1 2 2 3" xfId="11843"/>
    <cellStyle name="60% - Accent1 2 3" xfId="875"/>
    <cellStyle name="60% - Accent1 2 4" xfId="6859"/>
    <cellStyle name="60% - Accent1 2 5" xfId="7414"/>
    <cellStyle name="60% - Accent1 2 6" xfId="7178"/>
    <cellStyle name="60% - Accent1 2 7" xfId="6970"/>
    <cellStyle name="60% - Accent1 2 8" xfId="7323"/>
    <cellStyle name="60% - Accent1 2 9" xfId="7259"/>
    <cellStyle name="60% - Accent1 20" xfId="28219"/>
    <cellStyle name="60% - Accent1 20 2" xfId="28220"/>
    <cellStyle name="60% - Accent1 200" xfId="28221"/>
    <cellStyle name="60% - Accent1 201" xfId="28222"/>
    <cellStyle name="60% - Accent1 202" xfId="28223"/>
    <cellStyle name="60% - Accent1 203" xfId="28224"/>
    <cellStyle name="60% - Accent1 204" xfId="28225"/>
    <cellStyle name="60% - Accent1 205" xfId="28226"/>
    <cellStyle name="60% - Accent1 206" xfId="28227"/>
    <cellStyle name="60% - Accent1 207" xfId="28228"/>
    <cellStyle name="60% - Accent1 208" xfId="28229"/>
    <cellStyle name="60% - Accent1 209" xfId="28230"/>
    <cellStyle name="60% - Accent1 21" xfId="28231"/>
    <cellStyle name="60% - Accent1 21 2" xfId="28232"/>
    <cellStyle name="60% - Accent1 210" xfId="28233"/>
    <cellStyle name="60% - Accent1 211" xfId="28234"/>
    <cellStyle name="60% - Accent1 212" xfId="28235"/>
    <cellStyle name="60% - Accent1 213" xfId="28236"/>
    <cellStyle name="60% - Accent1 214" xfId="28237"/>
    <cellStyle name="60% - Accent1 215" xfId="28238"/>
    <cellStyle name="60% - Accent1 216" xfId="28239"/>
    <cellStyle name="60% - Accent1 217" xfId="28240"/>
    <cellStyle name="60% - Accent1 218" xfId="28241"/>
    <cellStyle name="60% - Accent1 219" xfId="28242"/>
    <cellStyle name="60% - Accent1 22" xfId="28243"/>
    <cellStyle name="60% - Accent1 22 2" xfId="28244"/>
    <cellStyle name="60% - Accent1 220" xfId="28245"/>
    <cellStyle name="60% - Accent1 221" xfId="28246"/>
    <cellStyle name="60% - Accent1 222" xfId="28247"/>
    <cellStyle name="60% - Accent1 223" xfId="28248"/>
    <cellStyle name="60% - Accent1 224" xfId="28249"/>
    <cellStyle name="60% - Accent1 225" xfId="28250"/>
    <cellStyle name="60% - Accent1 226" xfId="28251"/>
    <cellStyle name="60% - Accent1 227" xfId="28252"/>
    <cellStyle name="60% - Accent1 228" xfId="28253"/>
    <cellStyle name="60% - Accent1 229" xfId="28254"/>
    <cellStyle name="60% - Accent1 23" xfId="28255"/>
    <cellStyle name="60% - Accent1 23 2" xfId="28256"/>
    <cellStyle name="60% - Accent1 230" xfId="28257"/>
    <cellStyle name="60% - Accent1 231" xfId="28258"/>
    <cellStyle name="60% - Accent1 232" xfId="28259"/>
    <cellStyle name="60% - Accent1 233" xfId="28260"/>
    <cellStyle name="60% - Accent1 234" xfId="28261"/>
    <cellStyle name="60% - Accent1 235" xfId="28262"/>
    <cellStyle name="60% - Accent1 236" xfId="28263"/>
    <cellStyle name="60% - Accent1 237" xfId="28264"/>
    <cellStyle name="60% - Accent1 238" xfId="28265"/>
    <cellStyle name="60% - Accent1 239" xfId="28266"/>
    <cellStyle name="60% - Accent1 24" xfId="28267"/>
    <cellStyle name="60% - Accent1 24 2" xfId="28268"/>
    <cellStyle name="60% - Accent1 240" xfId="28269"/>
    <cellStyle name="60% - Accent1 241" xfId="28270"/>
    <cellStyle name="60% - Accent1 242" xfId="28271"/>
    <cellStyle name="60% - Accent1 243" xfId="28272"/>
    <cellStyle name="60% - Accent1 244" xfId="28273"/>
    <cellStyle name="60% - Accent1 245" xfId="28274"/>
    <cellStyle name="60% - Accent1 246" xfId="28275"/>
    <cellStyle name="60% - Accent1 247" xfId="28276"/>
    <cellStyle name="60% - Accent1 248" xfId="28277"/>
    <cellStyle name="60% - Accent1 249" xfId="28278"/>
    <cellStyle name="60% - Accent1 25" xfId="28279"/>
    <cellStyle name="60% - Accent1 25 2" xfId="28280"/>
    <cellStyle name="60% - Accent1 250" xfId="28281"/>
    <cellStyle name="60% - Accent1 251" xfId="28282"/>
    <cellStyle name="60% - Accent1 252" xfId="28283"/>
    <cellStyle name="60% - Accent1 253" xfId="28284"/>
    <cellStyle name="60% - Accent1 254" xfId="28285"/>
    <cellStyle name="60% - Accent1 255" xfId="28286"/>
    <cellStyle name="60% - Accent1 256" xfId="28287"/>
    <cellStyle name="60% - Accent1 257" xfId="28288"/>
    <cellStyle name="60% - Accent1 26" xfId="28289"/>
    <cellStyle name="60% - Accent1 26 2" xfId="28290"/>
    <cellStyle name="60% - Accent1 27" xfId="28291"/>
    <cellStyle name="60% - Accent1 27 2" xfId="28292"/>
    <cellStyle name="60% - Accent1 28" xfId="28293"/>
    <cellStyle name="60% - Accent1 28 2" xfId="28294"/>
    <cellStyle name="60% - Accent1 29" xfId="28295"/>
    <cellStyle name="60% - Accent1 29 2" xfId="28296"/>
    <cellStyle name="60% - Accent1 3" xfId="751"/>
    <cellStyle name="60% - Accent1 3 2" xfId="1129"/>
    <cellStyle name="60% - Accent1 3 2 2" xfId="28298"/>
    <cellStyle name="60% - Accent1 3 3" xfId="14949"/>
    <cellStyle name="60% - Accent1 3 4" xfId="28297"/>
    <cellStyle name="60% - Accent1 30" xfId="28299"/>
    <cellStyle name="60% - Accent1 30 2" xfId="28300"/>
    <cellStyle name="60% - Accent1 31" xfId="28301"/>
    <cellStyle name="60% - Accent1 31 2" xfId="28302"/>
    <cellStyle name="60% - Accent1 32" xfId="28303"/>
    <cellStyle name="60% - Accent1 32 2" xfId="28304"/>
    <cellStyle name="60% - Accent1 33" xfId="28305"/>
    <cellStyle name="60% - Accent1 33 2" xfId="28306"/>
    <cellStyle name="60% - Accent1 34" xfId="28307"/>
    <cellStyle name="60% - Accent1 34 2" xfId="28308"/>
    <cellStyle name="60% - Accent1 35" xfId="28309"/>
    <cellStyle name="60% - Accent1 35 2" xfId="28310"/>
    <cellStyle name="60% - Accent1 36" xfId="28311"/>
    <cellStyle name="60% - Accent1 36 2" xfId="28312"/>
    <cellStyle name="60% - Accent1 37" xfId="28313"/>
    <cellStyle name="60% - Accent1 37 2" xfId="28314"/>
    <cellStyle name="60% - Accent1 38" xfId="28315"/>
    <cellStyle name="60% - Accent1 38 2" xfId="28316"/>
    <cellStyle name="60% - Accent1 39" xfId="28317"/>
    <cellStyle name="60% - Accent1 39 2" xfId="28318"/>
    <cellStyle name="60% - Accent1 4" xfId="700"/>
    <cellStyle name="60% - Accent1 4 2" xfId="1814"/>
    <cellStyle name="60% - Accent1 4 2 2" xfId="28319"/>
    <cellStyle name="60% - Accent1 4 3" xfId="11791"/>
    <cellStyle name="60% - Accent1 40" xfId="28320"/>
    <cellStyle name="60% - Accent1 40 2" xfId="28321"/>
    <cellStyle name="60% - Accent1 41" xfId="28322"/>
    <cellStyle name="60% - Accent1 41 2" xfId="28323"/>
    <cellStyle name="60% - Accent1 42" xfId="28324"/>
    <cellStyle name="60% - Accent1 42 2" xfId="28325"/>
    <cellStyle name="60% - Accent1 43" xfId="28326"/>
    <cellStyle name="60% - Accent1 43 2" xfId="28327"/>
    <cellStyle name="60% - Accent1 44" xfId="28328"/>
    <cellStyle name="60% - Accent1 44 2" xfId="28329"/>
    <cellStyle name="60% - Accent1 45" xfId="28330"/>
    <cellStyle name="60% - Accent1 45 2" xfId="28331"/>
    <cellStyle name="60% - Accent1 46" xfId="28332"/>
    <cellStyle name="60% - Accent1 46 2" xfId="28333"/>
    <cellStyle name="60% - Accent1 47" xfId="28334"/>
    <cellStyle name="60% - Accent1 47 2" xfId="28335"/>
    <cellStyle name="60% - Accent1 48" xfId="28336"/>
    <cellStyle name="60% - Accent1 48 2" xfId="28337"/>
    <cellStyle name="60% - Accent1 49" xfId="28338"/>
    <cellStyle name="60% - Accent1 49 2" xfId="28339"/>
    <cellStyle name="60% - Accent1 5" xfId="6872"/>
    <cellStyle name="60% - Accent1 5 2" xfId="28341"/>
    <cellStyle name="60% - Accent1 5 3" xfId="28340"/>
    <cellStyle name="60% - Accent1 50" xfId="28342"/>
    <cellStyle name="60% - Accent1 50 2" xfId="28343"/>
    <cellStyle name="60% - Accent1 51" xfId="28344"/>
    <cellStyle name="60% - Accent1 51 2" xfId="28345"/>
    <cellStyle name="60% - Accent1 52" xfId="28346"/>
    <cellStyle name="60% - Accent1 52 2" xfId="28347"/>
    <cellStyle name="60% - Accent1 53" xfId="28348"/>
    <cellStyle name="60% - Accent1 53 2" xfId="28349"/>
    <cellStyle name="60% - Accent1 54" xfId="28350"/>
    <cellStyle name="60% - Accent1 54 2" xfId="28351"/>
    <cellStyle name="60% - Accent1 55" xfId="28352"/>
    <cellStyle name="60% - Accent1 55 2" xfId="28353"/>
    <cellStyle name="60% - Accent1 56" xfId="28354"/>
    <cellStyle name="60% - Accent1 56 2" xfId="28355"/>
    <cellStyle name="60% - Accent1 57" xfId="28356"/>
    <cellStyle name="60% - Accent1 57 2" xfId="28357"/>
    <cellStyle name="60% - Accent1 58" xfId="28358"/>
    <cellStyle name="60% - Accent1 58 2" xfId="28359"/>
    <cellStyle name="60% - Accent1 59" xfId="28360"/>
    <cellStyle name="60% - Accent1 59 2" xfId="28361"/>
    <cellStyle name="60% - Accent1 6" xfId="7088"/>
    <cellStyle name="60% - Accent1 6 2" xfId="28363"/>
    <cellStyle name="60% - Accent1 6 3" xfId="28362"/>
    <cellStyle name="60% - Accent1 60" xfId="28364"/>
    <cellStyle name="60% - Accent1 60 2" xfId="28365"/>
    <cellStyle name="60% - Accent1 61" xfId="28366"/>
    <cellStyle name="60% - Accent1 61 2" xfId="28367"/>
    <cellStyle name="60% - Accent1 62" xfId="28368"/>
    <cellStyle name="60% - Accent1 62 2" xfId="28369"/>
    <cellStyle name="60% - Accent1 63" xfId="28370"/>
    <cellStyle name="60% - Accent1 63 2" xfId="28371"/>
    <cellStyle name="60% - Accent1 64" xfId="28372"/>
    <cellStyle name="60% - Accent1 64 2" xfId="28373"/>
    <cellStyle name="60% - Accent1 65" xfId="28374"/>
    <cellStyle name="60% - Accent1 65 2" xfId="28375"/>
    <cellStyle name="60% - Accent1 66" xfId="28376"/>
    <cellStyle name="60% - Accent1 66 2" xfId="28377"/>
    <cellStyle name="60% - Accent1 67" xfId="28378"/>
    <cellStyle name="60% - Accent1 67 2" xfId="28379"/>
    <cellStyle name="60% - Accent1 68" xfId="28380"/>
    <cellStyle name="60% - Accent1 68 2" xfId="28381"/>
    <cellStyle name="60% - Accent1 69" xfId="28382"/>
    <cellStyle name="60% - Accent1 69 2" xfId="28383"/>
    <cellStyle name="60% - Accent1 7" xfId="7133"/>
    <cellStyle name="60% - Accent1 7 2" xfId="28385"/>
    <cellStyle name="60% - Accent1 7 3" xfId="28384"/>
    <cellStyle name="60% - Accent1 70" xfId="28386"/>
    <cellStyle name="60% - Accent1 70 2" xfId="28387"/>
    <cellStyle name="60% - Accent1 71" xfId="28388"/>
    <cellStyle name="60% - Accent1 71 2" xfId="28389"/>
    <cellStyle name="60% - Accent1 72" xfId="28390"/>
    <cellStyle name="60% - Accent1 72 2" xfId="28391"/>
    <cellStyle name="60% - Accent1 73" xfId="28392"/>
    <cellStyle name="60% - Accent1 73 2" xfId="28393"/>
    <cellStyle name="60% - Accent1 74" xfId="28394"/>
    <cellStyle name="60% - Accent1 74 2" xfId="28395"/>
    <cellStyle name="60% - Accent1 75" xfId="28396"/>
    <cellStyle name="60% - Accent1 75 2" xfId="28397"/>
    <cellStyle name="60% - Accent1 76" xfId="28398"/>
    <cellStyle name="60% - Accent1 76 2" xfId="28399"/>
    <cellStyle name="60% - Accent1 77" xfId="28400"/>
    <cellStyle name="60% - Accent1 77 2" xfId="28401"/>
    <cellStyle name="60% - Accent1 78" xfId="28402"/>
    <cellStyle name="60% - Accent1 78 2" xfId="28403"/>
    <cellStyle name="60% - Accent1 79" xfId="28404"/>
    <cellStyle name="60% - Accent1 79 2" xfId="28405"/>
    <cellStyle name="60% - Accent1 8" xfId="7646"/>
    <cellStyle name="60% - Accent1 8 2" xfId="28407"/>
    <cellStyle name="60% - Accent1 8 3" xfId="28406"/>
    <cellStyle name="60% - Accent1 80" xfId="28408"/>
    <cellStyle name="60% - Accent1 80 2" xfId="28409"/>
    <cellStyle name="60% - Accent1 81" xfId="28410"/>
    <cellStyle name="60% - Accent1 81 2" xfId="28411"/>
    <cellStyle name="60% - Accent1 82" xfId="28412"/>
    <cellStyle name="60% - Accent1 82 2" xfId="28413"/>
    <cellStyle name="60% - Accent1 83" xfId="28414"/>
    <cellStyle name="60% - Accent1 83 2" xfId="28415"/>
    <cellStyle name="60% - Accent1 84" xfId="28416"/>
    <cellStyle name="60% - Accent1 84 2" xfId="28417"/>
    <cellStyle name="60% - Accent1 85" xfId="28418"/>
    <cellStyle name="60% - Accent1 85 2" xfId="28419"/>
    <cellStyle name="60% - Accent1 86" xfId="28420"/>
    <cellStyle name="60% - Accent1 86 2" xfId="28421"/>
    <cellStyle name="60% - Accent1 87" xfId="28422"/>
    <cellStyle name="60% - Accent1 87 2" xfId="28423"/>
    <cellStyle name="60% - Accent1 88" xfId="28424"/>
    <cellStyle name="60% - Accent1 88 2" xfId="28425"/>
    <cellStyle name="60% - Accent1 89" xfId="28426"/>
    <cellStyle name="60% - Accent1 89 2" xfId="28427"/>
    <cellStyle name="60% - Accent1 9" xfId="7460"/>
    <cellStyle name="60% - Accent1 9 2" xfId="28429"/>
    <cellStyle name="60% - Accent1 9 3" xfId="28428"/>
    <cellStyle name="60% - Accent1 90" xfId="28430"/>
    <cellStyle name="60% - Accent1 90 2" xfId="28431"/>
    <cellStyle name="60% - Accent1 91" xfId="28432"/>
    <cellStyle name="60% - Accent1 91 2" xfId="28433"/>
    <cellStyle name="60% - Accent1 92" xfId="28434"/>
    <cellStyle name="60% - Accent1 92 2" xfId="28435"/>
    <cellStyle name="60% - Accent1 93" xfId="28436"/>
    <cellStyle name="60% - Accent1 93 2" xfId="28437"/>
    <cellStyle name="60% - Accent1 94" xfId="28438"/>
    <cellStyle name="60% - Accent1 94 2" xfId="28439"/>
    <cellStyle name="60% - Accent1 95" xfId="28440"/>
    <cellStyle name="60% - Accent1 95 2" xfId="28441"/>
    <cellStyle name="60% - Accent1 96" xfId="28442"/>
    <cellStyle name="60% - Accent1 96 2" xfId="28443"/>
    <cellStyle name="60% - Accent1 97" xfId="28444"/>
    <cellStyle name="60% - Accent1 97 2" xfId="28445"/>
    <cellStyle name="60% - Accent1 98" xfId="28446"/>
    <cellStyle name="60% - Accent1 98 2" xfId="28447"/>
    <cellStyle name="60% - Accent1 99" xfId="28448"/>
    <cellStyle name="60% - Accent1 99 2" xfId="28449"/>
    <cellStyle name="60% - Accent2 10" xfId="7555"/>
    <cellStyle name="60% - Accent2 10 2" xfId="28451"/>
    <cellStyle name="60% - Accent2 10 3" xfId="28450"/>
    <cellStyle name="60% - Accent2 100" xfId="28452"/>
    <cellStyle name="60% - Accent2 100 2" xfId="28453"/>
    <cellStyle name="60% - Accent2 101" xfId="28454"/>
    <cellStyle name="60% - Accent2 101 2" xfId="28455"/>
    <cellStyle name="60% - Accent2 102" xfId="28456"/>
    <cellStyle name="60% - Accent2 102 2" xfId="28457"/>
    <cellStyle name="60% - Accent2 103" xfId="28458"/>
    <cellStyle name="60% - Accent2 103 2" xfId="28459"/>
    <cellStyle name="60% - Accent2 104" xfId="28460"/>
    <cellStyle name="60% - Accent2 104 2" xfId="28461"/>
    <cellStyle name="60% - Accent2 105" xfId="28462"/>
    <cellStyle name="60% - Accent2 105 2" xfId="28463"/>
    <cellStyle name="60% - Accent2 106" xfId="28464"/>
    <cellStyle name="60% - Accent2 106 2" xfId="28465"/>
    <cellStyle name="60% - Accent2 107" xfId="28466"/>
    <cellStyle name="60% - Accent2 107 2" xfId="28467"/>
    <cellStyle name="60% - Accent2 108" xfId="28468"/>
    <cellStyle name="60% - Accent2 108 2" xfId="28469"/>
    <cellStyle name="60% - Accent2 109" xfId="28470"/>
    <cellStyle name="60% - Accent2 109 2" xfId="28471"/>
    <cellStyle name="60% - Accent2 11" xfId="7757"/>
    <cellStyle name="60% - Accent2 11 2" xfId="28473"/>
    <cellStyle name="60% - Accent2 11 3" xfId="28472"/>
    <cellStyle name="60% - Accent2 110" xfId="28474"/>
    <cellStyle name="60% - Accent2 110 2" xfId="28475"/>
    <cellStyle name="60% - Accent2 111" xfId="28476"/>
    <cellStyle name="60% - Accent2 111 2" xfId="28477"/>
    <cellStyle name="60% - Accent2 112" xfId="28478"/>
    <cellStyle name="60% - Accent2 112 2" xfId="28479"/>
    <cellStyle name="60% - Accent2 113" xfId="28480"/>
    <cellStyle name="60% - Accent2 113 2" xfId="28481"/>
    <cellStyle name="60% - Accent2 114" xfId="28482"/>
    <cellStyle name="60% - Accent2 114 2" xfId="28483"/>
    <cellStyle name="60% - Accent2 115" xfId="28484"/>
    <cellStyle name="60% - Accent2 115 2" xfId="28485"/>
    <cellStyle name="60% - Accent2 116" xfId="28486"/>
    <cellStyle name="60% - Accent2 116 2" xfId="28487"/>
    <cellStyle name="60% - Accent2 117" xfId="28488"/>
    <cellStyle name="60% - Accent2 117 2" xfId="28489"/>
    <cellStyle name="60% - Accent2 118" xfId="28490"/>
    <cellStyle name="60% - Accent2 118 2" xfId="28491"/>
    <cellStyle name="60% - Accent2 119" xfId="28492"/>
    <cellStyle name="60% - Accent2 119 2" xfId="28493"/>
    <cellStyle name="60% - Accent2 12" xfId="6909"/>
    <cellStyle name="60% - Accent2 12 2" xfId="28495"/>
    <cellStyle name="60% - Accent2 12 3" xfId="28494"/>
    <cellStyle name="60% - Accent2 120" xfId="28496"/>
    <cellStyle name="60% - Accent2 120 2" xfId="28497"/>
    <cellStyle name="60% - Accent2 121" xfId="28498"/>
    <cellStyle name="60% - Accent2 121 2" xfId="28499"/>
    <cellStyle name="60% - Accent2 122" xfId="28500"/>
    <cellStyle name="60% - Accent2 122 2" xfId="28501"/>
    <cellStyle name="60% - Accent2 123" xfId="28502"/>
    <cellStyle name="60% - Accent2 123 2" xfId="28503"/>
    <cellStyle name="60% - Accent2 124" xfId="28504"/>
    <cellStyle name="60% - Accent2 124 2" xfId="28505"/>
    <cellStyle name="60% - Accent2 125" xfId="28506"/>
    <cellStyle name="60% - Accent2 125 2" xfId="28507"/>
    <cellStyle name="60% - Accent2 126" xfId="28508"/>
    <cellStyle name="60% - Accent2 126 2" xfId="28509"/>
    <cellStyle name="60% - Accent2 127" xfId="28510"/>
    <cellStyle name="60% - Accent2 127 2" xfId="28511"/>
    <cellStyle name="60% - Accent2 128" xfId="28512"/>
    <cellStyle name="60% - Accent2 128 2" xfId="28513"/>
    <cellStyle name="60% - Accent2 129" xfId="28514"/>
    <cellStyle name="60% - Accent2 129 2" xfId="28515"/>
    <cellStyle name="60% - Accent2 13" xfId="7384"/>
    <cellStyle name="60% - Accent2 13 2" xfId="28517"/>
    <cellStyle name="60% - Accent2 13 3" xfId="28516"/>
    <cellStyle name="60% - Accent2 130" xfId="28518"/>
    <cellStyle name="60% - Accent2 130 2" xfId="28519"/>
    <cellStyle name="60% - Accent2 131" xfId="28520"/>
    <cellStyle name="60% - Accent2 131 2" xfId="28521"/>
    <cellStyle name="60% - Accent2 132" xfId="28522"/>
    <cellStyle name="60% - Accent2 132 2" xfId="28523"/>
    <cellStyle name="60% - Accent2 133" xfId="28524"/>
    <cellStyle name="60% - Accent2 133 2" xfId="28525"/>
    <cellStyle name="60% - Accent2 134" xfId="28526"/>
    <cellStyle name="60% - Accent2 134 2" xfId="28527"/>
    <cellStyle name="60% - Accent2 135" xfId="28528"/>
    <cellStyle name="60% - Accent2 135 2" xfId="28529"/>
    <cellStyle name="60% - Accent2 136" xfId="28530"/>
    <cellStyle name="60% - Accent2 136 2" xfId="28531"/>
    <cellStyle name="60% - Accent2 137" xfId="28532"/>
    <cellStyle name="60% - Accent2 137 2" xfId="28533"/>
    <cellStyle name="60% - Accent2 138" xfId="28534"/>
    <cellStyle name="60% - Accent2 138 2" xfId="28535"/>
    <cellStyle name="60% - Accent2 139" xfId="28536"/>
    <cellStyle name="60% - Accent2 139 2" xfId="28537"/>
    <cellStyle name="60% - Accent2 14" xfId="28538"/>
    <cellStyle name="60% - Accent2 14 2" xfId="28539"/>
    <cellStyle name="60% - Accent2 140" xfId="28540"/>
    <cellStyle name="60% - Accent2 140 2" xfId="28541"/>
    <cellStyle name="60% - Accent2 141" xfId="28542"/>
    <cellStyle name="60% - Accent2 141 2" xfId="28543"/>
    <cellStyle name="60% - Accent2 142" xfId="28544"/>
    <cellStyle name="60% - Accent2 142 2" xfId="28545"/>
    <cellStyle name="60% - Accent2 143" xfId="28546"/>
    <cellStyle name="60% - Accent2 143 2" xfId="28547"/>
    <cellStyle name="60% - Accent2 144" xfId="28548"/>
    <cellStyle name="60% - Accent2 144 2" xfId="28549"/>
    <cellStyle name="60% - Accent2 145" xfId="28550"/>
    <cellStyle name="60% - Accent2 145 2" xfId="28551"/>
    <cellStyle name="60% - Accent2 146" xfId="28552"/>
    <cellStyle name="60% - Accent2 146 2" xfId="28553"/>
    <cellStyle name="60% - Accent2 147" xfId="28554"/>
    <cellStyle name="60% - Accent2 147 2" xfId="28555"/>
    <cellStyle name="60% - Accent2 148" xfId="28556"/>
    <cellStyle name="60% - Accent2 148 2" xfId="28557"/>
    <cellStyle name="60% - Accent2 149" xfId="28558"/>
    <cellStyle name="60% - Accent2 149 2" xfId="28559"/>
    <cellStyle name="60% - Accent2 15" xfId="28560"/>
    <cellStyle name="60% - Accent2 15 2" xfId="28561"/>
    <cellStyle name="60% - Accent2 150" xfId="28562"/>
    <cellStyle name="60% - Accent2 150 2" xfId="28563"/>
    <cellStyle name="60% - Accent2 151" xfId="28564"/>
    <cellStyle name="60% - Accent2 151 2" xfId="28565"/>
    <cellStyle name="60% - Accent2 152" xfId="28566"/>
    <cellStyle name="60% - Accent2 152 2" xfId="28567"/>
    <cellStyle name="60% - Accent2 153" xfId="28568"/>
    <cellStyle name="60% - Accent2 153 2" xfId="28569"/>
    <cellStyle name="60% - Accent2 154" xfId="28570"/>
    <cellStyle name="60% - Accent2 154 2" xfId="28571"/>
    <cellStyle name="60% - Accent2 155" xfId="28572"/>
    <cellStyle name="60% - Accent2 155 2" xfId="28573"/>
    <cellStyle name="60% - Accent2 156" xfId="28574"/>
    <cellStyle name="60% - Accent2 156 2" xfId="28575"/>
    <cellStyle name="60% - Accent2 157" xfId="28576"/>
    <cellStyle name="60% - Accent2 157 2" xfId="28577"/>
    <cellStyle name="60% - Accent2 158" xfId="28578"/>
    <cellStyle name="60% - Accent2 158 2" xfId="28579"/>
    <cellStyle name="60% - Accent2 159" xfId="28580"/>
    <cellStyle name="60% - Accent2 159 2" xfId="28581"/>
    <cellStyle name="60% - Accent2 16" xfId="28582"/>
    <cellStyle name="60% - Accent2 16 2" xfId="28583"/>
    <cellStyle name="60% - Accent2 160" xfId="28584"/>
    <cellStyle name="60% - Accent2 160 2" xfId="28585"/>
    <cellStyle name="60% - Accent2 161" xfId="28586"/>
    <cellStyle name="60% - Accent2 161 2" xfId="28587"/>
    <cellStyle name="60% - Accent2 162" xfId="28588"/>
    <cellStyle name="60% - Accent2 162 2" xfId="28589"/>
    <cellStyle name="60% - Accent2 163" xfId="28590"/>
    <cellStyle name="60% - Accent2 163 2" xfId="28591"/>
    <cellStyle name="60% - Accent2 164" xfId="28592"/>
    <cellStyle name="60% - Accent2 164 2" xfId="28593"/>
    <cellStyle name="60% - Accent2 165" xfId="28594"/>
    <cellStyle name="60% - Accent2 165 2" xfId="28595"/>
    <cellStyle name="60% - Accent2 166" xfId="28596"/>
    <cellStyle name="60% - Accent2 166 2" xfId="28597"/>
    <cellStyle name="60% - Accent2 167" xfId="28598"/>
    <cellStyle name="60% - Accent2 167 2" xfId="28599"/>
    <cellStyle name="60% - Accent2 168" xfId="28600"/>
    <cellStyle name="60% - Accent2 168 2" xfId="28601"/>
    <cellStyle name="60% - Accent2 169" xfId="28602"/>
    <cellStyle name="60% - Accent2 169 2" xfId="28603"/>
    <cellStyle name="60% - Accent2 17" xfId="28604"/>
    <cellStyle name="60% - Accent2 17 2" xfId="28605"/>
    <cellStyle name="60% - Accent2 170" xfId="28606"/>
    <cellStyle name="60% - Accent2 170 2" xfId="28607"/>
    <cellStyle name="60% - Accent2 171" xfId="28608"/>
    <cellStyle name="60% - Accent2 171 2" xfId="28609"/>
    <cellStyle name="60% - Accent2 172" xfId="28610"/>
    <cellStyle name="60% - Accent2 172 2" xfId="28611"/>
    <cellStyle name="60% - Accent2 173" xfId="28612"/>
    <cellStyle name="60% - Accent2 173 2" xfId="28613"/>
    <cellStyle name="60% - Accent2 174" xfId="28614"/>
    <cellStyle name="60% - Accent2 174 2" xfId="28615"/>
    <cellStyle name="60% - Accent2 175" xfId="28616"/>
    <cellStyle name="60% - Accent2 175 2" xfId="28617"/>
    <cellStyle name="60% - Accent2 176" xfId="28618"/>
    <cellStyle name="60% - Accent2 176 2" xfId="28619"/>
    <cellStyle name="60% - Accent2 177" xfId="28620"/>
    <cellStyle name="60% - Accent2 177 2" xfId="28621"/>
    <cellStyle name="60% - Accent2 178" xfId="28622"/>
    <cellStyle name="60% - Accent2 178 2" xfId="28623"/>
    <cellStyle name="60% - Accent2 179" xfId="28624"/>
    <cellStyle name="60% - Accent2 179 2" xfId="28625"/>
    <cellStyle name="60% - Accent2 18" xfId="28626"/>
    <cellStyle name="60% - Accent2 18 2" xfId="28627"/>
    <cellStyle name="60% - Accent2 180" xfId="28628"/>
    <cellStyle name="60% - Accent2 180 2" xfId="28629"/>
    <cellStyle name="60% - Accent2 181" xfId="28630"/>
    <cellStyle name="60% - Accent2 181 2" xfId="28631"/>
    <cellStyle name="60% - Accent2 182" xfId="28632"/>
    <cellStyle name="60% - Accent2 182 2" xfId="28633"/>
    <cellStyle name="60% - Accent2 183" xfId="28634"/>
    <cellStyle name="60% - Accent2 183 2" xfId="28635"/>
    <cellStyle name="60% - Accent2 184" xfId="28636"/>
    <cellStyle name="60% - Accent2 184 2" xfId="28637"/>
    <cellStyle name="60% - Accent2 185" xfId="28638"/>
    <cellStyle name="60% - Accent2 185 2" xfId="28639"/>
    <cellStyle name="60% - Accent2 186" xfId="28640"/>
    <cellStyle name="60% - Accent2 186 2" xfId="28641"/>
    <cellStyle name="60% - Accent2 187" xfId="28642"/>
    <cellStyle name="60% - Accent2 187 2" xfId="28643"/>
    <cellStyle name="60% - Accent2 188" xfId="28644"/>
    <cellStyle name="60% - Accent2 188 2" xfId="28645"/>
    <cellStyle name="60% - Accent2 189" xfId="28646"/>
    <cellStyle name="60% - Accent2 189 2" xfId="28647"/>
    <cellStyle name="60% - Accent2 19" xfId="28648"/>
    <cellStyle name="60% - Accent2 19 2" xfId="28649"/>
    <cellStyle name="60% - Accent2 190" xfId="28650"/>
    <cellStyle name="60% - Accent2 190 2" xfId="28651"/>
    <cellStyle name="60% - Accent2 191" xfId="28652"/>
    <cellStyle name="60% - Accent2 191 2" xfId="28653"/>
    <cellStyle name="60% - Accent2 192" xfId="28654"/>
    <cellStyle name="60% - Accent2 192 2" xfId="28655"/>
    <cellStyle name="60% - Accent2 193" xfId="28656"/>
    <cellStyle name="60% - Accent2 194" xfId="28657"/>
    <cellStyle name="60% - Accent2 195" xfId="28658"/>
    <cellStyle name="60% - Accent2 196" xfId="28659"/>
    <cellStyle name="60% - Accent2 197" xfId="28660"/>
    <cellStyle name="60% - Accent2 198" xfId="28661"/>
    <cellStyle name="60% - Accent2 199" xfId="28662"/>
    <cellStyle name="60% - Accent2 2" xfId="172"/>
    <cellStyle name="60% - Accent2 2 10" xfId="7192"/>
    <cellStyle name="60% - Accent2 2 11" xfId="7150"/>
    <cellStyle name="60% - Accent2 2 12" xfId="7788"/>
    <cellStyle name="60% - Accent2 2 13" xfId="9949"/>
    <cellStyle name="60% - Accent2 2 2" xfId="752"/>
    <cellStyle name="60% - Accent2 2 2 2" xfId="974"/>
    <cellStyle name="60% - Accent2 2 2 3" xfId="11846"/>
    <cellStyle name="60% - Accent2 2 3" xfId="1303"/>
    <cellStyle name="60% - Accent2 2 4" xfId="7226"/>
    <cellStyle name="60% - Accent2 2 5" xfId="7271"/>
    <cellStyle name="60% - Accent2 2 6" xfId="6737"/>
    <cellStyle name="60% - Accent2 2 7" xfId="7726"/>
    <cellStyle name="60% - Accent2 2 8" xfId="7165"/>
    <cellStyle name="60% - Accent2 2 9" xfId="7126"/>
    <cellStyle name="60% - Accent2 20" xfId="28663"/>
    <cellStyle name="60% - Accent2 20 2" xfId="28664"/>
    <cellStyle name="60% - Accent2 200" xfId="28665"/>
    <cellStyle name="60% - Accent2 201" xfId="28666"/>
    <cellStyle name="60% - Accent2 202" xfId="28667"/>
    <cellStyle name="60% - Accent2 203" xfId="28668"/>
    <cellStyle name="60% - Accent2 204" xfId="28669"/>
    <cellStyle name="60% - Accent2 205" xfId="28670"/>
    <cellStyle name="60% - Accent2 206" xfId="28671"/>
    <cellStyle name="60% - Accent2 207" xfId="28672"/>
    <cellStyle name="60% - Accent2 208" xfId="28673"/>
    <cellStyle name="60% - Accent2 209" xfId="28674"/>
    <cellStyle name="60% - Accent2 21" xfId="28675"/>
    <cellStyle name="60% - Accent2 21 2" xfId="28676"/>
    <cellStyle name="60% - Accent2 210" xfId="28677"/>
    <cellStyle name="60% - Accent2 211" xfId="28678"/>
    <cellStyle name="60% - Accent2 212" xfId="28679"/>
    <cellStyle name="60% - Accent2 213" xfId="28680"/>
    <cellStyle name="60% - Accent2 214" xfId="28681"/>
    <cellStyle name="60% - Accent2 215" xfId="28682"/>
    <cellStyle name="60% - Accent2 216" xfId="28683"/>
    <cellStyle name="60% - Accent2 217" xfId="28684"/>
    <cellStyle name="60% - Accent2 218" xfId="28685"/>
    <cellStyle name="60% - Accent2 219" xfId="28686"/>
    <cellStyle name="60% - Accent2 22" xfId="28687"/>
    <cellStyle name="60% - Accent2 22 2" xfId="28688"/>
    <cellStyle name="60% - Accent2 220" xfId="28689"/>
    <cellStyle name="60% - Accent2 221" xfId="28690"/>
    <cellStyle name="60% - Accent2 222" xfId="28691"/>
    <cellStyle name="60% - Accent2 223" xfId="28692"/>
    <cellStyle name="60% - Accent2 224" xfId="28693"/>
    <cellStyle name="60% - Accent2 225" xfId="28694"/>
    <cellStyle name="60% - Accent2 226" xfId="28695"/>
    <cellStyle name="60% - Accent2 227" xfId="28696"/>
    <cellStyle name="60% - Accent2 228" xfId="28697"/>
    <cellStyle name="60% - Accent2 229" xfId="28698"/>
    <cellStyle name="60% - Accent2 23" xfId="28699"/>
    <cellStyle name="60% - Accent2 23 2" xfId="28700"/>
    <cellStyle name="60% - Accent2 230" xfId="28701"/>
    <cellStyle name="60% - Accent2 231" xfId="28702"/>
    <cellStyle name="60% - Accent2 232" xfId="28703"/>
    <cellStyle name="60% - Accent2 233" xfId="28704"/>
    <cellStyle name="60% - Accent2 234" xfId="28705"/>
    <cellStyle name="60% - Accent2 235" xfId="28706"/>
    <cellStyle name="60% - Accent2 236" xfId="28707"/>
    <cellStyle name="60% - Accent2 237" xfId="28708"/>
    <cellStyle name="60% - Accent2 238" xfId="28709"/>
    <cellStyle name="60% - Accent2 239" xfId="28710"/>
    <cellStyle name="60% - Accent2 24" xfId="28711"/>
    <cellStyle name="60% - Accent2 24 2" xfId="28712"/>
    <cellStyle name="60% - Accent2 240" xfId="28713"/>
    <cellStyle name="60% - Accent2 241" xfId="28714"/>
    <cellStyle name="60% - Accent2 242" xfId="28715"/>
    <cellStyle name="60% - Accent2 243" xfId="28716"/>
    <cellStyle name="60% - Accent2 244" xfId="28717"/>
    <cellStyle name="60% - Accent2 245" xfId="28718"/>
    <cellStyle name="60% - Accent2 246" xfId="28719"/>
    <cellStyle name="60% - Accent2 247" xfId="28720"/>
    <cellStyle name="60% - Accent2 248" xfId="28721"/>
    <cellStyle name="60% - Accent2 249" xfId="28722"/>
    <cellStyle name="60% - Accent2 25" xfId="28723"/>
    <cellStyle name="60% - Accent2 25 2" xfId="28724"/>
    <cellStyle name="60% - Accent2 250" xfId="28725"/>
    <cellStyle name="60% - Accent2 251" xfId="28726"/>
    <cellStyle name="60% - Accent2 252" xfId="28727"/>
    <cellStyle name="60% - Accent2 253" xfId="28728"/>
    <cellStyle name="60% - Accent2 254" xfId="28729"/>
    <cellStyle name="60% - Accent2 255" xfId="28730"/>
    <cellStyle name="60% - Accent2 256" xfId="28731"/>
    <cellStyle name="60% - Accent2 257" xfId="28732"/>
    <cellStyle name="60% - Accent2 26" xfId="28733"/>
    <cellStyle name="60% - Accent2 26 2" xfId="28734"/>
    <cellStyle name="60% - Accent2 27" xfId="28735"/>
    <cellStyle name="60% - Accent2 27 2" xfId="28736"/>
    <cellStyle name="60% - Accent2 28" xfId="28737"/>
    <cellStyle name="60% - Accent2 28 2" xfId="28738"/>
    <cellStyle name="60% - Accent2 29" xfId="28739"/>
    <cellStyle name="60% - Accent2 29 2" xfId="28740"/>
    <cellStyle name="60% - Accent2 3" xfId="753"/>
    <cellStyle name="60% - Accent2 3 2" xfId="1051"/>
    <cellStyle name="60% - Accent2 3 2 2" xfId="28742"/>
    <cellStyle name="60% - Accent2 3 3" xfId="14950"/>
    <cellStyle name="60% - Accent2 3 4" xfId="28741"/>
    <cellStyle name="60% - Accent2 30" xfId="28743"/>
    <cellStyle name="60% - Accent2 30 2" xfId="28744"/>
    <cellStyle name="60% - Accent2 31" xfId="28745"/>
    <cellStyle name="60% - Accent2 31 2" xfId="28746"/>
    <cellStyle name="60% - Accent2 32" xfId="28747"/>
    <cellStyle name="60% - Accent2 32 2" xfId="28748"/>
    <cellStyle name="60% - Accent2 33" xfId="28749"/>
    <cellStyle name="60% - Accent2 33 2" xfId="28750"/>
    <cellStyle name="60% - Accent2 34" xfId="28751"/>
    <cellStyle name="60% - Accent2 34 2" xfId="28752"/>
    <cellStyle name="60% - Accent2 35" xfId="28753"/>
    <cellStyle name="60% - Accent2 35 2" xfId="28754"/>
    <cellStyle name="60% - Accent2 36" xfId="28755"/>
    <cellStyle name="60% - Accent2 36 2" xfId="28756"/>
    <cellStyle name="60% - Accent2 37" xfId="28757"/>
    <cellStyle name="60% - Accent2 37 2" xfId="28758"/>
    <cellStyle name="60% - Accent2 38" xfId="28759"/>
    <cellStyle name="60% - Accent2 38 2" xfId="28760"/>
    <cellStyle name="60% - Accent2 39" xfId="28761"/>
    <cellStyle name="60% - Accent2 39 2" xfId="28762"/>
    <cellStyle name="60% - Accent2 4" xfId="704"/>
    <cellStyle name="60% - Accent2 4 2" xfId="882"/>
    <cellStyle name="60% - Accent2 4 2 2" xfId="28763"/>
    <cellStyle name="60% - Accent2 4 3" xfId="11795"/>
    <cellStyle name="60% - Accent2 40" xfId="28764"/>
    <cellStyle name="60% - Accent2 40 2" xfId="28765"/>
    <cellStyle name="60% - Accent2 41" xfId="28766"/>
    <cellStyle name="60% - Accent2 41 2" xfId="28767"/>
    <cellStyle name="60% - Accent2 42" xfId="28768"/>
    <cellStyle name="60% - Accent2 42 2" xfId="28769"/>
    <cellStyle name="60% - Accent2 43" xfId="28770"/>
    <cellStyle name="60% - Accent2 43 2" xfId="28771"/>
    <cellStyle name="60% - Accent2 44" xfId="28772"/>
    <cellStyle name="60% - Accent2 44 2" xfId="28773"/>
    <cellStyle name="60% - Accent2 45" xfId="28774"/>
    <cellStyle name="60% - Accent2 45 2" xfId="28775"/>
    <cellStyle name="60% - Accent2 46" xfId="28776"/>
    <cellStyle name="60% - Accent2 46 2" xfId="28777"/>
    <cellStyle name="60% - Accent2 47" xfId="28778"/>
    <cellStyle name="60% - Accent2 47 2" xfId="28779"/>
    <cellStyle name="60% - Accent2 48" xfId="28780"/>
    <cellStyle name="60% - Accent2 48 2" xfId="28781"/>
    <cellStyle name="60% - Accent2 49" xfId="28782"/>
    <cellStyle name="60% - Accent2 49 2" xfId="28783"/>
    <cellStyle name="60% - Accent2 5" xfId="7206"/>
    <cellStyle name="60% - Accent2 5 2" xfId="28785"/>
    <cellStyle name="60% - Accent2 5 3" xfId="28784"/>
    <cellStyle name="60% - Accent2 50" xfId="28786"/>
    <cellStyle name="60% - Accent2 50 2" xfId="28787"/>
    <cellStyle name="60% - Accent2 51" xfId="28788"/>
    <cellStyle name="60% - Accent2 51 2" xfId="28789"/>
    <cellStyle name="60% - Accent2 52" xfId="28790"/>
    <cellStyle name="60% - Accent2 52 2" xfId="28791"/>
    <cellStyle name="60% - Accent2 53" xfId="28792"/>
    <cellStyle name="60% - Accent2 53 2" xfId="28793"/>
    <cellStyle name="60% - Accent2 54" xfId="28794"/>
    <cellStyle name="60% - Accent2 54 2" xfId="28795"/>
    <cellStyle name="60% - Accent2 55" xfId="28796"/>
    <cellStyle name="60% - Accent2 55 2" xfId="28797"/>
    <cellStyle name="60% - Accent2 56" xfId="28798"/>
    <cellStyle name="60% - Accent2 56 2" xfId="28799"/>
    <cellStyle name="60% - Accent2 57" xfId="28800"/>
    <cellStyle name="60% - Accent2 57 2" xfId="28801"/>
    <cellStyle name="60% - Accent2 58" xfId="28802"/>
    <cellStyle name="60% - Accent2 58 2" xfId="28803"/>
    <cellStyle name="60% - Accent2 59" xfId="28804"/>
    <cellStyle name="60% - Accent2 59 2" xfId="28805"/>
    <cellStyle name="60% - Accent2 6" xfId="7507"/>
    <cellStyle name="60% - Accent2 6 2" xfId="28807"/>
    <cellStyle name="60% - Accent2 6 3" xfId="28806"/>
    <cellStyle name="60% - Accent2 60" xfId="28808"/>
    <cellStyle name="60% - Accent2 60 2" xfId="28809"/>
    <cellStyle name="60% - Accent2 61" xfId="28810"/>
    <cellStyle name="60% - Accent2 61 2" xfId="28811"/>
    <cellStyle name="60% - Accent2 62" xfId="28812"/>
    <cellStyle name="60% - Accent2 62 2" xfId="28813"/>
    <cellStyle name="60% - Accent2 63" xfId="28814"/>
    <cellStyle name="60% - Accent2 63 2" xfId="28815"/>
    <cellStyle name="60% - Accent2 64" xfId="28816"/>
    <cellStyle name="60% - Accent2 64 2" xfId="28817"/>
    <cellStyle name="60% - Accent2 65" xfId="28818"/>
    <cellStyle name="60% - Accent2 65 2" xfId="28819"/>
    <cellStyle name="60% - Accent2 66" xfId="28820"/>
    <cellStyle name="60% - Accent2 66 2" xfId="28821"/>
    <cellStyle name="60% - Accent2 67" xfId="28822"/>
    <cellStyle name="60% - Accent2 67 2" xfId="28823"/>
    <cellStyle name="60% - Accent2 68" xfId="28824"/>
    <cellStyle name="60% - Accent2 68 2" xfId="28825"/>
    <cellStyle name="60% - Accent2 69" xfId="28826"/>
    <cellStyle name="60% - Accent2 69 2" xfId="28827"/>
    <cellStyle name="60% - Accent2 7" xfId="7110"/>
    <cellStyle name="60% - Accent2 7 2" xfId="28829"/>
    <cellStyle name="60% - Accent2 7 3" xfId="28828"/>
    <cellStyle name="60% - Accent2 70" xfId="28830"/>
    <cellStyle name="60% - Accent2 70 2" xfId="28831"/>
    <cellStyle name="60% - Accent2 71" xfId="28832"/>
    <cellStyle name="60% - Accent2 71 2" xfId="28833"/>
    <cellStyle name="60% - Accent2 72" xfId="28834"/>
    <cellStyle name="60% - Accent2 72 2" xfId="28835"/>
    <cellStyle name="60% - Accent2 73" xfId="28836"/>
    <cellStyle name="60% - Accent2 73 2" xfId="28837"/>
    <cellStyle name="60% - Accent2 74" xfId="28838"/>
    <cellStyle name="60% - Accent2 74 2" xfId="28839"/>
    <cellStyle name="60% - Accent2 75" xfId="28840"/>
    <cellStyle name="60% - Accent2 75 2" xfId="28841"/>
    <cellStyle name="60% - Accent2 76" xfId="28842"/>
    <cellStyle name="60% - Accent2 76 2" xfId="28843"/>
    <cellStyle name="60% - Accent2 77" xfId="28844"/>
    <cellStyle name="60% - Accent2 77 2" xfId="28845"/>
    <cellStyle name="60% - Accent2 78" xfId="28846"/>
    <cellStyle name="60% - Accent2 78 2" xfId="28847"/>
    <cellStyle name="60% - Accent2 79" xfId="28848"/>
    <cellStyle name="60% - Accent2 79 2" xfId="28849"/>
    <cellStyle name="60% - Accent2 8" xfId="6844"/>
    <cellStyle name="60% - Accent2 8 2" xfId="28851"/>
    <cellStyle name="60% - Accent2 8 3" xfId="28850"/>
    <cellStyle name="60% - Accent2 80" xfId="28852"/>
    <cellStyle name="60% - Accent2 80 2" xfId="28853"/>
    <cellStyle name="60% - Accent2 81" xfId="28854"/>
    <cellStyle name="60% - Accent2 81 2" xfId="28855"/>
    <cellStyle name="60% - Accent2 82" xfId="28856"/>
    <cellStyle name="60% - Accent2 82 2" xfId="28857"/>
    <cellStyle name="60% - Accent2 83" xfId="28858"/>
    <cellStyle name="60% - Accent2 83 2" xfId="28859"/>
    <cellStyle name="60% - Accent2 84" xfId="28860"/>
    <cellStyle name="60% - Accent2 84 2" xfId="28861"/>
    <cellStyle name="60% - Accent2 85" xfId="28862"/>
    <cellStyle name="60% - Accent2 85 2" xfId="28863"/>
    <cellStyle name="60% - Accent2 86" xfId="28864"/>
    <cellStyle name="60% - Accent2 86 2" xfId="28865"/>
    <cellStyle name="60% - Accent2 87" xfId="28866"/>
    <cellStyle name="60% - Accent2 87 2" xfId="28867"/>
    <cellStyle name="60% - Accent2 88" xfId="28868"/>
    <cellStyle name="60% - Accent2 88 2" xfId="28869"/>
    <cellStyle name="60% - Accent2 89" xfId="28870"/>
    <cellStyle name="60% - Accent2 89 2" xfId="28871"/>
    <cellStyle name="60% - Accent2 9" xfId="6745"/>
    <cellStyle name="60% - Accent2 9 2" xfId="28873"/>
    <cellStyle name="60% - Accent2 9 3" xfId="28872"/>
    <cellStyle name="60% - Accent2 90" xfId="28874"/>
    <cellStyle name="60% - Accent2 90 2" xfId="28875"/>
    <cellStyle name="60% - Accent2 91" xfId="28876"/>
    <cellStyle name="60% - Accent2 91 2" xfId="28877"/>
    <cellStyle name="60% - Accent2 92" xfId="28878"/>
    <cellStyle name="60% - Accent2 92 2" xfId="28879"/>
    <cellStyle name="60% - Accent2 93" xfId="28880"/>
    <cellStyle name="60% - Accent2 93 2" xfId="28881"/>
    <cellStyle name="60% - Accent2 94" xfId="28882"/>
    <cellStyle name="60% - Accent2 94 2" xfId="28883"/>
    <cellStyle name="60% - Accent2 95" xfId="28884"/>
    <cellStyle name="60% - Accent2 95 2" xfId="28885"/>
    <cellStyle name="60% - Accent2 96" xfId="28886"/>
    <cellStyle name="60% - Accent2 96 2" xfId="28887"/>
    <cellStyle name="60% - Accent2 97" xfId="28888"/>
    <cellStyle name="60% - Accent2 97 2" xfId="28889"/>
    <cellStyle name="60% - Accent2 98" xfId="28890"/>
    <cellStyle name="60% - Accent2 98 2" xfId="28891"/>
    <cellStyle name="60% - Accent2 99" xfId="28892"/>
    <cellStyle name="60% - Accent2 99 2" xfId="28893"/>
    <cellStyle name="60% - Accent3 10" xfId="6942"/>
    <cellStyle name="60% - Accent3 10 2" xfId="28895"/>
    <cellStyle name="60% - Accent3 10 3" xfId="28894"/>
    <cellStyle name="60% - Accent3 100" xfId="28896"/>
    <cellStyle name="60% - Accent3 100 2" xfId="28897"/>
    <cellStyle name="60% - Accent3 101" xfId="28898"/>
    <cellStyle name="60% - Accent3 101 2" xfId="28899"/>
    <cellStyle name="60% - Accent3 102" xfId="28900"/>
    <cellStyle name="60% - Accent3 102 2" xfId="28901"/>
    <cellStyle name="60% - Accent3 103" xfId="28902"/>
    <cellStyle name="60% - Accent3 103 2" xfId="28903"/>
    <cellStyle name="60% - Accent3 104" xfId="28904"/>
    <cellStyle name="60% - Accent3 104 2" xfId="28905"/>
    <cellStyle name="60% - Accent3 105" xfId="28906"/>
    <cellStyle name="60% - Accent3 105 2" xfId="28907"/>
    <cellStyle name="60% - Accent3 106" xfId="28908"/>
    <cellStyle name="60% - Accent3 106 2" xfId="28909"/>
    <cellStyle name="60% - Accent3 107" xfId="28910"/>
    <cellStyle name="60% - Accent3 107 2" xfId="28911"/>
    <cellStyle name="60% - Accent3 108" xfId="28912"/>
    <cellStyle name="60% - Accent3 108 2" xfId="28913"/>
    <cellStyle name="60% - Accent3 109" xfId="28914"/>
    <cellStyle name="60% - Accent3 109 2" xfId="28915"/>
    <cellStyle name="60% - Accent3 11" xfId="7758"/>
    <cellStyle name="60% - Accent3 11 2" xfId="28917"/>
    <cellStyle name="60% - Accent3 11 3" xfId="28916"/>
    <cellStyle name="60% - Accent3 110" xfId="28918"/>
    <cellStyle name="60% - Accent3 110 2" xfId="28919"/>
    <cellStyle name="60% - Accent3 111" xfId="28920"/>
    <cellStyle name="60% - Accent3 111 2" xfId="28921"/>
    <cellStyle name="60% - Accent3 112" xfId="28922"/>
    <cellStyle name="60% - Accent3 112 2" xfId="28923"/>
    <cellStyle name="60% - Accent3 113" xfId="28924"/>
    <cellStyle name="60% - Accent3 113 2" xfId="28925"/>
    <cellStyle name="60% - Accent3 114" xfId="28926"/>
    <cellStyle name="60% - Accent3 114 2" xfId="28927"/>
    <cellStyle name="60% - Accent3 115" xfId="28928"/>
    <cellStyle name="60% - Accent3 115 2" xfId="28929"/>
    <cellStyle name="60% - Accent3 116" xfId="28930"/>
    <cellStyle name="60% - Accent3 116 2" xfId="28931"/>
    <cellStyle name="60% - Accent3 117" xfId="28932"/>
    <cellStyle name="60% - Accent3 117 2" xfId="28933"/>
    <cellStyle name="60% - Accent3 118" xfId="28934"/>
    <cellStyle name="60% - Accent3 118 2" xfId="28935"/>
    <cellStyle name="60% - Accent3 119" xfId="28936"/>
    <cellStyle name="60% - Accent3 119 2" xfId="28937"/>
    <cellStyle name="60% - Accent3 12" xfId="7493"/>
    <cellStyle name="60% - Accent3 12 2" xfId="28939"/>
    <cellStyle name="60% - Accent3 12 3" xfId="28938"/>
    <cellStyle name="60% - Accent3 120" xfId="28940"/>
    <cellStyle name="60% - Accent3 120 2" xfId="28941"/>
    <cellStyle name="60% - Accent3 121" xfId="28942"/>
    <cellStyle name="60% - Accent3 121 2" xfId="28943"/>
    <cellStyle name="60% - Accent3 122" xfId="28944"/>
    <cellStyle name="60% - Accent3 122 2" xfId="28945"/>
    <cellStyle name="60% - Accent3 123" xfId="28946"/>
    <cellStyle name="60% - Accent3 123 2" xfId="28947"/>
    <cellStyle name="60% - Accent3 124" xfId="28948"/>
    <cellStyle name="60% - Accent3 124 2" xfId="28949"/>
    <cellStyle name="60% - Accent3 125" xfId="28950"/>
    <cellStyle name="60% - Accent3 125 2" xfId="28951"/>
    <cellStyle name="60% - Accent3 126" xfId="28952"/>
    <cellStyle name="60% - Accent3 126 2" xfId="28953"/>
    <cellStyle name="60% - Accent3 127" xfId="28954"/>
    <cellStyle name="60% - Accent3 127 2" xfId="28955"/>
    <cellStyle name="60% - Accent3 128" xfId="28956"/>
    <cellStyle name="60% - Accent3 128 2" xfId="28957"/>
    <cellStyle name="60% - Accent3 129" xfId="28958"/>
    <cellStyle name="60% - Accent3 129 2" xfId="28959"/>
    <cellStyle name="60% - Accent3 13" xfId="7789"/>
    <cellStyle name="60% - Accent3 13 2" xfId="28961"/>
    <cellStyle name="60% - Accent3 13 3" xfId="28960"/>
    <cellStyle name="60% - Accent3 130" xfId="28962"/>
    <cellStyle name="60% - Accent3 130 2" xfId="28963"/>
    <cellStyle name="60% - Accent3 131" xfId="28964"/>
    <cellStyle name="60% - Accent3 131 2" xfId="28965"/>
    <cellStyle name="60% - Accent3 132" xfId="28966"/>
    <cellStyle name="60% - Accent3 132 2" xfId="28967"/>
    <cellStyle name="60% - Accent3 133" xfId="28968"/>
    <cellStyle name="60% - Accent3 133 2" xfId="28969"/>
    <cellStyle name="60% - Accent3 134" xfId="28970"/>
    <cellStyle name="60% - Accent3 134 2" xfId="28971"/>
    <cellStyle name="60% - Accent3 135" xfId="28972"/>
    <cellStyle name="60% - Accent3 135 2" xfId="28973"/>
    <cellStyle name="60% - Accent3 136" xfId="28974"/>
    <cellStyle name="60% - Accent3 136 2" xfId="28975"/>
    <cellStyle name="60% - Accent3 137" xfId="28976"/>
    <cellStyle name="60% - Accent3 137 2" xfId="28977"/>
    <cellStyle name="60% - Accent3 138" xfId="28978"/>
    <cellStyle name="60% - Accent3 138 2" xfId="28979"/>
    <cellStyle name="60% - Accent3 139" xfId="28980"/>
    <cellStyle name="60% - Accent3 139 2" xfId="28981"/>
    <cellStyle name="60% - Accent3 14" xfId="28982"/>
    <cellStyle name="60% - Accent3 14 2" xfId="28983"/>
    <cellStyle name="60% - Accent3 140" xfId="28984"/>
    <cellStyle name="60% - Accent3 140 2" xfId="28985"/>
    <cellStyle name="60% - Accent3 141" xfId="28986"/>
    <cellStyle name="60% - Accent3 141 2" xfId="28987"/>
    <cellStyle name="60% - Accent3 142" xfId="28988"/>
    <cellStyle name="60% - Accent3 142 2" xfId="28989"/>
    <cellStyle name="60% - Accent3 143" xfId="28990"/>
    <cellStyle name="60% - Accent3 143 2" xfId="28991"/>
    <cellStyle name="60% - Accent3 144" xfId="28992"/>
    <cellStyle name="60% - Accent3 144 2" xfId="28993"/>
    <cellStyle name="60% - Accent3 145" xfId="28994"/>
    <cellStyle name="60% - Accent3 145 2" xfId="28995"/>
    <cellStyle name="60% - Accent3 146" xfId="28996"/>
    <cellStyle name="60% - Accent3 146 2" xfId="28997"/>
    <cellStyle name="60% - Accent3 147" xfId="28998"/>
    <cellStyle name="60% - Accent3 147 2" xfId="28999"/>
    <cellStyle name="60% - Accent3 148" xfId="29000"/>
    <cellStyle name="60% - Accent3 148 2" xfId="29001"/>
    <cellStyle name="60% - Accent3 149" xfId="29002"/>
    <cellStyle name="60% - Accent3 149 2" xfId="29003"/>
    <cellStyle name="60% - Accent3 15" xfId="29004"/>
    <cellStyle name="60% - Accent3 15 2" xfId="29005"/>
    <cellStyle name="60% - Accent3 150" xfId="29006"/>
    <cellStyle name="60% - Accent3 150 2" xfId="29007"/>
    <cellStyle name="60% - Accent3 151" xfId="29008"/>
    <cellStyle name="60% - Accent3 151 2" xfId="29009"/>
    <cellStyle name="60% - Accent3 152" xfId="29010"/>
    <cellStyle name="60% - Accent3 152 2" xfId="29011"/>
    <cellStyle name="60% - Accent3 153" xfId="29012"/>
    <cellStyle name="60% - Accent3 153 2" xfId="29013"/>
    <cellStyle name="60% - Accent3 154" xfId="29014"/>
    <cellStyle name="60% - Accent3 154 2" xfId="29015"/>
    <cellStyle name="60% - Accent3 155" xfId="29016"/>
    <cellStyle name="60% - Accent3 155 2" xfId="29017"/>
    <cellStyle name="60% - Accent3 156" xfId="29018"/>
    <cellStyle name="60% - Accent3 156 2" xfId="29019"/>
    <cellStyle name="60% - Accent3 157" xfId="29020"/>
    <cellStyle name="60% - Accent3 157 2" xfId="29021"/>
    <cellStyle name="60% - Accent3 158" xfId="29022"/>
    <cellStyle name="60% - Accent3 158 2" xfId="29023"/>
    <cellStyle name="60% - Accent3 159" xfId="29024"/>
    <cellStyle name="60% - Accent3 159 2" xfId="29025"/>
    <cellStyle name="60% - Accent3 16" xfId="29026"/>
    <cellStyle name="60% - Accent3 16 2" xfId="29027"/>
    <cellStyle name="60% - Accent3 160" xfId="29028"/>
    <cellStyle name="60% - Accent3 160 2" xfId="29029"/>
    <cellStyle name="60% - Accent3 161" xfId="29030"/>
    <cellStyle name="60% - Accent3 161 2" xfId="29031"/>
    <cellStyle name="60% - Accent3 162" xfId="29032"/>
    <cellStyle name="60% - Accent3 162 2" xfId="29033"/>
    <cellStyle name="60% - Accent3 163" xfId="29034"/>
    <cellStyle name="60% - Accent3 163 2" xfId="29035"/>
    <cellStyle name="60% - Accent3 164" xfId="29036"/>
    <cellStyle name="60% - Accent3 164 2" xfId="29037"/>
    <cellStyle name="60% - Accent3 165" xfId="29038"/>
    <cellStyle name="60% - Accent3 165 2" xfId="29039"/>
    <cellStyle name="60% - Accent3 166" xfId="29040"/>
    <cellStyle name="60% - Accent3 166 2" xfId="29041"/>
    <cellStyle name="60% - Accent3 167" xfId="29042"/>
    <cellStyle name="60% - Accent3 167 2" xfId="29043"/>
    <cellStyle name="60% - Accent3 168" xfId="29044"/>
    <cellStyle name="60% - Accent3 168 2" xfId="29045"/>
    <cellStyle name="60% - Accent3 169" xfId="29046"/>
    <cellStyle name="60% - Accent3 169 2" xfId="29047"/>
    <cellStyle name="60% - Accent3 17" xfId="29048"/>
    <cellStyle name="60% - Accent3 17 2" xfId="29049"/>
    <cellStyle name="60% - Accent3 170" xfId="29050"/>
    <cellStyle name="60% - Accent3 170 2" xfId="29051"/>
    <cellStyle name="60% - Accent3 171" xfId="29052"/>
    <cellStyle name="60% - Accent3 171 2" xfId="29053"/>
    <cellStyle name="60% - Accent3 172" xfId="29054"/>
    <cellStyle name="60% - Accent3 172 2" xfId="29055"/>
    <cellStyle name="60% - Accent3 173" xfId="29056"/>
    <cellStyle name="60% - Accent3 173 2" xfId="29057"/>
    <cellStyle name="60% - Accent3 174" xfId="29058"/>
    <cellStyle name="60% - Accent3 174 2" xfId="29059"/>
    <cellStyle name="60% - Accent3 175" xfId="29060"/>
    <cellStyle name="60% - Accent3 175 2" xfId="29061"/>
    <cellStyle name="60% - Accent3 176" xfId="29062"/>
    <cellStyle name="60% - Accent3 176 2" xfId="29063"/>
    <cellStyle name="60% - Accent3 177" xfId="29064"/>
    <cellStyle name="60% - Accent3 177 2" xfId="29065"/>
    <cellStyle name="60% - Accent3 178" xfId="29066"/>
    <cellStyle name="60% - Accent3 178 2" xfId="29067"/>
    <cellStyle name="60% - Accent3 179" xfId="29068"/>
    <cellStyle name="60% - Accent3 179 2" xfId="29069"/>
    <cellStyle name="60% - Accent3 18" xfId="29070"/>
    <cellStyle name="60% - Accent3 18 2" xfId="29071"/>
    <cellStyle name="60% - Accent3 180" xfId="29072"/>
    <cellStyle name="60% - Accent3 180 2" xfId="29073"/>
    <cellStyle name="60% - Accent3 181" xfId="29074"/>
    <cellStyle name="60% - Accent3 181 2" xfId="29075"/>
    <cellStyle name="60% - Accent3 182" xfId="29076"/>
    <cellStyle name="60% - Accent3 182 2" xfId="29077"/>
    <cellStyle name="60% - Accent3 183" xfId="29078"/>
    <cellStyle name="60% - Accent3 183 2" xfId="29079"/>
    <cellStyle name="60% - Accent3 184" xfId="29080"/>
    <cellStyle name="60% - Accent3 184 2" xfId="29081"/>
    <cellStyle name="60% - Accent3 185" xfId="29082"/>
    <cellStyle name="60% - Accent3 185 2" xfId="29083"/>
    <cellStyle name="60% - Accent3 186" xfId="29084"/>
    <cellStyle name="60% - Accent3 186 2" xfId="29085"/>
    <cellStyle name="60% - Accent3 187" xfId="29086"/>
    <cellStyle name="60% - Accent3 187 2" xfId="29087"/>
    <cellStyle name="60% - Accent3 188" xfId="29088"/>
    <cellStyle name="60% - Accent3 188 2" xfId="29089"/>
    <cellStyle name="60% - Accent3 189" xfId="29090"/>
    <cellStyle name="60% - Accent3 189 2" xfId="29091"/>
    <cellStyle name="60% - Accent3 19" xfId="29092"/>
    <cellStyle name="60% - Accent3 19 2" xfId="29093"/>
    <cellStyle name="60% - Accent3 190" xfId="29094"/>
    <cellStyle name="60% - Accent3 190 2" xfId="29095"/>
    <cellStyle name="60% - Accent3 191" xfId="29096"/>
    <cellStyle name="60% - Accent3 191 2" xfId="29097"/>
    <cellStyle name="60% - Accent3 192" xfId="29098"/>
    <cellStyle name="60% - Accent3 192 2" xfId="29099"/>
    <cellStyle name="60% - Accent3 193" xfId="29100"/>
    <cellStyle name="60% - Accent3 194" xfId="29101"/>
    <cellStyle name="60% - Accent3 195" xfId="29102"/>
    <cellStyle name="60% - Accent3 196" xfId="29103"/>
    <cellStyle name="60% - Accent3 197" xfId="29104"/>
    <cellStyle name="60% - Accent3 198" xfId="29105"/>
    <cellStyle name="60% - Accent3 199" xfId="29106"/>
    <cellStyle name="60% - Accent3 2" xfId="173"/>
    <cellStyle name="60% - Accent3 2 10" xfId="7481"/>
    <cellStyle name="60% - Accent3 2 11" xfId="7378"/>
    <cellStyle name="60% - Accent3 2 12" xfId="7305"/>
    <cellStyle name="60% - Accent3 2 13" xfId="9950"/>
    <cellStyle name="60% - Accent3 2 2" xfId="754"/>
    <cellStyle name="60% - Accent3 2 2 2" xfId="995"/>
    <cellStyle name="60% - Accent3 2 2 3" xfId="11850"/>
    <cellStyle name="60% - Accent3 2 3" xfId="883"/>
    <cellStyle name="60% - Accent3 2 4" xfId="6926"/>
    <cellStyle name="60% - Accent3 2 5" xfId="7243"/>
    <cellStyle name="60% - Accent3 2 6" xfId="6975"/>
    <cellStyle name="60% - Accent3 2 7" xfId="7383"/>
    <cellStyle name="60% - Accent3 2 8" xfId="7198"/>
    <cellStyle name="60% - Accent3 2 9" xfId="7382"/>
    <cellStyle name="60% - Accent3 20" xfId="29107"/>
    <cellStyle name="60% - Accent3 20 2" xfId="29108"/>
    <cellStyle name="60% - Accent3 200" xfId="29109"/>
    <cellStyle name="60% - Accent3 201" xfId="29110"/>
    <cellStyle name="60% - Accent3 202" xfId="29111"/>
    <cellStyle name="60% - Accent3 203" xfId="29112"/>
    <cellStyle name="60% - Accent3 204" xfId="29113"/>
    <cellStyle name="60% - Accent3 205" xfId="29114"/>
    <cellStyle name="60% - Accent3 206" xfId="29115"/>
    <cellStyle name="60% - Accent3 207" xfId="29116"/>
    <cellStyle name="60% - Accent3 208" xfId="29117"/>
    <cellStyle name="60% - Accent3 209" xfId="29118"/>
    <cellStyle name="60% - Accent3 21" xfId="29119"/>
    <cellStyle name="60% - Accent3 21 2" xfId="29120"/>
    <cellStyle name="60% - Accent3 210" xfId="29121"/>
    <cellStyle name="60% - Accent3 211" xfId="29122"/>
    <cellStyle name="60% - Accent3 212" xfId="29123"/>
    <cellStyle name="60% - Accent3 213" xfId="29124"/>
    <cellStyle name="60% - Accent3 214" xfId="29125"/>
    <cellStyle name="60% - Accent3 215" xfId="29126"/>
    <cellStyle name="60% - Accent3 216" xfId="29127"/>
    <cellStyle name="60% - Accent3 217" xfId="29128"/>
    <cellStyle name="60% - Accent3 218" xfId="29129"/>
    <cellStyle name="60% - Accent3 219" xfId="29130"/>
    <cellStyle name="60% - Accent3 22" xfId="29131"/>
    <cellStyle name="60% - Accent3 22 2" xfId="29132"/>
    <cellStyle name="60% - Accent3 220" xfId="29133"/>
    <cellStyle name="60% - Accent3 221" xfId="29134"/>
    <cellStyle name="60% - Accent3 222" xfId="29135"/>
    <cellStyle name="60% - Accent3 223" xfId="29136"/>
    <cellStyle name="60% - Accent3 224" xfId="29137"/>
    <cellStyle name="60% - Accent3 225" xfId="29138"/>
    <cellStyle name="60% - Accent3 226" xfId="29139"/>
    <cellStyle name="60% - Accent3 227" xfId="29140"/>
    <cellStyle name="60% - Accent3 228" xfId="29141"/>
    <cellStyle name="60% - Accent3 229" xfId="29142"/>
    <cellStyle name="60% - Accent3 23" xfId="29143"/>
    <cellStyle name="60% - Accent3 23 2" xfId="29144"/>
    <cellStyle name="60% - Accent3 230" xfId="29145"/>
    <cellStyle name="60% - Accent3 231" xfId="29146"/>
    <cellStyle name="60% - Accent3 232" xfId="29147"/>
    <cellStyle name="60% - Accent3 233" xfId="29148"/>
    <cellStyle name="60% - Accent3 234" xfId="29149"/>
    <cellStyle name="60% - Accent3 235" xfId="29150"/>
    <cellStyle name="60% - Accent3 236" xfId="29151"/>
    <cellStyle name="60% - Accent3 237" xfId="29152"/>
    <cellStyle name="60% - Accent3 238" xfId="29153"/>
    <cellStyle name="60% - Accent3 239" xfId="29154"/>
    <cellStyle name="60% - Accent3 24" xfId="29155"/>
    <cellStyle name="60% - Accent3 24 2" xfId="29156"/>
    <cellStyle name="60% - Accent3 240" xfId="29157"/>
    <cellStyle name="60% - Accent3 241" xfId="29158"/>
    <cellStyle name="60% - Accent3 242" xfId="29159"/>
    <cellStyle name="60% - Accent3 243" xfId="29160"/>
    <cellStyle name="60% - Accent3 244" xfId="29161"/>
    <cellStyle name="60% - Accent3 245" xfId="29162"/>
    <cellStyle name="60% - Accent3 246" xfId="29163"/>
    <cellStyle name="60% - Accent3 247" xfId="29164"/>
    <cellStyle name="60% - Accent3 248" xfId="29165"/>
    <cellStyle name="60% - Accent3 249" xfId="29166"/>
    <cellStyle name="60% - Accent3 25" xfId="29167"/>
    <cellStyle name="60% - Accent3 25 2" xfId="29168"/>
    <cellStyle name="60% - Accent3 250" xfId="29169"/>
    <cellStyle name="60% - Accent3 251" xfId="29170"/>
    <cellStyle name="60% - Accent3 252" xfId="29171"/>
    <cellStyle name="60% - Accent3 253" xfId="29172"/>
    <cellStyle name="60% - Accent3 254" xfId="29173"/>
    <cellStyle name="60% - Accent3 255" xfId="29174"/>
    <cellStyle name="60% - Accent3 256" xfId="29175"/>
    <cellStyle name="60% - Accent3 257" xfId="29176"/>
    <cellStyle name="60% - Accent3 26" xfId="29177"/>
    <cellStyle name="60% - Accent3 26 2" xfId="29178"/>
    <cellStyle name="60% - Accent3 27" xfId="29179"/>
    <cellStyle name="60% - Accent3 27 2" xfId="29180"/>
    <cellStyle name="60% - Accent3 28" xfId="29181"/>
    <cellStyle name="60% - Accent3 28 2" xfId="29182"/>
    <cellStyle name="60% - Accent3 29" xfId="29183"/>
    <cellStyle name="60% - Accent3 29 2" xfId="29184"/>
    <cellStyle name="60% - Accent3 3" xfId="755"/>
    <cellStyle name="60% - Accent3 3 2" xfId="986"/>
    <cellStyle name="60% - Accent3 3 2 2" xfId="29186"/>
    <cellStyle name="60% - Accent3 3 3" xfId="14953"/>
    <cellStyle name="60% - Accent3 3 4" xfId="29185"/>
    <cellStyle name="60% - Accent3 30" xfId="29187"/>
    <cellStyle name="60% - Accent3 30 2" xfId="29188"/>
    <cellStyle name="60% - Accent3 31" xfId="29189"/>
    <cellStyle name="60% - Accent3 31 2" xfId="29190"/>
    <cellStyle name="60% - Accent3 32" xfId="29191"/>
    <cellStyle name="60% - Accent3 32 2" xfId="29192"/>
    <cellStyle name="60% - Accent3 33" xfId="29193"/>
    <cellStyle name="60% - Accent3 33 2" xfId="29194"/>
    <cellStyle name="60% - Accent3 34" xfId="29195"/>
    <cellStyle name="60% - Accent3 34 2" xfId="29196"/>
    <cellStyle name="60% - Accent3 35" xfId="29197"/>
    <cellStyle name="60% - Accent3 35 2" xfId="29198"/>
    <cellStyle name="60% - Accent3 36" xfId="29199"/>
    <cellStyle name="60% - Accent3 36 2" xfId="29200"/>
    <cellStyle name="60% - Accent3 37" xfId="29201"/>
    <cellStyle name="60% - Accent3 37 2" xfId="29202"/>
    <cellStyle name="60% - Accent3 38" xfId="29203"/>
    <cellStyle name="60% - Accent3 38 2" xfId="29204"/>
    <cellStyle name="60% - Accent3 39" xfId="29205"/>
    <cellStyle name="60% - Accent3 39 2" xfId="29206"/>
    <cellStyle name="60% - Accent3 4" xfId="708"/>
    <cellStyle name="60% - Accent3 4 2" xfId="1020"/>
    <cellStyle name="60% - Accent3 4 2 2" xfId="29207"/>
    <cellStyle name="60% - Accent3 4 3" xfId="11799"/>
    <cellStyle name="60% - Accent3 40" xfId="29208"/>
    <cellStyle name="60% - Accent3 40 2" xfId="29209"/>
    <cellStyle name="60% - Accent3 41" xfId="29210"/>
    <cellStyle name="60% - Accent3 41 2" xfId="29211"/>
    <cellStyle name="60% - Accent3 42" xfId="29212"/>
    <cellStyle name="60% - Accent3 42 2" xfId="29213"/>
    <cellStyle name="60% - Accent3 43" xfId="29214"/>
    <cellStyle name="60% - Accent3 43 2" xfId="29215"/>
    <cellStyle name="60% - Accent3 44" xfId="29216"/>
    <cellStyle name="60% - Accent3 44 2" xfId="29217"/>
    <cellStyle name="60% - Accent3 45" xfId="29218"/>
    <cellStyle name="60% - Accent3 45 2" xfId="29219"/>
    <cellStyle name="60% - Accent3 46" xfId="29220"/>
    <cellStyle name="60% - Accent3 46 2" xfId="29221"/>
    <cellStyle name="60% - Accent3 47" xfId="29222"/>
    <cellStyle name="60% - Accent3 47 2" xfId="29223"/>
    <cellStyle name="60% - Accent3 48" xfId="29224"/>
    <cellStyle name="60% - Accent3 48 2" xfId="29225"/>
    <cellStyle name="60% - Accent3 49" xfId="29226"/>
    <cellStyle name="60% - Accent3 49 2" xfId="29227"/>
    <cellStyle name="60% - Accent3 5" xfId="7052"/>
    <cellStyle name="60% - Accent3 5 2" xfId="29229"/>
    <cellStyle name="60% - Accent3 5 3" xfId="29228"/>
    <cellStyle name="60% - Accent3 50" xfId="29230"/>
    <cellStyle name="60% - Accent3 50 2" xfId="29231"/>
    <cellStyle name="60% - Accent3 51" xfId="29232"/>
    <cellStyle name="60% - Accent3 51 2" xfId="29233"/>
    <cellStyle name="60% - Accent3 52" xfId="29234"/>
    <cellStyle name="60% - Accent3 52 2" xfId="29235"/>
    <cellStyle name="60% - Accent3 53" xfId="29236"/>
    <cellStyle name="60% - Accent3 53 2" xfId="29237"/>
    <cellStyle name="60% - Accent3 54" xfId="29238"/>
    <cellStyle name="60% - Accent3 54 2" xfId="29239"/>
    <cellStyle name="60% - Accent3 55" xfId="29240"/>
    <cellStyle name="60% - Accent3 55 2" xfId="29241"/>
    <cellStyle name="60% - Accent3 56" xfId="29242"/>
    <cellStyle name="60% - Accent3 56 2" xfId="29243"/>
    <cellStyle name="60% - Accent3 57" xfId="29244"/>
    <cellStyle name="60% - Accent3 57 2" xfId="29245"/>
    <cellStyle name="60% - Accent3 58" xfId="29246"/>
    <cellStyle name="60% - Accent3 58 2" xfId="29247"/>
    <cellStyle name="60% - Accent3 59" xfId="29248"/>
    <cellStyle name="60% - Accent3 59 2" xfId="29249"/>
    <cellStyle name="60% - Accent3 6" xfId="6885"/>
    <cellStyle name="60% - Accent3 6 2" xfId="29251"/>
    <cellStyle name="60% - Accent3 6 3" xfId="29250"/>
    <cellStyle name="60% - Accent3 60" xfId="29252"/>
    <cellStyle name="60% - Accent3 60 2" xfId="29253"/>
    <cellStyle name="60% - Accent3 61" xfId="29254"/>
    <cellStyle name="60% - Accent3 61 2" xfId="29255"/>
    <cellStyle name="60% - Accent3 62" xfId="29256"/>
    <cellStyle name="60% - Accent3 62 2" xfId="29257"/>
    <cellStyle name="60% - Accent3 63" xfId="29258"/>
    <cellStyle name="60% - Accent3 63 2" xfId="29259"/>
    <cellStyle name="60% - Accent3 64" xfId="29260"/>
    <cellStyle name="60% - Accent3 64 2" xfId="29261"/>
    <cellStyle name="60% - Accent3 65" xfId="29262"/>
    <cellStyle name="60% - Accent3 65 2" xfId="29263"/>
    <cellStyle name="60% - Accent3 66" xfId="29264"/>
    <cellStyle name="60% - Accent3 66 2" xfId="29265"/>
    <cellStyle name="60% - Accent3 67" xfId="29266"/>
    <cellStyle name="60% - Accent3 67 2" xfId="29267"/>
    <cellStyle name="60% - Accent3 68" xfId="29268"/>
    <cellStyle name="60% - Accent3 68 2" xfId="29269"/>
    <cellStyle name="60% - Accent3 69" xfId="29270"/>
    <cellStyle name="60% - Accent3 69 2" xfId="29271"/>
    <cellStyle name="60% - Accent3 7" xfId="7430"/>
    <cellStyle name="60% - Accent3 7 2" xfId="29273"/>
    <cellStyle name="60% - Accent3 7 3" xfId="29272"/>
    <cellStyle name="60% - Accent3 70" xfId="29274"/>
    <cellStyle name="60% - Accent3 70 2" xfId="29275"/>
    <cellStyle name="60% - Accent3 71" xfId="29276"/>
    <cellStyle name="60% - Accent3 71 2" xfId="29277"/>
    <cellStyle name="60% - Accent3 72" xfId="29278"/>
    <cellStyle name="60% - Accent3 72 2" xfId="29279"/>
    <cellStyle name="60% - Accent3 73" xfId="29280"/>
    <cellStyle name="60% - Accent3 73 2" xfId="29281"/>
    <cellStyle name="60% - Accent3 74" xfId="29282"/>
    <cellStyle name="60% - Accent3 74 2" xfId="29283"/>
    <cellStyle name="60% - Accent3 75" xfId="29284"/>
    <cellStyle name="60% - Accent3 75 2" xfId="29285"/>
    <cellStyle name="60% - Accent3 76" xfId="29286"/>
    <cellStyle name="60% - Accent3 76 2" xfId="29287"/>
    <cellStyle name="60% - Accent3 77" xfId="29288"/>
    <cellStyle name="60% - Accent3 77 2" xfId="29289"/>
    <cellStyle name="60% - Accent3 78" xfId="29290"/>
    <cellStyle name="60% - Accent3 78 2" xfId="29291"/>
    <cellStyle name="60% - Accent3 79" xfId="29292"/>
    <cellStyle name="60% - Accent3 79 2" xfId="29293"/>
    <cellStyle name="60% - Accent3 8" xfId="6703"/>
    <cellStyle name="60% - Accent3 8 2" xfId="29295"/>
    <cellStyle name="60% - Accent3 8 3" xfId="29294"/>
    <cellStyle name="60% - Accent3 80" xfId="29296"/>
    <cellStyle name="60% - Accent3 80 2" xfId="29297"/>
    <cellStyle name="60% - Accent3 81" xfId="29298"/>
    <cellStyle name="60% - Accent3 81 2" xfId="29299"/>
    <cellStyle name="60% - Accent3 82" xfId="29300"/>
    <cellStyle name="60% - Accent3 82 2" xfId="29301"/>
    <cellStyle name="60% - Accent3 83" xfId="29302"/>
    <cellStyle name="60% - Accent3 83 2" xfId="29303"/>
    <cellStyle name="60% - Accent3 84" xfId="29304"/>
    <cellStyle name="60% - Accent3 84 2" xfId="29305"/>
    <cellStyle name="60% - Accent3 85" xfId="29306"/>
    <cellStyle name="60% - Accent3 85 2" xfId="29307"/>
    <cellStyle name="60% - Accent3 86" xfId="29308"/>
    <cellStyle name="60% - Accent3 86 2" xfId="29309"/>
    <cellStyle name="60% - Accent3 87" xfId="29310"/>
    <cellStyle name="60% - Accent3 87 2" xfId="29311"/>
    <cellStyle name="60% - Accent3 88" xfId="29312"/>
    <cellStyle name="60% - Accent3 88 2" xfId="29313"/>
    <cellStyle name="60% - Accent3 89" xfId="29314"/>
    <cellStyle name="60% - Accent3 89 2" xfId="29315"/>
    <cellStyle name="60% - Accent3 9" xfId="7299"/>
    <cellStyle name="60% - Accent3 9 2" xfId="29317"/>
    <cellStyle name="60% - Accent3 9 3" xfId="29316"/>
    <cellStyle name="60% - Accent3 90" xfId="29318"/>
    <cellStyle name="60% - Accent3 90 2" xfId="29319"/>
    <cellStyle name="60% - Accent3 91" xfId="29320"/>
    <cellStyle name="60% - Accent3 91 2" xfId="29321"/>
    <cellStyle name="60% - Accent3 92" xfId="29322"/>
    <cellStyle name="60% - Accent3 92 2" xfId="29323"/>
    <cellStyle name="60% - Accent3 93" xfId="29324"/>
    <cellStyle name="60% - Accent3 93 2" xfId="29325"/>
    <cellStyle name="60% - Accent3 94" xfId="29326"/>
    <cellStyle name="60% - Accent3 94 2" xfId="29327"/>
    <cellStyle name="60% - Accent3 95" xfId="29328"/>
    <cellStyle name="60% - Accent3 95 2" xfId="29329"/>
    <cellStyle name="60% - Accent3 96" xfId="29330"/>
    <cellStyle name="60% - Accent3 96 2" xfId="29331"/>
    <cellStyle name="60% - Accent3 97" xfId="29332"/>
    <cellStyle name="60% - Accent3 97 2" xfId="29333"/>
    <cellStyle name="60% - Accent3 98" xfId="29334"/>
    <cellStyle name="60% - Accent3 98 2" xfId="29335"/>
    <cellStyle name="60% - Accent3 99" xfId="29336"/>
    <cellStyle name="60% - Accent3 99 2" xfId="29337"/>
    <cellStyle name="60% - Accent4 10" xfId="6952"/>
    <cellStyle name="60% - Accent4 10 2" xfId="29339"/>
    <cellStyle name="60% - Accent4 10 3" xfId="29338"/>
    <cellStyle name="60% - Accent4 100" xfId="29340"/>
    <cellStyle name="60% - Accent4 100 2" xfId="29341"/>
    <cellStyle name="60% - Accent4 101" xfId="29342"/>
    <cellStyle name="60% - Accent4 101 2" xfId="29343"/>
    <cellStyle name="60% - Accent4 102" xfId="29344"/>
    <cellStyle name="60% - Accent4 102 2" xfId="29345"/>
    <cellStyle name="60% - Accent4 103" xfId="29346"/>
    <cellStyle name="60% - Accent4 103 2" xfId="29347"/>
    <cellStyle name="60% - Accent4 104" xfId="29348"/>
    <cellStyle name="60% - Accent4 104 2" xfId="29349"/>
    <cellStyle name="60% - Accent4 105" xfId="29350"/>
    <cellStyle name="60% - Accent4 105 2" xfId="29351"/>
    <cellStyle name="60% - Accent4 106" xfId="29352"/>
    <cellStyle name="60% - Accent4 106 2" xfId="29353"/>
    <cellStyle name="60% - Accent4 107" xfId="29354"/>
    <cellStyle name="60% - Accent4 107 2" xfId="29355"/>
    <cellStyle name="60% - Accent4 108" xfId="29356"/>
    <cellStyle name="60% - Accent4 108 2" xfId="29357"/>
    <cellStyle name="60% - Accent4 109" xfId="29358"/>
    <cellStyle name="60% - Accent4 109 2" xfId="29359"/>
    <cellStyle name="60% - Accent4 11" xfId="7072"/>
    <cellStyle name="60% - Accent4 11 2" xfId="29361"/>
    <cellStyle name="60% - Accent4 11 3" xfId="29360"/>
    <cellStyle name="60% - Accent4 110" xfId="29362"/>
    <cellStyle name="60% - Accent4 110 2" xfId="29363"/>
    <cellStyle name="60% - Accent4 111" xfId="29364"/>
    <cellStyle name="60% - Accent4 111 2" xfId="29365"/>
    <cellStyle name="60% - Accent4 112" xfId="29366"/>
    <cellStyle name="60% - Accent4 112 2" xfId="29367"/>
    <cellStyle name="60% - Accent4 113" xfId="29368"/>
    <cellStyle name="60% - Accent4 113 2" xfId="29369"/>
    <cellStyle name="60% - Accent4 114" xfId="29370"/>
    <cellStyle name="60% - Accent4 114 2" xfId="29371"/>
    <cellStyle name="60% - Accent4 115" xfId="29372"/>
    <cellStyle name="60% - Accent4 115 2" xfId="29373"/>
    <cellStyle name="60% - Accent4 116" xfId="29374"/>
    <cellStyle name="60% - Accent4 116 2" xfId="29375"/>
    <cellStyle name="60% - Accent4 117" xfId="29376"/>
    <cellStyle name="60% - Accent4 117 2" xfId="29377"/>
    <cellStyle name="60% - Accent4 118" xfId="29378"/>
    <cellStyle name="60% - Accent4 118 2" xfId="29379"/>
    <cellStyle name="60% - Accent4 119" xfId="29380"/>
    <cellStyle name="60% - Accent4 119 2" xfId="29381"/>
    <cellStyle name="60% - Accent4 12" xfId="7751"/>
    <cellStyle name="60% - Accent4 12 2" xfId="29383"/>
    <cellStyle name="60% - Accent4 12 3" xfId="29382"/>
    <cellStyle name="60% - Accent4 120" xfId="29384"/>
    <cellStyle name="60% - Accent4 120 2" xfId="29385"/>
    <cellStyle name="60% - Accent4 121" xfId="29386"/>
    <cellStyle name="60% - Accent4 121 2" xfId="29387"/>
    <cellStyle name="60% - Accent4 122" xfId="29388"/>
    <cellStyle name="60% - Accent4 122 2" xfId="29389"/>
    <cellStyle name="60% - Accent4 123" xfId="29390"/>
    <cellStyle name="60% - Accent4 123 2" xfId="29391"/>
    <cellStyle name="60% - Accent4 124" xfId="29392"/>
    <cellStyle name="60% - Accent4 124 2" xfId="29393"/>
    <cellStyle name="60% - Accent4 125" xfId="29394"/>
    <cellStyle name="60% - Accent4 125 2" xfId="29395"/>
    <cellStyle name="60% - Accent4 126" xfId="29396"/>
    <cellStyle name="60% - Accent4 126 2" xfId="29397"/>
    <cellStyle name="60% - Accent4 127" xfId="29398"/>
    <cellStyle name="60% - Accent4 127 2" xfId="29399"/>
    <cellStyle name="60% - Accent4 128" xfId="29400"/>
    <cellStyle name="60% - Accent4 128 2" xfId="29401"/>
    <cellStyle name="60% - Accent4 129" xfId="29402"/>
    <cellStyle name="60% - Accent4 129 2" xfId="29403"/>
    <cellStyle name="60% - Accent4 13" xfId="6901"/>
    <cellStyle name="60% - Accent4 13 2" xfId="29405"/>
    <cellStyle name="60% - Accent4 13 3" xfId="29404"/>
    <cellStyle name="60% - Accent4 130" xfId="29406"/>
    <cellStyle name="60% - Accent4 130 2" xfId="29407"/>
    <cellStyle name="60% - Accent4 131" xfId="29408"/>
    <cellStyle name="60% - Accent4 131 2" xfId="29409"/>
    <cellStyle name="60% - Accent4 132" xfId="29410"/>
    <cellStyle name="60% - Accent4 132 2" xfId="29411"/>
    <cellStyle name="60% - Accent4 133" xfId="29412"/>
    <cellStyle name="60% - Accent4 133 2" xfId="29413"/>
    <cellStyle name="60% - Accent4 134" xfId="29414"/>
    <cellStyle name="60% - Accent4 134 2" xfId="29415"/>
    <cellStyle name="60% - Accent4 135" xfId="29416"/>
    <cellStyle name="60% - Accent4 135 2" xfId="29417"/>
    <cellStyle name="60% - Accent4 136" xfId="29418"/>
    <cellStyle name="60% - Accent4 136 2" xfId="29419"/>
    <cellStyle name="60% - Accent4 137" xfId="29420"/>
    <cellStyle name="60% - Accent4 137 2" xfId="29421"/>
    <cellStyle name="60% - Accent4 138" xfId="29422"/>
    <cellStyle name="60% - Accent4 138 2" xfId="29423"/>
    <cellStyle name="60% - Accent4 139" xfId="29424"/>
    <cellStyle name="60% - Accent4 139 2" xfId="29425"/>
    <cellStyle name="60% - Accent4 14" xfId="29426"/>
    <cellStyle name="60% - Accent4 14 2" xfId="29427"/>
    <cellStyle name="60% - Accent4 140" xfId="29428"/>
    <cellStyle name="60% - Accent4 140 2" xfId="29429"/>
    <cellStyle name="60% - Accent4 141" xfId="29430"/>
    <cellStyle name="60% - Accent4 141 2" xfId="29431"/>
    <cellStyle name="60% - Accent4 142" xfId="29432"/>
    <cellStyle name="60% - Accent4 142 2" xfId="29433"/>
    <cellStyle name="60% - Accent4 143" xfId="29434"/>
    <cellStyle name="60% - Accent4 143 2" xfId="29435"/>
    <cellStyle name="60% - Accent4 144" xfId="29436"/>
    <cellStyle name="60% - Accent4 144 2" xfId="29437"/>
    <cellStyle name="60% - Accent4 145" xfId="29438"/>
    <cellStyle name="60% - Accent4 145 2" xfId="29439"/>
    <cellStyle name="60% - Accent4 146" xfId="29440"/>
    <cellStyle name="60% - Accent4 146 2" xfId="29441"/>
    <cellStyle name="60% - Accent4 147" xfId="29442"/>
    <cellStyle name="60% - Accent4 147 2" xfId="29443"/>
    <cellStyle name="60% - Accent4 148" xfId="29444"/>
    <cellStyle name="60% - Accent4 148 2" xfId="29445"/>
    <cellStyle name="60% - Accent4 149" xfId="29446"/>
    <cellStyle name="60% - Accent4 149 2" xfId="29447"/>
    <cellStyle name="60% - Accent4 15" xfId="29448"/>
    <cellStyle name="60% - Accent4 15 2" xfId="29449"/>
    <cellStyle name="60% - Accent4 150" xfId="29450"/>
    <cellStyle name="60% - Accent4 150 2" xfId="29451"/>
    <cellStyle name="60% - Accent4 151" xfId="29452"/>
    <cellStyle name="60% - Accent4 151 2" xfId="29453"/>
    <cellStyle name="60% - Accent4 152" xfId="29454"/>
    <cellStyle name="60% - Accent4 152 2" xfId="29455"/>
    <cellStyle name="60% - Accent4 153" xfId="29456"/>
    <cellStyle name="60% - Accent4 153 2" xfId="29457"/>
    <cellStyle name="60% - Accent4 154" xfId="29458"/>
    <cellStyle name="60% - Accent4 154 2" xfId="29459"/>
    <cellStyle name="60% - Accent4 155" xfId="29460"/>
    <cellStyle name="60% - Accent4 155 2" xfId="29461"/>
    <cellStyle name="60% - Accent4 156" xfId="29462"/>
    <cellStyle name="60% - Accent4 156 2" xfId="29463"/>
    <cellStyle name="60% - Accent4 157" xfId="29464"/>
    <cellStyle name="60% - Accent4 157 2" xfId="29465"/>
    <cellStyle name="60% - Accent4 158" xfId="29466"/>
    <cellStyle name="60% - Accent4 158 2" xfId="29467"/>
    <cellStyle name="60% - Accent4 159" xfId="29468"/>
    <cellStyle name="60% - Accent4 159 2" xfId="29469"/>
    <cellStyle name="60% - Accent4 16" xfId="29470"/>
    <cellStyle name="60% - Accent4 16 2" xfId="29471"/>
    <cellStyle name="60% - Accent4 160" xfId="29472"/>
    <cellStyle name="60% - Accent4 160 2" xfId="29473"/>
    <cellStyle name="60% - Accent4 161" xfId="29474"/>
    <cellStyle name="60% - Accent4 161 2" xfId="29475"/>
    <cellStyle name="60% - Accent4 162" xfId="29476"/>
    <cellStyle name="60% - Accent4 162 2" xfId="29477"/>
    <cellStyle name="60% - Accent4 163" xfId="29478"/>
    <cellStyle name="60% - Accent4 163 2" xfId="29479"/>
    <cellStyle name="60% - Accent4 164" xfId="29480"/>
    <cellStyle name="60% - Accent4 164 2" xfId="29481"/>
    <cellStyle name="60% - Accent4 165" xfId="29482"/>
    <cellStyle name="60% - Accent4 165 2" xfId="29483"/>
    <cellStyle name="60% - Accent4 166" xfId="29484"/>
    <cellStyle name="60% - Accent4 166 2" xfId="29485"/>
    <cellStyle name="60% - Accent4 167" xfId="29486"/>
    <cellStyle name="60% - Accent4 167 2" xfId="29487"/>
    <cellStyle name="60% - Accent4 168" xfId="29488"/>
    <cellStyle name="60% - Accent4 168 2" xfId="29489"/>
    <cellStyle name="60% - Accent4 169" xfId="29490"/>
    <cellStyle name="60% - Accent4 169 2" xfId="29491"/>
    <cellStyle name="60% - Accent4 17" xfId="29492"/>
    <cellStyle name="60% - Accent4 17 2" xfId="29493"/>
    <cellStyle name="60% - Accent4 170" xfId="29494"/>
    <cellStyle name="60% - Accent4 170 2" xfId="29495"/>
    <cellStyle name="60% - Accent4 171" xfId="29496"/>
    <cellStyle name="60% - Accent4 171 2" xfId="29497"/>
    <cellStyle name="60% - Accent4 172" xfId="29498"/>
    <cellStyle name="60% - Accent4 172 2" xfId="29499"/>
    <cellStyle name="60% - Accent4 173" xfId="29500"/>
    <cellStyle name="60% - Accent4 173 2" xfId="29501"/>
    <cellStyle name="60% - Accent4 174" xfId="29502"/>
    <cellStyle name="60% - Accent4 174 2" xfId="29503"/>
    <cellStyle name="60% - Accent4 175" xfId="29504"/>
    <cellStyle name="60% - Accent4 175 2" xfId="29505"/>
    <cellStyle name="60% - Accent4 176" xfId="29506"/>
    <cellStyle name="60% - Accent4 176 2" xfId="29507"/>
    <cellStyle name="60% - Accent4 177" xfId="29508"/>
    <cellStyle name="60% - Accent4 177 2" xfId="29509"/>
    <cellStyle name="60% - Accent4 178" xfId="29510"/>
    <cellStyle name="60% - Accent4 178 2" xfId="29511"/>
    <cellStyle name="60% - Accent4 179" xfId="29512"/>
    <cellStyle name="60% - Accent4 179 2" xfId="29513"/>
    <cellStyle name="60% - Accent4 18" xfId="29514"/>
    <cellStyle name="60% - Accent4 18 2" xfId="29515"/>
    <cellStyle name="60% - Accent4 180" xfId="29516"/>
    <cellStyle name="60% - Accent4 180 2" xfId="29517"/>
    <cellStyle name="60% - Accent4 181" xfId="29518"/>
    <cellStyle name="60% - Accent4 181 2" xfId="29519"/>
    <cellStyle name="60% - Accent4 182" xfId="29520"/>
    <cellStyle name="60% - Accent4 182 2" xfId="29521"/>
    <cellStyle name="60% - Accent4 183" xfId="29522"/>
    <cellStyle name="60% - Accent4 183 2" xfId="29523"/>
    <cellStyle name="60% - Accent4 184" xfId="29524"/>
    <cellStyle name="60% - Accent4 184 2" xfId="29525"/>
    <cellStyle name="60% - Accent4 185" xfId="29526"/>
    <cellStyle name="60% - Accent4 185 2" xfId="29527"/>
    <cellStyle name="60% - Accent4 186" xfId="29528"/>
    <cellStyle name="60% - Accent4 186 2" xfId="29529"/>
    <cellStyle name="60% - Accent4 187" xfId="29530"/>
    <cellStyle name="60% - Accent4 187 2" xfId="29531"/>
    <cellStyle name="60% - Accent4 188" xfId="29532"/>
    <cellStyle name="60% - Accent4 188 2" xfId="29533"/>
    <cellStyle name="60% - Accent4 189" xfId="29534"/>
    <cellStyle name="60% - Accent4 189 2" xfId="29535"/>
    <cellStyle name="60% - Accent4 19" xfId="29536"/>
    <cellStyle name="60% - Accent4 19 2" xfId="29537"/>
    <cellStyle name="60% - Accent4 190" xfId="29538"/>
    <cellStyle name="60% - Accent4 190 2" xfId="29539"/>
    <cellStyle name="60% - Accent4 191" xfId="29540"/>
    <cellStyle name="60% - Accent4 191 2" xfId="29541"/>
    <cellStyle name="60% - Accent4 192" xfId="29542"/>
    <cellStyle name="60% - Accent4 192 2" xfId="29543"/>
    <cellStyle name="60% - Accent4 193" xfId="29544"/>
    <cellStyle name="60% - Accent4 194" xfId="29545"/>
    <cellStyle name="60% - Accent4 195" xfId="29546"/>
    <cellStyle name="60% - Accent4 196" xfId="29547"/>
    <cellStyle name="60% - Accent4 197" xfId="29548"/>
    <cellStyle name="60% - Accent4 198" xfId="29549"/>
    <cellStyle name="60% - Accent4 199" xfId="29550"/>
    <cellStyle name="60% - Accent4 2" xfId="174"/>
    <cellStyle name="60% - Accent4 2 10" xfId="7700"/>
    <cellStyle name="60% - Accent4 2 11" xfId="7280"/>
    <cellStyle name="60% - Accent4 2 12" xfId="7829"/>
    <cellStyle name="60% - Accent4 2 13" xfId="9951"/>
    <cellStyle name="60% - Accent4 2 2" xfId="756"/>
    <cellStyle name="60% - Accent4 2 2 2" xfId="1155"/>
    <cellStyle name="60% - Accent4 2 2 3" xfId="11854"/>
    <cellStyle name="60% - Accent4 2 3" xfId="1094"/>
    <cellStyle name="60% - Accent4 2 4" xfId="6833"/>
    <cellStyle name="60% - Accent4 2 5" xfId="7357"/>
    <cellStyle name="60% - Accent4 2 6" xfId="6651"/>
    <cellStyle name="60% - Accent4 2 7" xfId="7237"/>
    <cellStyle name="60% - Accent4 2 8" xfId="7602"/>
    <cellStyle name="60% - Accent4 2 9" xfId="7148"/>
    <cellStyle name="60% - Accent4 20" xfId="29551"/>
    <cellStyle name="60% - Accent4 20 2" xfId="29552"/>
    <cellStyle name="60% - Accent4 200" xfId="29553"/>
    <cellStyle name="60% - Accent4 201" xfId="29554"/>
    <cellStyle name="60% - Accent4 202" xfId="29555"/>
    <cellStyle name="60% - Accent4 203" xfId="29556"/>
    <cellStyle name="60% - Accent4 204" xfId="29557"/>
    <cellStyle name="60% - Accent4 205" xfId="29558"/>
    <cellStyle name="60% - Accent4 206" xfId="29559"/>
    <cellStyle name="60% - Accent4 207" xfId="29560"/>
    <cellStyle name="60% - Accent4 208" xfId="29561"/>
    <cellStyle name="60% - Accent4 209" xfId="29562"/>
    <cellStyle name="60% - Accent4 21" xfId="29563"/>
    <cellStyle name="60% - Accent4 21 2" xfId="29564"/>
    <cellStyle name="60% - Accent4 210" xfId="29565"/>
    <cellStyle name="60% - Accent4 211" xfId="29566"/>
    <cellStyle name="60% - Accent4 212" xfId="29567"/>
    <cellStyle name="60% - Accent4 213" xfId="29568"/>
    <cellStyle name="60% - Accent4 214" xfId="29569"/>
    <cellStyle name="60% - Accent4 215" xfId="29570"/>
    <cellStyle name="60% - Accent4 216" xfId="29571"/>
    <cellStyle name="60% - Accent4 217" xfId="29572"/>
    <cellStyle name="60% - Accent4 218" xfId="29573"/>
    <cellStyle name="60% - Accent4 219" xfId="29574"/>
    <cellStyle name="60% - Accent4 22" xfId="29575"/>
    <cellStyle name="60% - Accent4 22 2" xfId="29576"/>
    <cellStyle name="60% - Accent4 220" xfId="29577"/>
    <cellStyle name="60% - Accent4 221" xfId="29578"/>
    <cellStyle name="60% - Accent4 222" xfId="29579"/>
    <cellStyle name="60% - Accent4 223" xfId="29580"/>
    <cellStyle name="60% - Accent4 224" xfId="29581"/>
    <cellStyle name="60% - Accent4 225" xfId="29582"/>
    <cellStyle name="60% - Accent4 226" xfId="29583"/>
    <cellStyle name="60% - Accent4 227" xfId="29584"/>
    <cellStyle name="60% - Accent4 228" xfId="29585"/>
    <cellStyle name="60% - Accent4 229" xfId="29586"/>
    <cellStyle name="60% - Accent4 23" xfId="29587"/>
    <cellStyle name="60% - Accent4 23 2" xfId="29588"/>
    <cellStyle name="60% - Accent4 230" xfId="29589"/>
    <cellStyle name="60% - Accent4 231" xfId="29590"/>
    <cellStyle name="60% - Accent4 232" xfId="29591"/>
    <cellStyle name="60% - Accent4 233" xfId="29592"/>
    <cellStyle name="60% - Accent4 234" xfId="29593"/>
    <cellStyle name="60% - Accent4 235" xfId="29594"/>
    <cellStyle name="60% - Accent4 236" xfId="29595"/>
    <cellStyle name="60% - Accent4 237" xfId="29596"/>
    <cellStyle name="60% - Accent4 238" xfId="29597"/>
    <cellStyle name="60% - Accent4 239" xfId="29598"/>
    <cellStyle name="60% - Accent4 24" xfId="29599"/>
    <cellStyle name="60% - Accent4 24 2" xfId="29600"/>
    <cellStyle name="60% - Accent4 240" xfId="29601"/>
    <cellStyle name="60% - Accent4 241" xfId="29602"/>
    <cellStyle name="60% - Accent4 242" xfId="29603"/>
    <cellStyle name="60% - Accent4 243" xfId="29604"/>
    <cellStyle name="60% - Accent4 244" xfId="29605"/>
    <cellStyle name="60% - Accent4 245" xfId="29606"/>
    <cellStyle name="60% - Accent4 246" xfId="29607"/>
    <cellStyle name="60% - Accent4 247" xfId="29608"/>
    <cellStyle name="60% - Accent4 248" xfId="29609"/>
    <cellStyle name="60% - Accent4 249" xfId="29610"/>
    <cellStyle name="60% - Accent4 25" xfId="29611"/>
    <cellStyle name="60% - Accent4 25 2" xfId="29612"/>
    <cellStyle name="60% - Accent4 250" xfId="29613"/>
    <cellStyle name="60% - Accent4 251" xfId="29614"/>
    <cellStyle name="60% - Accent4 252" xfId="29615"/>
    <cellStyle name="60% - Accent4 253" xfId="29616"/>
    <cellStyle name="60% - Accent4 254" xfId="29617"/>
    <cellStyle name="60% - Accent4 255" xfId="29618"/>
    <cellStyle name="60% - Accent4 256" xfId="29619"/>
    <cellStyle name="60% - Accent4 257" xfId="29620"/>
    <cellStyle name="60% - Accent4 26" xfId="29621"/>
    <cellStyle name="60% - Accent4 26 2" xfId="29622"/>
    <cellStyle name="60% - Accent4 27" xfId="29623"/>
    <cellStyle name="60% - Accent4 27 2" xfId="29624"/>
    <cellStyle name="60% - Accent4 28" xfId="29625"/>
    <cellStyle name="60% - Accent4 28 2" xfId="29626"/>
    <cellStyle name="60% - Accent4 29" xfId="29627"/>
    <cellStyle name="60% - Accent4 29 2" xfId="29628"/>
    <cellStyle name="60% - Accent4 3" xfId="757"/>
    <cellStyle name="60% - Accent4 3 2" xfId="973"/>
    <cellStyle name="60% - Accent4 3 2 2" xfId="29630"/>
    <cellStyle name="60% - Accent4 3 3" xfId="14955"/>
    <cellStyle name="60% - Accent4 3 4" xfId="29629"/>
    <cellStyle name="60% - Accent4 30" xfId="29631"/>
    <cellStyle name="60% - Accent4 30 2" xfId="29632"/>
    <cellStyle name="60% - Accent4 31" xfId="29633"/>
    <cellStyle name="60% - Accent4 31 2" xfId="29634"/>
    <cellStyle name="60% - Accent4 32" xfId="29635"/>
    <cellStyle name="60% - Accent4 32 2" xfId="29636"/>
    <cellStyle name="60% - Accent4 33" xfId="29637"/>
    <cellStyle name="60% - Accent4 33 2" xfId="29638"/>
    <cellStyle name="60% - Accent4 34" xfId="29639"/>
    <cellStyle name="60% - Accent4 34 2" xfId="29640"/>
    <cellStyle name="60% - Accent4 35" xfId="29641"/>
    <cellStyle name="60% - Accent4 35 2" xfId="29642"/>
    <cellStyle name="60% - Accent4 36" xfId="29643"/>
    <cellStyle name="60% - Accent4 36 2" xfId="29644"/>
    <cellStyle name="60% - Accent4 37" xfId="29645"/>
    <cellStyle name="60% - Accent4 37 2" xfId="29646"/>
    <cellStyle name="60% - Accent4 38" xfId="29647"/>
    <cellStyle name="60% - Accent4 38 2" xfId="29648"/>
    <cellStyle name="60% - Accent4 39" xfId="29649"/>
    <cellStyle name="60% - Accent4 39 2" xfId="29650"/>
    <cellStyle name="60% - Accent4 4" xfId="712"/>
    <cellStyle name="60% - Accent4 4 2" xfId="1108"/>
    <cellStyle name="60% - Accent4 4 2 2" xfId="29651"/>
    <cellStyle name="60% - Accent4 4 3" xfId="11803"/>
    <cellStyle name="60% - Accent4 40" xfId="29652"/>
    <cellStyle name="60% - Accent4 40 2" xfId="29653"/>
    <cellStyle name="60% - Accent4 41" xfId="29654"/>
    <cellStyle name="60% - Accent4 41 2" xfId="29655"/>
    <cellStyle name="60% - Accent4 42" xfId="29656"/>
    <cellStyle name="60% - Accent4 42 2" xfId="29657"/>
    <cellStyle name="60% - Accent4 43" xfId="29658"/>
    <cellStyle name="60% - Accent4 43 2" xfId="29659"/>
    <cellStyle name="60% - Accent4 44" xfId="29660"/>
    <cellStyle name="60% - Accent4 44 2" xfId="29661"/>
    <cellStyle name="60% - Accent4 45" xfId="29662"/>
    <cellStyle name="60% - Accent4 45 2" xfId="29663"/>
    <cellStyle name="60% - Accent4 46" xfId="29664"/>
    <cellStyle name="60% - Accent4 46 2" xfId="29665"/>
    <cellStyle name="60% - Accent4 47" xfId="29666"/>
    <cellStyle name="60% - Accent4 47 2" xfId="29667"/>
    <cellStyle name="60% - Accent4 48" xfId="29668"/>
    <cellStyle name="60% - Accent4 48 2" xfId="29669"/>
    <cellStyle name="60% - Accent4 49" xfId="29670"/>
    <cellStyle name="60% - Accent4 49 2" xfId="29671"/>
    <cellStyle name="60% - Accent4 5" xfId="6729"/>
    <cellStyle name="60% - Accent4 5 2" xfId="29673"/>
    <cellStyle name="60% - Accent4 5 3" xfId="29672"/>
    <cellStyle name="60% - Accent4 50" xfId="29674"/>
    <cellStyle name="60% - Accent4 50 2" xfId="29675"/>
    <cellStyle name="60% - Accent4 51" xfId="29676"/>
    <cellStyle name="60% - Accent4 51 2" xfId="29677"/>
    <cellStyle name="60% - Accent4 52" xfId="29678"/>
    <cellStyle name="60% - Accent4 52 2" xfId="29679"/>
    <cellStyle name="60% - Accent4 53" xfId="29680"/>
    <cellStyle name="60% - Accent4 53 2" xfId="29681"/>
    <cellStyle name="60% - Accent4 54" xfId="29682"/>
    <cellStyle name="60% - Accent4 54 2" xfId="29683"/>
    <cellStyle name="60% - Accent4 55" xfId="29684"/>
    <cellStyle name="60% - Accent4 55 2" xfId="29685"/>
    <cellStyle name="60% - Accent4 56" xfId="29686"/>
    <cellStyle name="60% - Accent4 56 2" xfId="29687"/>
    <cellStyle name="60% - Accent4 57" xfId="29688"/>
    <cellStyle name="60% - Accent4 57 2" xfId="29689"/>
    <cellStyle name="60% - Accent4 58" xfId="29690"/>
    <cellStyle name="60% - Accent4 58 2" xfId="29691"/>
    <cellStyle name="60% - Accent4 59" xfId="29692"/>
    <cellStyle name="60% - Accent4 59 2" xfId="29693"/>
    <cellStyle name="60% - Accent4 6" xfId="7468"/>
    <cellStyle name="60% - Accent4 6 2" xfId="29695"/>
    <cellStyle name="60% - Accent4 6 3" xfId="29694"/>
    <cellStyle name="60% - Accent4 60" xfId="29696"/>
    <cellStyle name="60% - Accent4 60 2" xfId="29697"/>
    <cellStyle name="60% - Accent4 61" xfId="29698"/>
    <cellStyle name="60% - Accent4 61 2" xfId="29699"/>
    <cellStyle name="60% - Accent4 62" xfId="29700"/>
    <cellStyle name="60% - Accent4 62 2" xfId="29701"/>
    <cellStyle name="60% - Accent4 63" xfId="29702"/>
    <cellStyle name="60% - Accent4 63 2" xfId="29703"/>
    <cellStyle name="60% - Accent4 64" xfId="29704"/>
    <cellStyle name="60% - Accent4 64 2" xfId="29705"/>
    <cellStyle name="60% - Accent4 65" xfId="29706"/>
    <cellStyle name="60% - Accent4 65 2" xfId="29707"/>
    <cellStyle name="60% - Accent4 66" xfId="29708"/>
    <cellStyle name="60% - Accent4 66 2" xfId="29709"/>
    <cellStyle name="60% - Accent4 67" xfId="29710"/>
    <cellStyle name="60% - Accent4 67 2" xfId="29711"/>
    <cellStyle name="60% - Accent4 68" xfId="29712"/>
    <cellStyle name="60% - Accent4 68 2" xfId="29713"/>
    <cellStyle name="60% - Accent4 69" xfId="29714"/>
    <cellStyle name="60% - Accent4 69 2" xfId="29715"/>
    <cellStyle name="60% - Accent4 7" xfId="7356"/>
    <cellStyle name="60% - Accent4 7 2" xfId="29717"/>
    <cellStyle name="60% - Accent4 7 3" xfId="29716"/>
    <cellStyle name="60% - Accent4 70" xfId="29718"/>
    <cellStyle name="60% - Accent4 70 2" xfId="29719"/>
    <cellStyle name="60% - Accent4 71" xfId="29720"/>
    <cellStyle name="60% - Accent4 71 2" xfId="29721"/>
    <cellStyle name="60% - Accent4 72" xfId="29722"/>
    <cellStyle name="60% - Accent4 72 2" xfId="29723"/>
    <cellStyle name="60% - Accent4 73" xfId="29724"/>
    <cellStyle name="60% - Accent4 73 2" xfId="29725"/>
    <cellStyle name="60% - Accent4 74" xfId="29726"/>
    <cellStyle name="60% - Accent4 74 2" xfId="29727"/>
    <cellStyle name="60% - Accent4 75" xfId="29728"/>
    <cellStyle name="60% - Accent4 75 2" xfId="29729"/>
    <cellStyle name="60% - Accent4 76" xfId="29730"/>
    <cellStyle name="60% - Accent4 76 2" xfId="29731"/>
    <cellStyle name="60% - Accent4 77" xfId="29732"/>
    <cellStyle name="60% - Accent4 77 2" xfId="29733"/>
    <cellStyle name="60% - Accent4 78" xfId="29734"/>
    <cellStyle name="60% - Accent4 78 2" xfId="29735"/>
    <cellStyle name="60% - Accent4 79" xfId="29736"/>
    <cellStyle name="60% - Accent4 79 2" xfId="29737"/>
    <cellStyle name="60% - Accent4 8" xfId="7484"/>
    <cellStyle name="60% - Accent4 8 2" xfId="29739"/>
    <cellStyle name="60% - Accent4 8 3" xfId="29738"/>
    <cellStyle name="60% - Accent4 80" xfId="29740"/>
    <cellStyle name="60% - Accent4 80 2" xfId="29741"/>
    <cellStyle name="60% - Accent4 81" xfId="29742"/>
    <cellStyle name="60% - Accent4 81 2" xfId="29743"/>
    <cellStyle name="60% - Accent4 82" xfId="29744"/>
    <cellStyle name="60% - Accent4 82 2" xfId="29745"/>
    <cellStyle name="60% - Accent4 83" xfId="29746"/>
    <cellStyle name="60% - Accent4 83 2" xfId="29747"/>
    <cellStyle name="60% - Accent4 84" xfId="29748"/>
    <cellStyle name="60% - Accent4 84 2" xfId="29749"/>
    <cellStyle name="60% - Accent4 85" xfId="29750"/>
    <cellStyle name="60% - Accent4 85 2" xfId="29751"/>
    <cellStyle name="60% - Accent4 86" xfId="29752"/>
    <cellStyle name="60% - Accent4 86 2" xfId="29753"/>
    <cellStyle name="60% - Accent4 87" xfId="29754"/>
    <cellStyle name="60% - Accent4 87 2" xfId="29755"/>
    <cellStyle name="60% - Accent4 88" xfId="29756"/>
    <cellStyle name="60% - Accent4 88 2" xfId="29757"/>
    <cellStyle name="60% - Accent4 89" xfId="29758"/>
    <cellStyle name="60% - Accent4 89 2" xfId="29759"/>
    <cellStyle name="60% - Accent4 9" xfId="7617"/>
    <cellStyle name="60% - Accent4 9 2" xfId="29761"/>
    <cellStyle name="60% - Accent4 9 3" xfId="29760"/>
    <cellStyle name="60% - Accent4 90" xfId="29762"/>
    <cellStyle name="60% - Accent4 90 2" xfId="29763"/>
    <cellStyle name="60% - Accent4 91" xfId="29764"/>
    <cellStyle name="60% - Accent4 91 2" xfId="29765"/>
    <cellStyle name="60% - Accent4 92" xfId="29766"/>
    <cellStyle name="60% - Accent4 92 2" xfId="29767"/>
    <cellStyle name="60% - Accent4 93" xfId="29768"/>
    <cellStyle name="60% - Accent4 93 2" xfId="29769"/>
    <cellStyle name="60% - Accent4 94" xfId="29770"/>
    <cellStyle name="60% - Accent4 94 2" xfId="29771"/>
    <cellStyle name="60% - Accent4 95" xfId="29772"/>
    <cellStyle name="60% - Accent4 95 2" xfId="29773"/>
    <cellStyle name="60% - Accent4 96" xfId="29774"/>
    <cellStyle name="60% - Accent4 96 2" xfId="29775"/>
    <cellStyle name="60% - Accent4 97" xfId="29776"/>
    <cellStyle name="60% - Accent4 97 2" xfId="29777"/>
    <cellStyle name="60% - Accent4 98" xfId="29778"/>
    <cellStyle name="60% - Accent4 98 2" xfId="29779"/>
    <cellStyle name="60% - Accent4 99" xfId="29780"/>
    <cellStyle name="60% - Accent4 99 2" xfId="29781"/>
    <cellStyle name="60% - Accent5 10" xfId="7453"/>
    <cellStyle name="60% - Accent5 10 2" xfId="29783"/>
    <cellStyle name="60% - Accent5 10 3" xfId="29782"/>
    <cellStyle name="60% - Accent5 100" xfId="29784"/>
    <cellStyle name="60% - Accent5 100 2" xfId="29785"/>
    <cellStyle name="60% - Accent5 101" xfId="29786"/>
    <cellStyle name="60% - Accent5 101 2" xfId="29787"/>
    <cellStyle name="60% - Accent5 102" xfId="29788"/>
    <cellStyle name="60% - Accent5 102 2" xfId="29789"/>
    <cellStyle name="60% - Accent5 103" xfId="29790"/>
    <cellStyle name="60% - Accent5 103 2" xfId="29791"/>
    <cellStyle name="60% - Accent5 104" xfId="29792"/>
    <cellStyle name="60% - Accent5 104 2" xfId="29793"/>
    <cellStyle name="60% - Accent5 105" xfId="29794"/>
    <cellStyle name="60% - Accent5 105 2" xfId="29795"/>
    <cellStyle name="60% - Accent5 106" xfId="29796"/>
    <cellStyle name="60% - Accent5 106 2" xfId="29797"/>
    <cellStyle name="60% - Accent5 107" xfId="29798"/>
    <cellStyle name="60% - Accent5 107 2" xfId="29799"/>
    <cellStyle name="60% - Accent5 108" xfId="29800"/>
    <cellStyle name="60% - Accent5 108 2" xfId="29801"/>
    <cellStyle name="60% - Accent5 109" xfId="29802"/>
    <cellStyle name="60% - Accent5 109 2" xfId="29803"/>
    <cellStyle name="60% - Accent5 11" xfId="7613"/>
    <cellStyle name="60% - Accent5 11 2" xfId="29805"/>
    <cellStyle name="60% - Accent5 11 3" xfId="29804"/>
    <cellStyle name="60% - Accent5 110" xfId="29806"/>
    <cellStyle name="60% - Accent5 110 2" xfId="29807"/>
    <cellStyle name="60% - Accent5 111" xfId="29808"/>
    <cellStyle name="60% - Accent5 111 2" xfId="29809"/>
    <cellStyle name="60% - Accent5 112" xfId="29810"/>
    <cellStyle name="60% - Accent5 112 2" xfId="29811"/>
    <cellStyle name="60% - Accent5 113" xfId="29812"/>
    <cellStyle name="60% - Accent5 113 2" xfId="29813"/>
    <cellStyle name="60% - Accent5 114" xfId="29814"/>
    <cellStyle name="60% - Accent5 114 2" xfId="29815"/>
    <cellStyle name="60% - Accent5 115" xfId="29816"/>
    <cellStyle name="60% - Accent5 115 2" xfId="29817"/>
    <cellStyle name="60% - Accent5 116" xfId="29818"/>
    <cellStyle name="60% - Accent5 116 2" xfId="29819"/>
    <cellStyle name="60% - Accent5 117" xfId="29820"/>
    <cellStyle name="60% - Accent5 117 2" xfId="29821"/>
    <cellStyle name="60% - Accent5 118" xfId="29822"/>
    <cellStyle name="60% - Accent5 118 2" xfId="29823"/>
    <cellStyle name="60% - Accent5 119" xfId="29824"/>
    <cellStyle name="60% - Accent5 119 2" xfId="29825"/>
    <cellStyle name="60% - Accent5 12" xfId="7090"/>
    <cellStyle name="60% - Accent5 12 2" xfId="29827"/>
    <cellStyle name="60% - Accent5 12 3" xfId="29826"/>
    <cellStyle name="60% - Accent5 120" xfId="29828"/>
    <cellStyle name="60% - Accent5 120 2" xfId="29829"/>
    <cellStyle name="60% - Accent5 121" xfId="29830"/>
    <cellStyle name="60% - Accent5 121 2" xfId="29831"/>
    <cellStyle name="60% - Accent5 122" xfId="29832"/>
    <cellStyle name="60% - Accent5 122 2" xfId="29833"/>
    <cellStyle name="60% - Accent5 123" xfId="29834"/>
    <cellStyle name="60% - Accent5 123 2" xfId="29835"/>
    <cellStyle name="60% - Accent5 124" xfId="29836"/>
    <cellStyle name="60% - Accent5 124 2" xfId="29837"/>
    <cellStyle name="60% - Accent5 125" xfId="29838"/>
    <cellStyle name="60% - Accent5 125 2" xfId="29839"/>
    <cellStyle name="60% - Accent5 126" xfId="29840"/>
    <cellStyle name="60% - Accent5 126 2" xfId="29841"/>
    <cellStyle name="60% - Accent5 127" xfId="29842"/>
    <cellStyle name="60% - Accent5 127 2" xfId="29843"/>
    <cellStyle name="60% - Accent5 128" xfId="29844"/>
    <cellStyle name="60% - Accent5 128 2" xfId="29845"/>
    <cellStyle name="60% - Accent5 129" xfId="29846"/>
    <cellStyle name="60% - Accent5 129 2" xfId="29847"/>
    <cellStyle name="60% - Accent5 13" xfId="7731"/>
    <cellStyle name="60% - Accent5 13 2" xfId="29849"/>
    <cellStyle name="60% - Accent5 13 3" xfId="29848"/>
    <cellStyle name="60% - Accent5 130" xfId="29850"/>
    <cellStyle name="60% - Accent5 130 2" xfId="29851"/>
    <cellStyle name="60% - Accent5 131" xfId="29852"/>
    <cellStyle name="60% - Accent5 131 2" xfId="29853"/>
    <cellStyle name="60% - Accent5 132" xfId="29854"/>
    <cellStyle name="60% - Accent5 132 2" xfId="29855"/>
    <cellStyle name="60% - Accent5 133" xfId="29856"/>
    <cellStyle name="60% - Accent5 133 2" xfId="29857"/>
    <cellStyle name="60% - Accent5 134" xfId="29858"/>
    <cellStyle name="60% - Accent5 134 2" xfId="29859"/>
    <cellStyle name="60% - Accent5 135" xfId="29860"/>
    <cellStyle name="60% - Accent5 135 2" xfId="29861"/>
    <cellStyle name="60% - Accent5 136" xfId="29862"/>
    <cellStyle name="60% - Accent5 136 2" xfId="29863"/>
    <cellStyle name="60% - Accent5 137" xfId="29864"/>
    <cellStyle name="60% - Accent5 137 2" xfId="29865"/>
    <cellStyle name="60% - Accent5 138" xfId="29866"/>
    <cellStyle name="60% - Accent5 138 2" xfId="29867"/>
    <cellStyle name="60% - Accent5 139" xfId="29868"/>
    <cellStyle name="60% - Accent5 139 2" xfId="29869"/>
    <cellStyle name="60% - Accent5 14" xfId="29870"/>
    <cellStyle name="60% - Accent5 14 2" xfId="29871"/>
    <cellStyle name="60% - Accent5 140" xfId="29872"/>
    <cellStyle name="60% - Accent5 140 2" xfId="29873"/>
    <cellStyle name="60% - Accent5 141" xfId="29874"/>
    <cellStyle name="60% - Accent5 141 2" xfId="29875"/>
    <cellStyle name="60% - Accent5 142" xfId="29876"/>
    <cellStyle name="60% - Accent5 142 2" xfId="29877"/>
    <cellStyle name="60% - Accent5 143" xfId="29878"/>
    <cellStyle name="60% - Accent5 143 2" xfId="29879"/>
    <cellStyle name="60% - Accent5 144" xfId="29880"/>
    <cellStyle name="60% - Accent5 144 2" xfId="29881"/>
    <cellStyle name="60% - Accent5 145" xfId="29882"/>
    <cellStyle name="60% - Accent5 145 2" xfId="29883"/>
    <cellStyle name="60% - Accent5 146" xfId="29884"/>
    <cellStyle name="60% - Accent5 146 2" xfId="29885"/>
    <cellStyle name="60% - Accent5 147" xfId="29886"/>
    <cellStyle name="60% - Accent5 147 2" xfId="29887"/>
    <cellStyle name="60% - Accent5 148" xfId="29888"/>
    <cellStyle name="60% - Accent5 148 2" xfId="29889"/>
    <cellStyle name="60% - Accent5 149" xfId="29890"/>
    <cellStyle name="60% - Accent5 149 2" xfId="29891"/>
    <cellStyle name="60% - Accent5 15" xfId="29892"/>
    <cellStyle name="60% - Accent5 15 2" xfId="29893"/>
    <cellStyle name="60% - Accent5 150" xfId="29894"/>
    <cellStyle name="60% - Accent5 150 2" xfId="29895"/>
    <cellStyle name="60% - Accent5 151" xfId="29896"/>
    <cellStyle name="60% - Accent5 151 2" xfId="29897"/>
    <cellStyle name="60% - Accent5 152" xfId="29898"/>
    <cellStyle name="60% - Accent5 152 2" xfId="29899"/>
    <cellStyle name="60% - Accent5 153" xfId="29900"/>
    <cellStyle name="60% - Accent5 153 2" xfId="29901"/>
    <cellStyle name="60% - Accent5 154" xfId="29902"/>
    <cellStyle name="60% - Accent5 154 2" xfId="29903"/>
    <cellStyle name="60% - Accent5 155" xfId="29904"/>
    <cellStyle name="60% - Accent5 155 2" xfId="29905"/>
    <cellStyle name="60% - Accent5 156" xfId="29906"/>
    <cellStyle name="60% - Accent5 156 2" xfId="29907"/>
    <cellStyle name="60% - Accent5 157" xfId="29908"/>
    <cellStyle name="60% - Accent5 157 2" xfId="29909"/>
    <cellStyle name="60% - Accent5 158" xfId="29910"/>
    <cellStyle name="60% - Accent5 158 2" xfId="29911"/>
    <cellStyle name="60% - Accent5 159" xfId="29912"/>
    <cellStyle name="60% - Accent5 159 2" xfId="29913"/>
    <cellStyle name="60% - Accent5 16" xfId="29914"/>
    <cellStyle name="60% - Accent5 16 2" xfId="29915"/>
    <cellStyle name="60% - Accent5 160" xfId="29916"/>
    <cellStyle name="60% - Accent5 160 2" xfId="29917"/>
    <cellStyle name="60% - Accent5 161" xfId="29918"/>
    <cellStyle name="60% - Accent5 161 2" xfId="29919"/>
    <cellStyle name="60% - Accent5 162" xfId="29920"/>
    <cellStyle name="60% - Accent5 162 2" xfId="29921"/>
    <cellStyle name="60% - Accent5 163" xfId="29922"/>
    <cellStyle name="60% - Accent5 163 2" xfId="29923"/>
    <cellStyle name="60% - Accent5 164" xfId="29924"/>
    <cellStyle name="60% - Accent5 164 2" xfId="29925"/>
    <cellStyle name="60% - Accent5 165" xfId="29926"/>
    <cellStyle name="60% - Accent5 165 2" xfId="29927"/>
    <cellStyle name="60% - Accent5 166" xfId="29928"/>
    <cellStyle name="60% - Accent5 166 2" xfId="29929"/>
    <cellStyle name="60% - Accent5 167" xfId="29930"/>
    <cellStyle name="60% - Accent5 167 2" xfId="29931"/>
    <cellStyle name="60% - Accent5 168" xfId="29932"/>
    <cellStyle name="60% - Accent5 168 2" xfId="29933"/>
    <cellStyle name="60% - Accent5 169" xfId="29934"/>
    <cellStyle name="60% - Accent5 169 2" xfId="29935"/>
    <cellStyle name="60% - Accent5 17" xfId="29936"/>
    <cellStyle name="60% - Accent5 17 2" xfId="29937"/>
    <cellStyle name="60% - Accent5 170" xfId="29938"/>
    <cellStyle name="60% - Accent5 170 2" xfId="29939"/>
    <cellStyle name="60% - Accent5 171" xfId="29940"/>
    <cellStyle name="60% - Accent5 171 2" xfId="29941"/>
    <cellStyle name="60% - Accent5 172" xfId="29942"/>
    <cellStyle name="60% - Accent5 172 2" xfId="29943"/>
    <cellStyle name="60% - Accent5 173" xfId="29944"/>
    <cellStyle name="60% - Accent5 173 2" xfId="29945"/>
    <cellStyle name="60% - Accent5 174" xfId="29946"/>
    <cellStyle name="60% - Accent5 174 2" xfId="29947"/>
    <cellStyle name="60% - Accent5 175" xfId="29948"/>
    <cellStyle name="60% - Accent5 175 2" xfId="29949"/>
    <cellStyle name="60% - Accent5 176" xfId="29950"/>
    <cellStyle name="60% - Accent5 176 2" xfId="29951"/>
    <cellStyle name="60% - Accent5 177" xfId="29952"/>
    <cellStyle name="60% - Accent5 177 2" xfId="29953"/>
    <cellStyle name="60% - Accent5 178" xfId="29954"/>
    <cellStyle name="60% - Accent5 178 2" xfId="29955"/>
    <cellStyle name="60% - Accent5 179" xfId="29956"/>
    <cellStyle name="60% - Accent5 179 2" xfId="29957"/>
    <cellStyle name="60% - Accent5 18" xfId="29958"/>
    <cellStyle name="60% - Accent5 18 2" xfId="29959"/>
    <cellStyle name="60% - Accent5 180" xfId="29960"/>
    <cellStyle name="60% - Accent5 180 2" xfId="29961"/>
    <cellStyle name="60% - Accent5 181" xfId="29962"/>
    <cellStyle name="60% - Accent5 181 2" xfId="29963"/>
    <cellStyle name="60% - Accent5 182" xfId="29964"/>
    <cellStyle name="60% - Accent5 182 2" xfId="29965"/>
    <cellStyle name="60% - Accent5 183" xfId="29966"/>
    <cellStyle name="60% - Accent5 183 2" xfId="29967"/>
    <cellStyle name="60% - Accent5 184" xfId="29968"/>
    <cellStyle name="60% - Accent5 184 2" xfId="29969"/>
    <cellStyle name="60% - Accent5 185" xfId="29970"/>
    <cellStyle name="60% - Accent5 185 2" xfId="29971"/>
    <cellStyle name="60% - Accent5 186" xfId="29972"/>
    <cellStyle name="60% - Accent5 186 2" xfId="29973"/>
    <cellStyle name="60% - Accent5 187" xfId="29974"/>
    <cellStyle name="60% - Accent5 187 2" xfId="29975"/>
    <cellStyle name="60% - Accent5 188" xfId="29976"/>
    <cellStyle name="60% - Accent5 188 2" xfId="29977"/>
    <cellStyle name="60% - Accent5 189" xfId="29978"/>
    <cellStyle name="60% - Accent5 189 2" xfId="29979"/>
    <cellStyle name="60% - Accent5 19" xfId="29980"/>
    <cellStyle name="60% - Accent5 19 2" xfId="29981"/>
    <cellStyle name="60% - Accent5 190" xfId="29982"/>
    <cellStyle name="60% - Accent5 190 2" xfId="29983"/>
    <cellStyle name="60% - Accent5 191" xfId="29984"/>
    <cellStyle name="60% - Accent5 191 2" xfId="29985"/>
    <cellStyle name="60% - Accent5 192" xfId="29986"/>
    <cellStyle name="60% - Accent5 192 2" xfId="29987"/>
    <cellStyle name="60% - Accent5 193" xfId="29988"/>
    <cellStyle name="60% - Accent5 194" xfId="29989"/>
    <cellStyle name="60% - Accent5 195" xfId="29990"/>
    <cellStyle name="60% - Accent5 196" xfId="29991"/>
    <cellStyle name="60% - Accent5 197" xfId="29992"/>
    <cellStyle name="60% - Accent5 198" xfId="29993"/>
    <cellStyle name="60% - Accent5 199" xfId="29994"/>
    <cellStyle name="60% - Accent5 2" xfId="175"/>
    <cellStyle name="60% - Accent5 2 10" xfId="7696"/>
    <cellStyle name="60% - Accent5 2 11" xfId="7436"/>
    <cellStyle name="60% - Accent5 2 12" xfId="7612"/>
    <cellStyle name="60% - Accent5 2 13" xfId="9952"/>
    <cellStyle name="60% - Accent5 2 2" xfId="758"/>
    <cellStyle name="60% - Accent5 2 2 2" xfId="1154"/>
    <cellStyle name="60% - Accent5 2 2 3" xfId="11857"/>
    <cellStyle name="60% - Accent5 2 3" xfId="927"/>
    <cellStyle name="60% - Accent5 2 4" xfId="6826"/>
    <cellStyle name="60% - Accent5 2 5" xfId="7119"/>
    <cellStyle name="60% - Accent5 2 6" xfId="7129"/>
    <cellStyle name="60% - Accent5 2 7" xfId="7278"/>
    <cellStyle name="60% - Accent5 2 8" xfId="6792"/>
    <cellStyle name="60% - Accent5 2 9" xfId="7120"/>
    <cellStyle name="60% - Accent5 20" xfId="29995"/>
    <cellStyle name="60% - Accent5 20 2" xfId="29996"/>
    <cellStyle name="60% - Accent5 200" xfId="29997"/>
    <cellStyle name="60% - Accent5 201" xfId="29998"/>
    <cellStyle name="60% - Accent5 202" xfId="29999"/>
    <cellStyle name="60% - Accent5 203" xfId="30000"/>
    <cellStyle name="60% - Accent5 204" xfId="30001"/>
    <cellStyle name="60% - Accent5 205" xfId="30002"/>
    <cellStyle name="60% - Accent5 206" xfId="30003"/>
    <cellStyle name="60% - Accent5 207" xfId="30004"/>
    <cellStyle name="60% - Accent5 208" xfId="30005"/>
    <cellStyle name="60% - Accent5 209" xfId="30006"/>
    <cellStyle name="60% - Accent5 21" xfId="30007"/>
    <cellStyle name="60% - Accent5 21 2" xfId="30008"/>
    <cellStyle name="60% - Accent5 210" xfId="30009"/>
    <cellStyle name="60% - Accent5 211" xfId="30010"/>
    <cellStyle name="60% - Accent5 212" xfId="30011"/>
    <cellStyle name="60% - Accent5 213" xfId="30012"/>
    <cellStyle name="60% - Accent5 214" xfId="30013"/>
    <cellStyle name="60% - Accent5 215" xfId="30014"/>
    <cellStyle name="60% - Accent5 216" xfId="30015"/>
    <cellStyle name="60% - Accent5 217" xfId="30016"/>
    <cellStyle name="60% - Accent5 218" xfId="30017"/>
    <cellStyle name="60% - Accent5 219" xfId="30018"/>
    <cellStyle name="60% - Accent5 22" xfId="30019"/>
    <cellStyle name="60% - Accent5 22 2" xfId="30020"/>
    <cellStyle name="60% - Accent5 220" xfId="30021"/>
    <cellStyle name="60% - Accent5 221" xfId="30022"/>
    <cellStyle name="60% - Accent5 222" xfId="30023"/>
    <cellStyle name="60% - Accent5 223" xfId="30024"/>
    <cellStyle name="60% - Accent5 224" xfId="30025"/>
    <cellStyle name="60% - Accent5 225" xfId="30026"/>
    <cellStyle name="60% - Accent5 226" xfId="30027"/>
    <cellStyle name="60% - Accent5 227" xfId="30028"/>
    <cellStyle name="60% - Accent5 228" xfId="30029"/>
    <cellStyle name="60% - Accent5 229" xfId="30030"/>
    <cellStyle name="60% - Accent5 23" xfId="30031"/>
    <cellStyle name="60% - Accent5 23 2" xfId="30032"/>
    <cellStyle name="60% - Accent5 230" xfId="30033"/>
    <cellStyle name="60% - Accent5 231" xfId="30034"/>
    <cellStyle name="60% - Accent5 232" xfId="30035"/>
    <cellStyle name="60% - Accent5 233" xfId="30036"/>
    <cellStyle name="60% - Accent5 234" xfId="30037"/>
    <cellStyle name="60% - Accent5 235" xfId="30038"/>
    <cellStyle name="60% - Accent5 236" xfId="30039"/>
    <cellStyle name="60% - Accent5 237" xfId="30040"/>
    <cellStyle name="60% - Accent5 238" xfId="30041"/>
    <cellStyle name="60% - Accent5 239" xfId="30042"/>
    <cellStyle name="60% - Accent5 24" xfId="30043"/>
    <cellStyle name="60% - Accent5 24 2" xfId="30044"/>
    <cellStyle name="60% - Accent5 240" xfId="30045"/>
    <cellStyle name="60% - Accent5 241" xfId="30046"/>
    <cellStyle name="60% - Accent5 242" xfId="30047"/>
    <cellStyle name="60% - Accent5 243" xfId="30048"/>
    <cellStyle name="60% - Accent5 244" xfId="30049"/>
    <cellStyle name="60% - Accent5 245" xfId="30050"/>
    <cellStyle name="60% - Accent5 246" xfId="30051"/>
    <cellStyle name="60% - Accent5 247" xfId="30052"/>
    <cellStyle name="60% - Accent5 248" xfId="30053"/>
    <cellStyle name="60% - Accent5 249" xfId="30054"/>
    <cellStyle name="60% - Accent5 25" xfId="30055"/>
    <cellStyle name="60% - Accent5 25 2" xfId="30056"/>
    <cellStyle name="60% - Accent5 250" xfId="30057"/>
    <cellStyle name="60% - Accent5 251" xfId="30058"/>
    <cellStyle name="60% - Accent5 252" xfId="30059"/>
    <cellStyle name="60% - Accent5 253" xfId="30060"/>
    <cellStyle name="60% - Accent5 254" xfId="30061"/>
    <cellStyle name="60% - Accent5 255" xfId="30062"/>
    <cellStyle name="60% - Accent5 256" xfId="30063"/>
    <cellStyle name="60% - Accent5 257" xfId="30064"/>
    <cellStyle name="60% - Accent5 26" xfId="30065"/>
    <cellStyle name="60% - Accent5 26 2" xfId="30066"/>
    <cellStyle name="60% - Accent5 27" xfId="30067"/>
    <cellStyle name="60% - Accent5 27 2" xfId="30068"/>
    <cellStyle name="60% - Accent5 28" xfId="30069"/>
    <cellStyle name="60% - Accent5 28 2" xfId="30070"/>
    <cellStyle name="60% - Accent5 29" xfId="30071"/>
    <cellStyle name="60% - Accent5 29 2" xfId="30072"/>
    <cellStyle name="60% - Accent5 3" xfId="759"/>
    <cellStyle name="60% - Accent5 3 2" xfId="1115"/>
    <cellStyle name="60% - Accent5 3 2 2" xfId="30074"/>
    <cellStyle name="60% - Accent5 3 3" xfId="14956"/>
    <cellStyle name="60% - Accent5 3 4" xfId="30073"/>
    <cellStyle name="60% - Accent5 30" xfId="30075"/>
    <cellStyle name="60% - Accent5 30 2" xfId="30076"/>
    <cellStyle name="60% - Accent5 31" xfId="30077"/>
    <cellStyle name="60% - Accent5 31 2" xfId="30078"/>
    <cellStyle name="60% - Accent5 32" xfId="30079"/>
    <cellStyle name="60% - Accent5 32 2" xfId="30080"/>
    <cellStyle name="60% - Accent5 33" xfId="30081"/>
    <cellStyle name="60% - Accent5 33 2" xfId="30082"/>
    <cellStyle name="60% - Accent5 34" xfId="30083"/>
    <cellStyle name="60% - Accent5 34 2" xfId="30084"/>
    <cellStyle name="60% - Accent5 35" xfId="30085"/>
    <cellStyle name="60% - Accent5 35 2" xfId="30086"/>
    <cellStyle name="60% - Accent5 36" xfId="30087"/>
    <cellStyle name="60% - Accent5 36 2" xfId="30088"/>
    <cellStyle name="60% - Accent5 37" xfId="30089"/>
    <cellStyle name="60% - Accent5 37 2" xfId="30090"/>
    <cellStyle name="60% - Accent5 38" xfId="30091"/>
    <cellStyle name="60% - Accent5 38 2" xfId="30092"/>
    <cellStyle name="60% - Accent5 39" xfId="30093"/>
    <cellStyle name="60% - Accent5 39 2" xfId="30094"/>
    <cellStyle name="60% - Accent5 4" xfId="716"/>
    <cellStyle name="60% - Accent5 4 2" xfId="888"/>
    <cellStyle name="60% - Accent5 4 2 2" xfId="30095"/>
    <cellStyle name="60% - Accent5 4 3" xfId="11807"/>
    <cellStyle name="60% - Accent5 40" xfId="30096"/>
    <cellStyle name="60% - Accent5 40 2" xfId="30097"/>
    <cellStyle name="60% - Accent5 41" xfId="30098"/>
    <cellStyle name="60% - Accent5 41 2" xfId="30099"/>
    <cellStyle name="60% - Accent5 42" xfId="30100"/>
    <cellStyle name="60% - Accent5 42 2" xfId="30101"/>
    <cellStyle name="60% - Accent5 43" xfId="30102"/>
    <cellStyle name="60% - Accent5 43 2" xfId="30103"/>
    <cellStyle name="60% - Accent5 44" xfId="30104"/>
    <cellStyle name="60% - Accent5 44 2" xfId="30105"/>
    <cellStyle name="60% - Accent5 45" xfId="30106"/>
    <cellStyle name="60% - Accent5 45 2" xfId="30107"/>
    <cellStyle name="60% - Accent5 46" xfId="30108"/>
    <cellStyle name="60% - Accent5 46 2" xfId="30109"/>
    <cellStyle name="60% - Accent5 47" xfId="30110"/>
    <cellStyle name="60% - Accent5 47 2" xfId="30111"/>
    <cellStyle name="60% - Accent5 48" xfId="30112"/>
    <cellStyle name="60% - Accent5 48 2" xfId="30113"/>
    <cellStyle name="60% - Accent5 49" xfId="30114"/>
    <cellStyle name="60% - Accent5 49 2" xfId="30115"/>
    <cellStyle name="60% - Accent5 5" xfId="6829"/>
    <cellStyle name="60% - Accent5 5 2" xfId="30117"/>
    <cellStyle name="60% - Accent5 5 3" xfId="30116"/>
    <cellStyle name="60% - Accent5 50" xfId="30118"/>
    <cellStyle name="60% - Accent5 50 2" xfId="30119"/>
    <cellStyle name="60% - Accent5 51" xfId="30120"/>
    <cellStyle name="60% - Accent5 51 2" xfId="30121"/>
    <cellStyle name="60% - Accent5 52" xfId="30122"/>
    <cellStyle name="60% - Accent5 52 2" xfId="30123"/>
    <cellStyle name="60% - Accent5 53" xfId="30124"/>
    <cellStyle name="60% - Accent5 53 2" xfId="30125"/>
    <cellStyle name="60% - Accent5 54" xfId="30126"/>
    <cellStyle name="60% - Accent5 54 2" xfId="30127"/>
    <cellStyle name="60% - Accent5 55" xfId="30128"/>
    <cellStyle name="60% - Accent5 55 2" xfId="30129"/>
    <cellStyle name="60% - Accent5 56" xfId="30130"/>
    <cellStyle name="60% - Accent5 56 2" xfId="30131"/>
    <cellStyle name="60% - Accent5 57" xfId="30132"/>
    <cellStyle name="60% - Accent5 57 2" xfId="30133"/>
    <cellStyle name="60% - Accent5 58" xfId="30134"/>
    <cellStyle name="60% - Accent5 58 2" xfId="30135"/>
    <cellStyle name="60% - Accent5 59" xfId="30136"/>
    <cellStyle name="60% - Accent5 59 2" xfId="30137"/>
    <cellStyle name="60% - Accent5 6" xfId="7056"/>
    <cellStyle name="60% - Accent5 6 2" xfId="30139"/>
    <cellStyle name="60% - Accent5 6 3" xfId="30138"/>
    <cellStyle name="60% - Accent5 60" xfId="30140"/>
    <cellStyle name="60% - Accent5 60 2" xfId="30141"/>
    <cellStyle name="60% - Accent5 61" xfId="30142"/>
    <cellStyle name="60% - Accent5 61 2" xfId="30143"/>
    <cellStyle name="60% - Accent5 62" xfId="30144"/>
    <cellStyle name="60% - Accent5 62 2" xfId="30145"/>
    <cellStyle name="60% - Accent5 63" xfId="30146"/>
    <cellStyle name="60% - Accent5 63 2" xfId="30147"/>
    <cellStyle name="60% - Accent5 64" xfId="30148"/>
    <cellStyle name="60% - Accent5 64 2" xfId="30149"/>
    <cellStyle name="60% - Accent5 65" xfId="30150"/>
    <cellStyle name="60% - Accent5 65 2" xfId="30151"/>
    <cellStyle name="60% - Accent5 66" xfId="30152"/>
    <cellStyle name="60% - Accent5 66 2" xfId="30153"/>
    <cellStyle name="60% - Accent5 67" xfId="30154"/>
    <cellStyle name="60% - Accent5 67 2" xfId="30155"/>
    <cellStyle name="60% - Accent5 68" xfId="30156"/>
    <cellStyle name="60% - Accent5 68 2" xfId="30157"/>
    <cellStyle name="60% - Accent5 69" xfId="30158"/>
    <cellStyle name="60% - Accent5 69 2" xfId="30159"/>
    <cellStyle name="60% - Accent5 7" xfId="7671"/>
    <cellStyle name="60% - Accent5 7 2" xfId="30161"/>
    <cellStyle name="60% - Accent5 7 3" xfId="30160"/>
    <cellStyle name="60% - Accent5 70" xfId="30162"/>
    <cellStyle name="60% - Accent5 70 2" xfId="30163"/>
    <cellStyle name="60% - Accent5 71" xfId="30164"/>
    <cellStyle name="60% - Accent5 71 2" xfId="30165"/>
    <cellStyle name="60% - Accent5 72" xfId="30166"/>
    <cellStyle name="60% - Accent5 72 2" xfId="30167"/>
    <cellStyle name="60% - Accent5 73" xfId="30168"/>
    <cellStyle name="60% - Accent5 73 2" xfId="30169"/>
    <cellStyle name="60% - Accent5 74" xfId="30170"/>
    <cellStyle name="60% - Accent5 74 2" xfId="30171"/>
    <cellStyle name="60% - Accent5 75" xfId="30172"/>
    <cellStyle name="60% - Accent5 75 2" xfId="30173"/>
    <cellStyle name="60% - Accent5 76" xfId="30174"/>
    <cellStyle name="60% - Accent5 76 2" xfId="30175"/>
    <cellStyle name="60% - Accent5 77" xfId="30176"/>
    <cellStyle name="60% - Accent5 77 2" xfId="30177"/>
    <cellStyle name="60% - Accent5 78" xfId="30178"/>
    <cellStyle name="60% - Accent5 78 2" xfId="30179"/>
    <cellStyle name="60% - Accent5 79" xfId="30180"/>
    <cellStyle name="60% - Accent5 79 2" xfId="30181"/>
    <cellStyle name="60% - Accent5 8" xfId="7558"/>
    <cellStyle name="60% - Accent5 8 2" xfId="30183"/>
    <cellStyle name="60% - Accent5 8 3" xfId="30182"/>
    <cellStyle name="60% - Accent5 80" xfId="30184"/>
    <cellStyle name="60% - Accent5 80 2" xfId="30185"/>
    <cellStyle name="60% - Accent5 81" xfId="30186"/>
    <cellStyle name="60% - Accent5 81 2" xfId="30187"/>
    <cellStyle name="60% - Accent5 82" xfId="30188"/>
    <cellStyle name="60% - Accent5 82 2" xfId="30189"/>
    <cellStyle name="60% - Accent5 83" xfId="30190"/>
    <cellStyle name="60% - Accent5 83 2" xfId="30191"/>
    <cellStyle name="60% - Accent5 84" xfId="30192"/>
    <cellStyle name="60% - Accent5 84 2" xfId="30193"/>
    <cellStyle name="60% - Accent5 85" xfId="30194"/>
    <cellStyle name="60% - Accent5 85 2" xfId="30195"/>
    <cellStyle name="60% - Accent5 86" xfId="30196"/>
    <cellStyle name="60% - Accent5 86 2" xfId="30197"/>
    <cellStyle name="60% - Accent5 87" xfId="30198"/>
    <cellStyle name="60% - Accent5 87 2" xfId="30199"/>
    <cellStyle name="60% - Accent5 88" xfId="30200"/>
    <cellStyle name="60% - Accent5 88 2" xfId="30201"/>
    <cellStyle name="60% - Accent5 89" xfId="30202"/>
    <cellStyle name="60% - Accent5 89 2" xfId="30203"/>
    <cellStyle name="60% - Accent5 9" xfId="7670"/>
    <cellStyle name="60% - Accent5 9 2" xfId="30205"/>
    <cellStyle name="60% - Accent5 9 3" xfId="30204"/>
    <cellStyle name="60% - Accent5 90" xfId="30206"/>
    <cellStyle name="60% - Accent5 90 2" xfId="30207"/>
    <cellStyle name="60% - Accent5 91" xfId="30208"/>
    <cellStyle name="60% - Accent5 91 2" xfId="30209"/>
    <cellStyle name="60% - Accent5 92" xfId="30210"/>
    <cellStyle name="60% - Accent5 92 2" xfId="30211"/>
    <cellStyle name="60% - Accent5 93" xfId="30212"/>
    <cellStyle name="60% - Accent5 93 2" xfId="30213"/>
    <cellStyle name="60% - Accent5 94" xfId="30214"/>
    <cellStyle name="60% - Accent5 94 2" xfId="30215"/>
    <cellStyle name="60% - Accent5 95" xfId="30216"/>
    <cellStyle name="60% - Accent5 95 2" xfId="30217"/>
    <cellStyle name="60% - Accent5 96" xfId="30218"/>
    <cellStyle name="60% - Accent5 96 2" xfId="30219"/>
    <cellStyle name="60% - Accent5 97" xfId="30220"/>
    <cellStyle name="60% - Accent5 97 2" xfId="30221"/>
    <cellStyle name="60% - Accent5 98" xfId="30222"/>
    <cellStyle name="60% - Accent5 98 2" xfId="30223"/>
    <cellStyle name="60% - Accent5 99" xfId="30224"/>
    <cellStyle name="60% - Accent5 99 2" xfId="30225"/>
    <cellStyle name="60% - Accent6 10" xfId="7672"/>
    <cellStyle name="60% - Accent6 10 2" xfId="30227"/>
    <cellStyle name="60% - Accent6 10 3" xfId="30226"/>
    <cellStyle name="60% - Accent6 100" xfId="30228"/>
    <cellStyle name="60% - Accent6 100 2" xfId="30229"/>
    <cellStyle name="60% - Accent6 101" xfId="30230"/>
    <cellStyle name="60% - Accent6 101 2" xfId="30231"/>
    <cellStyle name="60% - Accent6 102" xfId="30232"/>
    <cellStyle name="60% - Accent6 102 2" xfId="30233"/>
    <cellStyle name="60% - Accent6 103" xfId="30234"/>
    <cellStyle name="60% - Accent6 103 2" xfId="30235"/>
    <cellStyle name="60% - Accent6 104" xfId="30236"/>
    <cellStyle name="60% - Accent6 104 2" xfId="30237"/>
    <cellStyle name="60% - Accent6 105" xfId="30238"/>
    <cellStyle name="60% - Accent6 105 2" xfId="30239"/>
    <cellStyle name="60% - Accent6 106" xfId="30240"/>
    <cellStyle name="60% - Accent6 106 2" xfId="30241"/>
    <cellStyle name="60% - Accent6 107" xfId="30242"/>
    <cellStyle name="60% - Accent6 107 2" xfId="30243"/>
    <cellStyle name="60% - Accent6 108" xfId="30244"/>
    <cellStyle name="60% - Accent6 108 2" xfId="30245"/>
    <cellStyle name="60% - Accent6 109" xfId="30246"/>
    <cellStyle name="60% - Accent6 109 2" xfId="30247"/>
    <cellStyle name="60% - Accent6 11" xfId="6828"/>
    <cellStyle name="60% - Accent6 11 2" xfId="30249"/>
    <cellStyle name="60% - Accent6 11 3" xfId="30248"/>
    <cellStyle name="60% - Accent6 110" xfId="30250"/>
    <cellStyle name="60% - Accent6 110 2" xfId="30251"/>
    <cellStyle name="60% - Accent6 111" xfId="30252"/>
    <cellStyle name="60% - Accent6 111 2" xfId="30253"/>
    <cellStyle name="60% - Accent6 112" xfId="30254"/>
    <cellStyle name="60% - Accent6 112 2" xfId="30255"/>
    <cellStyle name="60% - Accent6 113" xfId="30256"/>
    <cellStyle name="60% - Accent6 113 2" xfId="30257"/>
    <cellStyle name="60% - Accent6 114" xfId="30258"/>
    <cellStyle name="60% - Accent6 114 2" xfId="30259"/>
    <cellStyle name="60% - Accent6 115" xfId="30260"/>
    <cellStyle name="60% - Accent6 115 2" xfId="30261"/>
    <cellStyle name="60% - Accent6 116" xfId="30262"/>
    <cellStyle name="60% - Accent6 116 2" xfId="30263"/>
    <cellStyle name="60% - Accent6 117" xfId="30264"/>
    <cellStyle name="60% - Accent6 117 2" xfId="30265"/>
    <cellStyle name="60% - Accent6 118" xfId="30266"/>
    <cellStyle name="60% - Accent6 118 2" xfId="30267"/>
    <cellStyle name="60% - Accent6 119" xfId="30268"/>
    <cellStyle name="60% - Accent6 119 2" xfId="30269"/>
    <cellStyle name="60% - Accent6 12" xfId="7106"/>
    <cellStyle name="60% - Accent6 12 2" xfId="30271"/>
    <cellStyle name="60% - Accent6 12 3" xfId="30270"/>
    <cellStyle name="60% - Accent6 120" xfId="30272"/>
    <cellStyle name="60% - Accent6 120 2" xfId="30273"/>
    <cellStyle name="60% - Accent6 121" xfId="30274"/>
    <cellStyle name="60% - Accent6 121 2" xfId="30275"/>
    <cellStyle name="60% - Accent6 122" xfId="30276"/>
    <cellStyle name="60% - Accent6 122 2" xfId="30277"/>
    <cellStyle name="60% - Accent6 123" xfId="30278"/>
    <cellStyle name="60% - Accent6 123 2" xfId="30279"/>
    <cellStyle name="60% - Accent6 124" xfId="30280"/>
    <cellStyle name="60% - Accent6 124 2" xfId="30281"/>
    <cellStyle name="60% - Accent6 125" xfId="30282"/>
    <cellStyle name="60% - Accent6 125 2" xfId="30283"/>
    <cellStyle name="60% - Accent6 126" xfId="30284"/>
    <cellStyle name="60% - Accent6 126 2" xfId="30285"/>
    <cellStyle name="60% - Accent6 127" xfId="30286"/>
    <cellStyle name="60% - Accent6 127 2" xfId="30287"/>
    <cellStyle name="60% - Accent6 128" xfId="30288"/>
    <cellStyle name="60% - Accent6 128 2" xfId="30289"/>
    <cellStyle name="60% - Accent6 129" xfId="30290"/>
    <cellStyle name="60% - Accent6 129 2" xfId="30291"/>
    <cellStyle name="60% - Accent6 13" xfId="7199"/>
    <cellStyle name="60% - Accent6 13 2" xfId="30293"/>
    <cellStyle name="60% - Accent6 13 3" xfId="30292"/>
    <cellStyle name="60% - Accent6 130" xfId="30294"/>
    <cellStyle name="60% - Accent6 130 2" xfId="30295"/>
    <cellStyle name="60% - Accent6 131" xfId="30296"/>
    <cellStyle name="60% - Accent6 131 2" xfId="30297"/>
    <cellStyle name="60% - Accent6 132" xfId="30298"/>
    <cellStyle name="60% - Accent6 132 2" xfId="30299"/>
    <cellStyle name="60% - Accent6 133" xfId="30300"/>
    <cellStyle name="60% - Accent6 133 2" xfId="30301"/>
    <cellStyle name="60% - Accent6 134" xfId="30302"/>
    <cellStyle name="60% - Accent6 134 2" xfId="30303"/>
    <cellStyle name="60% - Accent6 135" xfId="30304"/>
    <cellStyle name="60% - Accent6 135 2" xfId="30305"/>
    <cellStyle name="60% - Accent6 136" xfId="30306"/>
    <cellStyle name="60% - Accent6 136 2" xfId="30307"/>
    <cellStyle name="60% - Accent6 137" xfId="30308"/>
    <cellStyle name="60% - Accent6 137 2" xfId="30309"/>
    <cellStyle name="60% - Accent6 138" xfId="30310"/>
    <cellStyle name="60% - Accent6 138 2" xfId="30311"/>
    <cellStyle name="60% - Accent6 139" xfId="30312"/>
    <cellStyle name="60% - Accent6 139 2" xfId="30313"/>
    <cellStyle name="60% - Accent6 14" xfId="30314"/>
    <cellStyle name="60% - Accent6 14 2" xfId="30315"/>
    <cellStyle name="60% - Accent6 140" xfId="30316"/>
    <cellStyle name="60% - Accent6 140 2" xfId="30317"/>
    <cellStyle name="60% - Accent6 141" xfId="30318"/>
    <cellStyle name="60% - Accent6 141 2" xfId="30319"/>
    <cellStyle name="60% - Accent6 142" xfId="30320"/>
    <cellStyle name="60% - Accent6 142 2" xfId="30321"/>
    <cellStyle name="60% - Accent6 143" xfId="30322"/>
    <cellStyle name="60% - Accent6 143 2" xfId="30323"/>
    <cellStyle name="60% - Accent6 144" xfId="30324"/>
    <cellStyle name="60% - Accent6 144 2" xfId="30325"/>
    <cellStyle name="60% - Accent6 145" xfId="30326"/>
    <cellStyle name="60% - Accent6 145 2" xfId="30327"/>
    <cellStyle name="60% - Accent6 146" xfId="30328"/>
    <cellStyle name="60% - Accent6 146 2" xfId="30329"/>
    <cellStyle name="60% - Accent6 147" xfId="30330"/>
    <cellStyle name="60% - Accent6 147 2" xfId="30331"/>
    <cellStyle name="60% - Accent6 148" xfId="30332"/>
    <cellStyle name="60% - Accent6 148 2" xfId="30333"/>
    <cellStyle name="60% - Accent6 149" xfId="30334"/>
    <cellStyle name="60% - Accent6 149 2" xfId="30335"/>
    <cellStyle name="60% - Accent6 15" xfId="30336"/>
    <cellStyle name="60% - Accent6 15 2" xfId="30337"/>
    <cellStyle name="60% - Accent6 150" xfId="30338"/>
    <cellStyle name="60% - Accent6 150 2" xfId="30339"/>
    <cellStyle name="60% - Accent6 151" xfId="30340"/>
    <cellStyle name="60% - Accent6 151 2" xfId="30341"/>
    <cellStyle name="60% - Accent6 152" xfId="30342"/>
    <cellStyle name="60% - Accent6 152 2" xfId="30343"/>
    <cellStyle name="60% - Accent6 153" xfId="30344"/>
    <cellStyle name="60% - Accent6 153 2" xfId="30345"/>
    <cellStyle name="60% - Accent6 154" xfId="30346"/>
    <cellStyle name="60% - Accent6 154 2" xfId="30347"/>
    <cellStyle name="60% - Accent6 155" xfId="30348"/>
    <cellStyle name="60% - Accent6 155 2" xfId="30349"/>
    <cellStyle name="60% - Accent6 156" xfId="30350"/>
    <cellStyle name="60% - Accent6 156 2" xfId="30351"/>
    <cellStyle name="60% - Accent6 157" xfId="30352"/>
    <cellStyle name="60% - Accent6 157 2" xfId="30353"/>
    <cellStyle name="60% - Accent6 158" xfId="30354"/>
    <cellStyle name="60% - Accent6 158 2" xfId="30355"/>
    <cellStyle name="60% - Accent6 159" xfId="30356"/>
    <cellStyle name="60% - Accent6 159 2" xfId="30357"/>
    <cellStyle name="60% - Accent6 16" xfId="30358"/>
    <cellStyle name="60% - Accent6 16 2" xfId="30359"/>
    <cellStyle name="60% - Accent6 160" xfId="30360"/>
    <cellStyle name="60% - Accent6 160 2" xfId="30361"/>
    <cellStyle name="60% - Accent6 161" xfId="30362"/>
    <cellStyle name="60% - Accent6 161 2" xfId="30363"/>
    <cellStyle name="60% - Accent6 162" xfId="30364"/>
    <cellStyle name="60% - Accent6 162 2" xfId="30365"/>
    <cellStyle name="60% - Accent6 163" xfId="30366"/>
    <cellStyle name="60% - Accent6 163 2" xfId="30367"/>
    <cellStyle name="60% - Accent6 164" xfId="30368"/>
    <cellStyle name="60% - Accent6 164 2" xfId="30369"/>
    <cellStyle name="60% - Accent6 165" xfId="30370"/>
    <cellStyle name="60% - Accent6 165 2" xfId="30371"/>
    <cellStyle name="60% - Accent6 166" xfId="30372"/>
    <cellStyle name="60% - Accent6 166 2" xfId="30373"/>
    <cellStyle name="60% - Accent6 167" xfId="30374"/>
    <cellStyle name="60% - Accent6 167 2" xfId="30375"/>
    <cellStyle name="60% - Accent6 168" xfId="30376"/>
    <cellStyle name="60% - Accent6 168 2" xfId="30377"/>
    <cellStyle name="60% - Accent6 169" xfId="30378"/>
    <cellStyle name="60% - Accent6 169 2" xfId="30379"/>
    <cellStyle name="60% - Accent6 17" xfId="30380"/>
    <cellStyle name="60% - Accent6 17 2" xfId="30381"/>
    <cellStyle name="60% - Accent6 170" xfId="30382"/>
    <cellStyle name="60% - Accent6 170 2" xfId="30383"/>
    <cellStyle name="60% - Accent6 171" xfId="30384"/>
    <cellStyle name="60% - Accent6 171 2" xfId="30385"/>
    <cellStyle name="60% - Accent6 172" xfId="30386"/>
    <cellStyle name="60% - Accent6 172 2" xfId="30387"/>
    <cellStyle name="60% - Accent6 173" xfId="30388"/>
    <cellStyle name="60% - Accent6 173 2" xfId="30389"/>
    <cellStyle name="60% - Accent6 174" xfId="30390"/>
    <cellStyle name="60% - Accent6 174 2" xfId="30391"/>
    <cellStyle name="60% - Accent6 175" xfId="30392"/>
    <cellStyle name="60% - Accent6 175 2" xfId="30393"/>
    <cellStyle name="60% - Accent6 176" xfId="30394"/>
    <cellStyle name="60% - Accent6 176 2" xfId="30395"/>
    <cellStyle name="60% - Accent6 177" xfId="30396"/>
    <cellStyle name="60% - Accent6 177 2" xfId="30397"/>
    <cellStyle name="60% - Accent6 178" xfId="30398"/>
    <cellStyle name="60% - Accent6 178 2" xfId="30399"/>
    <cellStyle name="60% - Accent6 179" xfId="30400"/>
    <cellStyle name="60% - Accent6 179 2" xfId="30401"/>
    <cellStyle name="60% - Accent6 18" xfId="30402"/>
    <cellStyle name="60% - Accent6 18 2" xfId="30403"/>
    <cellStyle name="60% - Accent6 180" xfId="30404"/>
    <cellStyle name="60% - Accent6 180 2" xfId="30405"/>
    <cellStyle name="60% - Accent6 181" xfId="30406"/>
    <cellStyle name="60% - Accent6 181 2" xfId="30407"/>
    <cellStyle name="60% - Accent6 182" xfId="30408"/>
    <cellStyle name="60% - Accent6 182 2" xfId="30409"/>
    <cellStyle name="60% - Accent6 183" xfId="30410"/>
    <cellStyle name="60% - Accent6 183 2" xfId="30411"/>
    <cellStyle name="60% - Accent6 184" xfId="30412"/>
    <cellStyle name="60% - Accent6 184 2" xfId="30413"/>
    <cellStyle name="60% - Accent6 185" xfId="30414"/>
    <cellStyle name="60% - Accent6 185 2" xfId="30415"/>
    <cellStyle name="60% - Accent6 186" xfId="30416"/>
    <cellStyle name="60% - Accent6 186 2" xfId="30417"/>
    <cellStyle name="60% - Accent6 187" xfId="30418"/>
    <cellStyle name="60% - Accent6 187 2" xfId="30419"/>
    <cellStyle name="60% - Accent6 188" xfId="30420"/>
    <cellStyle name="60% - Accent6 188 2" xfId="30421"/>
    <cellStyle name="60% - Accent6 189" xfId="30422"/>
    <cellStyle name="60% - Accent6 189 2" xfId="30423"/>
    <cellStyle name="60% - Accent6 19" xfId="30424"/>
    <cellStyle name="60% - Accent6 19 2" xfId="30425"/>
    <cellStyle name="60% - Accent6 190" xfId="30426"/>
    <cellStyle name="60% - Accent6 190 2" xfId="30427"/>
    <cellStyle name="60% - Accent6 191" xfId="30428"/>
    <cellStyle name="60% - Accent6 191 2" xfId="30429"/>
    <cellStyle name="60% - Accent6 192" xfId="30430"/>
    <cellStyle name="60% - Accent6 192 2" xfId="30431"/>
    <cellStyle name="60% - Accent6 193" xfId="30432"/>
    <cellStyle name="60% - Accent6 194" xfId="30433"/>
    <cellStyle name="60% - Accent6 195" xfId="30434"/>
    <cellStyle name="60% - Accent6 196" xfId="30435"/>
    <cellStyle name="60% - Accent6 197" xfId="30436"/>
    <cellStyle name="60% - Accent6 198" xfId="30437"/>
    <cellStyle name="60% - Accent6 199" xfId="30438"/>
    <cellStyle name="60% - Accent6 2" xfId="176"/>
    <cellStyle name="60% - Accent6 2 10" xfId="7135"/>
    <cellStyle name="60% - Accent6 2 11" xfId="6849"/>
    <cellStyle name="60% - Accent6 2 12" xfId="7509"/>
    <cellStyle name="60% - Accent6 2 13" xfId="9953"/>
    <cellStyle name="60% - Accent6 2 2" xfId="760"/>
    <cellStyle name="60% - Accent6 2 2 2" xfId="1153"/>
    <cellStyle name="60% - Accent6 2 2 3" xfId="11861"/>
    <cellStyle name="60% - Accent6 2 3" xfId="1047"/>
    <cellStyle name="60% - Accent6 2 4" xfId="6821"/>
    <cellStyle name="60% - Accent6 2 5" xfId="7682"/>
    <cellStyle name="60% - Accent6 2 6" xfId="7209"/>
    <cellStyle name="60% - Accent6 2 7" xfId="7466"/>
    <cellStyle name="60% - Accent6 2 8" xfId="7132"/>
    <cellStyle name="60% - Accent6 2 9" xfId="7054"/>
    <cellStyle name="60% - Accent6 20" xfId="30439"/>
    <cellStyle name="60% - Accent6 20 2" xfId="30440"/>
    <cellStyle name="60% - Accent6 200" xfId="30441"/>
    <cellStyle name="60% - Accent6 201" xfId="30442"/>
    <cellStyle name="60% - Accent6 202" xfId="30443"/>
    <cellStyle name="60% - Accent6 203" xfId="30444"/>
    <cellStyle name="60% - Accent6 204" xfId="30445"/>
    <cellStyle name="60% - Accent6 205" xfId="30446"/>
    <cellStyle name="60% - Accent6 206" xfId="30447"/>
    <cellStyle name="60% - Accent6 207" xfId="30448"/>
    <cellStyle name="60% - Accent6 208" xfId="30449"/>
    <cellStyle name="60% - Accent6 209" xfId="30450"/>
    <cellStyle name="60% - Accent6 21" xfId="30451"/>
    <cellStyle name="60% - Accent6 21 2" xfId="30452"/>
    <cellStyle name="60% - Accent6 210" xfId="30453"/>
    <cellStyle name="60% - Accent6 211" xfId="30454"/>
    <cellStyle name="60% - Accent6 212" xfId="30455"/>
    <cellStyle name="60% - Accent6 213" xfId="30456"/>
    <cellStyle name="60% - Accent6 214" xfId="30457"/>
    <cellStyle name="60% - Accent6 215" xfId="30458"/>
    <cellStyle name="60% - Accent6 216" xfId="30459"/>
    <cellStyle name="60% - Accent6 217" xfId="30460"/>
    <cellStyle name="60% - Accent6 218" xfId="30461"/>
    <cellStyle name="60% - Accent6 219" xfId="30462"/>
    <cellStyle name="60% - Accent6 22" xfId="30463"/>
    <cellStyle name="60% - Accent6 22 2" xfId="30464"/>
    <cellStyle name="60% - Accent6 220" xfId="30465"/>
    <cellStyle name="60% - Accent6 221" xfId="30466"/>
    <cellStyle name="60% - Accent6 222" xfId="30467"/>
    <cellStyle name="60% - Accent6 223" xfId="30468"/>
    <cellStyle name="60% - Accent6 224" xfId="30469"/>
    <cellStyle name="60% - Accent6 225" xfId="30470"/>
    <cellStyle name="60% - Accent6 226" xfId="30471"/>
    <cellStyle name="60% - Accent6 227" xfId="30472"/>
    <cellStyle name="60% - Accent6 228" xfId="30473"/>
    <cellStyle name="60% - Accent6 229" xfId="30474"/>
    <cellStyle name="60% - Accent6 23" xfId="30475"/>
    <cellStyle name="60% - Accent6 23 2" xfId="30476"/>
    <cellStyle name="60% - Accent6 230" xfId="30477"/>
    <cellStyle name="60% - Accent6 231" xfId="30478"/>
    <cellStyle name="60% - Accent6 232" xfId="30479"/>
    <cellStyle name="60% - Accent6 233" xfId="30480"/>
    <cellStyle name="60% - Accent6 234" xfId="30481"/>
    <cellStyle name="60% - Accent6 235" xfId="30482"/>
    <cellStyle name="60% - Accent6 236" xfId="30483"/>
    <cellStyle name="60% - Accent6 237" xfId="30484"/>
    <cellStyle name="60% - Accent6 238" xfId="30485"/>
    <cellStyle name="60% - Accent6 239" xfId="30486"/>
    <cellStyle name="60% - Accent6 24" xfId="30487"/>
    <cellStyle name="60% - Accent6 24 2" xfId="30488"/>
    <cellStyle name="60% - Accent6 240" xfId="30489"/>
    <cellStyle name="60% - Accent6 241" xfId="30490"/>
    <cellStyle name="60% - Accent6 242" xfId="30491"/>
    <cellStyle name="60% - Accent6 243" xfId="30492"/>
    <cellStyle name="60% - Accent6 244" xfId="30493"/>
    <cellStyle name="60% - Accent6 245" xfId="30494"/>
    <cellStyle name="60% - Accent6 246" xfId="30495"/>
    <cellStyle name="60% - Accent6 247" xfId="30496"/>
    <cellStyle name="60% - Accent6 248" xfId="30497"/>
    <cellStyle name="60% - Accent6 249" xfId="30498"/>
    <cellStyle name="60% - Accent6 25" xfId="30499"/>
    <cellStyle name="60% - Accent6 25 2" xfId="30500"/>
    <cellStyle name="60% - Accent6 250" xfId="30501"/>
    <cellStyle name="60% - Accent6 251" xfId="30502"/>
    <cellStyle name="60% - Accent6 252" xfId="30503"/>
    <cellStyle name="60% - Accent6 253" xfId="30504"/>
    <cellStyle name="60% - Accent6 254" xfId="30505"/>
    <cellStyle name="60% - Accent6 255" xfId="30506"/>
    <cellStyle name="60% - Accent6 256" xfId="30507"/>
    <cellStyle name="60% - Accent6 257" xfId="30508"/>
    <cellStyle name="60% - Accent6 26" xfId="30509"/>
    <cellStyle name="60% - Accent6 26 2" xfId="30510"/>
    <cellStyle name="60% - Accent6 27" xfId="30511"/>
    <cellStyle name="60% - Accent6 27 2" xfId="30512"/>
    <cellStyle name="60% - Accent6 28" xfId="30513"/>
    <cellStyle name="60% - Accent6 28 2" xfId="30514"/>
    <cellStyle name="60% - Accent6 29" xfId="30515"/>
    <cellStyle name="60% - Accent6 29 2" xfId="30516"/>
    <cellStyle name="60% - Accent6 3" xfId="761"/>
    <cellStyle name="60% - Accent6 3 2" xfId="985"/>
    <cellStyle name="60% - Accent6 3 2 2" xfId="30518"/>
    <cellStyle name="60% - Accent6 3 3" xfId="14957"/>
    <cellStyle name="60% - Accent6 3 4" xfId="30517"/>
    <cellStyle name="60% - Accent6 30" xfId="30519"/>
    <cellStyle name="60% - Accent6 30 2" xfId="30520"/>
    <cellStyle name="60% - Accent6 31" xfId="30521"/>
    <cellStyle name="60% - Accent6 31 2" xfId="30522"/>
    <cellStyle name="60% - Accent6 32" xfId="30523"/>
    <cellStyle name="60% - Accent6 32 2" xfId="30524"/>
    <cellStyle name="60% - Accent6 33" xfId="30525"/>
    <cellStyle name="60% - Accent6 33 2" xfId="30526"/>
    <cellStyle name="60% - Accent6 34" xfId="30527"/>
    <cellStyle name="60% - Accent6 34 2" xfId="30528"/>
    <cellStyle name="60% - Accent6 35" xfId="30529"/>
    <cellStyle name="60% - Accent6 35 2" xfId="30530"/>
    <cellStyle name="60% - Accent6 36" xfId="30531"/>
    <cellStyle name="60% - Accent6 36 2" xfId="30532"/>
    <cellStyle name="60% - Accent6 37" xfId="30533"/>
    <cellStyle name="60% - Accent6 37 2" xfId="30534"/>
    <cellStyle name="60% - Accent6 38" xfId="30535"/>
    <cellStyle name="60% - Accent6 38 2" xfId="30536"/>
    <cellStyle name="60% - Accent6 39" xfId="30537"/>
    <cellStyle name="60% - Accent6 39 2" xfId="30538"/>
    <cellStyle name="60% - Accent6 4" xfId="720"/>
    <cellStyle name="60% - Accent6 4 2" xfId="1313"/>
    <cellStyle name="60% - Accent6 4 2 2" xfId="30539"/>
    <cellStyle name="60% - Accent6 4 3" xfId="11811"/>
    <cellStyle name="60% - Accent6 40" xfId="30540"/>
    <cellStyle name="60% - Accent6 40 2" xfId="30541"/>
    <cellStyle name="60% - Accent6 41" xfId="30542"/>
    <cellStyle name="60% - Accent6 41 2" xfId="30543"/>
    <cellStyle name="60% - Accent6 42" xfId="30544"/>
    <cellStyle name="60% - Accent6 42 2" xfId="30545"/>
    <cellStyle name="60% - Accent6 43" xfId="30546"/>
    <cellStyle name="60% - Accent6 43 2" xfId="30547"/>
    <cellStyle name="60% - Accent6 44" xfId="30548"/>
    <cellStyle name="60% - Accent6 44 2" xfId="30549"/>
    <cellStyle name="60% - Accent6 45" xfId="30550"/>
    <cellStyle name="60% - Accent6 45 2" xfId="30551"/>
    <cellStyle name="60% - Accent6 46" xfId="30552"/>
    <cellStyle name="60% - Accent6 46 2" xfId="30553"/>
    <cellStyle name="60% - Accent6 47" xfId="30554"/>
    <cellStyle name="60% - Accent6 47 2" xfId="30555"/>
    <cellStyle name="60% - Accent6 48" xfId="30556"/>
    <cellStyle name="60% - Accent6 48 2" xfId="30557"/>
    <cellStyle name="60% - Accent6 49" xfId="30558"/>
    <cellStyle name="60% - Accent6 49 2" xfId="30559"/>
    <cellStyle name="60% - Accent6 5" xfId="6822"/>
    <cellStyle name="60% - Accent6 5 2" xfId="30561"/>
    <cellStyle name="60% - Accent6 5 3" xfId="30560"/>
    <cellStyle name="60% - Accent6 50" xfId="30562"/>
    <cellStyle name="60% - Accent6 50 2" xfId="30563"/>
    <cellStyle name="60% - Accent6 51" xfId="30564"/>
    <cellStyle name="60% - Accent6 51 2" xfId="30565"/>
    <cellStyle name="60% - Accent6 52" xfId="30566"/>
    <cellStyle name="60% - Accent6 52 2" xfId="30567"/>
    <cellStyle name="60% - Accent6 53" xfId="30568"/>
    <cellStyle name="60% - Accent6 53 2" xfId="30569"/>
    <cellStyle name="60% - Accent6 54" xfId="30570"/>
    <cellStyle name="60% - Accent6 54 2" xfId="30571"/>
    <cellStyle name="60% - Accent6 55" xfId="30572"/>
    <cellStyle name="60% - Accent6 55 2" xfId="30573"/>
    <cellStyle name="60% - Accent6 56" xfId="30574"/>
    <cellStyle name="60% - Accent6 56 2" xfId="30575"/>
    <cellStyle name="60% - Accent6 57" xfId="30576"/>
    <cellStyle name="60% - Accent6 57 2" xfId="30577"/>
    <cellStyle name="60% - Accent6 58" xfId="30578"/>
    <cellStyle name="60% - Accent6 58 2" xfId="30579"/>
    <cellStyle name="60% - Accent6 59" xfId="30580"/>
    <cellStyle name="60% - Accent6 59 2" xfId="30581"/>
    <cellStyle name="60% - Accent6 6" xfId="7634"/>
    <cellStyle name="60% - Accent6 6 2" xfId="30583"/>
    <cellStyle name="60% - Accent6 6 3" xfId="30582"/>
    <cellStyle name="60% - Accent6 60" xfId="30584"/>
    <cellStyle name="60% - Accent6 60 2" xfId="30585"/>
    <cellStyle name="60% - Accent6 61" xfId="30586"/>
    <cellStyle name="60% - Accent6 61 2" xfId="30587"/>
    <cellStyle name="60% - Accent6 62" xfId="30588"/>
    <cellStyle name="60% - Accent6 62 2" xfId="30589"/>
    <cellStyle name="60% - Accent6 63" xfId="30590"/>
    <cellStyle name="60% - Accent6 63 2" xfId="30591"/>
    <cellStyle name="60% - Accent6 64" xfId="30592"/>
    <cellStyle name="60% - Accent6 64 2" xfId="30593"/>
    <cellStyle name="60% - Accent6 65" xfId="30594"/>
    <cellStyle name="60% - Accent6 65 2" xfId="30595"/>
    <cellStyle name="60% - Accent6 66" xfId="30596"/>
    <cellStyle name="60% - Accent6 66 2" xfId="30597"/>
    <cellStyle name="60% - Accent6 67" xfId="30598"/>
    <cellStyle name="60% - Accent6 67 2" xfId="30599"/>
    <cellStyle name="60% - Accent6 68" xfId="30600"/>
    <cellStyle name="60% - Accent6 68 2" xfId="30601"/>
    <cellStyle name="60% - Accent6 69" xfId="30602"/>
    <cellStyle name="60% - Accent6 69 2" xfId="30603"/>
    <cellStyle name="60% - Accent6 7" xfId="7341"/>
    <cellStyle name="60% - Accent6 7 2" xfId="30605"/>
    <cellStyle name="60% - Accent6 7 3" xfId="30604"/>
    <cellStyle name="60% - Accent6 70" xfId="30606"/>
    <cellStyle name="60% - Accent6 70 2" xfId="30607"/>
    <cellStyle name="60% - Accent6 71" xfId="30608"/>
    <cellStyle name="60% - Accent6 71 2" xfId="30609"/>
    <cellStyle name="60% - Accent6 72" xfId="30610"/>
    <cellStyle name="60% - Accent6 72 2" xfId="30611"/>
    <cellStyle name="60% - Accent6 73" xfId="30612"/>
    <cellStyle name="60% - Accent6 73 2" xfId="30613"/>
    <cellStyle name="60% - Accent6 74" xfId="30614"/>
    <cellStyle name="60% - Accent6 74 2" xfId="30615"/>
    <cellStyle name="60% - Accent6 75" xfId="30616"/>
    <cellStyle name="60% - Accent6 75 2" xfId="30617"/>
    <cellStyle name="60% - Accent6 76" xfId="30618"/>
    <cellStyle name="60% - Accent6 76 2" xfId="30619"/>
    <cellStyle name="60% - Accent6 77" xfId="30620"/>
    <cellStyle name="60% - Accent6 77 2" xfId="30621"/>
    <cellStyle name="60% - Accent6 78" xfId="30622"/>
    <cellStyle name="60% - Accent6 78 2" xfId="30623"/>
    <cellStyle name="60% - Accent6 79" xfId="30624"/>
    <cellStyle name="60% - Accent6 79 2" xfId="30625"/>
    <cellStyle name="60% - Accent6 8" xfId="7222"/>
    <cellStyle name="60% - Accent6 8 2" xfId="30627"/>
    <cellStyle name="60% - Accent6 8 3" xfId="30626"/>
    <cellStyle name="60% - Accent6 80" xfId="30628"/>
    <cellStyle name="60% - Accent6 80 2" xfId="30629"/>
    <cellStyle name="60% - Accent6 81" xfId="30630"/>
    <cellStyle name="60% - Accent6 81 2" xfId="30631"/>
    <cellStyle name="60% - Accent6 82" xfId="30632"/>
    <cellStyle name="60% - Accent6 82 2" xfId="30633"/>
    <cellStyle name="60% - Accent6 83" xfId="30634"/>
    <cellStyle name="60% - Accent6 83 2" xfId="30635"/>
    <cellStyle name="60% - Accent6 84" xfId="30636"/>
    <cellStyle name="60% - Accent6 84 2" xfId="30637"/>
    <cellStyle name="60% - Accent6 85" xfId="30638"/>
    <cellStyle name="60% - Accent6 85 2" xfId="30639"/>
    <cellStyle name="60% - Accent6 86" xfId="30640"/>
    <cellStyle name="60% - Accent6 86 2" xfId="30641"/>
    <cellStyle name="60% - Accent6 87" xfId="30642"/>
    <cellStyle name="60% - Accent6 87 2" xfId="30643"/>
    <cellStyle name="60% - Accent6 88" xfId="30644"/>
    <cellStyle name="60% - Accent6 88 2" xfId="30645"/>
    <cellStyle name="60% - Accent6 89" xfId="30646"/>
    <cellStyle name="60% - Accent6 89 2" xfId="30647"/>
    <cellStyle name="60% - Accent6 9" xfId="7251"/>
    <cellStyle name="60% - Accent6 9 2" xfId="30649"/>
    <cellStyle name="60% - Accent6 9 3" xfId="30648"/>
    <cellStyle name="60% - Accent6 90" xfId="30650"/>
    <cellStyle name="60% - Accent6 90 2" xfId="30651"/>
    <cellStyle name="60% - Accent6 91" xfId="30652"/>
    <cellStyle name="60% - Accent6 91 2" xfId="30653"/>
    <cellStyle name="60% - Accent6 92" xfId="30654"/>
    <cellStyle name="60% - Accent6 92 2" xfId="30655"/>
    <cellStyle name="60% - Accent6 93" xfId="30656"/>
    <cellStyle name="60% - Accent6 93 2" xfId="30657"/>
    <cellStyle name="60% - Accent6 94" xfId="30658"/>
    <cellStyle name="60% - Accent6 94 2" xfId="30659"/>
    <cellStyle name="60% - Accent6 95" xfId="30660"/>
    <cellStyle name="60% - Accent6 95 2" xfId="30661"/>
    <cellStyle name="60% - Accent6 96" xfId="30662"/>
    <cellStyle name="60% - Accent6 96 2" xfId="30663"/>
    <cellStyle name="60% - Accent6 97" xfId="30664"/>
    <cellStyle name="60% - Accent6 97 2" xfId="30665"/>
    <cellStyle name="60% - Accent6 98" xfId="30666"/>
    <cellStyle name="60% - Accent6 98 2" xfId="30667"/>
    <cellStyle name="60% - Accent6 99" xfId="30668"/>
    <cellStyle name="60% - Accent6 99 2" xfId="30669"/>
    <cellStyle name="Accent1 10" xfId="7779"/>
    <cellStyle name="Accent1 10 2" xfId="30671"/>
    <cellStyle name="Accent1 10 3" xfId="30670"/>
    <cellStyle name="Accent1 100" xfId="30672"/>
    <cellStyle name="Accent1 100 2" xfId="30673"/>
    <cellStyle name="Accent1 101" xfId="30674"/>
    <cellStyle name="Accent1 101 2" xfId="30675"/>
    <cellStyle name="Accent1 102" xfId="30676"/>
    <cellStyle name="Accent1 102 2" xfId="30677"/>
    <cellStyle name="Accent1 103" xfId="30678"/>
    <cellStyle name="Accent1 103 2" xfId="30679"/>
    <cellStyle name="Accent1 104" xfId="30680"/>
    <cellStyle name="Accent1 104 2" xfId="30681"/>
    <cellStyle name="Accent1 105" xfId="30682"/>
    <cellStyle name="Accent1 105 2" xfId="30683"/>
    <cellStyle name="Accent1 106" xfId="30684"/>
    <cellStyle name="Accent1 106 2" xfId="30685"/>
    <cellStyle name="Accent1 107" xfId="30686"/>
    <cellStyle name="Accent1 107 2" xfId="30687"/>
    <cellStyle name="Accent1 108" xfId="30688"/>
    <cellStyle name="Accent1 108 2" xfId="30689"/>
    <cellStyle name="Accent1 109" xfId="30690"/>
    <cellStyle name="Accent1 109 2" xfId="30691"/>
    <cellStyle name="Accent1 11" xfId="7089"/>
    <cellStyle name="Accent1 11 2" xfId="30693"/>
    <cellStyle name="Accent1 11 3" xfId="30692"/>
    <cellStyle name="Accent1 110" xfId="30694"/>
    <cellStyle name="Accent1 110 2" xfId="30695"/>
    <cellStyle name="Accent1 111" xfId="30696"/>
    <cellStyle name="Accent1 111 2" xfId="30697"/>
    <cellStyle name="Accent1 112" xfId="30698"/>
    <cellStyle name="Accent1 112 2" xfId="30699"/>
    <cellStyle name="Accent1 113" xfId="30700"/>
    <cellStyle name="Accent1 113 2" xfId="30701"/>
    <cellStyle name="Accent1 114" xfId="30702"/>
    <cellStyle name="Accent1 114 2" xfId="30703"/>
    <cellStyle name="Accent1 115" xfId="30704"/>
    <cellStyle name="Accent1 115 2" xfId="30705"/>
    <cellStyle name="Accent1 116" xfId="30706"/>
    <cellStyle name="Accent1 116 2" xfId="30707"/>
    <cellStyle name="Accent1 117" xfId="30708"/>
    <cellStyle name="Accent1 117 2" xfId="30709"/>
    <cellStyle name="Accent1 118" xfId="30710"/>
    <cellStyle name="Accent1 118 2" xfId="30711"/>
    <cellStyle name="Accent1 119" xfId="30712"/>
    <cellStyle name="Accent1 119 2" xfId="30713"/>
    <cellStyle name="Accent1 12" xfId="7804"/>
    <cellStyle name="Accent1 12 2" xfId="30715"/>
    <cellStyle name="Accent1 12 3" xfId="30714"/>
    <cellStyle name="Accent1 120" xfId="30716"/>
    <cellStyle name="Accent1 120 2" xfId="30717"/>
    <cellStyle name="Accent1 121" xfId="30718"/>
    <cellStyle name="Accent1 121 2" xfId="30719"/>
    <cellStyle name="Accent1 122" xfId="30720"/>
    <cellStyle name="Accent1 122 2" xfId="30721"/>
    <cellStyle name="Accent1 123" xfId="30722"/>
    <cellStyle name="Accent1 123 2" xfId="30723"/>
    <cellStyle name="Accent1 124" xfId="30724"/>
    <cellStyle name="Accent1 124 2" xfId="30725"/>
    <cellStyle name="Accent1 125" xfId="30726"/>
    <cellStyle name="Accent1 125 2" xfId="30727"/>
    <cellStyle name="Accent1 126" xfId="30728"/>
    <cellStyle name="Accent1 126 2" xfId="30729"/>
    <cellStyle name="Accent1 127" xfId="30730"/>
    <cellStyle name="Accent1 127 2" xfId="30731"/>
    <cellStyle name="Accent1 128" xfId="30732"/>
    <cellStyle name="Accent1 128 2" xfId="30733"/>
    <cellStyle name="Accent1 129" xfId="30734"/>
    <cellStyle name="Accent1 129 2" xfId="30735"/>
    <cellStyle name="Accent1 13" xfId="6995"/>
    <cellStyle name="Accent1 13 2" xfId="30737"/>
    <cellStyle name="Accent1 13 3" xfId="30736"/>
    <cellStyle name="Accent1 130" xfId="30738"/>
    <cellStyle name="Accent1 130 2" xfId="30739"/>
    <cellStyle name="Accent1 131" xfId="30740"/>
    <cellStyle name="Accent1 131 2" xfId="30741"/>
    <cellStyle name="Accent1 132" xfId="30742"/>
    <cellStyle name="Accent1 132 2" xfId="30743"/>
    <cellStyle name="Accent1 133" xfId="30744"/>
    <cellStyle name="Accent1 133 2" xfId="30745"/>
    <cellStyle name="Accent1 134" xfId="30746"/>
    <cellStyle name="Accent1 134 2" xfId="30747"/>
    <cellStyle name="Accent1 135" xfId="30748"/>
    <cellStyle name="Accent1 135 2" xfId="30749"/>
    <cellStyle name="Accent1 136" xfId="30750"/>
    <cellStyle name="Accent1 136 2" xfId="30751"/>
    <cellStyle name="Accent1 137" xfId="30752"/>
    <cellStyle name="Accent1 137 2" xfId="30753"/>
    <cellStyle name="Accent1 138" xfId="30754"/>
    <cellStyle name="Accent1 138 2" xfId="30755"/>
    <cellStyle name="Accent1 139" xfId="30756"/>
    <cellStyle name="Accent1 139 2" xfId="30757"/>
    <cellStyle name="Accent1 14" xfId="30758"/>
    <cellStyle name="Accent1 14 2" xfId="30759"/>
    <cellStyle name="Accent1 140" xfId="30760"/>
    <cellStyle name="Accent1 140 2" xfId="30761"/>
    <cellStyle name="Accent1 141" xfId="30762"/>
    <cellStyle name="Accent1 141 2" xfId="30763"/>
    <cellStyle name="Accent1 142" xfId="30764"/>
    <cellStyle name="Accent1 142 2" xfId="30765"/>
    <cellStyle name="Accent1 143" xfId="30766"/>
    <cellStyle name="Accent1 143 2" xfId="30767"/>
    <cellStyle name="Accent1 144" xfId="30768"/>
    <cellStyle name="Accent1 144 2" xfId="30769"/>
    <cellStyle name="Accent1 145" xfId="30770"/>
    <cellStyle name="Accent1 145 2" xfId="30771"/>
    <cellStyle name="Accent1 146" xfId="30772"/>
    <cellStyle name="Accent1 146 2" xfId="30773"/>
    <cellStyle name="Accent1 147" xfId="30774"/>
    <cellStyle name="Accent1 147 2" xfId="30775"/>
    <cellStyle name="Accent1 148" xfId="30776"/>
    <cellStyle name="Accent1 148 2" xfId="30777"/>
    <cellStyle name="Accent1 149" xfId="30778"/>
    <cellStyle name="Accent1 149 2" xfId="30779"/>
    <cellStyle name="Accent1 15" xfId="30780"/>
    <cellStyle name="Accent1 15 2" xfId="30781"/>
    <cellStyle name="Accent1 150" xfId="30782"/>
    <cellStyle name="Accent1 150 2" xfId="30783"/>
    <cellStyle name="Accent1 151" xfId="30784"/>
    <cellStyle name="Accent1 151 2" xfId="30785"/>
    <cellStyle name="Accent1 152" xfId="30786"/>
    <cellStyle name="Accent1 152 2" xfId="30787"/>
    <cellStyle name="Accent1 153" xfId="30788"/>
    <cellStyle name="Accent1 153 2" xfId="30789"/>
    <cellStyle name="Accent1 154" xfId="30790"/>
    <cellStyle name="Accent1 154 2" xfId="30791"/>
    <cellStyle name="Accent1 155" xfId="30792"/>
    <cellStyle name="Accent1 155 2" xfId="30793"/>
    <cellStyle name="Accent1 156" xfId="30794"/>
    <cellStyle name="Accent1 156 2" xfId="30795"/>
    <cellStyle name="Accent1 157" xfId="30796"/>
    <cellStyle name="Accent1 157 2" xfId="30797"/>
    <cellStyle name="Accent1 158" xfId="30798"/>
    <cellStyle name="Accent1 158 2" xfId="30799"/>
    <cellStyle name="Accent1 159" xfId="30800"/>
    <cellStyle name="Accent1 159 2" xfId="30801"/>
    <cellStyle name="Accent1 16" xfId="30802"/>
    <cellStyle name="Accent1 16 2" xfId="30803"/>
    <cellStyle name="Accent1 160" xfId="30804"/>
    <cellStyle name="Accent1 160 2" xfId="30805"/>
    <cellStyle name="Accent1 161" xfId="30806"/>
    <cellStyle name="Accent1 161 2" xfId="30807"/>
    <cellStyle name="Accent1 162" xfId="30808"/>
    <cellStyle name="Accent1 162 2" xfId="30809"/>
    <cellStyle name="Accent1 163" xfId="30810"/>
    <cellStyle name="Accent1 163 2" xfId="30811"/>
    <cellStyle name="Accent1 164" xfId="30812"/>
    <cellStyle name="Accent1 164 2" xfId="30813"/>
    <cellStyle name="Accent1 165" xfId="30814"/>
    <cellStyle name="Accent1 165 2" xfId="30815"/>
    <cellStyle name="Accent1 166" xfId="30816"/>
    <cellStyle name="Accent1 166 2" xfId="30817"/>
    <cellStyle name="Accent1 167" xfId="30818"/>
    <cellStyle name="Accent1 167 2" xfId="30819"/>
    <cellStyle name="Accent1 168" xfId="30820"/>
    <cellStyle name="Accent1 168 2" xfId="30821"/>
    <cellStyle name="Accent1 169" xfId="30822"/>
    <cellStyle name="Accent1 169 2" xfId="30823"/>
    <cellStyle name="Accent1 17" xfId="30824"/>
    <cellStyle name="Accent1 17 2" xfId="30825"/>
    <cellStyle name="Accent1 170" xfId="30826"/>
    <cellStyle name="Accent1 170 2" xfId="30827"/>
    <cellStyle name="Accent1 171" xfId="30828"/>
    <cellStyle name="Accent1 171 2" xfId="30829"/>
    <cellStyle name="Accent1 172" xfId="30830"/>
    <cellStyle name="Accent1 172 2" xfId="30831"/>
    <cellStyle name="Accent1 173" xfId="30832"/>
    <cellStyle name="Accent1 173 2" xfId="30833"/>
    <cellStyle name="Accent1 174" xfId="30834"/>
    <cellStyle name="Accent1 174 2" xfId="30835"/>
    <cellStyle name="Accent1 175" xfId="30836"/>
    <cellStyle name="Accent1 175 2" xfId="30837"/>
    <cellStyle name="Accent1 176" xfId="30838"/>
    <cellStyle name="Accent1 176 2" xfId="30839"/>
    <cellStyle name="Accent1 177" xfId="30840"/>
    <cellStyle name="Accent1 177 2" xfId="30841"/>
    <cellStyle name="Accent1 178" xfId="30842"/>
    <cellStyle name="Accent1 178 2" xfId="30843"/>
    <cellStyle name="Accent1 179" xfId="30844"/>
    <cellStyle name="Accent1 179 2" xfId="30845"/>
    <cellStyle name="Accent1 18" xfId="30846"/>
    <cellStyle name="Accent1 18 2" xfId="30847"/>
    <cellStyle name="Accent1 180" xfId="30848"/>
    <cellStyle name="Accent1 180 2" xfId="30849"/>
    <cellStyle name="Accent1 181" xfId="30850"/>
    <cellStyle name="Accent1 181 2" xfId="30851"/>
    <cellStyle name="Accent1 182" xfId="30852"/>
    <cellStyle name="Accent1 182 2" xfId="30853"/>
    <cellStyle name="Accent1 183" xfId="30854"/>
    <cellStyle name="Accent1 183 2" xfId="30855"/>
    <cellStyle name="Accent1 184" xfId="30856"/>
    <cellStyle name="Accent1 184 2" xfId="30857"/>
    <cellStyle name="Accent1 185" xfId="30858"/>
    <cellStyle name="Accent1 185 2" xfId="30859"/>
    <cellStyle name="Accent1 186" xfId="30860"/>
    <cellStyle name="Accent1 186 2" xfId="30861"/>
    <cellStyle name="Accent1 187" xfId="30862"/>
    <cellStyle name="Accent1 187 2" xfId="30863"/>
    <cellStyle name="Accent1 188" xfId="30864"/>
    <cellStyle name="Accent1 188 2" xfId="30865"/>
    <cellStyle name="Accent1 189" xfId="30866"/>
    <cellStyle name="Accent1 189 2" xfId="30867"/>
    <cellStyle name="Accent1 19" xfId="30868"/>
    <cellStyle name="Accent1 19 2" xfId="30869"/>
    <cellStyle name="Accent1 190" xfId="30870"/>
    <cellStyle name="Accent1 190 2" xfId="30871"/>
    <cellStyle name="Accent1 191" xfId="30872"/>
    <cellStyle name="Accent1 191 2" xfId="30873"/>
    <cellStyle name="Accent1 192" xfId="30874"/>
    <cellStyle name="Accent1 192 2" xfId="30875"/>
    <cellStyle name="Accent1 193" xfId="30876"/>
    <cellStyle name="Accent1 194" xfId="30877"/>
    <cellStyle name="Accent1 195" xfId="30878"/>
    <cellStyle name="Accent1 196" xfId="30879"/>
    <cellStyle name="Accent1 197" xfId="30880"/>
    <cellStyle name="Accent1 198" xfId="30881"/>
    <cellStyle name="Accent1 199" xfId="30882"/>
    <cellStyle name="Accent1 2" xfId="177"/>
    <cellStyle name="Accent1 2 10" xfId="7177"/>
    <cellStyle name="Accent1 2 11" xfId="6838"/>
    <cellStyle name="Accent1 2 12" xfId="6900"/>
    <cellStyle name="Accent1 2 13" xfId="9954"/>
    <cellStyle name="Accent1 2 2" xfId="762"/>
    <cellStyle name="Accent1 2 2 2" xfId="1152"/>
    <cellStyle name="Accent1 2 2 3" xfId="11840"/>
    <cellStyle name="Accent1 2 3" xfId="943"/>
    <cellStyle name="Accent1 2 4" xfId="6815"/>
    <cellStyle name="Accent1 2 5" xfId="7604"/>
    <cellStyle name="Accent1 2 6" xfId="7006"/>
    <cellStyle name="Accent1 2 7" xfId="7321"/>
    <cellStyle name="Accent1 2 8" xfId="6940"/>
    <cellStyle name="Accent1 2 9" xfId="7085"/>
    <cellStyle name="Accent1 20" xfId="30883"/>
    <cellStyle name="Accent1 20 2" xfId="30884"/>
    <cellStyle name="Accent1 200" xfId="30885"/>
    <cellStyle name="Accent1 201" xfId="30886"/>
    <cellStyle name="Accent1 202" xfId="30887"/>
    <cellStyle name="Accent1 203" xfId="30888"/>
    <cellStyle name="Accent1 204" xfId="30889"/>
    <cellStyle name="Accent1 205" xfId="30890"/>
    <cellStyle name="Accent1 206" xfId="30891"/>
    <cellStyle name="Accent1 207" xfId="30892"/>
    <cellStyle name="Accent1 208" xfId="30893"/>
    <cellStyle name="Accent1 209" xfId="30894"/>
    <cellStyle name="Accent1 21" xfId="30895"/>
    <cellStyle name="Accent1 21 2" xfId="30896"/>
    <cellStyle name="Accent1 210" xfId="30897"/>
    <cellStyle name="Accent1 211" xfId="30898"/>
    <cellStyle name="Accent1 212" xfId="30899"/>
    <cellStyle name="Accent1 213" xfId="30900"/>
    <cellStyle name="Accent1 214" xfId="30901"/>
    <cellStyle name="Accent1 215" xfId="30902"/>
    <cellStyle name="Accent1 216" xfId="30903"/>
    <cellStyle name="Accent1 217" xfId="30904"/>
    <cellStyle name="Accent1 218" xfId="30905"/>
    <cellStyle name="Accent1 219" xfId="30906"/>
    <cellStyle name="Accent1 22" xfId="30907"/>
    <cellStyle name="Accent1 22 2" xfId="30908"/>
    <cellStyle name="Accent1 220" xfId="30909"/>
    <cellStyle name="Accent1 221" xfId="30910"/>
    <cellStyle name="Accent1 222" xfId="30911"/>
    <cellStyle name="Accent1 223" xfId="30912"/>
    <cellStyle name="Accent1 224" xfId="30913"/>
    <cellStyle name="Accent1 225" xfId="30914"/>
    <cellStyle name="Accent1 226" xfId="30915"/>
    <cellStyle name="Accent1 227" xfId="30916"/>
    <cellStyle name="Accent1 228" xfId="30917"/>
    <cellStyle name="Accent1 229" xfId="30918"/>
    <cellStyle name="Accent1 23" xfId="30919"/>
    <cellStyle name="Accent1 23 2" xfId="30920"/>
    <cellStyle name="Accent1 230" xfId="30921"/>
    <cellStyle name="Accent1 231" xfId="30922"/>
    <cellStyle name="Accent1 232" xfId="30923"/>
    <cellStyle name="Accent1 233" xfId="30924"/>
    <cellStyle name="Accent1 234" xfId="30925"/>
    <cellStyle name="Accent1 235" xfId="30926"/>
    <cellStyle name="Accent1 236" xfId="30927"/>
    <cellStyle name="Accent1 237" xfId="30928"/>
    <cellStyle name="Accent1 238" xfId="30929"/>
    <cellStyle name="Accent1 239" xfId="30930"/>
    <cellStyle name="Accent1 24" xfId="30931"/>
    <cellStyle name="Accent1 24 2" xfId="30932"/>
    <cellStyle name="Accent1 240" xfId="30933"/>
    <cellStyle name="Accent1 241" xfId="30934"/>
    <cellStyle name="Accent1 242" xfId="30935"/>
    <cellStyle name="Accent1 243" xfId="30936"/>
    <cellStyle name="Accent1 244" xfId="30937"/>
    <cellStyle name="Accent1 245" xfId="30938"/>
    <cellStyle name="Accent1 246" xfId="30939"/>
    <cellStyle name="Accent1 247" xfId="30940"/>
    <cellStyle name="Accent1 248" xfId="30941"/>
    <cellStyle name="Accent1 249" xfId="30942"/>
    <cellStyle name="Accent1 25" xfId="30943"/>
    <cellStyle name="Accent1 25 2" xfId="30944"/>
    <cellStyle name="Accent1 250" xfId="30945"/>
    <cellStyle name="Accent1 251" xfId="30946"/>
    <cellStyle name="Accent1 252" xfId="30947"/>
    <cellStyle name="Accent1 253" xfId="30948"/>
    <cellStyle name="Accent1 254" xfId="30949"/>
    <cellStyle name="Accent1 255" xfId="30950"/>
    <cellStyle name="Accent1 256" xfId="30951"/>
    <cellStyle name="Accent1 257" xfId="30952"/>
    <cellStyle name="Accent1 26" xfId="30953"/>
    <cellStyle name="Accent1 26 2" xfId="30954"/>
    <cellStyle name="Accent1 27" xfId="30955"/>
    <cellStyle name="Accent1 27 2" xfId="30956"/>
    <cellStyle name="Accent1 28" xfId="30957"/>
    <cellStyle name="Accent1 28 2" xfId="30958"/>
    <cellStyle name="Accent1 29" xfId="30959"/>
    <cellStyle name="Accent1 29 2" xfId="30960"/>
    <cellStyle name="Accent1 3" xfId="763"/>
    <cellStyle name="Accent1 3 2" xfId="1151"/>
    <cellStyle name="Accent1 3 2 2" xfId="30962"/>
    <cellStyle name="Accent1 3 3" xfId="14958"/>
    <cellStyle name="Accent1 3 4" xfId="30961"/>
    <cellStyle name="Accent1 30" xfId="30963"/>
    <cellStyle name="Accent1 30 2" xfId="30964"/>
    <cellStyle name="Accent1 31" xfId="30965"/>
    <cellStyle name="Accent1 31 2" xfId="30966"/>
    <cellStyle name="Accent1 32" xfId="30967"/>
    <cellStyle name="Accent1 32 2" xfId="30968"/>
    <cellStyle name="Accent1 33" xfId="30969"/>
    <cellStyle name="Accent1 33 2" xfId="30970"/>
    <cellStyle name="Accent1 34" xfId="30971"/>
    <cellStyle name="Accent1 34 2" xfId="30972"/>
    <cellStyle name="Accent1 35" xfId="30973"/>
    <cellStyle name="Accent1 35 2" xfId="30974"/>
    <cellStyle name="Accent1 36" xfId="30975"/>
    <cellStyle name="Accent1 36 2" xfId="30976"/>
    <cellStyle name="Accent1 37" xfId="30977"/>
    <cellStyle name="Accent1 37 2" xfId="30978"/>
    <cellStyle name="Accent1 38" xfId="30979"/>
    <cellStyle name="Accent1 38 2" xfId="30980"/>
    <cellStyle name="Accent1 39" xfId="30981"/>
    <cellStyle name="Accent1 39 2" xfId="30982"/>
    <cellStyle name="Accent1 4" xfId="697"/>
    <cellStyle name="Accent1 4 2" xfId="895"/>
    <cellStyle name="Accent1 4 2 2" xfId="30983"/>
    <cellStyle name="Accent1 4 3" xfId="11788"/>
    <cellStyle name="Accent1 40" xfId="30984"/>
    <cellStyle name="Accent1 40 2" xfId="30985"/>
    <cellStyle name="Accent1 41" xfId="30986"/>
    <cellStyle name="Accent1 41 2" xfId="30987"/>
    <cellStyle name="Accent1 42" xfId="30988"/>
    <cellStyle name="Accent1 42 2" xfId="30989"/>
    <cellStyle name="Accent1 43" xfId="30990"/>
    <cellStyle name="Accent1 43 2" xfId="30991"/>
    <cellStyle name="Accent1 44" xfId="30992"/>
    <cellStyle name="Accent1 44 2" xfId="30993"/>
    <cellStyle name="Accent1 45" xfId="30994"/>
    <cellStyle name="Accent1 45 2" xfId="30995"/>
    <cellStyle name="Accent1 46" xfId="30996"/>
    <cellStyle name="Accent1 46 2" xfId="30997"/>
    <cellStyle name="Accent1 47" xfId="30998"/>
    <cellStyle name="Accent1 47 2" xfId="30999"/>
    <cellStyle name="Accent1 48" xfId="31000"/>
    <cellStyle name="Accent1 48 2" xfId="31001"/>
    <cellStyle name="Accent1 49" xfId="31002"/>
    <cellStyle name="Accent1 49 2" xfId="31003"/>
    <cellStyle name="Accent1 5" xfId="6818"/>
    <cellStyle name="Accent1 5 2" xfId="31005"/>
    <cellStyle name="Accent1 5 3" xfId="31004"/>
    <cellStyle name="Accent1 50" xfId="31006"/>
    <cellStyle name="Accent1 50 2" xfId="31007"/>
    <cellStyle name="Accent1 51" xfId="31008"/>
    <cellStyle name="Accent1 51 2" xfId="31009"/>
    <cellStyle name="Accent1 52" xfId="31010"/>
    <cellStyle name="Accent1 52 2" xfId="31011"/>
    <cellStyle name="Accent1 53" xfId="31012"/>
    <cellStyle name="Accent1 53 2" xfId="31013"/>
    <cellStyle name="Accent1 54" xfId="31014"/>
    <cellStyle name="Accent1 54 2" xfId="31015"/>
    <cellStyle name="Accent1 55" xfId="31016"/>
    <cellStyle name="Accent1 55 2" xfId="31017"/>
    <cellStyle name="Accent1 56" xfId="31018"/>
    <cellStyle name="Accent1 56 2" xfId="31019"/>
    <cellStyle name="Accent1 57" xfId="31020"/>
    <cellStyle name="Accent1 57 2" xfId="31021"/>
    <cellStyle name="Accent1 58" xfId="31022"/>
    <cellStyle name="Accent1 58 2" xfId="31023"/>
    <cellStyle name="Accent1 59" xfId="31024"/>
    <cellStyle name="Accent1 59 2" xfId="31025"/>
    <cellStyle name="Accent1 6" xfId="7182"/>
    <cellStyle name="Accent1 6 2" xfId="31027"/>
    <cellStyle name="Accent1 6 3" xfId="31026"/>
    <cellStyle name="Accent1 60" xfId="31028"/>
    <cellStyle name="Accent1 60 2" xfId="31029"/>
    <cellStyle name="Accent1 61" xfId="31030"/>
    <cellStyle name="Accent1 61 2" xfId="31031"/>
    <cellStyle name="Accent1 62" xfId="31032"/>
    <cellStyle name="Accent1 62 2" xfId="31033"/>
    <cellStyle name="Accent1 63" xfId="31034"/>
    <cellStyle name="Accent1 63 2" xfId="31035"/>
    <cellStyle name="Accent1 64" xfId="31036"/>
    <cellStyle name="Accent1 64 2" xfId="31037"/>
    <cellStyle name="Accent1 65" xfId="31038"/>
    <cellStyle name="Accent1 65 2" xfId="31039"/>
    <cellStyle name="Accent1 66" xfId="31040"/>
    <cellStyle name="Accent1 66 2" xfId="31041"/>
    <cellStyle name="Accent1 67" xfId="31042"/>
    <cellStyle name="Accent1 67 2" xfId="31043"/>
    <cellStyle name="Accent1 68" xfId="31044"/>
    <cellStyle name="Accent1 68 2" xfId="31045"/>
    <cellStyle name="Accent1 69" xfId="31046"/>
    <cellStyle name="Accent1 69 2" xfId="31047"/>
    <cellStyle name="Accent1 7" xfId="6653"/>
    <cellStyle name="Accent1 7 2" xfId="31049"/>
    <cellStyle name="Accent1 7 3" xfId="31048"/>
    <cellStyle name="Accent1 70" xfId="31050"/>
    <cellStyle name="Accent1 70 2" xfId="31051"/>
    <cellStyle name="Accent1 71" xfId="31052"/>
    <cellStyle name="Accent1 71 2" xfId="31053"/>
    <cellStyle name="Accent1 72" xfId="31054"/>
    <cellStyle name="Accent1 72 2" xfId="31055"/>
    <cellStyle name="Accent1 73" xfId="31056"/>
    <cellStyle name="Accent1 73 2" xfId="31057"/>
    <cellStyle name="Accent1 74" xfId="31058"/>
    <cellStyle name="Accent1 74 2" xfId="31059"/>
    <cellStyle name="Accent1 75" xfId="31060"/>
    <cellStyle name="Accent1 75 2" xfId="31061"/>
    <cellStyle name="Accent1 76" xfId="31062"/>
    <cellStyle name="Accent1 76 2" xfId="31063"/>
    <cellStyle name="Accent1 77" xfId="31064"/>
    <cellStyle name="Accent1 77 2" xfId="31065"/>
    <cellStyle name="Accent1 78" xfId="31066"/>
    <cellStyle name="Accent1 78 2" xfId="31067"/>
    <cellStyle name="Accent1 79" xfId="31068"/>
    <cellStyle name="Accent1 79 2" xfId="31069"/>
    <cellStyle name="Accent1 8" xfId="7291"/>
    <cellStyle name="Accent1 8 2" xfId="31071"/>
    <cellStyle name="Accent1 8 3" xfId="31070"/>
    <cellStyle name="Accent1 80" xfId="31072"/>
    <cellStyle name="Accent1 80 2" xfId="31073"/>
    <cellStyle name="Accent1 81" xfId="31074"/>
    <cellStyle name="Accent1 81 2" xfId="31075"/>
    <cellStyle name="Accent1 82" xfId="31076"/>
    <cellStyle name="Accent1 82 2" xfId="31077"/>
    <cellStyle name="Accent1 83" xfId="31078"/>
    <cellStyle name="Accent1 83 2" xfId="31079"/>
    <cellStyle name="Accent1 84" xfId="31080"/>
    <cellStyle name="Accent1 84 2" xfId="31081"/>
    <cellStyle name="Accent1 85" xfId="31082"/>
    <cellStyle name="Accent1 85 2" xfId="31083"/>
    <cellStyle name="Accent1 86" xfId="31084"/>
    <cellStyle name="Accent1 86 2" xfId="31085"/>
    <cellStyle name="Accent1 87" xfId="31086"/>
    <cellStyle name="Accent1 87 2" xfId="31087"/>
    <cellStyle name="Accent1 88" xfId="31088"/>
    <cellStyle name="Accent1 88 2" xfId="31089"/>
    <cellStyle name="Accent1 89" xfId="31090"/>
    <cellStyle name="Accent1 89 2" xfId="31091"/>
    <cellStyle name="Accent1 9" xfId="7754"/>
    <cellStyle name="Accent1 9 2" xfId="31093"/>
    <cellStyle name="Accent1 9 3" xfId="31092"/>
    <cellStyle name="Accent1 90" xfId="31094"/>
    <cellStyle name="Accent1 90 2" xfId="31095"/>
    <cellStyle name="Accent1 91" xfId="31096"/>
    <cellStyle name="Accent1 91 2" xfId="31097"/>
    <cellStyle name="Accent1 92" xfId="31098"/>
    <cellStyle name="Accent1 92 2" xfId="31099"/>
    <cellStyle name="Accent1 93" xfId="31100"/>
    <cellStyle name="Accent1 93 2" xfId="31101"/>
    <cellStyle name="Accent1 94" xfId="31102"/>
    <cellStyle name="Accent1 94 2" xfId="31103"/>
    <cellStyle name="Accent1 95" xfId="31104"/>
    <cellStyle name="Accent1 95 2" xfId="31105"/>
    <cellStyle name="Accent1 96" xfId="31106"/>
    <cellStyle name="Accent1 96 2" xfId="31107"/>
    <cellStyle name="Accent1 97" xfId="31108"/>
    <cellStyle name="Accent1 97 2" xfId="31109"/>
    <cellStyle name="Accent1 98" xfId="31110"/>
    <cellStyle name="Accent1 98 2" xfId="31111"/>
    <cellStyle name="Accent1 99" xfId="31112"/>
    <cellStyle name="Accent1 99 2" xfId="31113"/>
    <cellStyle name="Accent2 10" xfId="7730"/>
    <cellStyle name="Accent2 10 2" xfId="31115"/>
    <cellStyle name="Accent2 10 3" xfId="31114"/>
    <cellStyle name="Accent2 100" xfId="31116"/>
    <cellStyle name="Accent2 100 2" xfId="31117"/>
    <cellStyle name="Accent2 101" xfId="31118"/>
    <cellStyle name="Accent2 101 2" xfId="31119"/>
    <cellStyle name="Accent2 102" xfId="31120"/>
    <cellStyle name="Accent2 102 2" xfId="31121"/>
    <cellStyle name="Accent2 103" xfId="31122"/>
    <cellStyle name="Accent2 103 2" xfId="31123"/>
    <cellStyle name="Accent2 104" xfId="31124"/>
    <cellStyle name="Accent2 104 2" xfId="31125"/>
    <cellStyle name="Accent2 105" xfId="31126"/>
    <cellStyle name="Accent2 105 2" xfId="31127"/>
    <cellStyle name="Accent2 106" xfId="31128"/>
    <cellStyle name="Accent2 106 2" xfId="31129"/>
    <cellStyle name="Accent2 107" xfId="31130"/>
    <cellStyle name="Accent2 107 2" xfId="31131"/>
    <cellStyle name="Accent2 108" xfId="31132"/>
    <cellStyle name="Accent2 108 2" xfId="31133"/>
    <cellStyle name="Accent2 109" xfId="31134"/>
    <cellStyle name="Accent2 109 2" xfId="31135"/>
    <cellStyle name="Accent2 11" xfId="7427"/>
    <cellStyle name="Accent2 11 2" xfId="31137"/>
    <cellStyle name="Accent2 11 3" xfId="31136"/>
    <cellStyle name="Accent2 110" xfId="31138"/>
    <cellStyle name="Accent2 110 2" xfId="31139"/>
    <cellStyle name="Accent2 111" xfId="31140"/>
    <cellStyle name="Accent2 111 2" xfId="31141"/>
    <cellStyle name="Accent2 112" xfId="31142"/>
    <cellStyle name="Accent2 112 2" xfId="31143"/>
    <cellStyle name="Accent2 113" xfId="31144"/>
    <cellStyle name="Accent2 113 2" xfId="31145"/>
    <cellStyle name="Accent2 114" xfId="31146"/>
    <cellStyle name="Accent2 114 2" xfId="31147"/>
    <cellStyle name="Accent2 115" xfId="31148"/>
    <cellStyle name="Accent2 115 2" xfId="31149"/>
    <cellStyle name="Accent2 116" xfId="31150"/>
    <cellStyle name="Accent2 116 2" xfId="31151"/>
    <cellStyle name="Accent2 117" xfId="31152"/>
    <cellStyle name="Accent2 117 2" xfId="31153"/>
    <cellStyle name="Accent2 118" xfId="31154"/>
    <cellStyle name="Accent2 118 2" xfId="31155"/>
    <cellStyle name="Accent2 119" xfId="31156"/>
    <cellStyle name="Accent2 119 2" xfId="31157"/>
    <cellStyle name="Accent2 12" xfId="7306"/>
    <cellStyle name="Accent2 12 2" xfId="31159"/>
    <cellStyle name="Accent2 12 3" xfId="31158"/>
    <cellStyle name="Accent2 120" xfId="31160"/>
    <cellStyle name="Accent2 120 2" xfId="31161"/>
    <cellStyle name="Accent2 121" xfId="31162"/>
    <cellStyle name="Accent2 121 2" xfId="31163"/>
    <cellStyle name="Accent2 122" xfId="31164"/>
    <cellStyle name="Accent2 122 2" xfId="31165"/>
    <cellStyle name="Accent2 123" xfId="31166"/>
    <cellStyle name="Accent2 123 2" xfId="31167"/>
    <cellStyle name="Accent2 124" xfId="31168"/>
    <cellStyle name="Accent2 124 2" xfId="31169"/>
    <cellStyle name="Accent2 125" xfId="31170"/>
    <cellStyle name="Accent2 125 2" xfId="31171"/>
    <cellStyle name="Accent2 126" xfId="31172"/>
    <cellStyle name="Accent2 126 2" xfId="31173"/>
    <cellStyle name="Accent2 127" xfId="31174"/>
    <cellStyle name="Accent2 127 2" xfId="31175"/>
    <cellStyle name="Accent2 128" xfId="31176"/>
    <cellStyle name="Accent2 128 2" xfId="31177"/>
    <cellStyle name="Accent2 129" xfId="31178"/>
    <cellStyle name="Accent2 129 2" xfId="31179"/>
    <cellStyle name="Accent2 13" xfId="6999"/>
    <cellStyle name="Accent2 13 2" xfId="31181"/>
    <cellStyle name="Accent2 13 3" xfId="31180"/>
    <cellStyle name="Accent2 130" xfId="31182"/>
    <cellStyle name="Accent2 130 2" xfId="31183"/>
    <cellStyle name="Accent2 131" xfId="31184"/>
    <cellStyle name="Accent2 131 2" xfId="31185"/>
    <cellStyle name="Accent2 132" xfId="31186"/>
    <cellStyle name="Accent2 132 2" xfId="31187"/>
    <cellStyle name="Accent2 133" xfId="31188"/>
    <cellStyle name="Accent2 133 2" xfId="31189"/>
    <cellStyle name="Accent2 134" xfId="31190"/>
    <cellStyle name="Accent2 134 2" xfId="31191"/>
    <cellStyle name="Accent2 135" xfId="31192"/>
    <cellStyle name="Accent2 135 2" xfId="31193"/>
    <cellStyle name="Accent2 136" xfId="31194"/>
    <cellStyle name="Accent2 136 2" xfId="31195"/>
    <cellStyle name="Accent2 137" xfId="31196"/>
    <cellStyle name="Accent2 137 2" xfId="31197"/>
    <cellStyle name="Accent2 138" xfId="31198"/>
    <cellStyle name="Accent2 138 2" xfId="31199"/>
    <cellStyle name="Accent2 139" xfId="31200"/>
    <cellStyle name="Accent2 139 2" xfId="31201"/>
    <cellStyle name="Accent2 14" xfId="31202"/>
    <cellStyle name="Accent2 14 2" xfId="31203"/>
    <cellStyle name="Accent2 140" xfId="31204"/>
    <cellStyle name="Accent2 140 2" xfId="31205"/>
    <cellStyle name="Accent2 141" xfId="31206"/>
    <cellStyle name="Accent2 141 2" xfId="31207"/>
    <cellStyle name="Accent2 142" xfId="31208"/>
    <cellStyle name="Accent2 142 2" xfId="31209"/>
    <cellStyle name="Accent2 143" xfId="31210"/>
    <cellStyle name="Accent2 143 2" xfId="31211"/>
    <cellStyle name="Accent2 144" xfId="31212"/>
    <cellStyle name="Accent2 144 2" xfId="31213"/>
    <cellStyle name="Accent2 145" xfId="31214"/>
    <cellStyle name="Accent2 145 2" xfId="31215"/>
    <cellStyle name="Accent2 146" xfId="31216"/>
    <cellStyle name="Accent2 146 2" xfId="31217"/>
    <cellStyle name="Accent2 147" xfId="31218"/>
    <cellStyle name="Accent2 147 2" xfId="31219"/>
    <cellStyle name="Accent2 148" xfId="31220"/>
    <cellStyle name="Accent2 148 2" xfId="31221"/>
    <cellStyle name="Accent2 149" xfId="31222"/>
    <cellStyle name="Accent2 149 2" xfId="31223"/>
    <cellStyle name="Accent2 15" xfId="31224"/>
    <cellStyle name="Accent2 15 2" xfId="31225"/>
    <cellStyle name="Accent2 150" xfId="31226"/>
    <cellStyle name="Accent2 150 2" xfId="31227"/>
    <cellStyle name="Accent2 151" xfId="31228"/>
    <cellStyle name="Accent2 151 2" xfId="31229"/>
    <cellStyle name="Accent2 152" xfId="31230"/>
    <cellStyle name="Accent2 152 2" xfId="31231"/>
    <cellStyle name="Accent2 153" xfId="31232"/>
    <cellStyle name="Accent2 153 2" xfId="31233"/>
    <cellStyle name="Accent2 154" xfId="31234"/>
    <cellStyle name="Accent2 154 2" xfId="31235"/>
    <cellStyle name="Accent2 155" xfId="31236"/>
    <cellStyle name="Accent2 155 2" xfId="31237"/>
    <cellStyle name="Accent2 156" xfId="31238"/>
    <cellStyle name="Accent2 156 2" xfId="31239"/>
    <cellStyle name="Accent2 157" xfId="31240"/>
    <cellStyle name="Accent2 157 2" xfId="31241"/>
    <cellStyle name="Accent2 158" xfId="31242"/>
    <cellStyle name="Accent2 158 2" xfId="31243"/>
    <cellStyle name="Accent2 159" xfId="31244"/>
    <cellStyle name="Accent2 159 2" xfId="31245"/>
    <cellStyle name="Accent2 16" xfId="31246"/>
    <cellStyle name="Accent2 16 2" xfId="31247"/>
    <cellStyle name="Accent2 160" xfId="31248"/>
    <cellStyle name="Accent2 160 2" xfId="31249"/>
    <cellStyle name="Accent2 161" xfId="31250"/>
    <cellStyle name="Accent2 161 2" xfId="31251"/>
    <cellStyle name="Accent2 162" xfId="31252"/>
    <cellStyle name="Accent2 162 2" xfId="31253"/>
    <cellStyle name="Accent2 163" xfId="31254"/>
    <cellStyle name="Accent2 163 2" xfId="31255"/>
    <cellStyle name="Accent2 164" xfId="31256"/>
    <cellStyle name="Accent2 164 2" xfId="31257"/>
    <cellStyle name="Accent2 165" xfId="31258"/>
    <cellStyle name="Accent2 165 2" xfId="31259"/>
    <cellStyle name="Accent2 166" xfId="31260"/>
    <cellStyle name="Accent2 166 2" xfId="31261"/>
    <cellStyle name="Accent2 167" xfId="31262"/>
    <cellStyle name="Accent2 167 2" xfId="31263"/>
    <cellStyle name="Accent2 168" xfId="31264"/>
    <cellStyle name="Accent2 168 2" xfId="31265"/>
    <cellStyle name="Accent2 169" xfId="31266"/>
    <cellStyle name="Accent2 169 2" xfId="31267"/>
    <cellStyle name="Accent2 17" xfId="31268"/>
    <cellStyle name="Accent2 17 2" xfId="31269"/>
    <cellStyle name="Accent2 170" xfId="31270"/>
    <cellStyle name="Accent2 170 2" xfId="31271"/>
    <cellStyle name="Accent2 171" xfId="31272"/>
    <cellStyle name="Accent2 171 2" xfId="31273"/>
    <cellStyle name="Accent2 172" xfId="31274"/>
    <cellStyle name="Accent2 172 2" xfId="31275"/>
    <cellStyle name="Accent2 173" xfId="31276"/>
    <cellStyle name="Accent2 173 2" xfId="31277"/>
    <cellStyle name="Accent2 174" xfId="31278"/>
    <cellStyle name="Accent2 174 2" xfId="31279"/>
    <cellStyle name="Accent2 175" xfId="31280"/>
    <cellStyle name="Accent2 175 2" xfId="31281"/>
    <cellStyle name="Accent2 176" xfId="31282"/>
    <cellStyle name="Accent2 176 2" xfId="31283"/>
    <cellStyle name="Accent2 177" xfId="31284"/>
    <cellStyle name="Accent2 177 2" xfId="31285"/>
    <cellStyle name="Accent2 178" xfId="31286"/>
    <cellStyle name="Accent2 178 2" xfId="31287"/>
    <cellStyle name="Accent2 179" xfId="31288"/>
    <cellStyle name="Accent2 179 2" xfId="31289"/>
    <cellStyle name="Accent2 18" xfId="31290"/>
    <cellStyle name="Accent2 18 2" xfId="31291"/>
    <cellStyle name="Accent2 180" xfId="31292"/>
    <cellStyle name="Accent2 180 2" xfId="31293"/>
    <cellStyle name="Accent2 181" xfId="31294"/>
    <cellStyle name="Accent2 181 2" xfId="31295"/>
    <cellStyle name="Accent2 182" xfId="31296"/>
    <cellStyle name="Accent2 182 2" xfId="31297"/>
    <cellStyle name="Accent2 183" xfId="31298"/>
    <cellStyle name="Accent2 183 2" xfId="31299"/>
    <cellStyle name="Accent2 184" xfId="31300"/>
    <cellStyle name="Accent2 184 2" xfId="31301"/>
    <cellStyle name="Accent2 185" xfId="31302"/>
    <cellStyle name="Accent2 185 2" xfId="31303"/>
    <cellStyle name="Accent2 186" xfId="31304"/>
    <cellStyle name="Accent2 186 2" xfId="31305"/>
    <cellStyle name="Accent2 187" xfId="31306"/>
    <cellStyle name="Accent2 187 2" xfId="31307"/>
    <cellStyle name="Accent2 188" xfId="31308"/>
    <cellStyle name="Accent2 188 2" xfId="31309"/>
    <cellStyle name="Accent2 189" xfId="31310"/>
    <cellStyle name="Accent2 189 2" xfId="31311"/>
    <cellStyle name="Accent2 19" xfId="31312"/>
    <cellStyle name="Accent2 19 2" xfId="31313"/>
    <cellStyle name="Accent2 190" xfId="31314"/>
    <cellStyle name="Accent2 190 2" xfId="31315"/>
    <cellStyle name="Accent2 191" xfId="31316"/>
    <cellStyle name="Accent2 191 2" xfId="31317"/>
    <cellStyle name="Accent2 192" xfId="31318"/>
    <cellStyle name="Accent2 192 2" xfId="31319"/>
    <cellStyle name="Accent2 193" xfId="31320"/>
    <cellStyle name="Accent2 194" xfId="31321"/>
    <cellStyle name="Accent2 195" xfId="31322"/>
    <cellStyle name="Accent2 196" xfId="31323"/>
    <cellStyle name="Accent2 197" xfId="31324"/>
    <cellStyle name="Accent2 198" xfId="31325"/>
    <cellStyle name="Accent2 199" xfId="31326"/>
    <cellStyle name="Accent2 2" xfId="178"/>
    <cellStyle name="Accent2 2 10" xfId="7497"/>
    <cellStyle name="Accent2 2 11" xfId="7787"/>
    <cellStyle name="Accent2 2 12" xfId="7753"/>
    <cellStyle name="Accent2 2 13" xfId="9955"/>
    <cellStyle name="Accent2 2 2" xfId="764"/>
    <cellStyle name="Accent2 2 2 2" xfId="1150"/>
    <cellStyle name="Accent2 2 2 3" xfId="11844"/>
    <cellStyle name="Accent2 2 3" xfId="1323"/>
    <cellStyle name="Accent2 2 4" xfId="6810"/>
    <cellStyle name="Accent2 2 5" xfId="7143"/>
    <cellStyle name="Accent2 2 6" xfId="6974"/>
    <cellStyle name="Accent2 2 7" xfId="7557"/>
    <cellStyle name="Accent2 2 8" xfId="7772"/>
    <cellStyle name="Accent2 2 9" xfId="7123"/>
    <cellStyle name="Accent2 20" xfId="31327"/>
    <cellStyle name="Accent2 20 2" xfId="31328"/>
    <cellStyle name="Accent2 200" xfId="31329"/>
    <cellStyle name="Accent2 201" xfId="31330"/>
    <cellStyle name="Accent2 202" xfId="31331"/>
    <cellStyle name="Accent2 203" xfId="31332"/>
    <cellStyle name="Accent2 204" xfId="31333"/>
    <cellStyle name="Accent2 205" xfId="31334"/>
    <cellStyle name="Accent2 206" xfId="31335"/>
    <cellStyle name="Accent2 207" xfId="31336"/>
    <cellStyle name="Accent2 208" xfId="31337"/>
    <cellStyle name="Accent2 209" xfId="31338"/>
    <cellStyle name="Accent2 21" xfId="31339"/>
    <cellStyle name="Accent2 21 2" xfId="31340"/>
    <cellStyle name="Accent2 210" xfId="31341"/>
    <cellStyle name="Accent2 211" xfId="31342"/>
    <cellStyle name="Accent2 212" xfId="31343"/>
    <cellStyle name="Accent2 213" xfId="31344"/>
    <cellStyle name="Accent2 214" xfId="31345"/>
    <cellStyle name="Accent2 215" xfId="31346"/>
    <cellStyle name="Accent2 216" xfId="31347"/>
    <cellStyle name="Accent2 217" xfId="31348"/>
    <cellStyle name="Accent2 218" xfId="31349"/>
    <cellStyle name="Accent2 219" xfId="31350"/>
    <cellStyle name="Accent2 22" xfId="31351"/>
    <cellStyle name="Accent2 22 2" xfId="31352"/>
    <cellStyle name="Accent2 220" xfId="31353"/>
    <cellStyle name="Accent2 221" xfId="31354"/>
    <cellStyle name="Accent2 222" xfId="31355"/>
    <cellStyle name="Accent2 223" xfId="31356"/>
    <cellStyle name="Accent2 224" xfId="31357"/>
    <cellStyle name="Accent2 225" xfId="31358"/>
    <cellStyle name="Accent2 226" xfId="31359"/>
    <cellStyle name="Accent2 227" xfId="31360"/>
    <cellStyle name="Accent2 228" xfId="31361"/>
    <cellStyle name="Accent2 229" xfId="31362"/>
    <cellStyle name="Accent2 23" xfId="31363"/>
    <cellStyle name="Accent2 23 2" xfId="31364"/>
    <cellStyle name="Accent2 230" xfId="31365"/>
    <cellStyle name="Accent2 231" xfId="31366"/>
    <cellStyle name="Accent2 232" xfId="31367"/>
    <cellStyle name="Accent2 233" xfId="31368"/>
    <cellStyle name="Accent2 234" xfId="31369"/>
    <cellStyle name="Accent2 235" xfId="31370"/>
    <cellStyle name="Accent2 236" xfId="31371"/>
    <cellStyle name="Accent2 237" xfId="31372"/>
    <cellStyle name="Accent2 238" xfId="31373"/>
    <cellStyle name="Accent2 239" xfId="31374"/>
    <cellStyle name="Accent2 24" xfId="31375"/>
    <cellStyle name="Accent2 24 2" xfId="31376"/>
    <cellStyle name="Accent2 240" xfId="31377"/>
    <cellStyle name="Accent2 241" xfId="31378"/>
    <cellStyle name="Accent2 242" xfId="31379"/>
    <cellStyle name="Accent2 243" xfId="31380"/>
    <cellStyle name="Accent2 244" xfId="31381"/>
    <cellStyle name="Accent2 245" xfId="31382"/>
    <cellStyle name="Accent2 246" xfId="31383"/>
    <cellStyle name="Accent2 247" xfId="31384"/>
    <cellStyle name="Accent2 248" xfId="31385"/>
    <cellStyle name="Accent2 249" xfId="31386"/>
    <cellStyle name="Accent2 25" xfId="31387"/>
    <cellStyle name="Accent2 25 2" xfId="31388"/>
    <cellStyle name="Accent2 250" xfId="31389"/>
    <cellStyle name="Accent2 251" xfId="31390"/>
    <cellStyle name="Accent2 252" xfId="31391"/>
    <cellStyle name="Accent2 253" xfId="31392"/>
    <cellStyle name="Accent2 254" xfId="31393"/>
    <cellStyle name="Accent2 255" xfId="31394"/>
    <cellStyle name="Accent2 256" xfId="31395"/>
    <cellStyle name="Accent2 257" xfId="31396"/>
    <cellStyle name="Accent2 26" xfId="31397"/>
    <cellStyle name="Accent2 26 2" xfId="31398"/>
    <cellStyle name="Accent2 27" xfId="31399"/>
    <cellStyle name="Accent2 27 2" xfId="31400"/>
    <cellStyle name="Accent2 28" xfId="31401"/>
    <cellStyle name="Accent2 28 2" xfId="31402"/>
    <cellStyle name="Accent2 29" xfId="31403"/>
    <cellStyle name="Accent2 29 2" xfId="31404"/>
    <cellStyle name="Accent2 3" xfId="765"/>
    <cellStyle name="Accent2 3 2" xfId="1149"/>
    <cellStyle name="Accent2 3 2 2" xfId="31406"/>
    <cellStyle name="Accent2 3 3" xfId="14962"/>
    <cellStyle name="Accent2 3 4" xfId="31405"/>
    <cellStyle name="Accent2 30" xfId="31407"/>
    <cellStyle name="Accent2 30 2" xfId="31408"/>
    <cellStyle name="Accent2 31" xfId="31409"/>
    <cellStyle name="Accent2 31 2" xfId="31410"/>
    <cellStyle name="Accent2 32" xfId="31411"/>
    <cellStyle name="Accent2 32 2" xfId="31412"/>
    <cellStyle name="Accent2 33" xfId="31413"/>
    <cellStyle name="Accent2 33 2" xfId="31414"/>
    <cellStyle name="Accent2 34" xfId="31415"/>
    <cellStyle name="Accent2 34 2" xfId="31416"/>
    <cellStyle name="Accent2 35" xfId="31417"/>
    <cellStyle name="Accent2 35 2" xfId="31418"/>
    <cellStyle name="Accent2 36" xfId="31419"/>
    <cellStyle name="Accent2 36 2" xfId="31420"/>
    <cellStyle name="Accent2 37" xfId="31421"/>
    <cellStyle name="Accent2 37 2" xfId="31422"/>
    <cellStyle name="Accent2 38" xfId="31423"/>
    <cellStyle name="Accent2 38 2" xfId="31424"/>
    <cellStyle name="Accent2 39" xfId="31425"/>
    <cellStyle name="Accent2 39 2" xfId="31426"/>
    <cellStyle name="Accent2 4" xfId="701"/>
    <cellStyle name="Accent2 4 2" xfId="938"/>
    <cellStyle name="Accent2 4 2 2" xfId="31427"/>
    <cellStyle name="Accent2 4 3" xfId="11792"/>
    <cellStyle name="Accent2 40" xfId="31428"/>
    <cellStyle name="Accent2 40 2" xfId="31429"/>
    <cellStyle name="Accent2 41" xfId="31430"/>
    <cellStyle name="Accent2 41 2" xfId="31431"/>
    <cellStyle name="Accent2 42" xfId="31432"/>
    <cellStyle name="Accent2 42 2" xfId="31433"/>
    <cellStyle name="Accent2 43" xfId="31434"/>
    <cellStyle name="Accent2 43 2" xfId="31435"/>
    <cellStyle name="Accent2 44" xfId="31436"/>
    <cellStyle name="Accent2 44 2" xfId="31437"/>
    <cellStyle name="Accent2 45" xfId="31438"/>
    <cellStyle name="Accent2 45 2" xfId="31439"/>
    <cellStyle name="Accent2 46" xfId="31440"/>
    <cellStyle name="Accent2 46 2" xfId="31441"/>
    <cellStyle name="Accent2 47" xfId="31442"/>
    <cellStyle name="Accent2 47 2" xfId="31443"/>
    <cellStyle name="Accent2 48" xfId="31444"/>
    <cellStyle name="Accent2 48 2" xfId="31445"/>
    <cellStyle name="Accent2 49" xfId="31446"/>
    <cellStyle name="Accent2 49 2" xfId="31447"/>
    <cellStyle name="Accent2 5" xfId="6812"/>
    <cellStyle name="Accent2 5 2" xfId="31449"/>
    <cellStyle name="Accent2 5 3" xfId="31448"/>
    <cellStyle name="Accent2 50" xfId="31450"/>
    <cellStyle name="Accent2 50 2" xfId="31451"/>
    <cellStyle name="Accent2 51" xfId="31452"/>
    <cellStyle name="Accent2 51 2" xfId="31453"/>
    <cellStyle name="Accent2 52" xfId="31454"/>
    <cellStyle name="Accent2 52 2" xfId="31455"/>
    <cellStyle name="Accent2 53" xfId="31456"/>
    <cellStyle name="Accent2 53 2" xfId="31457"/>
    <cellStyle name="Accent2 54" xfId="31458"/>
    <cellStyle name="Accent2 54 2" xfId="31459"/>
    <cellStyle name="Accent2 55" xfId="31460"/>
    <cellStyle name="Accent2 55 2" xfId="31461"/>
    <cellStyle name="Accent2 56" xfId="31462"/>
    <cellStyle name="Accent2 56 2" xfId="31463"/>
    <cellStyle name="Accent2 57" xfId="31464"/>
    <cellStyle name="Accent2 57 2" xfId="31465"/>
    <cellStyle name="Accent2 58" xfId="31466"/>
    <cellStyle name="Accent2 58 2" xfId="31467"/>
    <cellStyle name="Accent2 59" xfId="31468"/>
    <cellStyle name="Accent2 59 2" xfId="31469"/>
    <cellStyle name="Accent2 6" xfId="7075"/>
    <cellStyle name="Accent2 6 2" xfId="31471"/>
    <cellStyle name="Accent2 6 3" xfId="31470"/>
    <cellStyle name="Accent2 60" xfId="31472"/>
    <cellStyle name="Accent2 60 2" xfId="31473"/>
    <cellStyle name="Accent2 61" xfId="31474"/>
    <cellStyle name="Accent2 61 2" xfId="31475"/>
    <cellStyle name="Accent2 62" xfId="31476"/>
    <cellStyle name="Accent2 62 2" xfId="31477"/>
    <cellStyle name="Accent2 63" xfId="31478"/>
    <cellStyle name="Accent2 63 2" xfId="31479"/>
    <cellStyle name="Accent2 64" xfId="31480"/>
    <cellStyle name="Accent2 64 2" xfId="31481"/>
    <cellStyle name="Accent2 65" xfId="31482"/>
    <cellStyle name="Accent2 65 2" xfId="31483"/>
    <cellStyle name="Accent2 66" xfId="31484"/>
    <cellStyle name="Accent2 66 2" xfId="31485"/>
    <cellStyle name="Accent2 67" xfId="31486"/>
    <cellStyle name="Accent2 67 2" xfId="31487"/>
    <cellStyle name="Accent2 68" xfId="31488"/>
    <cellStyle name="Accent2 68 2" xfId="31489"/>
    <cellStyle name="Accent2 69" xfId="31490"/>
    <cellStyle name="Accent2 69 2" xfId="31491"/>
    <cellStyle name="Accent2 7" xfId="7488"/>
    <cellStyle name="Accent2 7 2" xfId="31493"/>
    <cellStyle name="Accent2 7 3" xfId="31492"/>
    <cellStyle name="Accent2 70" xfId="31494"/>
    <cellStyle name="Accent2 70 2" xfId="31495"/>
    <cellStyle name="Accent2 71" xfId="31496"/>
    <cellStyle name="Accent2 71 2" xfId="31497"/>
    <cellStyle name="Accent2 72" xfId="31498"/>
    <cellStyle name="Accent2 72 2" xfId="31499"/>
    <cellStyle name="Accent2 73" xfId="31500"/>
    <cellStyle name="Accent2 73 2" xfId="31501"/>
    <cellStyle name="Accent2 74" xfId="31502"/>
    <cellStyle name="Accent2 74 2" xfId="31503"/>
    <cellStyle name="Accent2 75" xfId="31504"/>
    <cellStyle name="Accent2 75 2" xfId="31505"/>
    <cellStyle name="Accent2 76" xfId="31506"/>
    <cellStyle name="Accent2 76 2" xfId="31507"/>
    <cellStyle name="Accent2 77" xfId="31508"/>
    <cellStyle name="Accent2 77 2" xfId="31509"/>
    <cellStyle name="Accent2 78" xfId="31510"/>
    <cellStyle name="Accent2 78 2" xfId="31511"/>
    <cellStyle name="Accent2 79" xfId="31512"/>
    <cellStyle name="Accent2 79 2" xfId="31513"/>
    <cellStyle name="Accent2 8" xfId="7389"/>
    <cellStyle name="Accent2 8 2" xfId="31515"/>
    <cellStyle name="Accent2 8 3" xfId="31514"/>
    <cellStyle name="Accent2 80" xfId="31516"/>
    <cellStyle name="Accent2 80 2" xfId="31517"/>
    <cellStyle name="Accent2 81" xfId="31518"/>
    <cellStyle name="Accent2 81 2" xfId="31519"/>
    <cellStyle name="Accent2 82" xfId="31520"/>
    <cellStyle name="Accent2 82 2" xfId="31521"/>
    <cellStyle name="Accent2 83" xfId="31522"/>
    <cellStyle name="Accent2 83 2" xfId="31523"/>
    <cellStyle name="Accent2 84" xfId="31524"/>
    <cellStyle name="Accent2 84 2" xfId="31525"/>
    <cellStyle name="Accent2 85" xfId="31526"/>
    <cellStyle name="Accent2 85 2" xfId="31527"/>
    <cellStyle name="Accent2 86" xfId="31528"/>
    <cellStyle name="Accent2 86 2" xfId="31529"/>
    <cellStyle name="Accent2 87" xfId="31530"/>
    <cellStyle name="Accent2 87 2" xfId="31531"/>
    <cellStyle name="Accent2 88" xfId="31532"/>
    <cellStyle name="Accent2 88 2" xfId="31533"/>
    <cellStyle name="Accent2 89" xfId="31534"/>
    <cellStyle name="Accent2 89 2" xfId="31535"/>
    <cellStyle name="Accent2 9" xfId="6664"/>
    <cellStyle name="Accent2 9 2" xfId="31537"/>
    <cellStyle name="Accent2 9 3" xfId="31536"/>
    <cellStyle name="Accent2 90" xfId="31538"/>
    <cellStyle name="Accent2 90 2" xfId="31539"/>
    <cellStyle name="Accent2 91" xfId="31540"/>
    <cellStyle name="Accent2 91 2" xfId="31541"/>
    <cellStyle name="Accent2 92" xfId="31542"/>
    <cellStyle name="Accent2 92 2" xfId="31543"/>
    <cellStyle name="Accent2 93" xfId="31544"/>
    <cellStyle name="Accent2 93 2" xfId="31545"/>
    <cellStyle name="Accent2 94" xfId="31546"/>
    <cellStyle name="Accent2 94 2" xfId="31547"/>
    <cellStyle name="Accent2 95" xfId="31548"/>
    <cellStyle name="Accent2 95 2" xfId="31549"/>
    <cellStyle name="Accent2 96" xfId="31550"/>
    <cellStyle name="Accent2 96 2" xfId="31551"/>
    <cellStyle name="Accent2 97" xfId="31552"/>
    <cellStyle name="Accent2 97 2" xfId="31553"/>
    <cellStyle name="Accent2 98" xfId="31554"/>
    <cellStyle name="Accent2 98 2" xfId="31555"/>
    <cellStyle name="Accent2 99" xfId="31556"/>
    <cellStyle name="Accent2 99 2" xfId="31557"/>
    <cellStyle name="Accent3 10" xfId="7741"/>
    <cellStyle name="Accent3 10 2" xfId="31559"/>
    <cellStyle name="Accent3 10 3" xfId="31558"/>
    <cellStyle name="Accent3 100" xfId="31560"/>
    <cellStyle name="Accent3 100 2" xfId="31561"/>
    <cellStyle name="Accent3 101" xfId="31562"/>
    <cellStyle name="Accent3 101 2" xfId="31563"/>
    <cellStyle name="Accent3 102" xfId="31564"/>
    <cellStyle name="Accent3 102 2" xfId="31565"/>
    <cellStyle name="Accent3 103" xfId="31566"/>
    <cellStyle name="Accent3 103 2" xfId="31567"/>
    <cellStyle name="Accent3 104" xfId="31568"/>
    <cellStyle name="Accent3 104 2" xfId="31569"/>
    <cellStyle name="Accent3 105" xfId="31570"/>
    <cellStyle name="Accent3 105 2" xfId="31571"/>
    <cellStyle name="Accent3 106" xfId="31572"/>
    <cellStyle name="Accent3 106 2" xfId="31573"/>
    <cellStyle name="Accent3 107" xfId="31574"/>
    <cellStyle name="Accent3 107 2" xfId="31575"/>
    <cellStyle name="Accent3 108" xfId="31576"/>
    <cellStyle name="Accent3 108 2" xfId="31577"/>
    <cellStyle name="Accent3 109" xfId="31578"/>
    <cellStyle name="Accent3 109 2" xfId="31579"/>
    <cellStyle name="Accent3 11" xfId="6906"/>
    <cellStyle name="Accent3 11 2" xfId="31581"/>
    <cellStyle name="Accent3 11 3" xfId="31580"/>
    <cellStyle name="Accent3 110" xfId="31582"/>
    <cellStyle name="Accent3 110 2" xfId="31583"/>
    <cellStyle name="Accent3 111" xfId="31584"/>
    <cellStyle name="Accent3 111 2" xfId="31585"/>
    <cellStyle name="Accent3 112" xfId="31586"/>
    <cellStyle name="Accent3 112 2" xfId="31587"/>
    <cellStyle name="Accent3 113" xfId="31588"/>
    <cellStyle name="Accent3 113 2" xfId="31589"/>
    <cellStyle name="Accent3 114" xfId="31590"/>
    <cellStyle name="Accent3 114 2" xfId="31591"/>
    <cellStyle name="Accent3 115" xfId="31592"/>
    <cellStyle name="Accent3 115 2" xfId="31593"/>
    <cellStyle name="Accent3 116" xfId="31594"/>
    <cellStyle name="Accent3 116 2" xfId="31595"/>
    <cellStyle name="Accent3 117" xfId="31596"/>
    <cellStyle name="Accent3 117 2" xfId="31597"/>
    <cellStyle name="Accent3 118" xfId="31598"/>
    <cellStyle name="Accent3 118 2" xfId="31599"/>
    <cellStyle name="Accent3 119" xfId="31600"/>
    <cellStyle name="Accent3 119 2" xfId="31601"/>
    <cellStyle name="Accent3 12" xfId="7235"/>
    <cellStyle name="Accent3 12 2" xfId="31603"/>
    <cellStyle name="Accent3 12 3" xfId="31602"/>
    <cellStyle name="Accent3 120" xfId="31604"/>
    <cellStyle name="Accent3 120 2" xfId="31605"/>
    <cellStyle name="Accent3 121" xfId="31606"/>
    <cellStyle name="Accent3 121 2" xfId="31607"/>
    <cellStyle name="Accent3 122" xfId="31608"/>
    <cellStyle name="Accent3 122 2" xfId="31609"/>
    <cellStyle name="Accent3 123" xfId="31610"/>
    <cellStyle name="Accent3 123 2" xfId="31611"/>
    <cellStyle name="Accent3 124" xfId="31612"/>
    <cellStyle name="Accent3 124 2" xfId="31613"/>
    <cellStyle name="Accent3 125" xfId="31614"/>
    <cellStyle name="Accent3 125 2" xfId="31615"/>
    <cellStyle name="Accent3 126" xfId="31616"/>
    <cellStyle name="Accent3 126 2" xfId="31617"/>
    <cellStyle name="Accent3 127" xfId="31618"/>
    <cellStyle name="Accent3 127 2" xfId="31619"/>
    <cellStyle name="Accent3 128" xfId="31620"/>
    <cellStyle name="Accent3 128 2" xfId="31621"/>
    <cellStyle name="Accent3 129" xfId="31622"/>
    <cellStyle name="Accent3 129 2" xfId="31623"/>
    <cellStyle name="Accent3 13" xfId="7339"/>
    <cellStyle name="Accent3 13 2" xfId="31625"/>
    <cellStyle name="Accent3 13 3" xfId="31624"/>
    <cellStyle name="Accent3 130" xfId="31626"/>
    <cellStyle name="Accent3 130 2" xfId="31627"/>
    <cellStyle name="Accent3 131" xfId="31628"/>
    <cellStyle name="Accent3 131 2" xfId="31629"/>
    <cellStyle name="Accent3 132" xfId="31630"/>
    <cellStyle name="Accent3 132 2" xfId="31631"/>
    <cellStyle name="Accent3 133" xfId="31632"/>
    <cellStyle name="Accent3 133 2" xfId="31633"/>
    <cellStyle name="Accent3 134" xfId="31634"/>
    <cellStyle name="Accent3 134 2" xfId="31635"/>
    <cellStyle name="Accent3 135" xfId="31636"/>
    <cellStyle name="Accent3 135 2" xfId="31637"/>
    <cellStyle name="Accent3 136" xfId="31638"/>
    <cellStyle name="Accent3 136 2" xfId="31639"/>
    <cellStyle name="Accent3 137" xfId="31640"/>
    <cellStyle name="Accent3 137 2" xfId="31641"/>
    <cellStyle name="Accent3 138" xfId="31642"/>
    <cellStyle name="Accent3 138 2" xfId="31643"/>
    <cellStyle name="Accent3 139" xfId="31644"/>
    <cellStyle name="Accent3 139 2" xfId="31645"/>
    <cellStyle name="Accent3 14" xfId="31646"/>
    <cellStyle name="Accent3 14 2" xfId="31647"/>
    <cellStyle name="Accent3 140" xfId="31648"/>
    <cellStyle name="Accent3 140 2" xfId="31649"/>
    <cellStyle name="Accent3 141" xfId="31650"/>
    <cellStyle name="Accent3 141 2" xfId="31651"/>
    <cellStyle name="Accent3 142" xfId="31652"/>
    <cellStyle name="Accent3 142 2" xfId="31653"/>
    <cellStyle name="Accent3 143" xfId="31654"/>
    <cellStyle name="Accent3 143 2" xfId="31655"/>
    <cellStyle name="Accent3 144" xfId="31656"/>
    <cellStyle name="Accent3 144 2" xfId="31657"/>
    <cellStyle name="Accent3 145" xfId="31658"/>
    <cellStyle name="Accent3 145 2" xfId="31659"/>
    <cellStyle name="Accent3 146" xfId="31660"/>
    <cellStyle name="Accent3 146 2" xfId="31661"/>
    <cellStyle name="Accent3 147" xfId="31662"/>
    <cellStyle name="Accent3 147 2" xfId="31663"/>
    <cellStyle name="Accent3 148" xfId="31664"/>
    <cellStyle name="Accent3 148 2" xfId="31665"/>
    <cellStyle name="Accent3 149" xfId="31666"/>
    <cellStyle name="Accent3 149 2" xfId="31667"/>
    <cellStyle name="Accent3 15" xfId="31668"/>
    <cellStyle name="Accent3 15 2" xfId="31669"/>
    <cellStyle name="Accent3 150" xfId="31670"/>
    <cellStyle name="Accent3 150 2" xfId="31671"/>
    <cellStyle name="Accent3 151" xfId="31672"/>
    <cellStyle name="Accent3 151 2" xfId="31673"/>
    <cellStyle name="Accent3 152" xfId="31674"/>
    <cellStyle name="Accent3 152 2" xfId="31675"/>
    <cellStyle name="Accent3 153" xfId="31676"/>
    <cellStyle name="Accent3 153 2" xfId="31677"/>
    <cellStyle name="Accent3 154" xfId="31678"/>
    <cellStyle name="Accent3 154 2" xfId="31679"/>
    <cellStyle name="Accent3 155" xfId="31680"/>
    <cellStyle name="Accent3 155 2" xfId="31681"/>
    <cellStyle name="Accent3 156" xfId="31682"/>
    <cellStyle name="Accent3 156 2" xfId="31683"/>
    <cellStyle name="Accent3 157" xfId="31684"/>
    <cellStyle name="Accent3 157 2" xfId="31685"/>
    <cellStyle name="Accent3 158" xfId="31686"/>
    <cellStyle name="Accent3 158 2" xfId="31687"/>
    <cellStyle name="Accent3 159" xfId="31688"/>
    <cellStyle name="Accent3 159 2" xfId="31689"/>
    <cellStyle name="Accent3 16" xfId="31690"/>
    <cellStyle name="Accent3 16 2" xfId="31691"/>
    <cellStyle name="Accent3 160" xfId="31692"/>
    <cellStyle name="Accent3 160 2" xfId="31693"/>
    <cellStyle name="Accent3 161" xfId="31694"/>
    <cellStyle name="Accent3 161 2" xfId="31695"/>
    <cellStyle name="Accent3 162" xfId="31696"/>
    <cellStyle name="Accent3 162 2" xfId="31697"/>
    <cellStyle name="Accent3 163" xfId="31698"/>
    <cellStyle name="Accent3 163 2" xfId="31699"/>
    <cellStyle name="Accent3 164" xfId="31700"/>
    <cellStyle name="Accent3 164 2" xfId="31701"/>
    <cellStyle name="Accent3 165" xfId="31702"/>
    <cellStyle name="Accent3 165 2" xfId="31703"/>
    <cellStyle name="Accent3 166" xfId="31704"/>
    <cellStyle name="Accent3 166 2" xfId="31705"/>
    <cellStyle name="Accent3 167" xfId="31706"/>
    <cellStyle name="Accent3 167 2" xfId="31707"/>
    <cellStyle name="Accent3 168" xfId="31708"/>
    <cellStyle name="Accent3 168 2" xfId="31709"/>
    <cellStyle name="Accent3 169" xfId="31710"/>
    <cellStyle name="Accent3 169 2" xfId="31711"/>
    <cellStyle name="Accent3 17" xfId="31712"/>
    <cellStyle name="Accent3 17 2" xfId="31713"/>
    <cellStyle name="Accent3 170" xfId="31714"/>
    <cellStyle name="Accent3 170 2" xfId="31715"/>
    <cellStyle name="Accent3 171" xfId="31716"/>
    <cellStyle name="Accent3 171 2" xfId="31717"/>
    <cellStyle name="Accent3 172" xfId="31718"/>
    <cellStyle name="Accent3 172 2" xfId="31719"/>
    <cellStyle name="Accent3 173" xfId="31720"/>
    <cellStyle name="Accent3 173 2" xfId="31721"/>
    <cellStyle name="Accent3 174" xfId="31722"/>
    <cellStyle name="Accent3 174 2" xfId="31723"/>
    <cellStyle name="Accent3 175" xfId="31724"/>
    <cellStyle name="Accent3 175 2" xfId="31725"/>
    <cellStyle name="Accent3 176" xfId="31726"/>
    <cellStyle name="Accent3 176 2" xfId="31727"/>
    <cellStyle name="Accent3 177" xfId="31728"/>
    <cellStyle name="Accent3 177 2" xfId="31729"/>
    <cellStyle name="Accent3 178" xfId="31730"/>
    <cellStyle name="Accent3 178 2" xfId="31731"/>
    <cellStyle name="Accent3 179" xfId="31732"/>
    <cellStyle name="Accent3 179 2" xfId="31733"/>
    <cellStyle name="Accent3 18" xfId="31734"/>
    <cellStyle name="Accent3 18 2" xfId="31735"/>
    <cellStyle name="Accent3 180" xfId="31736"/>
    <cellStyle name="Accent3 180 2" xfId="31737"/>
    <cellStyle name="Accent3 181" xfId="31738"/>
    <cellStyle name="Accent3 181 2" xfId="31739"/>
    <cellStyle name="Accent3 182" xfId="31740"/>
    <cellStyle name="Accent3 182 2" xfId="31741"/>
    <cellStyle name="Accent3 183" xfId="31742"/>
    <cellStyle name="Accent3 183 2" xfId="31743"/>
    <cellStyle name="Accent3 184" xfId="31744"/>
    <cellStyle name="Accent3 184 2" xfId="31745"/>
    <cellStyle name="Accent3 185" xfId="31746"/>
    <cellStyle name="Accent3 185 2" xfId="31747"/>
    <cellStyle name="Accent3 186" xfId="31748"/>
    <cellStyle name="Accent3 186 2" xfId="31749"/>
    <cellStyle name="Accent3 187" xfId="31750"/>
    <cellStyle name="Accent3 187 2" xfId="31751"/>
    <cellStyle name="Accent3 188" xfId="31752"/>
    <cellStyle name="Accent3 188 2" xfId="31753"/>
    <cellStyle name="Accent3 189" xfId="31754"/>
    <cellStyle name="Accent3 189 2" xfId="31755"/>
    <cellStyle name="Accent3 19" xfId="31756"/>
    <cellStyle name="Accent3 19 2" xfId="31757"/>
    <cellStyle name="Accent3 190" xfId="31758"/>
    <cellStyle name="Accent3 190 2" xfId="31759"/>
    <cellStyle name="Accent3 191" xfId="31760"/>
    <cellStyle name="Accent3 191 2" xfId="31761"/>
    <cellStyle name="Accent3 192" xfId="31762"/>
    <cellStyle name="Accent3 192 2" xfId="31763"/>
    <cellStyle name="Accent3 193" xfId="31764"/>
    <cellStyle name="Accent3 194" xfId="31765"/>
    <cellStyle name="Accent3 195" xfId="31766"/>
    <cellStyle name="Accent3 196" xfId="31767"/>
    <cellStyle name="Accent3 197" xfId="31768"/>
    <cellStyle name="Accent3 198" xfId="31769"/>
    <cellStyle name="Accent3 199" xfId="31770"/>
    <cellStyle name="Accent3 2" xfId="179"/>
    <cellStyle name="Accent3 2 10" xfId="7241"/>
    <cellStyle name="Accent3 2 11" xfId="6986"/>
    <cellStyle name="Accent3 2 12" xfId="7666"/>
    <cellStyle name="Accent3 2 13" xfId="9956"/>
    <cellStyle name="Accent3 2 2" xfId="766"/>
    <cellStyle name="Accent3 2 2 2" xfId="1148"/>
    <cellStyle name="Accent3 2 2 3" xfId="11847"/>
    <cellStyle name="Accent3 2 3" xfId="942"/>
    <cellStyle name="Accent3 2 4" xfId="6799"/>
    <cellStyle name="Accent3 2 5" xfId="7308"/>
    <cellStyle name="Accent3 2 6" xfId="6869"/>
    <cellStyle name="Accent3 2 7" xfId="7200"/>
    <cellStyle name="Accent3 2 8" xfId="7518"/>
    <cellStyle name="Accent3 2 9" xfId="7522"/>
    <cellStyle name="Accent3 20" xfId="31771"/>
    <cellStyle name="Accent3 20 2" xfId="31772"/>
    <cellStyle name="Accent3 200" xfId="31773"/>
    <cellStyle name="Accent3 201" xfId="31774"/>
    <cellStyle name="Accent3 202" xfId="31775"/>
    <cellStyle name="Accent3 203" xfId="31776"/>
    <cellStyle name="Accent3 204" xfId="31777"/>
    <cellStyle name="Accent3 205" xfId="31778"/>
    <cellStyle name="Accent3 206" xfId="31779"/>
    <cellStyle name="Accent3 207" xfId="31780"/>
    <cellStyle name="Accent3 208" xfId="31781"/>
    <cellStyle name="Accent3 209" xfId="31782"/>
    <cellStyle name="Accent3 21" xfId="31783"/>
    <cellStyle name="Accent3 21 2" xfId="31784"/>
    <cellStyle name="Accent3 210" xfId="31785"/>
    <cellStyle name="Accent3 211" xfId="31786"/>
    <cellStyle name="Accent3 212" xfId="31787"/>
    <cellStyle name="Accent3 213" xfId="31788"/>
    <cellStyle name="Accent3 214" xfId="31789"/>
    <cellStyle name="Accent3 215" xfId="31790"/>
    <cellStyle name="Accent3 216" xfId="31791"/>
    <cellStyle name="Accent3 217" xfId="31792"/>
    <cellStyle name="Accent3 218" xfId="31793"/>
    <cellStyle name="Accent3 219" xfId="31794"/>
    <cellStyle name="Accent3 22" xfId="31795"/>
    <cellStyle name="Accent3 22 2" xfId="31796"/>
    <cellStyle name="Accent3 220" xfId="31797"/>
    <cellStyle name="Accent3 221" xfId="31798"/>
    <cellStyle name="Accent3 222" xfId="31799"/>
    <cellStyle name="Accent3 223" xfId="31800"/>
    <cellStyle name="Accent3 224" xfId="31801"/>
    <cellStyle name="Accent3 225" xfId="31802"/>
    <cellStyle name="Accent3 226" xfId="31803"/>
    <cellStyle name="Accent3 227" xfId="31804"/>
    <cellStyle name="Accent3 228" xfId="31805"/>
    <cellStyle name="Accent3 229" xfId="31806"/>
    <cellStyle name="Accent3 23" xfId="31807"/>
    <cellStyle name="Accent3 23 2" xfId="31808"/>
    <cellStyle name="Accent3 230" xfId="31809"/>
    <cellStyle name="Accent3 231" xfId="31810"/>
    <cellStyle name="Accent3 232" xfId="31811"/>
    <cellStyle name="Accent3 233" xfId="31812"/>
    <cellStyle name="Accent3 234" xfId="31813"/>
    <cellStyle name="Accent3 235" xfId="31814"/>
    <cellStyle name="Accent3 236" xfId="31815"/>
    <cellStyle name="Accent3 237" xfId="31816"/>
    <cellStyle name="Accent3 238" xfId="31817"/>
    <cellStyle name="Accent3 239" xfId="31818"/>
    <cellStyle name="Accent3 24" xfId="31819"/>
    <cellStyle name="Accent3 24 2" xfId="31820"/>
    <cellStyle name="Accent3 240" xfId="31821"/>
    <cellStyle name="Accent3 241" xfId="31822"/>
    <cellStyle name="Accent3 242" xfId="31823"/>
    <cellStyle name="Accent3 243" xfId="31824"/>
    <cellStyle name="Accent3 244" xfId="31825"/>
    <cellStyle name="Accent3 245" xfId="31826"/>
    <cellStyle name="Accent3 246" xfId="31827"/>
    <cellStyle name="Accent3 247" xfId="31828"/>
    <cellStyle name="Accent3 248" xfId="31829"/>
    <cellStyle name="Accent3 249" xfId="31830"/>
    <cellStyle name="Accent3 25" xfId="31831"/>
    <cellStyle name="Accent3 25 2" xfId="31832"/>
    <cellStyle name="Accent3 250" xfId="31833"/>
    <cellStyle name="Accent3 251" xfId="31834"/>
    <cellStyle name="Accent3 252" xfId="31835"/>
    <cellStyle name="Accent3 253" xfId="31836"/>
    <cellStyle name="Accent3 254" xfId="31837"/>
    <cellStyle name="Accent3 255" xfId="31838"/>
    <cellStyle name="Accent3 256" xfId="31839"/>
    <cellStyle name="Accent3 257" xfId="31840"/>
    <cellStyle name="Accent3 26" xfId="31841"/>
    <cellStyle name="Accent3 26 2" xfId="31842"/>
    <cellStyle name="Accent3 27" xfId="31843"/>
    <cellStyle name="Accent3 27 2" xfId="31844"/>
    <cellStyle name="Accent3 28" xfId="31845"/>
    <cellStyle name="Accent3 28 2" xfId="31846"/>
    <cellStyle name="Accent3 29" xfId="31847"/>
    <cellStyle name="Accent3 29 2" xfId="31848"/>
    <cellStyle name="Accent3 3" xfId="767"/>
    <cellStyle name="Accent3 3 2" xfId="1147"/>
    <cellStyle name="Accent3 3 2 2" xfId="31850"/>
    <cellStyle name="Accent3 3 3" xfId="14963"/>
    <cellStyle name="Accent3 3 4" xfId="31849"/>
    <cellStyle name="Accent3 30" xfId="31851"/>
    <cellStyle name="Accent3 30 2" xfId="31852"/>
    <cellStyle name="Accent3 31" xfId="31853"/>
    <cellStyle name="Accent3 31 2" xfId="31854"/>
    <cellStyle name="Accent3 32" xfId="31855"/>
    <cellStyle name="Accent3 32 2" xfId="31856"/>
    <cellStyle name="Accent3 33" xfId="31857"/>
    <cellStyle name="Accent3 33 2" xfId="31858"/>
    <cellStyle name="Accent3 34" xfId="31859"/>
    <cellStyle name="Accent3 34 2" xfId="31860"/>
    <cellStyle name="Accent3 35" xfId="31861"/>
    <cellStyle name="Accent3 35 2" xfId="31862"/>
    <cellStyle name="Accent3 36" xfId="31863"/>
    <cellStyle name="Accent3 36 2" xfId="31864"/>
    <cellStyle name="Accent3 37" xfId="31865"/>
    <cellStyle name="Accent3 37 2" xfId="31866"/>
    <cellStyle name="Accent3 38" xfId="31867"/>
    <cellStyle name="Accent3 38 2" xfId="31868"/>
    <cellStyle name="Accent3 39" xfId="31869"/>
    <cellStyle name="Accent3 39 2" xfId="31870"/>
    <cellStyle name="Accent3 4" xfId="705"/>
    <cellStyle name="Accent3 4 2" xfId="982"/>
    <cellStyle name="Accent3 4 2 2" xfId="31871"/>
    <cellStyle name="Accent3 4 3" xfId="11796"/>
    <cellStyle name="Accent3 40" xfId="31872"/>
    <cellStyle name="Accent3 40 2" xfId="31873"/>
    <cellStyle name="Accent3 41" xfId="31874"/>
    <cellStyle name="Accent3 41 2" xfId="31875"/>
    <cellStyle name="Accent3 42" xfId="31876"/>
    <cellStyle name="Accent3 42 2" xfId="31877"/>
    <cellStyle name="Accent3 43" xfId="31878"/>
    <cellStyle name="Accent3 43 2" xfId="31879"/>
    <cellStyle name="Accent3 44" xfId="31880"/>
    <cellStyle name="Accent3 44 2" xfId="31881"/>
    <cellStyle name="Accent3 45" xfId="31882"/>
    <cellStyle name="Accent3 45 2" xfId="31883"/>
    <cellStyle name="Accent3 46" xfId="31884"/>
    <cellStyle name="Accent3 46 2" xfId="31885"/>
    <cellStyle name="Accent3 47" xfId="31886"/>
    <cellStyle name="Accent3 47 2" xfId="31887"/>
    <cellStyle name="Accent3 48" xfId="31888"/>
    <cellStyle name="Accent3 48 2" xfId="31889"/>
    <cellStyle name="Accent3 49" xfId="31890"/>
    <cellStyle name="Accent3 49 2" xfId="31891"/>
    <cellStyle name="Accent3 5" xfId="6805"/>
    <cellStyle name="Accent3 5 2" xfId="31893"/>
    <cellStyle name="Accent3 5 3" xfId="31892"/>
    <cellStyle name="Accent3 50" xfId="31894"/>
    <cellStyle name="Accent3 50 2" xfId="31895"/>
    <cellStyle name="Accent3 51" xfId="31896"/>
    <cellStyle name="Accent3 51 2" xfId="31897"/>
    <cellStyle name="Accent3 52" xfId="31898"/>
    <cellStyle name="Accent3 52 2" xfId="31899"/>
    <cellStyle name="Accent3 53" xfId="31900"/>
    <cellStyle name="Accent3 53 2" xfId="31901"/>
    <cellStyle name="Accent3 54" xfId="31902"/>
    <cellStyle name="Accent3 54 2" xfId="31903"/>
    <cellStyle name="Accent3 55" xfId="31904"/>
    <cellStyle name="Accent3 55 2" xfId="31905"/>
    <cellStyle name="Accent3 56" xfId="31906"/>
    <cellStyle name="Accent3 56 2" xfId="31907"/>
    <cellStyle name="Accent3 57" xfId="31908"/>
    <cellStyle name="Accent3 57 2" xfId="31909"/>
    <cellStyle name="Accent3 58" xfId="31910"/>
    <cellStyle name="Accent3 58 2" xfId="31911"/>
    <cellStyle name="Accent3 59" xfId="31912"/>
    <cellStyle name="Accent3 59 2" xfId="31913"/>
    <cellStyle name="Accent3 6" xfId="7649"/>
    <cellStyle name="Accent3 6 2" xfId="31915"/>
    <cellStyle name="Accent3 6 3" xfId="31914"/>
    <cellStyle name="Accent3 60" xfId="31916"/>
    <cellStyle name="Accent3 60 2" xfId="31917"/>
    <cellStyle name="Accent3 61" xfId="31918"/>
    <cellStyle name="Accent3 61 2" xfId="31919"/>
    <cellStyle name="Accent3 62" xfId="31920"/>
    <cellStyle name="Accent3 62 2" xfId="31921"/>
    <cellStyle name="Accent3 63" xfId="31922"/>
    <cellStyle name="Accent3 63 2" xfId="31923"/>
    <cellStyle name="Accent3 64" xfId="31924"/>
    <cellStyle name="Accent3 64 2" xfId="31925"/>
    <cellStyle name="Accent3 65" xfId="31926"/>
    <cellStyle name="Accent3 65 2" xfId="31927"/>
    <cellStyle name="Accent3 66" xfId="31928"/>
    <cellStyle name="Accent3 66 2" xfId="31929"/>
    <cellStyle name="Accent3 67" xfId="31930"/>
    <cellStyle name="Accent3 67 2" xfId="31931"/>
    <cellStyle name="Accent3 68" xfId="31932"/>
    <cellStyle name="Accent3 68 2" xfId="31933"/>
    <cellStyle name="Accent3 69" xfId="31934"/>
    <cellStyle name="Accent3 69 2" xfId="31935"/>
    <cellStyle name="Accent3 7" xfId="6845"/>
    <cellStyle name="Accent3 7 2" xfId="31937"/>
    <cellStyle name="Accent3 7 3" xfId="31936"/>
    <cellStyle name="Accent3 70" xfId="31938"/>
    <cellStyle name="Accent3 70 2" xfId="31939"/>
    <cellStyle name="Accent3 71" xfId="31940"/>
    <cellStyle name="Accent3 71 2" xfId="31941"/>
    <cellStyle name="Accent3 72" xfId="31942"/>
    <cellStyle name="Accent3 72 2" xfId="31943"/>
    <cellStyle name="Accent3 73" xfId="31944"/>
    <cellStyle name="Accent3 73 2" xfId="31945"/>
    <cellStyle name="Accent3 74" xfId="31946"/>
    <cellStyle name="Accent3 74 2" xfId="31947"/>
    <cellStyle name="Accent3 75" xfId="31948"/>
    <cellStyle name="Accent3 75 2" xfId="31949"/>
    <cellStyle name="Accent3 76" xfId="31950"/>
    <cellStyle name="Accent3 76 2" xfId="31951"/>
    <cellStyle name="Accent3 77" xfId="31952"/>
    <cellStyle name="Accent3 77 2" xfId="31953"/>
    <cellStyle name="Accent3 78" xfId="31954"/>
    <cellStyle name="Accent3 78 2" xfId="31955"/>
    <cellStyle name="Accent3 79" xfId="31956"/>
    <cellStyle name="Accent3 79 2" xfId="31957"/>
    <cellStyle name="Accent3 8" xfId="7112"/>
    <cellStyle name="Accent3 8 2" xfId="31959"/>
    <cellStyle name="Accent3 8 3" xfId="31958"/>
    <cellStyle name="Accent3 80" xfId="31960"/>
    <cellStyle name="Accent3 80 2" xfId="31961"/>
    <cellStyle name="Accent3 81" xfId="31962"/>
    <cellStyle name="Accent3 81 2" xfId="31963"/>
    <cellStyle name="Accent3 82" xfId="31964"/>
    <cellStyle name="Accent3 82 2" xfId="31965"/>
    <cellStyle name="Accent3 83" xfId="31966"/>
    <cellStyle name="Accent3 83 2" xfId="31967"/>
    <cellStyle name="Accent3 84" xfId="31968"/>
    <cellStyle name="Accent3 84 2" xfId="31969"/>
    <cellStyle name="Accent3 85" xfId="31970"/>
    <cellStyle name="Accent3 85 2" xfId="31971"/>
    <cellStyle name="Accent3 86" xfId="31972"/>
    <cellStyle name="Accent3 86 2" xfId="31973"/>
    <cellStyle name="Accent3 87" xfId="31974"/>
    <cellStyle name="Accent3 87 2" xfId="31975"/>
    <cellStyle name="Accent3 88" xfId="31976"/>
    <cellStyle name="Accent3 88 2" xfId="31977"/>
    <cellStyle name="Accent3 89" xfId="31978"/>
    <cellStyle name="Accent3 89 2" xfId="31979"/>
    <cellStyle name="Accent3 9" xfId="7475"/>
    <cellStyle name="Accent3 9 2" xfId="31981"/>
    <cellStyle name="Accent3 9 3" xfId="31980"/>
    <cellStyle name="Accent3 90" xfId="31982"/>
    <cellStyle name="Accent3 90 2" xfId="31983"/>
    <cellStyle name="Accent3 91" xfId="31984"/>
    <cellStyle name="Accent3 91 2" xfId="31985"/>
    <cellStyle name="Accent3 92" xfId="31986"/>
    <cellStyle name="Accent3 92 2" xfId="31987"/>
    <cellStyle name="Accent3 93" xfId="31988"/>
    <cellStyle name="Accent3 93 2" xfId="31989"/>
    <cellStyle name="Accent3 94" xfId="31990"/>
    <cellStyle name="Accent3 94 2" xfId="31991"/>
    <cellStyle name="Accent3 95" xfId="31992"/>
    <cellStyle name="Accent3 95 2" xfId="31993"/>
    <cellStyle name="Accent3 96" xfId="31994"/>
    <cellStyle name="Accent3 96 2" xfId="31995"/>
    <cellStyle name="Accent3 97" xfId="31996"/>
    <cellStyle name="Accent3 97 2" xfId="31997"/>
    <cellStyle name="Accent3 98" xfId="31998"/>
    <cellStyle name="Accent3 98 2" xfId="31999"/>
    <cellStyle name="Accent3 99" xfId="32000"/>
    <cellStyle name="Accent3 99 2" xfId="32001"/>
    <cellStyle name="Accent4 10" xfId="7326"/>
    <cellStyle name="Accent4 10 2" xfId="32003"/>
    <cellStyle name="Accent4 10 3" xfId="32002"/>
    <cellStyle name="Accent4 100" xfId="32004"/>
    <cellStyle name="Accent4 100 2" xfId="32005"/>
    <cellStyle name="Accent4 101" xfId="32006"/>
    <cellStyle name="Accent4 101 2" xfId="32007"/>
    <cellStyle name="Accent4 102" xfId="32008"/>
    <cellStyle name="Accent4 102 2" xfId="32009"/>
    <cellStyle name="Accent4 103" xfId="32010"/>
    <cellStyle name="Accent4 103 2" xfId="32011"/>
    <cellStyle name="Accent4 104" xfId="32012"/>
    <cellStyle name="Accent4 104 2" xfId="32013"/>
    <cellStyle name="Accent4 105" xfId="32014"/>
    <cellStyle name="Accent4 105 2" xfId="32015"/>
    <cellStyle name="Accent4 106" xfId="32016"/>
    <cellStyle name="Accent4 106 2" xfId="32017"/>
    <cellStyle name="Accent4 107" xfId="32018"/>
    <cellStyle name="Accent4 107 2" xfId="32019"/>
    <cellStyle name="Accent4 108" xfId="32020"/>
    <cellStyle name="Accent4 108 2" xfId="32021"/>
    <cellStyle name="Accent4 109" xfId="32022"/>
    <cellStyle name="Accent4 109 2" xfId="32023"/>
    <cellStyle name="Accent4 11" xfId="7586"/>
    <cellStyle name="Accent4 11 2" xfId="32025"/>
    <cellStyle name="Accent4 11 3" xfId="32024"/>
    <cellStyle name="Accent4 110" xfId="32026"/>
    <cellStyle name="Accent4 110 2" xfId="32027"/>
    <cellStyle name="Accent4 111" xfId="32028"/>
    <cellStyle name="Accent4 111 2" xfId="32029"/>
    <cellStyle name="Accent4 112" xfId="32030"/>
    <cellStyle name="Accent4 112 2" xfId="32031"/>
    <cellStyle name="Accent4 113" xfId="32032"/>
    <cellStyle name="Accent4 113 2" xfId="32033"/>
    <cellStyle name="Accent4 114" xfId="32034"/>
    <cellStyle name="Accent4 114 2" xfId="32035"/>
    <cellStyle name="Accent4 115" xfId="32036"/>
    <cellStyle name="Accent4 115 2" xfId="32037"/>
    <cellStyle name="Accent4 116" xfId="32038"/>
    <cellStyle name="Accent4 116 2" xfId="32039"/>
    <cellStyle name="Accent4 117" xfId="32040"/>
    <cellStyle name="Accent4 117 2" xfId="32041"/>
    <cellStyle name="Accent4 118" xfId="32042"/>
    <cellStyle name="Accent4 118 2" xfId="32043"/>
    <cellStyle name="Accent4 119" xfId="32044"/>
    <cellStyle name="Accent4 119 2" xfId="32045"/>
    <cellStyle name="Accent4 12" xfId="7781"/>
    <cellStyle name="Accent4 12 2" xfId="32047"/>
    <cellStyle name="Accent4 12 3" xfId="32046"/>
    <cellStyle name="Accent4 120" xfId="32048"/>
    <cellStyle name="Accent4 120 2" xfId="32049"/>
    <cellStyle name="Accent4 121" xfId="32050"/>
    <cellStyle name="Accent4 121 2" xfId="32051"/>
    <cellStyle name="Accent4 122" xfId="32052"/>
    <cellStyle name="Accent4 122 2" xfId="32053"/>
    <cellStyle name="Accent4 123" xfId="32054"/>
    <cellStyle name="Accent4 123 2" xfId="32055"/>
    <cellStyle name="Accent4 124" xfId="32056"/>
    <cellStyle name="Accent4 124 2" xfId="32057"/>
    <cellStyle name="Accent4 125" xfId="32058"/>
    <cellStyle name="Accent4 125 2" xfId="32059"/>
    <cellStyle name="Accent4 126" xfId="32060"/>
    <cellStyle name="Accent4 126 2" xfId="32061"/>
    <cellStyle name="Accent4 127" xfId="32062"/>
    <cellStyle name="Accent4 127 2" xfId="32063"/>
    <cellStyle name="Accent4 128" xfId="32064"/>
    <cellStyle name="Accent4 128 2" xfId="32065"/>
    <cellStyle name="Accent4 129" xfId="32066"/>
    <cellStyle name="Accent4 129 2" xfId="32067"/>
    <cellStyle name="Accent4 13" xfId="6966"/>
    <cellStyle name="Accent4 13 2" xfId="32069"/>
    <cellStyle name="Accent4 13 3" xfId="32068"/>
    <cellStyle name="Accent4 130" xfId="32070"/>
    <cellStyle name="Accent4 130 2" xfId="32071"/>
    <cellStyle name="Accent4 131" xfId="32072"/>
    <cellStyle name="Accent4 131 2" xfId="32073"/>
    <cellStyle name="Accent4 132" xfId="32074"/>
    <cellStyle name="Accent4 132 2" xfId="32075"/>
    <cellStyle name="Accent4 133" xfId="32076"/>
    <cellStyle name="Accent4 133 2" xfId="32077"/>
    <cellStyle name="Accent4 134" xfId="32078"/>
    <cellStyle name="Accent4 134 2" xfId="32079"/>
    <cellStyle name="Accent4 135" xfId="32080"/>
    <cellStyle name="Accent4 135 2" xfId="32081"/>
    <cellStyle name="Accent4 136" xfId="32082"/>
    <cellStyle name="Accent4 136 2" xfId="32083"/>
    <cellStyle name="Accent4 137" xfId="32084"/>
    <cellStyle name="Accent4 137 2" xfId="32085"/>
    <cellStyle name="Accent4 138" xfId="32086"/>
    <cellStyle name="Accent4 138 2" xfId="32087"/>
    <cellStyle name="Accent4 139" xfId="32088"/>
    <cellStyle name="Accent4 139 2" xfId="32089"/>
    <cellStyle name="Accent4 14" xfId="32090"/>
    <cellStyle name="Accent4 14 2" xfId="32091"/>
    <cellStyle name="Accent4 140" xfId="32092"/>
    <cellStyle name="Accent4 140 2" xfId="32093"/>
    <cellStyle name="Accent4 141" xfId="32094"/>
    <cellStyle name="Accent4 141 2" xfId="32095"/>
    <cellStyle name="Accent4 142" xfId="32096"/>
    <cellStyle name="Accent4 142 2" xfId="32097"/>
    <cellStyle name="Accent4 143" xfId="32098"/>
    <cellStyle name="Accent4 143 2" xfId="32099"/>
    <cellStyle name="Accent4 144" xfId="32100"/>
    <cellStyle name="Accent4 144 2" xfId="32101"/>
    <cellStyle name="Accent4 145" xfId="32102"/>
    <cellStyle name="Accent4 145 2" xfId="32103"/>
    <cellStyle name="Accent4 146" xfId="32104"/>
    <cellStyle name="Accent4 146 2" xfId="32105"/>
    <cellStyle name="Accent4 147" xfId="32106"/>
    <cellStyle name="Accent4 147 2" xfId="32107"/>
    <cellStyle name="Accent4 148" xfId="32108"/>
    <cellStyle name="Accent4 148 2" xfId="32109"/>
    <cellStyle name="Accent4 149" xfId="32110"/>
    <cellStyle name="Accent4 149 2" xfId="32111"/>
    <cellStyle name="Accent4 15" xfId="32112"/>
    <cellStyle name="Accent4 15 2" xfId="32113"/>
    <cellStyle name="Accent4 150" xfId="32114"/>
    <cellStyle name="Accent4 150 2" xfId="32115"/>
    <cellStyle name="Accent4 151" xfId="32116"/>
    <cellStyle name="Accent4 151 2" xfId="32117"/>
    <cellStyle name="Accent4 152" xfId="32118"/>
    <cellStyle name="Accent4 152 2" xfId="32119"/>
    <cellStyle name="Accent4 153" xfId="32120"/>
    <cellStyle name="Accent4 153 2" xfId="32121"/>
    <cellStyle name="Accent4 154" xfId="32122"/>
    <cellStyle name="Accent4 154 2" xfId="32123"/>
    <cellStyle name="Accent4 155" xfId="32124"/>
    <cellStyle name="Accent4 155 2" xfId="32125"/>
    <cellStyle name="Accent4 156" xfId="32126"/>
    <cellStyle name="Accent4 156 2" xfId="32127"/>
    <cellStyle name="Accent4 157" xfId="32128"/>
    <cellStyle name="Accent4 157 2" xfId="32129"/>
    <cellStyle name="Accent4 158" xfId="32130"/>
    <cellStyle name="Accent4 158 2" xfId="32131"/>
    <cellStyle name="Accent4 159" xfId="32132"/>
    <cellStyle name="Accent4 159 2" xfId="32133"/>
    <cellStyle name="Accent4 16" xfId="32134"/>
    <cellStyle name="Accent4 16 2" xfId="32135"/>
    <cellStyle name="Accent4 160" xfId="32136"/>
    <cellStyle name="Accent4 160 2" xfId="32137"/>
    <cellStyle name="Accent4 161" xfId="32138"/>
    <cellStyle name="Accent4 161 2" xfId="32139"/>
    <cellStyle name="Accent4 162" xfId="32140"/>
    <cellStyle name="Accent4 162 2" xfId="32141"/>
    <cellStyle name="Accent4 163" xfId="32142"/>
    <cellStyle name="Accent4 163 2" xfId="32143"/>
    <cellStyle name="Accent4 164" xfId="32144"/>
    <cellStyle name="Accent4 164 2" xfId="32145"/>
    <cellStyle name="Accent4 165" xfId="32146"/>
    <cellStyle name="Accent4 165 2" xfId="32147"/>
    <cellStyle name="Accent4 166" xfId="32148"/>
    <cellStyle name="Accent4 166 2" xfId="32149"/>
    <cellStyle name="Accent4 167" xfId="32150"/>
    <cellStyle name="Accent4 167 2" xfId="32151"/>
    <cellStyle name="Accent4 168" xfId="32152"/>
    <cellStyle name="Accent4 168 2" xfId="32153"/>
    <cellStyle name="Accent4 169" xfId="32154"/>
    <cellStyle name="Accent4 169 2" xfId="32155"/>
    <cellStyle name="Accent4 17" xfId="32156"/>
    <cellStyle name="Accent4 17 2" xfId="32157"/>
    <cellStyle name="Accent4 170" xfId="32158"/>
    <cellStyle name="Accent4 170 2" xfId="32159"/>
    <cellStyle name="Accent4 171" xfId="32160"/>
    <cellStyle name="Accent4 171 2" xfId="32161"/>
    <cellStyle name="Accent4 172" xfId="32162"/>
    <cellStyle name="Accent4 172 2" xfId="32163"/>
    <cellStyle name="Accent4 173" xfId="32164"/>
    <cellStyle name="Accent4 173 2" xfId="32165"/>
    <cellStyle name="Accent4 174" xfId="32166"/>
    <cellStyle name="Accent4 174 2" xfId="32167"/>
    <cellStyle name="Accent4 175" xfId="32168"/>
    <cellStyle name="Accent4 175 2" xfId="32169"/>
    <cellStyle name="Accent4 176" xfId="32170"/>
    <cellStyle name="Accent4 176 2" xfId="32171"/>
    <cellStyle name="Accent4 177" xfId="32172"/>
    <cellStyle name="Accent4 177 2" xfId="32173"/>
    <cellStyle name="Accent4 178" xfId="32174"/>
    <cellStyle name="Accent4 178 2" xfId="32175"/>
    <cellStyle name="Accent4 179" xfId="32176"/>
    <cellStyle name="Accent4 179 2" xfId="32177"/>
    <cellStyle name="Accent4 18" xfId="32178"/>
    <cellStyle name="Accent4 18 2" xfId="32179"/>
    <cellStyle name="Accent4 180" xfId="32180"/>
    <cellStyle name="Accent4 180 2" xfId="32181"/>
    <cellStyle name="Accent4 181" xfId="32182"/>
    <cellStyle name="Accent4 181 2" xfId="32183"/>
    <cellStyle name="Accent4 182" xfId="32184"/>
    <cellStyle name="Accent4 182 2" xfId="32185"/>
    <cellStyle name="Accent4 183" xfId="32186"/>
    <cellStyle name="Accent4 183 2" xfId="32187"/>
    <cellStyle name="Accent4 184" xfId="32188"/>
    <cellStyle name="Accent4 184 2" xfId="32189"/>
    <cellStyle name="Accent4 185" xfId="32190"/>
    <cellStyle name="Accent4 185 2" xfId="32191"/>
    <cellStyle name="Accent4 186" xfId="32192"/>
    <cellStyle name="Accent4 186 2" xfId="32193"/>
    <cellStyle name="Accent4 187" xfId="32194"/>
    <cellStyle name="Accent4 187 2" xfId="32195"/>
    <cellStyle name="Accent4 188" xfId="32196"/>
    <cellStyle name="Accent4 188 2" xfId="32197"/>
    <cellStyle name="Accent4 189" xfId="32198"/>
    <cellStyle name="Accent4 189 2" xfId="32199"/>
    <cellStyle name="Accent4 19" xfId="32200"/>
    <cellStyle name="Accent4 19 2" xfId="32201"/>
    <cellStyle name="Accent4 190" xfId="32202"/>
    <cellStyle name="Accent4 190 2" xfId="32203"/>
    <cellStyle name="Accent4 191" xfId="32204"/>
    <cellStyle name="Accent4 191 2" xfId="32205"/>
    <cellStyle name="Accent4 192" xfId="32206"/>
    <cellStyle name="Accent4 192 2" xfId="32207"/>
    <cellStyle name="Accent4 193" xfId="32208"/>
    <cellStyle name="Accent4 194" xfId="32209"/>
    <cellStyle name="Accent4 195" xfId="32210"/>
    <cellStyle name="Accent4 196" xfId="32211"/>
    <cellStyle name="Accent4 197" xfId="32212"/>
    <cellStyle name="Accent4 198" xfId="32213"/>
    <cellStyle name="Accent4 199" xfId="32214"/>
    <cellStyle name="Accent4 2" xfId="180"/>
    <cellStyle name="Accent4 2 10" xfId="7510"/>
    <cellStyle name="Accent4 2 11" xfId="7548"/>
    <cellStyle name="Accent4 2 12" xfId="7196"/>
    <cellStyle name="Accent4 2 13" xfId="9957"/>
    <cellStyle name="Accent4 2 2" xfId="768"/>
    <cellStyle name="Accent4 2 2 2" xfId="1063"/>
    <cellStyle name="Accent4 2 2 3" xfId="11851"/>
    <cellStyle name="Accent4 2 3" xfId="897"/>
    <cellStyle name="Accent4 2 4" xfId="6791"/>
    <cellStyle name="Accent4 2 5" xfId="6690"/>
    <cellStyle name="Accent4 2 6" xfId="7744"/>
    <cellStyle name="Accent4 2 7" xfId="7464"/>
    <cellStyle name="Accent4 2 8" xfId="7536"/>
    <cellStyle name="Accent4 2 9" xfId="7827"/>
    <cellStyle name="Accent4 20" xfId="32215"/>
    <cellStyle name="Accent4 20 2" xfId="32216"/>
    <cellStyle name="Accent4 200" xfId="32217"/>
    <cellStyle name="Accent4 201" xfId="32218"/>
    <cellStyle name="Accent4 202" xfId="32219"/>
    <cellStyle name="Accent4 203" xfId="32220"/>
    <cellStyle name="Accent4 204" xfId="32221"/>
    <cellStyle name="Accent4 205" xfId="32222"/>
    <cellStyle name="Accent4 206" xfId="32223"/>
    <cellStyle name="Accent4 207" xfId="32224"/>
    <cellStyle name="Accent4 208" xfId="32225"/>
    <cellStyle name="Accent4 209" xfId="32226"/>
    <cellStyle name="Accent4 21" xfId="32227"/>
    <cellStyle name="Accent4 21 2" xfId="32228"/>
    <cellStyle name="Accent4 210" xfId="32229"/>
    <cellStyle name="Accent4 211" xfId="32230"/>
    <cellStyle name="Accent4 212" xfId="32231"/>
    <cellStyle name="Accent4 213" xfId="32232"/>
    <cellStyle name="Accent4 214" xfId="32233"/>
    <cellStyle name="Accent4 215" xfId="32234"/>
    <cellStyle name="Accent4 216" xfId="32235"/>
    <cellStyle name="Accent4 217" xfId="32236"/>
    <cellStyle name="Accent4 218" xfId="32237"/>
    <cellStyle name="Accent4 219" xfId="32238"/>
    <cellStyle name="Accent4 22" xfId="32239"/>
    <cellStyle name="Accent4 22 2" xfId="32240"/>
    <cellStyle name="Accent4 220" xfId="32241"/>
    <cellStyle name="Accent4 221" xfId="32242"/>
    <cellStyle name="Accent4 222" xfId="32243"/>
    <cellStyle name="Accent4 223" xfId="32244"/>
    <cellStyle name="Accent4 224" xfId="32245"/>
    <cellStyle name="Accent4 225" xfId="32246"/>
    <cellStyle name="Accent4 226" xfId="32247"/>
    <cellStyle name="Accent4 227" xfId="32248"/>
    <cellStyle name="Accent4 228" xfId="32249"/>
    <cellStyle name="Accent4 229" xfId="32250"/>
    <cellStyle name="Accent4 23" xfId="32251"/>
    <cellStyle name="Accent4 23 2" xfId="32252"/>
    <cellStyle name="Accent4 230" xfId="32253"/>
    <cellStyle name="Accent4 231" xfId="32254"/>
    <cellStyle name="Accent4 232" xfId="32255"/>
    <cellStyle name="Accent4 233" xfId="32256"/>
    <cellStyle name="Accent4 234" xfId="32257"/>
    <cellStyle name="Accent4 235" xfId="32258"/>
    <cellStyle name="Accent4 236" xfId="32259"/>
    <cellStyle name="Accent4 237" xfId="32260"/>
    <cellStyle name="Accent4 238" xfId="32261"/>
    <cellStyle name="Accent4 239" xfId="32262"/>
    <cellStyle name="Accent4 24" xfId="32263"/>
    <cellStyle name="Accent4 24 2" xfId="32264"/>
    <cellStyle name="Accent4 240" xfId="32265"/>
    <cellStyle name="Accent4 241" xfId="32266"/>
    <cellStyle name="Accent4 242" xfId="32267"/>
    <cellStyle name="Accent4 243" xfId="32268"/>
    <cellStyle name="Accent4 244" xfId="32269"/>
    <cellStyle name="Accent4 245" xfId="32270"/>
    <cellStyle name="Accent4 246" xfId="32271"/>
    <cellStyle name="Accent4 247" xfId="32272"/>
    <cellStyle name="Accent4 248" xfId="32273"/>
    <cellStyle name="Accent4 249" xfId="32274"/>
    <cellStyle name="Accent4 25" xfId="32275"/>
    <cellStyle name="Accent4 25 2" xfId="32276"/>
    <cellStyle name="Accent4 250" xfId="32277"/>
    <cellStyle name="Accent4 251" xfId="32278"/>
    <cellStyle name="Accent4 252" xfId="32279"/>
    <cellStyle name="Accent4 253" xfId="32280"/>
    <cellStyle name="Accent4 254" xfId="32281"/>
    <cellStyle name="Accent4 255" xfId="32282"/>
    <cellStyle name="Accent4 256" xfId="32283"/>
    <cellStyle name="Accent4 257" xfId="32284"/>
    <cellStyle name="Accent4 26" xfId="32285"/>
    <cellStyle name="Accent4 26 2" xfId="32286"/>
    <cellStyle name="Accent4 27" xfId="32287"/>
    <cellStyle name="Accent4 27 2" xfId="32288"/>
    <cellStyle name="Accent4 28" xfId="32289"/>
    <cellStyle name="Accent4 28 2" xfId="32290"/>
    <cellStyle name="Accent4 29" xfId="32291"/>
    <cellStyle name="Accent4 29 2" xfId="32292"/>
    <cellStyle name="Accent4 3" xfId="769"/>
    <cellStyle name="Accent4 3 2" xfId="984"/>
    <cellStyle name="Accent4 3 2 2" xfId="32294"/>
    <cellStyle name="Accent4 3 3" xfId="14965"/>
    <cellStyle name="Accent4 3 4" xfId="32293"/>
    <cellStyle name="Accent4 30" xfId="32295"/>
    <cellStyle name="Accent4 30 2" xfId="32296"/>
    <cellStyle name="Accent4 31" xfId="32297"/>
    <cellStyle name="Accent4 31 2" xfId="32298"/>
    <cellStyle name="Accent4 32" xfId="32299"/>
    <cellStyle name="Accent4 32 2" xfId="32300"/>
    <cellStyle name="Accent4 33" xfId="32301"/>
    <cellStyle name="Accent4 33 2" xfId="32302"/>
    <cellStyle name="Accent4 34" xfId="32303"/>
    <cellStyle name="Accent4 34 2" xfId="32304"/>
    <cellStyle name="Accent4 35" xfId="32305"/>
    <cellStyle name="Accent4 35 2" xfId="32306"/>
    <cellStyle name="Accent4 36" xfId="32307"/>
    <cellStyle name="Accent4 36 2" xfId="32308"/>
    <cellStyle name="Accent4 37" xfId="32309"/>
    <cellStyle name="Accent4 37 2" xfId="32310"/>
    <cellStyle name="Accent4 38" xfId="32311"/>
    <cellStyle name="Accent4 38 2" xfId="32312"/>
    <cellStyle name="Accent4 39" xfId="32313"/>
    <cellStyle name="Accent4 39 2" xfId="32314"/>
    <cellStyle name="Accent4 4" xfId="709"/>
    <cellStyle name="Accent4 4 2" xfId="936"/>
    <cellStyle name="Accent4 4 2 2" xfId="32315"/>
    <cellStyle name="Accent4 4 3" xfId="11800"/>
    <cellStyle name="Accent4 40" xfId="32316"/>
    <cellStyle name="Accent4 40 2" xfId="32317"/>
    <cellStyle name="Accent4 41" xfId="32318"/>
    <cellStyle name="Accent4 41 2" xfId="32319"/>
    <cellStyle name="Accent4 42" xfId="32320"/>
    <cellStyle name="Accent4 42 2" xfId="32321"/>
    <cellStyle name="Accent4 43" xfId="32322"/>
    <cellStyle name="Accent4 43 2" xfId="32323"/>
    <cellStyle name="Accent4 44" xfId="32324"/>
    <cellStyle name="Accent4 44 2" xfId="32325"/>
    <cellStyle name="Accent4 45" xfId="32326"/>
    <cellStyle name="Accent4 45 2" xfId="32327"/>
    <cellStyle name="Accent4 46" xfId="32328"/>
    <cellStyle name="Accent4 46 2" xfId="32329"/>
    <cellStyle name="Accent4 47" xfId="32330"/>
    <cellStyle name="Accent4 47 2" xfId="32331"/>
    <cellStyle name="Accent4 48" xfId="32332"/>
    <cellStyle name="Accent4 48 2" xfId="32333"/>
    <cellStyle name="Accent4 49" xfId="32334"/>
    <cellStyle name="Accent4 49 2" xfId="32335"/>
    <cellStyle name="Accent4 5" xfId="6794"/>
    <cellStyle name="Accent4 5 2" xfId="32337"/>
    <cellStyle name="Accent4 5 3" xfId="32336"/>
    <cellStyle name="Accent4 50" xfId="32338"/>
    <cellStyle name="Accent4 50 2" xfId="32339"/>
    <cellStyle name="Accent4 51" xfId="32340"/>
    <cellStyle name="Accent4 51 2" xfId="32341"/>
    <cellStyle name="Accent4 52" xfId="32342"/>
    <cellStyle name="Accent4 52 2" xfId="32343"/>
    <cellStyle name="Accent4 53" xfId="32344"/>
    <cellStyle name="Accent4 53 2" xfId="32345"/>
    <cellStyle name="Accent4 54" xfId="32346"/>
    <cellStyle name="Accent4 54 2" xfId="32347"/>
    <cellStyle name="Accent4 55" xfId="32348"/>
    <cellStyle name="Accent4 55 2" xfId="32349"/>
    <cellStyle name="Accent4 56" xfId="32350"/>
    <cellStyle name="Accent4 56 2" xfId="32351"/>
    <cellStyle name="Accent4 57" xfId="32352"/>
    <cellStyle name="Accent4 57 2" xfId="32353"/>
    <cellStyle name="Accent4 58" xfId="32354"/>
    <cellStyle name="Accent4 58 2" xfId="32355"/>
    <cellStyle name="Accent4 59" xfId="32356"/>
    <cellStyle name="Accent4 59 2" xfId="32357"/>
    <cellStyle name="Accent4 6" xfId="6687"/>
    <cellStyle name="Accent4 6 2" xfId="32359"/>
    <cellStyle name="Accent4 6 3" xfId="32358"/>
    <cellStyle name="Accent4 60" xfId="32360"/>
    <cellStyle name="Accent4 60 2" xfId="32361"/>
    <cellStyle name="Accent4 61" xfId="32362"/>
    <cellStyle name="Accent4 61 2" xfId="32363"/>
    <cellStyle name="Accent4 62" xfId="32364"/>
    <cellStyle name="Accent4 62 2" xfId="32365"/>
    <cellStyle name="Accent4 63" xfId="32366"/>
    <cellStyle name="Accent4 63 2" xfId="32367"/>
    <cellStyle name="Accent4 64" xfId="32368"/>
    <cellStyle name="Accent4 64 2" xfId="32369"/>
    <cellStyle name="Accent4 65" xfId="32370"/>
    <cellStyle name="Accent4 65 2" xfId="32371"/>
    <cellStyle name="Accent4 66" xfId="32372"/>
    <cellStyle name="Accent4 66 2" xfId="32373"/>
    <cellStyle name="Accent4 67" xfId="32374"/>
    <cellStyle name="Accent4 67 2" xfId="32375"/>
    <cellStyle name="Accent4 68" xfId="32376"/>
    <cellStyle name="Accent4 68 2" xfId="32377"/>
    <cellStyle name="Accent4 69" xfId="32378"/>
    <cellStyle name="Accent4 69 2" xfId="32379"/>
    <cellStyle name="Accent4 7" xfId="7292"/>
    <cellStyle name="Accent4 7 2" xfId="32381"/>
    <cellStyle name="Accent4 7 3" xfId="32380"/>
    <cellStyle name="Accent4 70" xfId="32382"/>
    <cellStyle name="Accent4 70 2" xfId="32383"/>
    <cellStyle name="Accent4 71" xfId="32384"/>
    <cellStyle name="Accent4 71 2" xfId="32385"/>
    <cellStyle name="Accent4 72" xfId="32386"/>
    <cellStyle name="Accent4 72 2" xfId="32387"/>
    <cellStyle name="Accent4 73" xfId="32388"/>
    <cellStyle name="Accent4 73 2" xfId="32389"/>
    <cellStyle name="Accent4 74" xfId="32390"/>
    <cellStyle name="Accent4 74 2" xfId="32391"/>
    <cellStyle name="Accent4 75" xfId="32392"/>
    <cellStyle name="Accent4 75 2" xfId="32393"/>
    <cellStyle name="Accent4 76" xfId="32394"/>
    <cellStyle name="Accent4 76 2" xfId="32395"/>
    <cellStyle name="Accent4 77" xfId="32396"/>
    <cellStyle name="Accent4 77 2" xfId="32397"/>
    <cellStyle name="Accent4 78" xfId="32398"/>
    <cellStyle name="Accent4 78 2" xfId="32399"/>
    <cellStyle name="Accent4 79" xfId="32400"/>
    <cellStyle name="Accent4 79 2" xfId="32401"/>
    <cellStyle name="Accent4 8" xfId="7537"/>
    <cellStyle name="Accent4 8 2" xfId="32403"/>
    <cellStyle name="Accent4 8 3" xfId="32402"/>
    <cellStyle name="Accent4 80" xfId="32404"/>
    <cellStyle name="Accent4 80 2" xfId="32405"/>
    <cellStyle name="Accent4 81" xfId="32406"/>
    <cellStyle name="Accent4 81 2" xfId="32407"/>
    <cellStyle name="Accent4 82" xfId="32408"/>
    <cellStyle name="Accent4 82 2" xfId="32409"/>
    <cellStyle name="Accent4 83" xfId="32410"/>
    <cellStyle name="Accent4 83 2" xfId="32411"/>
    <cellStyle name="Accent4 84" xfId="32412"/>
    <cellStyle name="Accent4 84 2" xfId="32413"/>
    <cellStyle name="Accent4 85" xfId="32414"/>
    <cellStyle name="Accent4 85 2" xfId="32415"/>
    <cellStyle name="Accent4 86" xfId="32416"/>
    <cellStyle name="Accent4 86 2" xfId="32417"/>
    <cellStyle name="Accent4 87" xfId="32418"/>
    <cellStyle name="Accent4 87 2" xfId="32419"/>
    <cellStyle name="Accent4 88" xfId="32420"/>
    <cellStyle name="Accent4 88 2" xfId="32421"/>
    <cellStyle name="Accent4 89" xfId="32422"/>
    <cellStyle name="Accent4 89 2" xfId="32423"/>
    <cellStyle name="Accent4 9" xfId="7625"/>
    <cellStyle name="Accent4 9 2" xfId="32425"/>
    <cellStyle name="Accent4 9 3" xfId="32424"/>
    <cellStyle name="Accent4 90" xfId="32426"/>
    <cellStyle name="Accent4 90 2" xfId="32427"/>
    <cellStyle name="Accent4 91" xfId="32428"/>
    <cellStyle name="Accent4 91 2" xfId="32429"/>
    <cellStyle name="Accent4 92" xfId="32430"/>
    <cellStyle name="Accent4 92 2" xfId="32431"/>
    <cellStyle name="Accent4 93" xfId="32432"/>
    <cellStyle name="Accent4 93 2" xfId="32433"/>
    <cellStyle name="Accent4 94" xfId="32434"/>
    <cellStyle name="Accent4 94 2" xfId="32435"/>
    <cellStyle name="Accent4 95" xfId="32436"/>
    <cellStyle name="Accent4 95 2" xfId="32437"/>
    <cellStyle name="Accent4 96" xfId="32438"/>
    <cellStyle name="Accent4 96 2" xfId="32439"/>
    <cellStyle name="Accent4 97" xfId="32440"/>
    <cellStyle name="Accent4 97 2" xfId="32441"/>
    <cellStyle name="Accent4 98" xfId="32442"/>
    <cellStyle name="Accent4 98 2" xfId="32443"/>
    <cellStyle name="Accent4 99" xfId="32444"/>
    <cellStyle name="Accent4 99 2" xfId="32445"/>
    <cellStyle name="Accent5 10" xfId="7831"/>
    <cellStyle name="Accent5 10 2" xfId="32447"/>
    <cellStyle name="Accent5 10 3" xfId="32446"/>
    <cellStyle name="Accent5 100" xfId="32448"/>
    <cellStyle name="Accent5 100 2" xfId="32449"/>
    <cellStyle name="Accent5 101" xfId="32450"/>
    <cellStyle name="Accent5 101 2" xfId="32451"/>
    <cellStyle name="Accent5 102" xfId="32452"/>
    <cellStyle name="Accent5 102 2" xfId="32453"/>
    <cellStyle name="Accent5 103" xfId="32454"/>
    <cellStyle name="Accent5 103 2" xfId="32455"/>
    <cellStyle name="Accent5 104" xfId="32456"/>
    <cellStyle name="Accent5 104 2" xfId="32457"/>
    <cellStyle name="Accent5 105" xfId="32458"/>
    <cellStyle name="Accent5 105 2" xfId="32459"/>
    <cellStyle name="Accent5 106" xfId="32460"/>
    <cellStyle name="Accent5 106 2" xfId="32461"/>
    <cellStyle name="Accent5 107" xfId="32462"/>
    <cellStyle name="Accent5 107 2" xfId="32463"/>
    <cellStyle name="Accent5 108" xfId="32464"/>
    <cellStyle name="Accent5 108 2" xfId="32465"/>
    <cellStyle name="Accent5 109" xfId="32466"/>
    <cellStyle name="Accent5 109 2" xfId="32467"/>
    <cellStyle name="Accent5 11" xfId="7279"/>
    <cellStyle name="Accent5 11 2" xfId="32469"/>
    <cellStyle name="Accent5 11 3" xfId="32468"/>
    <cellStyle name="Accent5 110" xfId="32470"/>
    <cellStyle name="Accent5 110 2" xfId="32471"/>
    <cellStyle name="Accent5 111" xfId="32472"/>
    <cellStyle name="Accent5 111 2" xfId="32473"/>
    <cellStyle name="Accent5 112" xfId="32474"/>
    <cellStyle name="Accent5 112 2" xfId="32475"/>
    <cellStyle name="Accent5 113" xfId="32476"/>
    <cellStyle name="Accent5 113 2" xfId="32477"/>
    <cellStyle name="Accent5 114" xfId="32478"/>
    <cellStyle name="Accent5 114 2" xfId="32479"/>
    <cellStyle name="Accent5 115" xfId="32480"/>
    <cellStyle name="Accent5 115 2" xfId="32481"/>
    <cellStyle name="Accent5 116" xfId="32482"/>
    <cellStyle name="Accent5 116 2" xfId="32483"/>
    <cellStyle name="Accent5 117" xfId="32484"/>
    <cellStyle name="Accent5 117 2" xfId="32485"/>
    <cellStyle name="Accent5 118" xfId="32486"/>
    <cellStyle name="Accent5 118 2" xfId="32487"/>
    <cellStyle name="Accent5 119" xfId="32488"/>
    <cellStyle name="Accent5 119 2" xfId="32489"/>
    <cellStyle name="Accent5 12" xfId="7370"/>
    <cellStyle name="Accent5 12 2" xfId="32491"/>
    <cellStyle name="Accent5 12 3" xfId="32490"/>
    <cellStyle name="Accent5 120" xfId="32492"/>
    <cellStyle name="Accent5 120 2" xfId="32493"/>
    <cellStyle name="Accent5 121" xfId="32494"/>
    <cellStyle name="Accent5 121 2" xfId="32495"/>
    <cellStyle name="Accent5 122" xfId="32496"/>
    <cellStyle name="Accent5 122 2" xfId="32497"/>
    <cellStyle name="Accent5 123" xfId="32498"/>
    <cellStyle name="Accent5 123 2" xfId="32499"/>
    <cellStyle name="Accent5 124" xfId="32500"/>
    <cellStyle name="Accent5 124 2" xfId="32501"/>
    <cellStyle name="Accent5 125" xfId="32502"/>
    <cellStyle name="Accent5 125 2" xfId="32503"/>
    <cellStyle name="Accent5 126" xfId="32504"/>
    <cellStyle name="Accent5 126 2" xfId="32505"/>
    <cellStyle name="Accent5 127" xfId="32506"/>
    <cellStyle name="Accent5 127 2" xfId="32507"/>
    <cellStyle name="Accent5 128" xfId="32508"/>
    <cellStyle name="Accent5 128 2" xfId="32509"/>
    <cellStyle name="Accent5 129" xfId="32510"/>
    <cellStyle name="Accent5 129 2" xfId="32511"/>
    <cellStyle name="Accent5 13" xfId="7262"/>
    <cellStyle name="Accent5 13 2" xfId="32513"/>
    <cellStyle name="Accent5 13 3" xfId="32512"/>
    <cellStyle name="Accent5 130" xfId="32514"/>
    <cellStyle name="Accent5 130 2" xfId="32515"/>
    <cellStyle name="Accent5 131" xfId="32516"/>
    <cellStyle name="Accent5 131 2" xfId="32517"/>
    <cellStyle name="Accent5 132" xfId="32518"/>
    <cellStyle name="Accent5 132 2" xfId="32519"/>
    <cellStyle name="Accent5 133" xfId="32520"/>
    <cellStyle name="Accent5 133 2" xfId="32521"/>
    <cellStyle name="Accent5 134" xfId="32522"/>
    <cellStyle name="Accent5 134 2" xfId="32523"/>
    <cellStyle name="Accent5 135" xfId="32524"/>
    <cellStyle name="Accent5 135 2" xfId="32525"/>
    <cellStyle name="Accent5 136" xfId="32526"/>
    <cellStyle name="Accent5 136 2" xfId="32527"/>
    <cellStyle name="Accent5 137" xfId="32528"/>
    <cellStyle name="Accent5 137 2" xfId="32529"/>
    <cellStyle name="Accent5 138" xfId="32530"/>
    <cellStyle name="Accent5 138 2" xfId="32531"/>
    <cellStyle name="Accent5 139" xfId="32532"/>
    <cellStyle name="Accent5 139 2" xfId="32533"/>
    <cellStyle name="Accent5 14" xfId="32534"/>
    <cellStyle name="Accent5 14 2" xfId="32535"/>
    <cellStyle name="Accent5 140" xfId="32536"/>
    <cellStyle name="Accent5 140 2" xfId="32537"/>
    <cellStyle name="Accent5 141" xfId="32538"/>
    <cellStyle name="Accent5 141 2" xfId="32539"/>
    <cellStyle name="Accent5 142" xfId="32540"/>
    <cellStyle name="Accent5 142 2" xfId="32541"/>
    <cellStyle name="Accent5 143" xfId="32542"/>
    <cellStyle name="Accent5 143 2" xfId="32543"/>
    <cellStyle name="Accent5 144" xfId="32544"/>
    <cellStyle name="Accent5 144 2" xfId="32545"/>
    <cellStyle name="Accent5 145" xfId="32546"/>
    <cellStyle name="Accent5 145 2" xfId="32547"/>
    <cellStyle name="Accent5 146" xfId="32548"/>
    <cellStyle name="Accent5 146 2" xfId="32549"/>
    <cellStyle name="Accent5 147" xfId="32550"/>
    <cellStyle name="Accent5 147 2" xfId="32551"/>
    <cellStyle name="Accent5 148" xfId="32552"/>
    <cellStyle name="Accent5 148 2" xfId="32553"/>
    <cellStyle name="Accent5 149" xfId="32554"/>
    <cellStyle name="Accent5 149 2" xfId="32555"/>
    <cellStyle name="Accent5 15" xfId="32556"/>
    <cellStyle name="Accent5 15 2" xfId="32557"/>
    <cellStyle name="Accent5 150" xfId="32558"/>
    <cellStyle name="Accent5 150 2" xfId="32559"/>
    <cellStyle name="Accent5 151" xfId="32560"/>
    <cellStyle name="Accent5 151 2" xfId="32561"/>
    <cellStyle name="Accent5 152" xfId="32562"/>
    <cellStyle name="Accent5 152 2" xfId="32563"/>
    <cellStyle name="Accent5 153" xfId="32564"/>
    <cellStyle name="Accent5 153 2" xfId="32565"/>
    <cellStyle name="Accent5 154" xfId="32566"/>
    <cellStyle name="Accent5 154 2" xfId="32567"/>
    <cellStyle name="Accent5 155" xfId="32568"/>
    <cellStyle name="Accent5 155 2" xfId="32569"/>
    <cellStyle name="Accent5 156" xfId="32570"/>
    <cellStyle name="Accent5 156 2" xfId="32571"/>
    <cellStyle name="Accent5 157" xfId="32572"/>
    <cellStyle name="Accent5 157 2" xfId="32573"/>
    <cellStyle name="Accent5 158" xfId="32574"/>
    <cellStyle name="Accent5 158 2" xfId="32575"/>
    <cellStyle name="Accent5 159" xfId="32576"/>
    <cellStyle name="Accent5 159 2" xfId="32577"/>
    <cellStyle name="Accent5 16" xfId="32578"/>
    <cellStyle name="Accent5 16 2" xfId="32579"/>
    <cellStyle name="Accent5 160" xfId="32580"/>
    <cellStyle name="Accent5 160 2" xfId="32581"/>
    <cellStyle name="Accent5 161" xfId="32582"/>
    <cellStyle name="Accent5 161 2" xfId="32583"/>
    <cellStyle name="Accent5 162" xfId="32584"/>
    <cellStyle name="Accent5 162 2" xfId="32585"/>
    <cellStyle name="Accent5 163" xfId="32586"/>
    <cellStyle name="Accent5 163 2" xfId="32587"/>
    <cellStyle name="Accent5 164" xfId="32588"/>
    <cellStyle name="Accent5 164 2" xfId="32589"/>
    <cellStyle name="Accent5 165" xfId="32590"/>
    <cellStyle name="Accent5 165 2" xfId="32591"/>
    <cellStyle name="Accent5 166" xfId="32592"/>
    <cellStyle name="Accent5 166 2" xfId="32593"/>
    <cellStyle name="Accent5 167" xfId="32594"/>
    <cellStyle name="Accent5 167 2" xfId="32595"/>
    <cellStyle name="Accent5 168" xfId="32596"/>
    <cellStyle name="Accent5 168 2" xfId="32597"/>
    <cellStyle name="Accent5 169" xfId="32598"/>
    <cellStyle name="Accent5 169 2" xfId="32599"/>
    <cellStyle name="Accent5 17" xfId="32600"/>
    <cellStyle name="Accent5 17 2" xfId="32601"/>
    <cellStyle name="Accent5 170" xfId="32602"/>
    <cellStyle name="Accent5 170 2" xfId="32603"/>
    <cellStyle name="Accent5 171" xfId="32604"/>
    <cellStyle name="Accent5 171 2" xfId="32605"/>
    <cellStyle name="Accent5 172" xfId="32606"/>
    <cellStyle name="Accent5 172 2" xfId="32607"/>
    <cellStyle name="Accent5 173" xfId="32608"/>
    <cellStyle name="Accent5 173 2" xfId="32609"/>
    <cellStyle name="Accent5 174" xfId="32610"/>
    <cellStyle name="Accent5 174 2" xfId="32611"/>
    <cellStyle name="Accent5 175" xfId="32612"/>
    <cellStyle name="Accent5 175 2" xfId="32613"/>
    <cellStyle name="Accent5 176" xfId="32614"/>
    <cellStyle name="Accent5 176 2" xfId="32615"/>
    <cellStyle name="Accent5 177" xfId="32616"/>
    <cellStyle name="Accent5 177 2" xfId="32617"/>
    <cellStyle name="Accent5 178" xfId="32618"/>
    <cellStyle name="Accent5 178 2" xfId="32619"/>
    <cellStyle name="Accent5 179" xfId="32620"/>
    <cellStyle name="Accent5 179 2" xfId="32621"/>
    <cellStyle name="Accent5 18" xfId="32622"/>
    <cellStyle name="Accent5 18 2" xfId="32623"/>
    <cellStyle name="Accent5 180" xfId="32624"/>
    <cellStyle name="Accent5 180 2" xfId="32625"/>
    <cellStyle name="Accent5 181" xfId="32626"/>
    <cellStyle name="Accent5 181 2" xfId="32627"/>
    <cellStyle name="Accent5 182" xfId="32628"/>
    <cellStyle name="Accent5 182 2" xfId="32629"/>
    <cellStyle name="Accent5 183" xfId="32630"/>
    <cellStyle name="Accent5 183 2" xfId="32631"/>
    <cellStyle name="Accent5 184" xfId="32632"/>
    <cellStyle name="Accent5 184 2" xfId="32633"/>
    <cellStyle name="Accent5 185" xfId="32634"/>
    <cellStyle name="Accent5 185 2" xfId="32635"/>
    <cellStyle name="Accent5 186" xfId="32636"/>
    <cellStyle name="Accent5 186 2" xfId="32637"/>
    <cellStyle name="Accent5 187" xfId="32638"/>
    <cellStyle name="Accent5 187 2" xfId="32639"/>
    <cellStyle name="Accent5 188" xfId="32640"/>
    <cellStyle name="Accent5 188 2" xfId="32641"/>
    <cellStyle name="Accent5 189" xfId="32642"/>
    <cellStyle name="Accent5 189 2" xfId="32643"/>
    <cellStyle name="Accent5 19" xfId="32644"/>
    <cellStyle name="Accent5 19 2" xfId="32645"/>
    <cellStyle name="Accent5 190" xfId="32646"/>
    <cellStyle name="Accent5 190 2" xfId="32647"/>
    <cellStyle name="Accent5 191" xfId="32648"/>
    <cellStyle name="Accent5 191 2" xfId="32649"/>
    <cellStyle name="Accent5 192" xfId="32650"/>
    <cellStyle name="Accent5 192 2" xfId="32651"/>
    <cellStyle name="Accent5 193" xfId="32652"/>
    <cellStyle name="Accent5 194" xfId="32653"/>
    <cellStyle name="Accent5 195" xfId="32654"/>
    <cellStyle name="Accent5 196" xfId="32655"/>
    <cellStyle name="Accent5 197" xfId="32656"/>
    <cellStyle name="Accent5 198" xfId="32657"/>
    <cellStyle name="Accent5 199" xfId="32658"/>
    <cellStyle name="Accent5 2" xfId="181"/>
    <cellStyle name="Accent5 2 10" xfId="7266"/>
    <cellStyle name="Accent5 2 11" xfId="7864"/>
    <cellStyle name="Accent5 2 12" xfId="7880"/>
    <cellStyle name="Accent5 2 13" xfId="9958"/>
    <cellStyle name="Accent5 2 2" xfId="770"/>
    <cellStyle name="Accent5 2 2 2" xfId="1146"/>
    <cellStyle name="Accent5 2 3" xfId="899"/>
    <cellStyle name="Accent5 2 4" xfId="6728"/>
    <cellStyle name="Accent5 2 5" xfId="7712"/>
    <cellStyle name="Accent5 2 6" xfId="7078"/>
    <cellStyle name="Accent5 2 7" xfId="6939"/>
    <cellStyle name="Accent5 2 8" xfId="7545"/>
    <cellStyle name="Accent5 2 9" xfId="7711"/>
    <cellStyle name="Accent5 20" xfId="32659"/>
    <cellStyle name="Accent5 20 2" xfId="32660"/>
    <cellStyle name="Accent5 200" xfId="32661"/>
    <cellStyle name="Accent5 201" xfId="32662"/>
    <cellStyle name="Accent5 202" xfId="32663"/>
    <cellStyle name="Accent5 203" xfId="32664"/>
    <cellStyle name="Accent5 204" xfId="32665"/>
    <cellStyle name="Accent5 205" xfId="32666"/>
    <cellStyle name="Accent5 206" xfId="32667"/>
    <cellStyle name="Accent5 207" xfId="32668"/>
    <cellStyle name="Accent5 208" xfId="32669"/>
    <cellStyle name="Accent5 209" xfId="32670"/>
    <cellStyle name="Accent5 21" xfId="32671"/>
    <cellStyle name="Accent5 21 2" xfId="32672"/>
    <cellStyle name="Accent5 210" xfId="32673"/>
    <cellStyle name="Accent5 211" xfId="32674"/>
    <cellStyle name="Accent5 212" xfId="32675"/>
    <cellStyle name="Accent5 213" xfId="32676"/>
    <cellStyle name="Accent5 214" xfId="32677"/>
    <cellStyle name="Accent5 215" xfId="32678"/>
    <cellStyle name="Accent5 216" xfId="32679"/>
    <cellStyle name="Accent5 217" xfId="32680"/>
    <cellStyle name="Accent5 218" xfId="32681"/>
    <cellStyle name="Accent5 219" xfId="32682"/>
    <cellStyle name="Accent5 22" xfId="32683"/>
    <cellStyle name="Accent5 22 2" xfId="32684"/>
    <cellStyle name="Accent5 220" xfId="32685"/>
    <cellStyle name="Accent5 221" xfId="32686"/>
    <cellStyle name="Accent5 222" xfId="32687"/>
    <cellStyle name="Accent5 223" xfId="32688"/>
    <cellStyle name="Accent5 224" xfId="32689"/>
    <cellStyle name="Accent5 225" xfId="32690"/>
    <cellStyle name="Accent5 226" xfId="32691"/>
    <cellStyle name="Accent5 227" xfId="32692"/>
    <cellStyle name="Accent5 228" xfId="32693"/>
    <cellStyle name="Accent5 229" xfId="32694"/>
    <cellStyle name="Accent5 23" xfId="32695"/>
    <cellStyle name="Accent5 23 2" xfId="32696"/>
    <cellStyle name="Accent5 230" xfId="32697"/>
    <cellStyle name="Accent5 231" xfId="32698"/>
    <cellStyle name="Accent5 232" xfId="32699"/>
    <cellStyle name="Accent5 233" xfId="32700"/>
    <cellStyle name="Accent5 234" xfId="32701"/>
    <cellStyle name="Accent5 235" xfId="32702"/>
    <cellStyle name="Accent5 236" xfId="32703"/>
    <cellStyle name="Accent5 237" xfId="32704"/>
    <cellStyle name="Accent5 238" xfId="32705"/>
    <cellStyle name="Accent5 239" xfId="32706"/>
    <cellStyle name="Accent5 24" xfId="32707"/>
    <cellStyle name="Accent5 24 2" xfId="32708"/>
    <cellStyle name="Accent5 240" xfId="32709"/>
    <cellStyle name="Accent5 241" xfId="32710"/>
    <cellStyle name="Accent5 242" xfId="32711"/>
    <cellStyle name="Accent5 243" xfId="32712"/>
    <cellStyle name="Accent5 244" xfId="32713"/>
    <cellStyle name="Accent5 245" xfId="32714"/>
    <cellStyle name="Accent5 246" xfId="32715"/>
    <cellStyle name="Accent5 247" xfId="32716"/>
    <cellStyle name="Accent5 248" xfId="32717"/>
    <cellStyle name="Accent5 249" xfId="32718"/>
    <cellStyle name="Accent5 25" xfId="32719"/>
    <cellStyle name="Accent5 25 2" xfId="32720"/>
    <cellStyle name="Accent5 250" xfId="32721"/>
    <cellStyle name="Accent5 251" xfId="32722"/>
    <cellStyle name="Accent5 252" xfId="32723"/>
    <cellStyle name="Accent5 253" xfId="32724"/>
    <cellStyle name="Accent5 254" xfId="32725"/>
    <cellStyle name="Accent5 255" xfId="32726"/>
    <cellStyle name="Accent5 256" xfId="32727"/>
    <cellStyle name="Accent5 257" xfId="32728"/>
    <cellStyle name="Accent5 26" xfId="32729"/>
    <cellStyle name="Accent5 26 2" xfId="32730"/>
    <cellStyle name="Accent5 27" xfId="32731"/>
    <cellStyle name="Accent5 27 2" xfId="32732"/>
    <cellStyle name="Accent5 28" xfId="32733"/>
    <cellStyle name="Accent5 28 2" xfId="32734"/>
    <cellStyle name="Accent5 29" xfId="32735"/>
    <cellStyle name="Accent5 29 2" xfId="32736"/>
    <cellStyle name="Accent5 3" xfId="771"/>
    <cellStyle name="Accent5 3 2" xfId="1145"/>
    <cellStyle name="Accent5 3 3" xfId="14967"/>
    <cellStyle name="Accent5 30" xfId="32737"/>
    <cellStyle name="Accent5 30 2" xfId="32738"/>
    <cellStyle name="Accent5 31" xfId="32739"/>
    <cellStyle name="Accent5 31 2" xfId="32740"/>
    <cellStyle name="Accent5 32" xfId="32741"/>
    <cellStyle name="Accent5 32 2" xfId="32742"/>
    <cellStyle name="Accent5 33" xfId="32743"/>
    <cellStyle name="Accent5 33 2" xfId="32744"/>
    <cellStyle name="Accent5 34" xfId="32745"/>
    <cellStyle name="Accent5 34 2" xfId="32746"/>
    <cellStyle name="Accent5 35" xfId="32747"/>
    <cellStyle name="Accent5 35 2" xfId="32748"/>
    <cellStyle name="Accent5 36" xfId="32749"/>
    <cellStyle name="Accent5 36 2" xfId="32750"/>
    <cellStyle name="Accent5 37" xfId="32751"/>
    <cellStyle name="Accent5 37 2" xfId="32752"/>
    <cellStyle name="Accent5 38" xfId="32753"/>
    <cellStyle name="Accent5 38 2" xfId="32754"/>
    <cellStyle name="Accent5 39" xfId="32755"/>
    <cellStyle name="Accent5 39 2" xfId="32756"/>
    <cellStyle name="Accent5 4" xfId="713"/>
    <cellStyle name="Accent5 4 2" xfId="1808"/>
    <cellStyle name="Accent5 4 2 2" xfId="32757"/>
    <cellStyle name="Accent5 4 3" xfId="11804"/>
    <cellStyle name="Accent5 40" xfId="32758"/>
    <cellStyle name="Accent5 40 2" xfId="32759"/>
    <cellStyle name="Accent5 41" xfId="32760"/>
    <cellStyle name="Accent5 41 2" xfId="32761"/>
    <cellStyle name="Accent5 42" xfId="32762"/>
    <cellStyle name="Accent5 42 2" xfId="32763"/>
    <cellStyle name="Accent5 43" xfId="32764"/>
    <cellStyle name="Accent5 43 2" xfId="32765"/>
    <cellStyle name="Accent5 44" xfId="32766"/>
    <cellStyle name="Accent5 44 2" xfId="32767"/>
    <cellStyle name="Accent5 45" xfId="32768"/>
    <cellStyle name="Accent5 45 2" xfId="32769"/>
    <cellStyle name="Accent5 46" xfId="32770"/>
    <cellStyle name="Accent5 46 2" xfId="32771"/>
    <cellStyle name="Accent5 47" xfId="32772"/>
    <cellStyle name="Accent5 47 2" xfId="32773"/>
    <cellStyle name="Accent5 48" xfId="32774"/>
    <cellStyle name="Accent5 48 2" xfId="32775"/>
    <cellStyle name="Accent5 49" xfId="32776"/>
    <cellStyle name="Accent5 49 2" xfId="32777"/>
    <cellStyle name="Accent5 5" xfId="6785"/>
    <cellStyle name="Accent5 5 2" xfId="32779"/>
    <cellStyle name="Accent5 5 3" xfId="32778"/>
    <cellStyle name="Accent5 50" xfId="32780"/>
    <cellStyle name="Accent5 50 2" xfId="32781"/>
    <cellStyle name="Accent5 51" xfId="32782"/>
    <cellStyle name="Accent5 51 2" xfId="32783"/>
    <cellStyle name="Accent5 52" xfId="32784"/>
    <cellStyle name="Accent5 52 2" xfId="32785"/>
    <cellStyle name="Accent5 53" xfId="32786"/>
    <cellStyle name="Accent5 53 2" xfId="32787"/>
    <cellStyle name="Accent5 54" xfId="32788"/>
    <cellStyle name="Accent5 54 2" xfId="32789"/>
    <cellStyle name="Accent5 55" xfId="32790"/>
    <cellStyle name="Accent5 55 2" xfId="32791"/>
    <cellStyle name="Accent5 56" xfId="32792"/>
    <cellStyle name="Accent5 56 2" xfId="32793"/>
    <cellStyle name="Accent5 57" xfId="32794"/>
    <cellStyle name="Accent5 57 2" xfId="32795"/>
    <cellStyle name="Accent5 58" xfId="32796"/>
    <cellStyle name="Accent5 58 2" xfId="32797"/>
    <cellStyle name="Accent5 59" xfId="32798"/>
    <cellStyle name="Accent5 59 2" xfId="32799"/>
    <cellStyle name="Accent5 6" xfId="6698"/>
    <cellStyle name="Accent5 6 2" xfId="32801"/>
    <cellStyle name="Accent5 6 3" xfId="32800"/>
    <cellStyle name="Accent5 60" xfId="32802"/>
    <cellStyle name="Accent5 60 2" xfId="32803"/>
    <cellStyle name="Accent5 61" xfId="32804"/>
    <cellStyle name="Accent5 61 2" xfId="32805"/>
    <cellStyle name="Accent5 62" xfId="32806"/>
    <cellStyle name="Accent5 62 2" xfId="32807"/>
    <cellStyle name="Accent5 63" xfId="32808"/>
    <cellStyle name="Accent5 63 2" xfId="32809"/>
    <cellStyle name="Accent5 64" xfId="32810"/>
    <cellStyle name="Accent5 64 2" xfId="32811"/>
    <cellStyle name="Accent5 65" xfId="32812"/>
    <cellStyle name="Accent5 65 2" xfId="32813"/>
    <cellStyle name="Accent5 66" xfId="32814"/>
    <cellStyle name="Accent5 66 2" xfId="32815"/>
    <cellStyle name="Accent5 67" xfId="32816"/>
    <cellStyle name="Accent5 67 2" xfId="32817"/>
    <cellStyle name="Accent5 68" xfId="32818"/>
    <cellStyle name="Accent5 68 2" xfId="32819"/>
    <cellStyle name="Accent5 69" xfId="32820"/>
    <cellStyle name="Accent5 69 2" xfId="32821"/>
    <cellStyle name="Accent5 7" xfId="7748"/>
    <cellStyle name="Accent5 7 2" xfId="32823"/>
    <cellStyle name="Accent5 7 3" xfId="32822"/>
    <cellStyle name="Accent5 70" xfId="32824"/>
    <cellStyle name="Accent5 70 2" xfId="32825"/>
    <cellStyle name="Accent5 71" xfId="32826"/>
    <cellStyle name="Accent5 71 2" xfId="32827"/>
    <cellStyle name="Accent5 72" xfId="32828"/>
    <cellStyle name="Accent5 72 2" xfId="32829"/>
    <cellStyle name="Accent5 73" xfId="32830"/>
    <cellStyle name="Accent5 73 2" xfId="32831"/>
    <cellStyle name="Accent5 74" xfId="32832"/>
    <cellStyle name="Accent5 74 2" xfId="32833"/>
    <cellStyle name="Accent5 75" xfId="32834"/>
    <cellStyle name="Accent5 75 2" xfId="32835"/>
    <cellStyle name="Accent5 76" xfId="32836"/>
    <cellStyle name="Accent5 76 2" xfId="32837"/>
    <cellStyle name="Accent5 77" xfId="32838"/>
    <cellStyle name="Accent5 77 2" xfId="32839"/>
    <cellStyle name="Accent5 78" xfId="32840"/>
    <cellStyle name="Accent5 78 2" xfId="32841"/>
    <cellStyle name="Accent5 79" xfId="32842"/>
    <cellStyle name="Accent5 79 2" xfId="32843"/>
    <cellStyle name="Accent5 8" xfId="7203"/>
    <cellStyle name="Accent5 8 2" xfId="32845"/>
    <cellStyle name="Accent5 8 3" xfId="32844"/>
    <cellStyle name="Accent5 80" xfId="32846"/>
    <cellStyle name="Accent5 80 2" xfId="32847"/>
    <cellStyle name="Accent5 81" xfId="32848"/>
    <cellStyle name="Accent5 81 2" xfId="32849"/>
    <cellStyle name="Accent5 82" xfId="32850"/>
    <cellStyle name="Accent5 82 2" xfId="32851"/>
    <cellStyle name="Accent5 83" xfId="32852"/>
    <cellStyle name="Accent5 83 2" xfId="32853"/>
    <cellStyle name="Accent5 84" xfId="32854"/>
    <cellStyle name="Accent5 84 2" xfId="32855"/>
    <cellStyle name="Accent5 85" xfId="32856"/>
    <cellStyle name="Accent5 85 2" xfId="32857"/>
    <cellStyle name="Accent5 86" xfId="32858"/>
    <cellStyle name="Accent5 86 2" xfId="32859"/>
    <cellStyle name="Accent5 87" xfId="32860"/>
    <cellStyle name="Accent5 87 2" xfId="32861"/>
    <cellStyle name="Accent5 88" xfId="32862"/>
    <cellStyle name="Accent5 88 2" xfId="32863"/>
    <cellStyle name="Accent5 89" xfId="32864"/>
    <cellStyle name="Accent5 89 2" xfId="32865"/>
    <cellStyle name="Accent5 9" xfId="6768"/>
    <cellStyle name="Accent5 9 2" xfId="32867"/>
    <cellStyle name="Accent5 9 3" xfId="32866"/>
    <cellStyle name="Accent5 90" xfId="32868"/>
    <cellStyle name="Accent5 90 2" xfId="32869"/>
    <cellStyle name="Accent5 91" xfId="32870"/>
    <cellStyle name="Accent5 91 2" xfId="32871"/>
    <cellStyle name="Accent5 92" xfId="32872"/>
    <cellStyle name="Accent5 92 2" xfId="32873"/>
    <cellStyle name="Accent5 93" xfId="32874"/>
    <cellStyle name="Accent5 93 2" xfId="32875"/>
    <cellStyle name="Accent5 94" xfId="32876"/>
    <cellStyle name="Accent5 94 2" xfId="32877"/>
    <cellStyle name="Accent5 95" xfId="32878"/>
    <cellStyle name="Accent5 95 2" xfId="32879"/>
    <cellStyle name="Accent5 96" xfId="32880"/>
    <cellStyle name="Accent5 96 2" xfId="32881"/>
    <cellStyle name="Accent5 97" xfId="32882"/>
    <cellStyle name="Accent5 97 2" xfId="32883"/>
    <cellStyle name="Accent5 98" xfId="32884"/>
    <cellStyle name="Accent5 98 2" xfId="32885"/>
    <cellStyle name="Accent5 99" xfId="32886"/>
    <cellStyle name="Accent5 99 2" xfId="32887"/>
    <cellStyle name="Accent6 10" xfId="7055"/>
    <cellStyle name="Accent6 10 2" xfId="32889"/>
    <cellStyle name="Accent6 10 3" xfId="32888"/>
    <cellStyle name="Accent6 100" xfId="32890"/>
    <cellStyle name="Accent6 100 2" xfId="32891"/>
    <cellStyle name="Accent6 101" xfId="32892"/>
    <cellStyle name="Accent6 101 2" xfId="32893"/>
    <cellStyle name="Accent6 102" xfId="32894"/>
    <cellStyle name="Accent6 102 2" xfId="32895"/>
    <cellStyle name="Accent6 103" xfId="32896"/>
    <cellStyle name="Accent6 103 2" xfId="32897"/>
    <cellStyle name="Accent6 104" xfId="32898"/>
    <cellStyle name="Accent6 104 2" xfId="32899"/>
    <cellStyle name="Accent6 105" xfId="32900"/>
    <cellStyle name="Accent6 105 2" xfId="32901"/>
    <cellStyle name="Accent6 106" xfId="32902"/>
    <cellStyle name="Accent6 106 2" xfId="32903"/>
    <cellStyle name="Accent6 107" xfId="32904"/>
    <cellStyle name="Accent6 107 2" xfId="32905"/>
    <cellStyle name="Accent6 108" xfId="32906"/>
    <cellStyle name="Accent6 108 2" xfId="32907"/>
    <cellStyle name="Accent6 109" xfId="32908"/>
    <cellStyle name="Accent6 109 2" xfId="32909"/>
    <cellStyle name="Accent6 11" xfId="7494"/>
    <cellStyle name="Accent6 11 2" xfId="32911"/>
    <cellStyle name="Accent6 11 3" xfId="32910"/>
    <cellStyle name="Accent6 110" xfId="32912"/>
    <cellStyle name="Accent6 110 2" xfId="32913"/>
    <cellStyle name="Accent6 111" xfId="32914"/>
    <cellStyle name="Accent6 111 2" xfId="32915"/>
    <cellStyle name="Accent6 112" xfId="32916"/>
    <cellStyle name="Accent6 112 2" xfId="32917"/>
    <cellStyle name="Accent6 113" xfId="32918"/>
    <cellStyle name="Accent6 113 2" xfId="32919"/>
    <cellStyle name="Accent6 114" xfId="32920"/>
    <cellStyle name="Accent6 114 2" xfId="32921"/>
    <cellStyle name="Accent6 115" xfId="32922"/>
    <cellStyle name="Accent6 115 2" xfId="32923"/>
    <cellStyle name="Accent6 116" xfId="32924"/>
    <cellStyle name="Accent6 116 2" xfId="32925"/>
    <cellStyle name="Accent6 117" xfId="32926"/>
    <cellStyle name="Accent6 117 2" xfId="32927"/>
    <cellStyle name="Accent6 118" xfId="32928"/>
    <cellStyle name="Accent6 118 2" xfId="32929"/>
    <cellStyle name="Accent6 119" xfId="32930"/>
    <cellStyle name="Accent6 119 2" xfId="32931"/>
    <cellStyle name="Accent6 12" xfId="7867"/>
    <cellStyle name="Accent6 12 2" xfId="32933"/>
    <cellStyle name="Accent6 12 3" xfId="32932"/>
    <cellStyle name="Accent6 120" xfId="32934"/>
    <cellStyle name="Accent6 120 2" xfId="32935"/>
    <cellStyle name="Accent6 121" xfId="32936"/>
    <cellStyle name="Accent6 121 2" xfId="32937"/>
    <cellStyle name="Accent6 122" xfId="32938"/>
    <cellStyle name="Accent6 122 2" xfId="32939"/>
    <cellStyle name="Accent6 123" xfId="32940"/>
    <cellStyle name="Accent6 123 2" xfId="32941"/>
    <cellStyle name="Accent6 124" xfId="32942"/>
    <cellStyle name="Accent6 124 2" xfId="32943"/>
    <cellStyle name="Accent6 125" xfId="32944"/>
    <cellStyle name="Accent6 125 2" xfId="32945"/>
    <cellStyle name="Accent6 126" xfId="32946"/>
    <cellStyle name="Accent6 126 2" xfId="32947"/>
    <cellStyle name="Accent6 127" xfId="32948"/>
    <cellStyle name="Accent6 127 2" xfId="32949"/>
    <cellStyle name="Accent6 128" xfId="32950"/>
    <cellStyle name="Accent6 128 2" xfId="32951"/>
    <cellStyle name="Accent6 129" xfId="32952"/>
    <cellStyle name="Accent6 129 2" xfId="32953"/>
    <cellStyle name="Accent6 13" xfId="7883"/>
    <cellStyle name="Accent6 13 2" xfId="32955"/>
    <cellStyle name="Accent6 13 3" xfId="32954"/>
    <cellStyle name="Accent6 130" xfId="32956"/>
    <cellStyle name="Accent6 130 2" xfId="32957"/>
    <cellStyle name="Accent6 131" xfId="32958"/>
    <cellStyle name="Accent6 131 2" xfId="32959"/>
    <cellStyle name="Accent6 132" xfId="32960"/>
    <cellStyle name="Accent6 132 2" xfId="32961"/>
    <cellStyle name="Accent6 133" xfId="32962"/>
    <cellStyle name="Accent6 133 2" xfId="32963"/>
    <cellStyle name="Accent6 134" xfId="32964"/>
    <cellStyle name="Accent6 134 2" xfId="32965"/>
    <cellStyle name="Accent6 135" xfId="32966"/>
    <cellStyle name="Accent6 135 2" xfId="32967"/>
    <cellStyle name="Accent6 136" xfId="32968"/>
    <cellStyle name="Accent6 136 2" xfId="32969"/>
    <cellStyle name="Accent6 137" xfId="32970"/>
    <cellStyle name="Accent6 137 2" xfId="32971"/>
    <cellStyle name="Accent6 138" xfId="32972"/>
    <cellStyle name="Accent6 138 2" xfId="32973"/>
    <cellStyle name="Accent6 139" xfId="32974"/>
    <cellStyle name="Accent6 139 2" xfId="32975"/>
    <cellStyle name="Accent6 14" xfId="32976"/>
    <cellStyle name="Accent6 14 2" xfId="32977"/>
    <cellStyle name="Accent6 140" xfId="32978"/>
    <cellStyle name="Accent6 140 2" xfId="32979"/>
    <cellStyle name="Accent6 141" xfId="32980"/>
    <cellStyle name="Accent6 141 2" xfId="32981"/>
    <cellStyle name="Accent6 142" xfId="32982"/>
    <cellStyle name="Accent6 142 2" xfId="32983"/>
    <cellStyle name="Accent6 143" xfId="32984"/>
    <cellStyle name="Accent6 143 2" xfId="32985"/>
    <cellStyle name="Accent6 144" xfId="32986"/>
    <cellStyle name="Accent6 144 2" xfId="32987"/>
    <cellStyle name="Accent6 145" xfId="32988"/>
    <cellStyle name="Accent6 145 2" xfId="32989"/>
    <cellStyle name="Accent6 146" xfId="32990"/>
    <cellStyle name="Accent6 146 2" xfId="32991"/>
    <cellStyle name="Accent6 147" xfId="32992"/>
    <cellStyle name="Accent6 147 2" xfId="32993"/>
    <cellStyle name="Accent6 148" xfId="32994"/>
    <cellStyle name="Accent6 148 2" xfId="32995"/>
    <cellStyle name="Accent6 149" xfId="32996"/>
    <cellStyle name="Accent6 149 2" xfId="32997"/>
    <cellStyle name="Accent6 15" xfId="32998"/>
    <cellStyle name="Accent6 15 2" xfId="32999"/>
    <cellStyle name="Accent6 150" xfId="33000"/>
    <cellStyle name="Accent6 150 2" xfId="33001"/>
    <cellStyle name="Accent6 151" xfId="33002"/>
    <cellStyle name="Accent6 151 2" xfId="33003"/>
    <cellStyle name="Accent6 152" xfId="33004"/>
    <cellStyle name="Accent6 152 2" xfId="33005"/>
    <cellStyle name="Accent6 153" xfId="33006"/>
    <cellStyle name="Accent6 153 2" xfId="33007"/>
    <cellStyle name="Accent6 154" xfId="33008"/>
    <cellStyle name="Accent6 154 2" xfId="33009"/>
    <cellStyle name="Accent6 155" xfId="33010"/>
    <cellStyle name="Accent6 155 2" xfId="33011"/>
    <cellStyle name="Accent6 156" xfId="33012"/>
    <cellStyle name="Accent6 156 2" xfId="33013"/>
    <cellStyle name="Accent6 157" xfId="33014"/>
    <cellStyle name="Accent6 157 2" xfId="33015"/>
    <cellStyle name="Accent6 158" xfId="33016"/>
    <cellStyle name="Accent6 158 2" xfId="33017"/>
    <cellStyle name="Accent6 159" xfId="33018"/>
    <cellStyle name="Accent6 159 2" xfId="33019"/>
    <cellStyle name="Accent6 16" xfId="33020"/>
    <cellStyle name="Accent6 16 2" xfId="33021"/>
    <cellStyle name="Accent6 160" xfId="33022"/>
    <cellStyle name="Accent6 160 2" xfId="33023"/>
    <cellStyle name="Accent6 161" xfId="33024"/>
    <cellStyle name="Accent6 161 2" xfId="33025"/>
    <cellStyle name="Accent6 162" xfId="33026"/>
    <cellStyle name="Accent6 162 2" xfId="33027"/>
    <cellStyle name="Accent6 163" xfId="33028"/>
    <cellStyle name="Accent6 163 2" xfId="33029"/>
    <cellStyle name="Accent6 164" xfId="33030"/>
    <cellStyle name="Accent6 164 2" xfId="33031"/>
    <cellStyle name="Accent6 165" xfId="33032"/>
    <cellStyle name="Accent6 165 2" xfId="33033"/>
    <cellStyle name="Accent6 166" xfId="33034"/>
    <cellStyle name="Accent6 166 2" xfId="33035"/>
    <cellStyle name="Accent6 167" xfId="33036"/>
    <cellStyle name="Accent6 167 2" xfId="33037"/>
    <cellStyle name="Accent6 168" xfId="33038"/>
    <cellStyle name="Accent6 168 2" xfId="33039"/>
    <cellStyle name="Accent6 169" xfId="33040"/>
    <cellStyle name="Accent6 169 2" xfId="33041"/>
    <cellStyle name="Accent6 17" xfId="33042"/>
    <cellStyle name="Accent6 17 2" xfId="33043"/>
    <cellStyle name="Accent6 170" xfId="33044"/>
    <cellStyle name="Accent6 170 2" xfId="33045"/>
    <cellStyle name="Accent6 171" xfId="33046"/>
    <cellStyle name="Accent6 171 2" xfId="33047"/>
    <cellStyle name="Accent6 172" xfId="33048"/>
    <cellStyle name="Accent6 172 2" xfId="33049"/>
    <cellStyle name="Accent6 173" xfId="33050"/>
    <cellStyle name="Accent6 173 2" xfId="33051"/>
    <cellStyle name="Accent6 174" xfId="33052"/>
    <cellStyle name="Accent6 174 2" xfId="33053"/>
    <cellStyle name="Accent6 175" xfId="33054"/>
    <cellStyle name="Accent6 175 2" xfId="33055"/>
    <cellStyle name="Accent6 176" xfId="33056"/>
    <cellStyle name="Accent6 176 2" xfId="33057"/>
    <cellStyle name="Accent6 177" xfId="33058"/>
    <cellStyle name="Accent6 177 2" xfId="33059"/>
    <cellStyle name="Accent6 178" xfId="33060"/>
    <cellStyle name="Accent6 178 2" xfId="33061"/>
    <cellStyle name="Accent6 179" xfId="33062"/>
    <cellStyle name="Accent6 179 2" xfId="33063"/>
    <cellStyle name="Accent6 18" xfId="33064"/>
    <cellStyle name="Accent6 18 2" xfId="33065"/>
    <cellStyle name="Accent6 180" xfId="33066"/>
    <cellStyle name="Accent6 180 2" xfId="33067"/>
    <cellStyle name="Accent6 181" xfId="33068"/>
    <cellStyle name="Accent6 181 2" xfId="33069"/>
    <cellStyle name="Accent6 182" xfId="33070"/>
    <cellStyle name="Accent6 182 2" xfId="33071"/>
    <cellStyle name="Accent6 183" xfId="33072"/>
    <cellStyle name="Accent6 183 2" xfId="33073"/>
    <cellStyle name="Accent6 184" xfId="33074"/>
    <cellStyle name="Accent6 184 2" xfId="33075"/>
    <cellStyle name="Accent6 185" xfId="33076"/>
    <cellStyle name="Accent6 185 2" xfId="33077"/>
    <cellStyle name="Accent6 186" xfId="33078"/>
    <cellStyle name="Accent6 186 2" xfId="33079"/>
    <cellStyle name="Accent6 187" xfId="33080"/>
    <cellStyle name="Accent6 187 2" xfId="33081"/>
    <cellStyle name="Accent6 188" xfId="33082"/>
    <cellStyle name="Accent6 188 2" xfId="33083"/>
    <cellStyle name="Accent6 189" xfId="33084"/>
    <cellStyle name="Accent6 189 2" xfId="33085"/>
    <cellStyle name="Accent6 19" xfId="33086"/>
    <cellStyle name="Accent6 19 2" xfId="33087"/>
    <cellStyle name="Accent6 190" xfId="33088"/>
    <cellStyle name="Accent6 190 2" xfId="33089"/>
    <cellStyle name="Accent6 191" xfId="33090"/>
    <cellStyle name="Accent6 191 2" xfId="33091"/>
    <cellStyle name="Accent6 192" xfId="33092"/>
    <cellStyle name="Accent6 192 2" xfId="33093"/>
    <cellStyle name="Accent6 193" xfId="33094"/>
    <cellStyle name="Accent6 194" xfId="33095"/>
    <cellStyle name="Accent6 195" xfId="33096"/>
    <cellStyle name="Accent6 196" xfId="33097"/>
    <cellStyle name="Accent6 197" xfId="33098"/>
    <cellStyle name="Accent6 198" xfId="33099"/>
    <cellStyle name="Accent6 199" xfId="33100"/>
    <cellStyle name="Accent6 2" xfId="182"/>
    <cellStyle name="Accent6 2 10" xfId="7847"/>
    <cellStyle name="Accent6 2 11" xfId="7761"/>
    <cellStyle name="Accent6 2 12" xfId="7446"/>
    <cellStyle name="Accent6 2 13" xfId="9959"/>
    <cellStyle name="Accent6 2 2" xfId="772"/>
    <cellStyle name="Accent6 2 2 2" xfId="1144"/>
    <cellStyle name="Accent6 2 2 3" xfId="11858"/>
    <cellStyle name="Accent6 2 3" xfId="969"/>
    <cellStyle name="Accent6 2 4" xfId="6726"/>
    <cellStyle name="Accent6 2 5" xfId="6716"/>
    <cellStyle name="Accent6 2 6" xfId="7380"/>
    <cellStyle name="Accent6 2 7" xfId="7778"/>
    <cellStyle name="Accent6 2 8" xfId="7807"/>
    <cellStyle name="Accent6 2 9" xfId="7361"/>
    <cellStyle name="Accent6 20" xfId="33101"/>
    <cellStyle name="Accent6 20 2" xfId="33102"/>
    <cellStyle name="Accent6 200" xfId="33103"/>
    <cellStyle name="Accent6 201" xfId="33104"/>
    <cellStyle name="Accent6 202" xfId="33105"/>
    <cellStyle name="Accent6 203" xfId="33106"/>
    <cellStyle name="Accent6 204" xfId="33107"/>
    <cellStyle name="Accent6 205" xfId="33108"/>
    <cellStyle name="Accent6 206" xfId="33109"/>
    <cellStyle name="Accent6 207" xfId="33110"/>
    <cellStyle name="Accent6 208" xfId="33111"/>
    <cellStyle name="Accent6 209" xfId="33112"/>
    <cellStyle name="Accent6 21" xfId="33113"/>
    <cellStyle name="Accent6 21 2" xfId="33114"/>
    <cellStyle name="Accent6 210" xfId="33115"/>
    <cellStyle name="Accent6 211" xfId="33116"/>
    <cellStyle name="Accent6 212" xfId="33117"/>
    <cellStyle name="Accent6 213" xfId="33118"/>
    <cellStyle name="Accent6 214" xfId="33119"/>
    <cellStyle name="Accent6 215" xfId="33120"/>
    <cellStyle name="Accent6 216" xfId="33121"/>
    <cellStyle name="Accent6 217" xfId="33122"/>
    <cellStyle name="Accent6 218" xfId="33123"/>
    <cellStyle name="Accent6 219" xfId="33124"/>
    <cellStyle name="Accent6 22" xfId="33125"/>
    <cellStyle name="Accent6 22 2" xfId="33126"/>
    <cellStyle name="Accent6 220" xfId="33127"/>
    <cellStyle name="Accent6 221" xfId="33128"/>
    <cellStyle name="Accent6 222" xfId="33129"/>
    <cellStyle name="Accent6 223" xfId="33130"/>
    <cellStyle name="Accent6 224" xfId="33131"/>
    <cellStyle name="Accent6 225" xfId="33132"/>
    <cellStyle name="Accent6 226" xfId="33133"/>
    <cellStyle name="Accent6 227" xfId="33134"/>
    <cellStyle name="Accent6 228" xfId="33135"/>
    <cellStyle name="Accent6 229" xfId="33136"/>
    <cellStyle name="Accent6 23" xfId="33137"/>
    <cellStyle name="Accent6 23 2" xfId="33138"/>
    <cellStyle name="Accent6 230" xfId="33139"/>
    <cellStyle name="Accent6 231" xfId="33140"/>
    <cellStyle name="Accent6 232" xfId="33141"/>
    <cellStyle name="Accent6 233" xfId="33142"/>
    <cellStyle name="Accent6 234" xfId="33143"/>
    <cellStyle name="Accent6 235" xfId="33144"/>
    <cellStyle name="Accent6 236" xfId="33145"/>
    <cellStyle name="Accent6 237" xfId="33146"/>
    <cellStyle name="Accent6 238" xfId="33147"/>
    <cellStyle name="Accent6 239" xfId="33148"/>
    <cellStyle name="Accent6 24" xfId="33149"/>
    <cellStyle name="Accent6 24 2" xfId="33150"/>
    <cellStyle name="Accent6 240" xfId="33151"/>
    <cellStyle name="Accent6 241" xfId="33152"/>
    <cellStyle name="Accent6 242" xfId="33153"/>
    <cellStyle name="Accent6 243" xfId="33154"/>
    <cellStyle name="Accent6 244" xfId="33155"/>
    <cellStyle name="Accent6 245" xfId="33156"/>
    <cellStyle name="Accent6 246" xfId="33157"/>
    <cellStyle name="Accent6 247" xfId="33158"/>
    <cellStyle name="Accent6 248" xfId="33159"/>
    <cellStyle name="Accent6 249" xfId="33160"/>
    <cellStyle name="Accent6 25" xfId="33161"/>
    <cellStyle name="Accent6 25 2" xfId="33162"/>
    <cellStyle name="Accent6 250" xfId="33163"/>
    <cellStyle name="Accent6 251" xfId="33164"/>
    <cellStyle name="Accent6 252" xfId="33165"/>
    <cellStyle name="Accent6 253" xfId="33166"/>
    <cellStyle name="Accent6 254" xfId="33167"/>
    <cellStyle name="Accent6 255" xfId="33168"/>
    <cellStyle name="Accent6 256" xfId="33169"/>
    <cellStyle name="Accent6 257" xfId="33170"/>
    <cellStyle name="Accent6 26" xfId="33171"/>
    <cellStyle name="Accent6 26 2" xfId="33172"/>
    <cellStyle name="Accent6 27" xfId="33173"/>
    <cellStyle name="Accent6 27 2" xfId="33174"/>
    <cellStyle name="Accent6 28" xfId="33175"/>
    <cellStyle name="Accent6 28 2" xfId="33176"/>
    <cellStyle name="Accent6 29" xfId="33177"/>
    <cellStyle name="Accent6 29 2" xfId="33178"/>
    <cellStyle name="Accent6 3" xfId="773"/>
    <cellStyle name="Accent6 3 2" xfId="1143"/>
    <cellStyle name="Accent6 3 2 2" xfId="33180"/>
    <cellStyle name="Accent6 3 3" xfId="14970"/>
    <cellStyle name="Accent6 3 4" xfId="33179"/>
    <cellStyle name="Accent6 30" xfId="33181"/>
    <cellStyle name="Accent6 30 2" xfId="33182"/>
    <cellStyle name="Accent6 31" xfId="33183"/>
    <cellStyle name="Accent6 31 2" xfId="33184"/>
    <cellStyle name="Accent6 32" xfId="33185"/>
    <cellStyle name="Accent6 32 2" xfId="33186"/>
    <cellStyle name="Accent6 33" xfId="33187"/>
    <cellStyle name="Accent6 33 2" xfId="33188"/>
    <cellStyle name="Accent6 34" xfId="33189"/>
    <cellStyle name="Accent6 34 2" xfId="33190"/>
    <cellStyle name="Accent6 35" xfId="33191"/>
    <cellStyle name="Accent6 35 2" xfId="33192"/>
    <cellStyle name="Accent6 36" xfId="33193"/>
    <cellStyle name="Accent6 36 2" xfId="33194"/>
    <cellStyle name="Accent6 37" xfId="33195"/>
    <cellStyle name="Accent6 37 2" xfId="33196"/>
    <cellStyle name="Accent6 38" xfId="33197"/>
    <cellStyle name="Accent6 38 2" xfId="33198"/>
    <cellStyle name="Accent6 39" xfId="33199"/>
    <cellStyle name="Accent6 39 2" xfId="33200"/>
    <cellStyle name="Accent6 4" xfId="717"/>
    <cellStyle name="Accent6 4 2" xfId="1105"/>
    <cellStyle name="Accent6 4 2 2" xfId="33201"/>
    <cellStyle name="Accent6 4 3" xfId="11808"/>
    <cellStyle name="Accent6 40" xfId="33202"/>
    <cellStyle name="Accent6 40 2" xfId="33203"/>
    <cellStyle name="Accent6 41" xfId="33204"/>
    <cellStyle name="Accent6 41 2" xfId="33205"/>
    <cellStyle name="Accent6 42" xfId="33206"/>
    <cellStyle name="Accent6 42 2" xfId="33207"/>
    <cellStyle name="Accent6 43" xfId="33208"/>
    <cellStyle name="Accent6 43 2" xfId="33209"/>
    <cellStyle name="Accent6 44" xfId="33210"/>
    <cellStyle name="Accent6 44 2" xfId="33211"/>
    <cellStyle name="Accent6 45" xfId="33212"/>
    <cellStyle name="Accent6 45 2" xfId="33213"/>
    <cellStyle name="Accent6 46" xfId="33214"/>
    <cellStyle name="Accent6 46 2" xfId="33215"/>
    <cellStyle name="Accent6 47" xfId="33216"/>
    <cellStyle name="Accent6 47 2" xfId="33217"/>
    <cellStyle name="Accent6 48" xfId="33218"/>
    <cellStyle name="Accent6 48 2" xfId="33219"/>
    <cellStyle name="Accent6 49" xfId="33220"/>
    <cellStyle name="Accent6 49 2" xfId="33221"/>
    <cellStyle name="Accent6 5" xfId="6727"/>
    <cellStyle name="Accent6 5 2" xfId="33223"/>
    <cellStyle name="Accent6 5 3" xfId="33222"/>
    <cellStyle name="Accent6 50" xfId="33224"/>
    <cellStyle name="Accent6 50 2" xfId="33225"/>
    <cellStyle name="Accent6 51" xfId="33226"/>
    <cellStyle name="Accent6 51 2" xfId="33227"/>
    <cellStyle name="Accent6 52" xfId="33228"/>
    <cellStyle name="Accent6 52 2" xfId="33229"/>
    <cellStyle name="Accent6 53" xfId="33230"/>
    <cellStyle name="Accent6 53 2" xfId="33231"/>
    <cellStyle name="Accent6 54" xfId="33232"/>
    <cellStyle name="Accent6 54 2" xfId="33233"/>
    <cellStyle name="Accent6 55" xfId="33234"/>
    <cellStyle name="Accent6 55 2" xfId="33235"/>
    <cellStyle name="Accent6 56" xfId="33236"/>
    <cellStyle name="Accent6 56 2" xfId="33237"/>
    <cellStyle name="Accent6 57" xfId="33238"/>
    <cellStyle name="Accent6 57 2" xfId="33239"/>
    <cellStyle name="Accent6 58" xfId="33240"/>
    <cellStyle name="Accent6 58 2" xfId="33241"/>
    <cellStyle name="Accent6 59" xfId="33242"/>
    <cellStyle name="Accent6 59 2" xfId="33243"/>
    <cellStyle name="Accent6 6" xfId="7715"/>
    <cellStyle name="Accent6 6 2" xfId="33245"/>
    <cellStyle name="Accent6 6 3" xfId="33244"/>
    <cellStyle name="Accent6 60" xfId="33246"/>
    <cellStyle name="Accent6 60 2" xfId="33247"/>
    <cellStyle name="Accent6 61" xfId="33248"/>
    <cellStyle name="Accent6 61 2" xfId="33249"/>
    <cellStyle name="Accent6 62" xfId="33250"/>
    <cellStyle name="Accent6 62 2" xfId="33251"/>
    <cellStyle name="Accent6 63" xfId="33252"/>
    <cellStyle name="Accent6 63 2" xfId="33253"/>
    <cellStyle name="Accent6 64" xfId="33254"/>
    <cellStyle name="Accent6 64 2" xfId="33255"/>
    <cellStyle name="Accent6 65" xfId="33256"/>
    <cellStyle name="Accent6 65 2" xfId="33257"/>
    <cellStyle name="Accent6 66" xfId="33258"/>
    <cellStyle name="Accent6 66 2" xfId="33259"/>
    <cellStyle name="Accent6 67" xfId="33260"/>
    <cellStyle name="Accent6 67 2" xfId="33261"/>
    <cellStyle name="Accent6 68" xfId="33262"/>
    <cellStyle name="Accent6 68 2" xfId="33263"/>
    <cellStyle name="Accent6 69" xfId="33264"/>
    <cellStyle name="Accent6 69 2" xfId="33265"/>
    <cellStyle name="Accent6 7" xfId="7513"/>
    <cellStyle name="Accent6 7 2" xfId="33267"/>
    <cellStyle name="Accent6 7 3" xfId="33266"/>
    <cellStyle name="Accent6 70" xfId="33268"/>
    <cellStyle name="Accent6 70 2" xfId="33269"/>
    <cellStyle name="Accent6 71" xfId="33270"/>
    <cellStyle name="Accent6 71 2" xfId="33271"/>
    <cellStyle name="Accent6 72" xfId="33272"/>
    <cellStyle name="Accent6 72 2" xfId="33273"/>
    <cellStyle name="Accent6 73" xfId="33274"/>
    <cellStyle name="Accent6 73 2" xfId="33275"/>
    <cellStyle name="Accent6 74" xfId="33276"/>
    <cellStyle name="Accent6 74 2" xfId="33277"/>
    <cellStyle name="Accent6 75" xfId="33278"/>
    <cellStyle name="Accent6 75 2" xfId="33279"/>
    <cellStyle name="Accent6 76" xfId="33280"/>
    <cellStyle name="Accent6 76 2" xfId="33281"/>
    <cellStyle name="Accent6 77" xfId="33282"/>
    <cellStyle name="Accent6 77 2" xfId="33283"/>
    <cellStyle name="Accent6 78" xfId="33284"/>
    <cellStyle name="Accent6 78 2" xfId="33285"/>
    <cellStyle name="Accent6 79" xfId="33286"/>
    <cellStyle name="Accent6 79 2" xfId="33287"/>
    <cellStyle name="Accent6 8" xfId="7776"/>
    <cellStyle name="Accent6 8 2" xfId="33289"/>
    <cellStyle name="Accent6 8 3" xfId="33288"/>
    <cellStyle name="Accent6 80" xfId="33290"/>
    <cellStyle name="Accent6 80 2" xfId="33291"/>
    <cellStyle name="Accent6 81" xfId="33292"/>
    <cellStyle name="Accent6 81 2" xfId="33293"/>
    <cellStyle name="Accent6 82" xfId="33294"/>
    <cellStyle name="Accent6 82 2" xfId="33295"/>
    <cellStyle name="Accent6 83" xfId="33296"/>
    <cellStyle name="Accent6 83 2" xfId="33297"/>
    <cellStyle name="Accent6 84" xfId="33298"/>
    <cellStyle name="Accent6 84 2" xfId="33299"/>
    <cellStyle name="Accent6 85" xfId="33300"/>
    <cellStyle name="Accent6 85 2" xfId="33301"/>
    <cellStyle name="Accent6 86" xfId="33302"/>
    <cellStyle name="Accent6 86 2" xfId="33303"/>
    <cellStyle name="Accent6 87" xfId="33304"/>
    <cellStyle name="Accent6 87 2" xfId="33305"/>
    <cellStyle name="Accent6 88" xfId="33306"/>
    <cellStyle name="Accent6 88 2" xfId="33307"/>
    <cellStyle name="Accent6 89" xfId="33308"/>
    <cellStyle name="Accent6 89 2" xfId="33309"/>
    <cellStyle name="Accent6 9" xfId="7805"/>
    <cellStyle name="Accent6 9 2" xfId="33311"/>
    <cellStyle name="Accent6 9 3" xfId="33310"/>
    <cellStyle name="Accent6 90" xfId="33312"/>
    <cellStyle name="Accent6 90 2" xfId="33313"/>
    <cellStyle name="Accent6 91" xfId="33314"/>
    <cellStyle name="Accent6 91 2" xfId="33315"/>
    <cellStyle name="Accent6 92" xfId="33316"/>
    <cellStyle name="Accent6 92 2" xfId="33317"/>
    <cellStyle name="Accent6 93" xfId="33318"/>
    <cellStyle name="Accent6 93 2" xfId="33319"/>
    <cellStyle name="Accent6 94" xfId="33320"/>
    <cellStyle name="Accent6 94 2" xfId="33321"/>
    <cellStyle name="Accent6 95" xfId="33322"/>
    <cellStyle name="Accent6 95 2" xfId="33323"/>
    <cellStyle name="Accent6 96" xfId="33324"/>
    <cellStyle name="Accent6 96 2" xfId="33325"/>
    <cellStyle name="Accent6 97" xfId="33326"/>
    <cellStyle name="Accent6 97 2" xfId="33327"/>
    <cellStyle name="Accent6 98" xfId="33328"/>
    <cellStyle name="Accent6 98 2" xfId="33329"/>
    <cellStyle name="Accent6 99" xfId="33330"/>
    <cellStyle name="Accent6 99 2" xfId="33331"/>
    <cellStyle name="args.style" xfId="33332"/>
    <cellStyle name="ArrayHeading" xfId="14971"/>
    <cellStyle name="ArrayHeading 2" xfId="14972"/>
    <cellStyle name="ArrayHeading 3" xfId="42894"/>
    <cellStyle name="Bad 10" xfId="6655"/>
    <cellStyle name="Bad 10 2" xfId="33334"/>
    <cellStyle name="Bad 10 3" xfId="33333"/>
    <cellStyle name="Bad 100" xfId="33335"/>
    <cellStyle name="Bad 100 2" xfId="33336"/>
    <cellStyle name="Bad 101" xfId="33337"/>
    <cellStyle name="Bad 101 2" xfId="33338"/>
    <cellStyle name="Bad 102" xfId="33339"/>
    <cellStyle name="Bad 102 2" xfId="33340"/>
    <cellStyle name="Bad 103" xfId="33341"/>
    <cellStyle name="Bad 103 2" xfId="33342"/>
    <cellStyle name="Bad 104" xfId="33343"/>
    <cellStyle name="Bad 104 2" xfId="33344"/>
    <cellStyle name="Bad 105" xfId="33345"/>
    <cellStyle name="Bad 105 2" xfId="33346"/>
    <cellStyle name="Bad 106" xfId="33347"/>
    <cellStyle name="Bad 106 2" xfId="33348"/>
    <cellStyle name="Bad 107" xfId="33349"/>
    <cellStyle name="Bad 107 2" xfId="33350"/>
    <cellStyle name="Bad 108" xfId="33351"/>
    <cellStyle name="Bad 108 2" xfId="33352"/>
    <cellStyle name="Bad 109" xfId="33353"/>
    <cellStyle name="Bad 109 2" xfId="33354"/>
    <cellStyle name="Bad 11" xfId="7637"/>
    <cellStyle name="Bad 11 2" xfId="33356"/>
    <cellStyle name="Bad 11 3" xfId="33355"/>
    <cellStyle name="Bad 110" xfId="33357"/>
    <cellStyle name="Bad 110 2" xfId="33358"/>
    <cellStyle name="Bad 111" xfId="33359"/>
    <cellStyle name="Bad 111 2" xfId="33360"/>
    <cellStyle name="Bad 112" xfId="33361"/>
    <cellStyle name="Bad 112 2" xfId="33362"/>
    <cellStyle name="Bad 113" xfId="33363"/>
    <cellStyle name="Bad 113 2" xfId="33364"/>
    <cellStyle name="Bad 114" xfId="33365"/>
    <cellStyle name="Bad 114 2" xfId="33366"/>
    <cellStyle name="Bad 115" xfId="33367"/>
    <cellStyle name="Bad 115 2" xfId="33368"/>
    <cellStyle name="Bad 116" xfId="33369"/>
    <cellStyle name="Bad 116 2" xfId="33370"/>
    <cellStyle name="Bad 117" xfId="33371"/>
    <cellStyle name="Bad 117 2" xfId="33372"/>
    <cellStyle name="Bad 118" xfId="33373"/>
    <cellStyle name="Bad 118 2" xfId="33374"/>
    <cellStyle name="Bad 119" xfId="33375"/>
    <cellStyle name="Bad 119 2" xfId="33376"/>
    <cellStyle name="Bad 12" xfId="6945"/>
    <cellStyle name="Bad 12 2" xfId="33378"/>
    <cellStyle name="Bad 12 3" xfId="33377"/>
    <cellStyle name="Bad 120" xfId="33379"/>
    <cellStyle name="Bad 120 2" xfId="33380"/>
    <cellStyle name="Bad 121" xfId="33381"/>
    <cellStyle name="Bad 121 2" xfId="33382"/>
    <cellStyle name="Bad 122" xfId="33383"/>
    <cellStyle name="Bad 122 2" xfId="33384"/>
    <cellStyle name="Bad 123" xfId="33385"/>
    <cellStyle name="Bad 123 2" xfId="33386"/>
    <cellStyle name="Bad 124" xfId="33387"/>
    <cellStyle name="Bad 124 2" xfId="33388"/>
    <cellStyle name="Bad 125" xfId="33389"/>
    <cellStyle name="Bad 125 2" xfId="33390"/>
    <cellStyle name="Bad 126" xfId="33391"/>
    <cellStyle name="Bad 126 2" xfId="33392"/>
    <cellStyle name="Bad 127" xfId="33393"/>
    <cellStyle name="Bad 127 2" xfId="33394"/>
    <cellStyle name="Bad 128" xfId="33395"/>
    <cellStyle name="Bad 128 2" xfId="33396"/>
    <cellStyle name="Bad 129" xfId="33397"/>
    <cellStyle name="Bad 129 2" xfId="33398"/>
    <cellStyle name="Bad 13" xfId="6978"/>
    <cellStyle name="Bad 13 2" xfId="33400"/>
    <cellStyle name="Bad 13 3" xfId="33399"/>
    <cellStyle name="Bad 130" xfId="33401"/>
    <cellStyle name="Bad 130 2" xfId="33402"/>
    <cellStyle name="Bad 131" xfId="33403"/>
    <cellStyle name="Bad 131 2" xfId="33404"/>
    <cellStyle name="Bad 132" xfId="33405"/>
    <cellStyle name="Bad 132 2" xfId="33406"/>
    <cellStyle name="Bad 133" xfId="33407"/>
    <cellStyle name="Bad 133 2" xfId="33408"/>
    <cellStyle name="Bad 134" xfId="33409"/>
    <cellStyle name="Bad 134 2" xfId="33410"/>
    <cellStyle name="Bad 135" xfId="33411"/>
    <cellStyle name="Bad 135 2" xfId="33412"/>
    <cellStyle name="Bad 136" xfId="33413"/>
    <cellStyle name="Bad 136 2" xfId="33414"/>
    <cellStyle name="Bad 137" xfId="33415"/>
    <cellStyle name="Bad 137 2" xfId="33416"/>
    <cellStyle name="Bad 138" xfId="33417"/>
    <cellStyle name="Bad 138 2" xfId="33418"/>
    <cellStyle name="Bad 139" xfId="33419"/>
    <cellStyle name="Bad 139 2" xfId="33420"/>
    <cellStyle name="Bad 14" xfId="33421"/>
    <cellStyle name="Bad 14 2" xfId="33422"/>
    <cellStyle name="Bad 140" xfId="33423"/>
    <cellStyle name="Bad 140 2" xfId="33424"/>
    <cellStyle name="Bad 141" xfId="33425"/>
    <cellStyle name="Bad 141 2" xfId="33426"/>
    <cellStyle name="Bad 142" xfId="33427"/>
    <cellStyle name="Bad 142 2" xfId="33428"/>
    <cellStyle name="Bad 143" xfId="33429"/>
    <cellStyle name="Bad 143 2" xfId="33430"/>
    <cellStyle name="Bad 144" xfId="33431"/>
    <cellStyle name="Bad 144 2" xfId="33432"/>
    <cellStyle name="Bad 145" xfId="33433"/>
    <cellStyle name="Bad 145 2" xfId="33434"/>
    <cellStyle name="Bad 146" xfId="33435"/>
    <cellStyle name="Bad 146 2" xfId="33436"/>
    <cellStyle name="Bad 147" xfId="33437"/>
    <cellStyle name="Bad 147 2" xfId="33438"/>
    <cellStyle name="Bad 148" xfId="33439"/>
    <cellStyle name="Bad 148 2" xfId="33440"/>
    <cellStyle name="Bad 149" xfId="33441"/>
    <cellStyle name="Bad 149 2" xfId="33442"/>
    <cellStyle name="Bad 15" xfId="33443"/>
    <cellStyle name="Bad 15 2" xfId="33444"/>
    <cellStyle name="Bad 150" xfId="33445"/>
    <cellStyle name="Bad 150 2" xfId="33446"/>
    <cellStyle name="Bad 151" xfId="33447"/>
    <cellStyle name="Bad 151 2" xfId="33448"/>
    <cellStyle name="Bad 152" xfId="33449"/>
    <cellStyle name="Bad 152 2" xfId="33450"/>
    <cellStyle name="Bad 153" xfId="33451"/>
    <cellStyle name="Bad 153 2" xfId="33452"/>
    <cellStyle name="Bad 154" xfId="33453"/>
    <cellStyle name="Bad 154 2" xfId="33454"/>
    <cellStyle name="Bad 155" xfId="33455"/>
    <cellStyle name="Bad 155 2" xfId="33456"/>
    <cellStyle name="Bad 156" xfId="33457"/>
    <cellStyle name="Bad 156 2" xfId="33458"/>
    <cellStyle name="Bad 157" xfId="33459"/>
    <cellStyle name="Bad 157 2" xfId="33460"/>
    <cellStyle name="Bad 158" xfId="33461"/>
    <cellStyle name="Bad 158 2" xfId="33462"/>
    <cellStyle name="Bad 159" xfId="33463"/>
    <cellStyle name="Bad 159 2" xfId="33464"/>
    <cellStyle name="Bad 16" xfId="33465"/>
    <cellStyle name="Bad 16 2" xfId="33466"/>
    <cellStyle name="Bad 160" xfId="33467"/>
    <cellStyle name="Bad 160 2" xfId="33468"/>
    <cellStyle name="Bad 161" xfId="33469"/>
    <cellStyle name="Bad 161 2" xfId="33470"/>
    <cellStyle name="Bad 162" xfId="33471"/>
    <cellStyle name="Bad 162 2" xfId="33472"/>
    <cellStyle name="Bad 163" xfId="33473"/>
    <cellStyle name="Bad 163 2" xfId="33474"/>
    <cellStyle name="Bad 164" xfId="33475"/>
    <cellStyle name="Bad 164 2" xfId="33476"/>
    <cellStyle name="Bad 165" xfId="33477"/>
    <cellStyle name="Bad 165 2" xfId="33478"/>
    <cellStyle name="Bad 166" xfId="33479"/>
    <cellStyle name="Bad 166 2" xfId="33480"/>
    <cellStyle name="Bad 167" xfId="33481"/>
    <cellStyle name="Bad 167 2" xfId="33482"/>
    <cellStyle name="Bad 168" xfId="33483"/>
    <cellStyle name="Bad 168 2" xfId="33484"/>
    <cellStyle name="Bad 169" xfId="33485"/>
    <cellStyle name="Bad 169 2" xfId="33486"/>
    <cellStyle name="Bad 17" xfId="33487"/>
    <cellStyle name="Bad 17 2" xfId="33488"/>
    <cellStyle name="Bad 170" xfId="33489"/>
    <cellStyle name="Bad 170 2" xfId="33490"/>
    <cellStyle name="Bad 171" xfId="33491"/>
    <cellStyle name="Bad 171 2" xfId="33492"/>
    <cellStyle name="Bad 172" xfId="33493"/>
    <cellStyle name="Bad 172 2" xfId="33494"/>
    <cellStyle name="Bad 173" xfId="33495"/>
    <cellStyle name="Bad 173 2" xfId="33496"/>
    <cellStyle name="Bad 174" xfId="33497"/>
    <cellStyle name="Bad 174 2" xfId="33498"/>
    <cellStyle name="Bad 175" xfId="33499"/>
    <cellStyle name="Bad 175 2" xfId="33500"/>
    <cellStyle name="Bad 176" xfId="33501"/>
    <cellStyle name="Bad 176 2" xfId="33502"/>
    <cellStyle name="Bad 177" xfId="33503"/>
    <cellStyle name="Bad 177 2" xfId="33504"/>
    <cellStyle name="Bad 178" xfId="33505"/>
    <cellStyle name="Bad 178 2" xfId="33506"/>
    <cellStyle name="Bad 179" xfId="33507"/>
    <cellStyle name="Bad 179 2" xfId="33508"/>
    <cellStyle name="Bad 18" xfId="33509"/>
    <cellStyle name="Bad 18 2" xfId="33510"/>
    <cellStyle name="Bad 180" xfId="33511"/>
    <cellStyle name="Bad 180 2" xfId="33512"/>
    <cellStyle name="Bad 181" xfId="33513"/>
    <cellStyle name="Bad 181 2" xfId="33514"/>
    <cellStyle name="Bad 182" xfId="33515"/>
    <cellStyle name="Bad 182 2" xfId="33516"/>
    <cellStyle name="Bad 183" xfId="33517"/>
    <cellStyle name="Bad 183 2" xfId="33518"/>
    <cellStyle name="Bad 184" xfId="33519"/>
    <cellStyle name="Bad 184 2" xfId="33520"/>
    <cellStyle name="Bad 185" xfId="33521"/>
    <cellStyle name="Bad 185 2" xfId="33522"/>
    <cellStyle name="Bad 186" xfId="33523"/>
    <cellStyle name="Bad 186 2" xfId="33524"/>
    <cellStyle name="Bad 187" xfId="33525"/>
    <cellStyle name="Bad 187 2" xfId="33526"/>
    <cellStyle name="Bad 188" xfId="33527"/>
    <cellStyle name="Bad 188 2" xfId="33528"/>
    <cellStyle name="Bad 189" xfId="33529"/>
    <cellStyle name="Bad 189 2" xfId="33530"/>
    <cellStyle name="Bad 19" xfId="33531"/>
    <cellStyle name="Bad 19 2" xfId="33532"/>
    <cellStyle name="Bad 190" xfId="33533"/>
    <cellStyle name="Bad 190 2" xfId="33534"/>
    <cellStyle name="Bad 191" xfId="33535"/>
    <cellStyle name="Bad 191 2" xfId="33536"/>
    <cellStyle name="Bad 192" xfId="33537"/>
    <cellStyle name="Bad 192 2" xfId="33538"/>
    <cellStyle name="Bad 193" xfId="33539"/>
    <cellStyle name="Bad 194" xfId="33540"/>
    <cellStyle name="Bad 195" xfId="33541"/>
    <cellStyle name="Bad 196" xfId="33542"/>
    <cellStyle name="Bad 197" xfId="33543"/>
    <cellStyle name="Bad 198" xfId="33544"/>
    <cellStyle name="Bad 199" xfId="33545"/>
    <cellStyle name="Bad 2" xfId="183"/>
    <cellStyle name="Bad 2 10" xfId="7092"/>
    <cellStyle name="Bad 2 11" xfId="7149"/>
    <cellStyle name="Bad 2 12" xfId="7725"/>
    <cellStyle name="Bad 2 13" xfId="9960"/>
    <cellStyle name="Bad 2 2" xfId="774"/>
    <cellStyle name="Bad 2 2 2" xfId="1142"/>
    <cellStyle name="Bad 2 2 3" xfId="11831"/>
    <cellStyle name="Bad 2 3" xfId="1081"/>
    <cellStyle name="Bad 2 4" xfId="7176"/>
    <cellStyle name="Bad 2 5" xfId="7303"/>
    <cellStyle name="Bad 2 6" xfId="7589"/>
    <cellStyle name="Bad 2 7" xfId="7025"/>
    <cellStyle name="Bad 2 8" xfId="6743"/>
    <cellStyle name="Bad 2 9" xfId="6937"/>
    <cellStyle name="Bad 20" xfId="33546"/>
    <cellStyle name="Bad 20 2" xfId="33547"/>
    <cellStyle name="Bad 200" xfId="33548"/>
    <cellStyle name="Bad 201" xfId="33549"/>
    <cellStyle name="Bad 202" xfId="33550"/>
    <cellStyle name="Bad 203" xfId="33551"/>
    <cellStyle name="Bad 204" xfId="33552"/>
    <cellStyle name="Bad 205" xfId="33553"/>
    <cellStyle name="Bad 206" xfId="33554"/>
    <cellStyle name="Bad 207" xfId="33555"/>
    <cellStyle name="Bad 208" xfId="33556"/>
    <cellStyle name="Bad 209" xfId="33557"/>
    <cellStyle name="Bad 21" xfId="33558"/>
    <cellStyle name="Bad 21 2" xfId="33559"/>
    <cellStyle name="Bad 210" xfId="33560"/>
    <cellStyle name="Bad 211" xfId="33561"/>
    <cellStyle name="Bad 212" xfId="33562"/>
    <cellStyle name="Bad 213" xfId="33563"/>
    <cellStyle name="Bad 214" xfId="33564"/>
    <cellStyle name="Bad 215" xfId="33565"/>
    <cellStyle name="Bad 216" xfId="33566"/>
    <cellStyle name="Bad 217" xfId="33567"/>
    <cellStyle name="Bad 218" xfId="33568"/>
    <cellStyle name="Bad 219" xfId="33569"/>
    <cellStyle name="Bad 22" xfId="33570"/>
    <cellStyle name="Bad 22 2" xfId="33571"/>
    <cellStyle name="Bad 220" xfId="33572"/>
    <cellStyle name="Bad 221" xfId="33573"/>
    <cellStyle name="Bad 222" xfId="33574"/>
    <cellStyle name="Bad 223" xfId="33575"/>
    <cellStyle name="Bad 224" xfId="33576"/>
    <cellStyle name="Bad 225" xfId="33577"/>
    <cellStyle name="Bad 226" xfId="33578"/>
    <cellStyle name="Bad 227" xfId="33579"/>
    <cellStyle name="Bad 228" xfId="33580"/>
    <cellStyle name="Bad 229" xfId="33581"/>
    <cellStyle name="Bad 23" xfId="33582"/>
    <cellStyle name="Bad 23 2" xfId="33583"/>
    <cellStyle name="Bad 230" xfId="33584"/>
    <cellStyle name="Bad 231" xfId="33585"/>
    <cellStyle name="Bad 232" xfId="33586"/>
    <cellStyle name="Bad 233" xfId="33587"/>
    <cellStyle name="Bad 234" xfId="33588"/>
    <cellStyle name="Bad 235" xfId="33589"/>
    <cellStyle name="Bad 236" xfId="33590"/>
    <cellStyle name="Bad 237" xfId="33591"/>
    <cellStyle name="Bad 238" xfId="33592"/>
    <cellStyle name="Bad 239" xfId="33593"/>
    <cellStyle name="Bad 24" xfId="33594"/>
    <cellStyle name="Bad 24 2" xfId="33595"/>
    <cellStyle name="Bad 240" xfId="33596"/>
    <cellStyle name="Bad 241" xfId="33597"/>
    <cellStyle name="Bad 242" xfId="33598"/>
    <cellStyle name="Bad 243" xfId="33599"/>
    <cellStyle name="Bad 244" xfId="33600"/>
    <cellStyle name="Bad 245" xfId="33601"/>
    <cellStyle name="Bad 246" xfId="33602"/>
    <cellStyle name="Bad 247" xfId="33603"/>
    <cellStyle name="Bad 248" xfId="33604"/>
    <cellStyle name="Bad 249" xfId="33605"/>
    <cellStyle name="Bad 25" xfId="33606"/>
    <cellStyle name="Bad 25 2" xfId="33607"/>
    <cellStyle name="Bad 250" xfId="33608"/>
    <cellStyle name="Bad 251" xfId="33609"/>
    <cellStyle name="Bad 252" xfId="33610"/>
    <cellStyle name="Bad 253" xfId="33611"/>
    <cellStyle name="Bad 254" xfId="33612"/>
    <cellStyle name="Bad 255" xfId="33613"/>
    <cellStyle name="Bad 256" xfId="33614"/>
    <cellStyle name="Bad 257" xfId="33615"/>
    <cellStyle name="Bad 26" xfId="33616"/>
    <cellStyle name="Bad 26 2" xfId="33617"/>
    <cellStyle name="Bad 27" xfId="33618"/>
    <cellStyle name="Bad 27 2" xfId="33619"/>
    <cellStyle name="Bad 28" xfId="33620"/>
    <cellStyle name="Bad 28 2" xfId="33621"/>
    <cellStyle name="Bad 29" xfId="33622"/>
    <cellStyle name="Bad 29 2" xfId="33623"/>
    <cellStyle name="Bad 3" xfId="775"/>
    <cellStyle name="Bad 3 2" xfId="1023"/>
    <cellStyle name="Bad 3 2 2" xfId="33625"/>
    <cellStyle name="Bad 3 3" xfId="14973"/>
    <cellStyle name="Bad 3 4" xfId="33624"/>
    <cellStyle name="Bad 30" xfId="33626"/>
    <cellStyle name="Bad 30 2" xfId="33627"/>
    <cellStyle name="Bad 31" xfId="33628"/>
    <cellStyle name="Bad 31 2" xfId="33629"/>
    <cellStyle name="Bad 32" xfId="33630"/>
    <cellStyle name="Bad 32 2" xfId="33631"/>
    <cellStyle name="Bad 33" xfId="33632"/>
    <cellStyle name="Bad 33 2" xfId="33633"/>
    <cellStyle name="Bad 34" xfId="33634"/>
    <cellStyle name="Bad 34 2" xfId="33635"/>
    <cellStyle name="Bad 35" xfId="33636"/>
    <cellStyle name="Bad 35 2" xfId="33637"/>
    <cellStyle name="Bad 36" xfId="33638"/>
    <cellStyle name="Bad 36 2" xfId="33639"/>
    <cellStyle name="Bad 37" xfId="33640"/>
    <cellStyle name="Bad 37 2" xfId="33641"/>
    <cellStyle name="Bad 38" xfId="33642"/>
    <cellStyle name="Bad 38 2" xfId="33643"/>
    <cellStyle name="Bad 39" xfId="33644"/>
    <cellStyle name="Bad 39 2" xfId="33645"/>
    <cellStyle name="Bad 4" xfId="25"/>
    <cellStyle name="Bad 4 2" xfId="991"/>
    <cellStyle name="Bad 4 2 2" xfId="33646"/>
    <cellStyle name="Bad 4 3" xfId="11777"/>
    <cellStyle name="Bad 40" xfId="33647"/>
    <cellStyle name="Bad 40 2" xfId="33648"/>
    <cellStyle name="Bad 41" xfId="33649"/>
    <cellStyle name="Bad 41 2" xfId="33650"/>
    <cellStyle name="Bad 42" xfId="33651"/>
    <cellStyle name="Bad 42 2" xfId="33652"/>
    <cellStyle name="Bad 43" xfId="33653"/>
    <cellStyle name="Bad 43 2" xfId="33654"/>
    <cellStyle name="Bad 44" xfId="33655"/>
    <cellStyle name="Bad 44 2" xfId="33656"/>
    <cellStyle name="Bad 45" xfId="33657"/>
    <cellStyle name="Bad 45 2" xfId="33658"/>
    <cellStyle name="Bad 46" xfId="33659"/>
    <cellStyle name="Bad 46 2" xfId="33660"/>
    <cellStyle name="Bad 47" xfId="33661"/>
    <cellStyle name="Bad 47 2" xfId="33662"/>
    <cellStyle name="Bad 48" xfId="33663"/>
    <cellStyle name="Bad 48 2" xfId="33664"/>
    <cellStyle name="Bad 49" xfId="33665"/>
    <cellStyle name="Bad 49 2" xfId="33666"/>
    <cellStyle name="Bad 5" xfId="7354"/>
    <cellStyle name="Bad 5 2" xfId="33668"/>
    <cellStyle name="Bad 5 3" xfId="33667"/>
    <cellStyle name="Bad 50" xfId="33669"/>
    <cellStyle name="Bad 50 2" xfId="33670"/>
    <cellStyle name="Bad 51" xfId="33671"/>
    <cellStyle name="Bad 51 2" xfId="33672"/>
    <cellStyle name="Bad 52" xfId="33673"/>
    <cellStyle name="Bad 52 2" xfId="33674"/>
    <cellStyle name="Bad 53" xfId="33675"/>
    <cellStyle name="Bad 53 2" xfId="33676"/>
    <cellStyle name="Bad 54" xfId="33677"/>
    <cellStyle name="Bad 54 2" xfId="33678"/>
    <cellStyle name="Bad 55" xfId="33679"/>
    <cellStyle name="Bad 55 2" xfId="33680"/>
    <cellStyle name="Bad 56" xfId="33681"/>
    <cellStyle name="Bad 56 2" xfId="33682"/>
    <cellStyle name="Bad 57" xfId="33683"/>
    <cellStyle name="Bad 57 2" xfId="33684"/>
    <cellStyle name="Bad 58" xfId="33685"/>
    <cellStyle name="Bad 58 2" xfId="33686"/>
    <cellStyle name="Bad 59" xfId="33687"/>
    <cellStyle name="Bad 59 2" xfId="33688"/>
    <cellStyle name="Bad 6" xfId="7606"/>
    <cellStyle name="Bad 6 2" xfId="33690"/>
    <cellStyle name="Bad 6 3" xfId="33689"/>
    <cellStyle name="Bad 60" xfId="33691"/>
    <cellStyle name="Bad 60 2" xfId="33692"/>
    <cellStyle name="Bad 61" xfId="33693"/>
    <cellStyle name="Bad 61 2" xfId="33694"/>
    <cellStyle name="Bad 62" xfId="33695"/>
    <cellStyle name="Bad 62 2" xfId="33696"/>
    <cellStyle name="Bad 63" xfId="33697"/>
    <cellStyle name="Bad 63 2" xfId="33698"/>
    <cellStyle name="Bad 64" xfId="33699"/>
    <cellStyle name="Bad 64 2" xfId="33700"/>
    <cellStyle name="Bad 65" xfId="33701"/>
    <cellStyle name="Bad 65 2" xfId="33702"/>
    <cellStyle name="Bad 66" xfId="33703"/>
    <cellStyle name="Bad 66 2" xfId="33704"/>
    <cellStyle name="Bad 67" xfId="33705"/>
    <cellStyle name="Bad 67 2" xfId="33706"/>
    <cellStyle name="Bad 68" xfId="33707"/>
    <cellStyle name="Bad 68 2" xfId="33708"/>
    <cellStyle name="Bad 69" xfId="33709"/>
    <cellStyle name="Bad 69 2" xfId="33710"/>
    <cellStyle name="Bad 7" xfId="7333"/>
    <cellStyle name="Bad 7 2" xfId="33712"/>
    <cellStyle name="Bad 7 3" xfId="33711"/>
    <cellStyle name="Bad 70" xfId="33713"/>
    <cellStyle name="Bad 70 2" xfId="33714"/>
    <cellStyle name="Bad 71" xfId="33715"/>
    <cellStyle name="Bad 71 2" xfId="33716"/>
    <cellStyle name="Bad 72" xfId="33717"/>
    <cellStyle name="Bad 72 2" xfId="33718"/>
    <cellStyle name="Bad 73" xfId="33719"/>
    <cellStyle name="Bad 73 2" xfId="33720"/>
    <cellStyle name="Bad 74" xfId="33721"/>
    <cellStyle name="Bad 74 2" xfId="33722"/>
    <cellStyle name="Bad 75" xfId="33723"/>
    <cellStyle name="Bad 75 2" xfId="33724"/>
    <cellStyle name="Bad 76" xfId="33725"/>
    <cellStyle name="Bad 76 2" xfId="33726"/>
    <cellStyle name="Bad 77" xfId="33727"/>
    <cellStyle name="Bad 77 2" xfId="33728"/>
    <cellStyle name="Bad 78" xfId="33729"/>
    <cellStyle name="Bad 78 2" xfId="33730"/>
    <cellStyle name="Bad 79" xfId="33731"/>
    <cellStyle name="Bad 79 2" xfId="33732"/>
    <cellStyle name="Bad 8" xfId="7155"/>
    <cellStyle name="Bad 8 2" xfId="33734"/>
    <cellStyle name="Bad 8 3" xfId="33733"/>
    <cellStyle name="Bad 80" xfId="33735"/>
    <cellStyle name="Bad 80 2" xfId="33736"/>
    <cellStyle name="Bad 81" xfId="33737"/>
    <cellStyle name="Bad 81 2" xfId="33738"/>
    <cellStyle name="Bad 82" xfId="33739"/>
    <cellStyle name="Bad 82 2" xfId="33740"/>
    <cellStyle name="Bad 83" xfId="33741"/>
    <cellStyle name="Bad 83 2" xfId="33742"/>
    <cellStyle name="Bad 84" xfId="33743"/>
    <cellStyle name="Bad 84 2" xfId="33744"/>
    <cellStyle name="Bad 85" xfId="33745"/>
    <cellStyle name="Bad 85 2" xfId="33746"/>
    <cellStyle name="Bad 86" xfId="33747"/>
    <cellStyle name="Bad 86 2" xfId="33748"/>
    <cellStyle name="Bad 87" xfId="33749"/>
    <cellStyle name="Bad 87 2" xfId="33750"/>
    <cellStyle name="Bad 88" xfId="33751"/>
    <cellStyle name="Bad 88 2" xfId="33752"/>
    <cellStyle name="Bad 89" xfId="33753"/>
    <cellStyle name="Bad 89 2" xfId="33754"/>
    <cellStyle name="Bad 9" xfId="7721"/>
    <cellStyle name="Bad 9 2" xfId="33756"/>
    <cellStyle name="Bad 9 3" xfId="33755"/>
    <cellStyle name="Bad 90" xfId="33757"/>
    <cellStyle name="Bad 90 2" xfId="33758"/>
    <cellStyle name="Bad 91" xfId="33759"/>
    <cellStyle name="Bad 91 2" xfId="33760"/>
    <cellStyle name="Bad 92" xfId="33761"/>
    <cellStyle name="Bad 92 2" xfId="33762"/>
    <cellStyle name="Bad 93" xfId="33763"/>
    <cellStyle name="Bad 93 2" xfId="33764"/>
    <cellStyle name="Bad 94" xfId="33765"/>
    <cellStyle name="Bad 94 2" xfId="33766"/>
    <cellStyle name="Bad 95" xfId="33767"/>
    <cellStyle name="Bad 95 2" xfId="33768"/>
    <cellStyle name="Bad 96" xfId="33769"/>
    <cellStyle name="Bad 96 2" xfId="33770"/>
    <cellStyle name="Bad 97" xfId="33771"/>
    <cellStyle name="Bad 97 2" xfId="33772"/>
    <cellStyle name="Bad 98" xfId="33773"/>
    <cellStyle name="Bad 98 2" xfId="33774"/>
    <cellStyle name="Bad 99" xfId="33775"/>
    <cellStyle name="Bad 99 2" xfId="33776"/>
    <cellStyle name="BetweenMacros" xfId="14974"/>
    <cellStyle name="BetweenMacros 2" xfId="14975"/>
    <cellStyle name="BlackStrike" xfId="15320"/>
    <cellStyle name="BlackText" xfId="15321"/>
    <cellStyle name="Blue" xfId="15322"/>
    <cellStyle name="BoldText" xfId="15323"/>
    <cellStyle name="Border Heavy" xfId="15324"/>
    <cellStyle name="Border Thin" xfId="15325"/>
    <cellStyle name="Calc Currency (0)" xfId="12000"/>
    <cellStyle name="Calc Currency (0) 10" xfId="33777"/>
    <cellStyle name="Calc Currency (0) 11" xfId="33778"/>
    <cellStyle name="Calc Currency (0) 12" xfId="33779"/>
    <cellStyle name="Calc Currency (0) 13" xfId="33780"/>
    <cellStyle name="Calc Currency (0) 14" xfId="33781"/>
    <cellStyle name="Calc Currency (0) 15" xfId="33782"/>
    <cellStyle name="Calc Currency (0) 2" xfId="14976"/>
    <cellStyle name="Calc Currency (0) 2 2" xfId="33783"/>
    <cellStyle name="Calc Currency (0) 3" xfId="33784"/>
    <cellStyle name="Calc Currency (0) 4" xfId="33785"/>
    <cellStyle name="Calc Currency (0) 5" xfId="33786"/>
    <cellStyle name="Calc Currency (0) 6" xfId="33787"/>
    <cellStyle name="Calc Currency (0) 7" xfId="33788"/>
    <cellStyle name="Calc Currency (0) 8" xfId="33789"/>
    <cellStyle name="Calc Currency (0) 9" xfId="33790"/>
    <cellStyle name="Calculation 10" xfId="7124"/>
    <cellStyle name="Calculation 10 2" xfId="8792"/>
    <cellStyle name="Calculation 10 2 2" xfId="11208"/>
    <cellStyle name="Calculation 10 2 3" xfId="33792"/>
    <cellStyle name="Calculation 10 3" xfId="8697"/>
    <cellStyle name="Calculation 10 4" xfId="33791"/>
    <cellStyle name="Calculation 100" xfId="33793"/>
    <cellStyle name="Calculation 100 2" xfId="33794"/>
    <cellStyle name="Calculation 101" xfId="33795"/>
    <cellStyle name="Calculation 101 2" xfId="33796"/>
    <cellStyle name="Calculation 102" xfId="33797"/>
    <cellStyle name="Calculation 102 2" xfId="33798"/>
    <cellStyle name="Calculation 103" xfId="33799"/>
    <cellStyle name="Calculation 103 2" xfId="33800"/>
    <cellStyle name="Calculation 104" xfId="33801"/>
    <cellStyle name="Calculation 104 2" xfId="33802"/>
    <cellStyle name="Calculation 105" xfId="33803"/>
    <cellStyle name="Calculation 105 2" xfId="33804"/>
    <cellStyle name="Calculation 106" xfId="33805"/>
    <cellStyle name="Calculation 106 2" xfId="33806"/>
    <cellStyle name="Calculation 107" xfId="33807"/>
    <cellStyle name="Calculation 107 2" xfId="33808"/>
    <cellStyle name="Calculation 108" xfId="33809"/>
    <cellStyle name="Calculation 108 2" xfId="33810"/>
    <cellStyle name="Calculation 109" xfId="33811"/>
    <cellStyle name="Calculation 109 2" xfId="33812"/>
    <cellStyle name="Calculation 11" xfId="7610"/>
    <cellStyle name="Calculation 11 2" xfId="8823"/>
    <cellStyle name="Calculation 11 2 2" xfId="11237"/>
    <cellStyle name="Calculation 11 2 3" xfId="33814"/>
    <cellStyle name="Calculation 11 3" xfId="8666"/>
    <cellStyle name="Calculation 11 4" xfId="33813"/>
    <cellStyle name="Calculation 110" xfId="33815"/>
    <cellStyle name="Calculation 110 2" xfId="33816"/>
    <cellStyle name="Calculation 111" xfId="33817"/>
    <cellStyle name="Calculation 111 2" xfId="33818"/>
    <cellStyle name="Calculation 112" xfId="33819"/>
    <cellStyle name="Calculation 112 2" xfId="33820"/>
    <cellStyle name="Calculation 113" xfId="33821"/>
    <cellStyle name="Calculation 113 2" xfId="33822"/>
    <cellStyle name="Calculation 114" xfId="33823"/>
    <cellStyle name="Calculation 114 2" xfId="33824"/>
    <cellStyle name="Calculation 115" xfId="33825"/>
    <cellStyle name="Calculation 115 2" xfId="33826"/>
    <cellStyle name="Calculation 116" xfId="33827"/>
    <cellStyle name="Calculation 116 2" xfId="33828"/>
    <cellStyle name="Calculation 117" xfId="33829"/>
    <cellStyle name="Calculation 117 2" xfId="33830"/>
    <cellStyle name="Calculation 118" xfId="33831"/>
    <cellStyle name="Calculation 118 2" xfId="33832"/>
    <cellStyle name="Calculation 119" xfId="33833"/>
    <cellStyle name="Calculation 119 2" xfId="33834"/>
    <cellStyle name="Calculation 12" xfId="7381"/>
    <cellStyle name="Calculation 12 2" xfId="8807"/>
    <cellStyle name="Calculation 12 2 2" xfId="11221"/>
    <cellStyle name="Calculation 12 2 3" xfId="33836"/>
    <cellStyle name="Calculation 12 3" xfId="8703"/>
    <cellStyle name="Calculation 12 4" xfId="33835"/>
    <cellStyle name="Calculation 120" xfId="33837"/>
    <cellStyle name="Calculation 120 2" xfId="33838"/>
    <cellStyle name="Calculation 121" xfId="33839"/>
    <cellStyle name="Calculation 121 2" xfId="33840"/>
    <cellStyle name="Calculation 122" xfId="33841"/>
    <cellStyle name="Calculation 122 2" xfId="33842"/>
    <cellStyle name="Calculation 123" xfId="33843"/>
    <cellStyle name="Calculation 123 2" xfId="33844"/>
    <cellStyle name="Calculation 124" xfId="33845"/>
    <cellStyle name="Calculation 124 2" xfId="33846"/>
    <cellStyle name="Calculation 125" xfId="33847"/>
    <cellStyle name="Calculation 125 2" xfId="33848"/>
    <cellStyle name="Calculation 126" xfId="33849"/>
    <cellStyle name="Calculation 126 2" xfId="33850"/>
    <cellStyle name="Calculation 127" xfId="33851"/>
    <cellStyle name="Calculation 127 2" xfId="33852"/>
    <cellStyle name="Calculation 128" xfId="33853"/>
    <cellStyle name="Calculation 128 2" xfId="33854"/>
    <cellStyle name="Calculation 129" xfId="33855"/>
    <cellStyle name="Calculation 129 2" xfId="33856"/>
    <cellStyle name="Calculation 13" xfId="6857"/>
    <cellStyle name="Calculation 13 2" xfId="8773"/>
    <cellStyle name="Calculation 13 2 2" xfId="11191"/>
    <cellStyle name="Calculation 13 2 3" xfId="33858"/>
    <cellStyle name="Calculation 13 3" xfId="8721"/>
    <cellStyle name="Calculation 13 4" xfId="33857"/>
    <cellStyle name="Calculation 130" xfId="33859"/>
    <cellStyle name="Calculation 130 2" xfId="33860"/>
    <cellStyle name="Calculation 131" xfId="33861"/>
    <cellStyle name="Calculation 131 2" xfId="33862"/>
    <cellStyle name="Calculation 132" xfId="33863"/>
    <cellStyle name="Calculation 132 2" xfId="33864"/>
    <cellStyle name="Calculation 133" xfId="33865"/>
    <cellStyle name="Calculation 133 2" xfId="33866"/>
    <cellStyle name="Calculation 134" xfId="33867"/>
    <cellStyle name="Calculation 134 2" xfId="33868"/>
    <cellStyle name="Calculation 135" xfId="33869"/>
    <cellStyle name="Calculation 135 2" xfId="33870"/>
    <cellStyle name="Calculation 136" xfId="33871"/>
    <cellStyle name="Calculation 136 2" xfId="33872"/>
    <cellStyle name="Calculation 137" xfId="33873"/>
    <cellStyle name="Calculation 137 2" xfId="33874"/>
    <cellStyle name="Calculation 138" xfId="33875"/>
    <cellStyle name="Calculation 138 2" xfId="33876"/>
    <cellStyle name="Calculation 139" xfId="33877"/>
    <cellStyle name="Calculation 139 2" xfId="33878"/>
    <cellStyle name="Calculation 14" xfId="33879"/>
    <cellStyle name="Calculation 14 2" xfId="33880"/>
    <cellStyle name="Calculation 140" xfId="33881"/>
    <cellStyle name="Calculation 140 2" xfId="33882"/>
    <cellStyle name="Calculation 141" xfId="33883"/>
    <cellStyle name="Calculation 141 2" xfId="33884"/>
    <cellStyle name="Calculation 142" xfId="33885"/>
    <cellStyle name="Calculation 142 2" xfId="33886"/>
    <cellStyle name="Calculation 143" xfId="33887"/>
    <cellStyle name="Calculation 143 2" xfId="33888"/>
    <cellStyle name="Calculation 144" xfId="33889"/>
    <cellStyle name="Calculation 144 2" xfId="33890"/>
    <cellStyle name="Calculation 145" xfId="33891"/>
    <cellStyle name="Calculation 145 2" xfId="33892"/>
    <cellStyle name="Calculation 146" xfId="33893"/>
    <cellStyle name="Calculation 146 2" xfId="33894"/>
    <cellStyle name="Calculation 147" xfId="33895"/>
    <cellStyle name="Calculation 147 2" xfId="33896"/>
    <cellStyle name="Calculation 148" xfId="33897"/>
    <cellStyle name="Calculation 148 2" xfId="33898"/>
    <cellStyle name="Calculation 149" xfId="33899"/>
    <cellStyle name="Calculation 149 2" xfId="33900"/>
    <cellStyle name="Calculation 15" xfId="33901"/>
    <cellStyle name="Calculation 15 2" xfId="33902"/>
    <cellStyle name="Calculation 150" xfId="33903"/>
    <cellStyle name="Calculation 150 2" xfId="33904"/>
    <cellStyle name="Calculation 151" xfId="33905"/>
    <cellStyle name="Calculation 151 2" xfId="33906"/>
    <cellStyle name="Calculation 152" xfId="33907"/>
    <cellStyle name="Calculation 152 2" xfId="33908"/>
    <cellStyle name="Calculation 153" xfId="33909"/>
    <cellStyle name="Calculation 153 2" xfId="33910"/>
    <cellStyle name="Calculation 154" xfId="33911"/>
    <cellStyle name="Calculation 154 2" xfId="33912"/>
    <cellStyle name="Calculation 155" xfId="33913"/>
    <cellStyle name="Calculation 155 2" xfId="33914"/>
    <cellStyle name="Calculation 156" xfId="33915"/>
    <cellStyle name="Calculation 156 2" xfId="33916"/>
    <cellStyle name="Calculation 157" xfId="33917"/>
    <cellStyle name="Calculation 157 2" xfId="33918"/>
    <cellStyle name="Calculation 158" xfId="33919"/>
    <cellStyle name="Calculation 158 2" xfId="33920"/>
    <cellStyle name="Calculation 159" xfId="33921"/>
    <cellStyle name="Calculation 159 2" xfId="33922"/>
    <cellStyle name="Calculation 16" xfId="33923"/>
    <cellStyle name="Calculation 16 2" xfId="33924"/>
    <cellStyle name="Calculation 160" xfId="33925"/>
    <cellStyle name="Calculation 160 2" xfId="33926"/>
    <cellStyle name="Calculation 161" xfId="33927"/>
    <cellStyle name="Calculation 161 2" xfId="33928"/>
    <cellStyle name="Calculation 162" xfId="33929"/>
    <cellStyle name="Calculation 162 2" xfId="33930"/>
    <cellStyle name="Calculation 163" xfId="33931"/>
    <cellStyle name="Calculation 163 2" xfId="33932"/>
    <cellStyle name="Calculation 164" xfId="33933"/>
    <cellStyle name="Calculation 164 2" xfId="33934"/>
    <cellStyle name="Calculation 165" xfId="33935"/>
    <cellStyle name="Calculation 165 2" xfId="33936"/>
    <cellStyle name="Calculation 166" xfId="33937"/>
    <cellStyle name="Calculation 166 2" xfId="33938"/>
    <cellStyle name="Calculation 167" xfId="33939"/>
    <cellStyle name="Calculation 167 2" xfId="33940"/>
    <cellStyle name="Calculation 168" xfId="33941"/>
    <cellStyle name="Calculation 168 2" xfId="33942"/>
    <cellStyle name="Calculation 169" xfId="33943"/>
    <cellStyle name="Calculation 169 2" xfId="33944"/>
    <cellStyle name="Calculation 17" xfId="33945"/>
    <cellStyle name="Calculation 17 2" xfId="33946"/>
    <cellStyle name="Calculation 170" xfId="33947"/>
    <cellStyle name="Calculation 170 2" xfId="33948"/>
    <cellStyle name="Calculation 171" xfId="33949"/>
    <cellStyle name="Calculation 171 2" xfId="33950"/>
    <cellStyle name="Calculation 172" xfId="33951"/>
    <cellStyle name="Calculation 172 2" xfId="33952"/>
    <cellStyle name="Calculation 173" xfId="33953"/>
    <cellStyle name="Calculation 173 2" xfId="33954"/>
    <cellStyle name="Calculation 174" xfId="33955"/>
    <cellStyle name="Calculation 174 2" xfId="33956"/>
    <cellStyle name="Calculation 175" xfId="33957"/>
    <cellStyle name="Calculation 175 2" xfId="33958"/>
    <cellStyle name="Calculation 176" xfId="33959"/>
    <cellStyle name="Calculation 176 2" xfId="33960"/>
    <cellStyle name="Calculation 177" xfId="33961"/>
    <cellStyle name="Calculation 177 2" xfId="33962"/>
    <cellStyle name="Calculation 178" xfId="33963"/>
    <cellStyle name="Calculation 178 2" xfId="33964"/>
    <cellStyle name="Calculation 179" xfId="33965"/>
    <cellStyle name="Calculation 179 2" xfId="33966"/>
    <cellStyle name="Calculation 18" xfId="33967"/>
    <cellStyle name="Calculation 18 2" xfId="33968"/>
    <cellStyle name="Calculation 180" xfId="33969"/>
    <cellStyle name="Calculation 180 2" xfId="33970"/>
    <cellStyle name="Calculation 181" xfId="33971"/>
    <cellStyle name="Calculation 181 2" xfId="33972"/>
    <cellStyle name="Calculation 182" xfId="33973"/>
    <cellStyle name="Calculation 182 2" xfId="33974"/>
    <cellStyle name="Calculation 183" xfId="33975"/>
    <cellStyle name="Calculation 183 2" xfId="33976"/>
    <cellStyle name="Calculation 184" xfId="33977"/>
    <cellStyle name="Calculation 184 2" xfId="33978"/>
    <cellStyle name="Calculation 185" xfId="33979"/>
    <cellStyle name="Calculation 185 2" xfId="33980"/>
    <cellStyle name="Calculation 186" xfId="33981"/>
    <cellStyle name="Calculation 186 2" xfId="33982"/>
    <cellStyle name="Calculation 187" xfId="33983"/>
    <cellStyle name="Calculation 187 2" xfId="33984"/>
    <cellStyle name="Calculation 188" xfId="33985"/>
    <cellStyle name="Calculation 188 2" xfId="33986"/>
    <cellStyle name="Calculation 189" xfId="33987"/>
    <cellStyle name="Calculation 189 2" xfId="33988"/>
    <cellStyle name="Calculation 19" xfId="33989"/>
    <cellStyle name="Calculation 19 2" xfId="33990"/>
    <cellStyle name="Calculation 190" xfId="33991"/>
    <cellStyle name="Calculation 190 2" xfId="33992"/>
    <cellStyle name="Calculation 191" xfId="33993"/>
    <cellStyle name="Calculation 191 2" xfId="33994"/>
    <cellStyle name="Calculation 192" xfId="33995"/>
    <cellStyle name="Calculation 192 2" xfId="33996"/>
    <cellStyle name="Calculation 193" xfId="33997"/>
    <cellStyle name="Calculation 194" xfId="33998"/>
    <cellStyle name="Calculation 195" xfId="33999"/>
    <cellStyle name="Calculation 196" xfId="34000"/>
    <cellStyle name="Calculation 197" xfId="34001"/>
    <cellStyle name="Calculation 198" xfId="34002"/>
    <cellStyle name="Calculation 199" xfId="34003"/>
    <cellStyle name="Calculation 2" xfId="184"/>
    <cellStyle name="Calculation 2 10" xfId="7644"/>
    <cellStyle name="Calculation 2 11" xfId="6873"/>
    <cellStyle name="Calculation 2 12" xfId="7207"/>
    <cellStyle name="Calculation 2 13" xfId="1141"/>
    <cellStyle name="Calculation 2 13 2" xfId="10299"/>
    <cellStyle name="Calculation 2 14" xfId="8523"/>
    <cellStyle name="Calculation 2 14 2" xfId="11023"/>
    <cellStyle name="Calculation 2 15" xfId="8639"/>
    <cellStyle name="Calculation 2 16" xfId="9961"/>
    <cellStyle name="Calculation 2 2" xfId="776"/>
    <cellStyle name="Calculation 2 2 2" xfId="1140"/>
    <cellStyle name="Calculation 2 2 3" xfId="11835"/>
    <cellStyle name="Calculation 2 3" xfId="1062"/>
    <cellStyle name="Calculation 2 4" xfId="7040"/>
    <cellStyle name="Calculation 2 5" xfId="7212"/>
    <cellStyle name="Calculation 2 6" xfId="7313"/>
    <cellStyle name="Calculation 2 7" xfId="6980"/>
    <cellStyle name="Calculation 2 8" xfId="7039"/>
    <cellStyle name="Calculation 2 9" xfId="7563"/>
    <cellStyle name="Calculation 20" xfId="34004"/>
    <cellStyle name="Calculation 20 2" xfId="34005"/>
    <cellStyle name="Calculation 200" xfId="34006"/>
    <cellStyle name="Calculation 201" xfId="34007"/>
    <cellStyle name="Calculation 202" xfId="34008"/>
    <cellStyle name="Calculation 203" xfId="34009"/>
    <cellStyle name="Calculation 204" xfId="34010"/>
    <cellStyle name="Calculation 205" xfId="34011"/>
    <cellStyle name="Calculation 206" xfId="34012"/>
    <cellStyle name="Calculation 207" xfId="34013"/>
    <cellStyle name="Calculation 208" xfId="34014"/>
    <cellStyle name="Calculation 209" xfId="34015"/>
    <cellStyle name="Calculation 21" xfId="34016"/>
    <cellStyle name="Calculation 21 2" xfId="34017"/>
    <cellStyle name="Calculation 210" xfId="34018"/>
    <cellStyle name="Calculation 211" xfId="34019"/>
    <cellStyle name="Calculation 212" xfId="34020"/>
    <cellStyle name="Calculation 213" xfId="34021"/>
    <cellStyle name="Calculation 214" xfId="34022"/>
    <cellStyle name="Calculation 215" xfId="34023"/>
    <cellStyle name="Calculation 216" xfId="34024"/>
    <cellStyle name="Calculation 217" xfId="34025"/>
    <cellStyle name="Calculation 218" xfId="34026"/>
    <cellStyle name="Calculation 219" xfId="34027"/>
    <cellStyle name="Calculation 22" xfId="34028"/>
    <cellStyle name="Calculation 22 2" xfId="34029"/>
    <cellStyle name="Calculation 220" xfId="34030"/>
    <cellStyle name="Calculation 221" xfId="34031"/>
    <cellStyle name="Calculation 222" xfId="34032"/>
    <cellStyle name="Calculation 223" xfId="34033"/>
    <cellStyle name="Calculation 224" xfId="34034"/>
    <cellStyle name="Calculation 225" xfId="34035"/>
    <cellStyle name="Calculation 226" xfId="34036"/>
    <cellStyle name="Calculation 227" xfId="34037"/>
    <cellStyle name="Calculation 228" xfId="34038"/>
    <cellStyle name="Calculation 229" xfId="34039"/>
    <cellStyle name="Calculation 23" xfId="34040"/>
    <cellStyle name="Calculation 23 2" xfId="34041"/>
    <cellStyle name="Calculation 230" xfId="34042"/>
    <cellStyle name="Calculation 231" xfId="34043"/>
    <cellStyle name="Calculation 232" xfId="34044"/>
    <cellStyle name="Calculation 233" xfId="34045"/>
    <cellStyle name="Calculation 234" xfId="34046"/>
    <cellStyle name="Calculation 235" xfId="34047"/>
    <cellStyle name="Calculation 236" xfId="34048"/>
    <cellStyle name="Calculation 237" xfId="34049"/>
    <cellStyle name="Calculation 238" xfId="34050"/>
    <cellStyle name="Calculation 239" xfId="34051"/>
    <cellStyle name="Calculation 24" xfId="34052"/>
    <cellStyle name="Calculation 24 2" xfId="34053"/>
    <cellStyle name="Calculation 240" xfId="34054"/>
    <cellStyle name="Calculation 241" xfId="34055"/>
    <cellStyle name="Calculation 242" xfId="34056"/>
    <cellStyle name="Calculation 243" xfId="34057"/>
    <cellStyle name="Calculation 244" xfId="34058"/>
    <cellStyle name="Calculation 245" xfId="34059"/>
    <cellStyle name="Calculation 246" xfId="34060"/>
    <cellStyle name="Calculation 247" xfId="34061"/>
    <cellStyle name="Calculation 248" xfId="34062"/>
    <cellStyle name="Calculation 249" xfId="34063"/>
    <cellStyle name="Calculation 25" xfId="34064"/>
    <cellStyle name="Calculation 25 2" xfId="34065"/>
    <cellStyle name="Calculation 250" xfId="34066"/>
    <cellStyle name="Calculation 251" xfId="34067"/>
    <cellStyle name="Calculation 252" xfId="34068"/>
    <cellStyle name="Calculation 253" xfId="34069"/>
    <cellStyle name="Calculation 254" xfId="34070"/>
    <cellStyle name="Calculation 255" xfId="34071"/>
    <cellStyle name="Calculation 256" xfId="34072"/>
    <cellStyle name="Calculation 257" xfId="34073"/>
    <cellStyle name="Calculation 26" xfId="34074"/>
    <cellStyle name="Calculation 26 2" xfId="34075"/>
    <cellStyle name="Calculation 27" xfId="34076"/>
    <cellStyle name="Calculation 27 2" xfId="34077"/>
    <cellStyle name="Calculation 28" xfId="34078"/>
    <cellStyle name="Calculation 28 2" xfId="34079"/>
    <cellStyle name="Calculation 29" xfId="34080"/>
    <cellStyle name="Calculation 29 2" xfId="34081"/>
    <cellStyle name="Calculation 3" xfId="777"/>
    <cellStyle name="Calculation 3 2" xfId="903"/>
    <cellStyle name="Calculation 3 2 2" xfId="34083"/>
    <cellStyle name="Calculation 3 3" xfId="14977"/>
    <cellStyle name="Calculation 3 4" xfId="34082"/>
    <cellStyle name="Calculation 30" xfId="34084"/>
    <cellStyle name="Calculation 30 2" xfId="34085"/>
    <cellStyle name="Calculation 31" xfId="34086"/>
    <cellStyle name="Calculation 31 2" xfId="34087"/>
    <cellStyle name="Calculation 32" xfId="34088"/>
    <cellStyle name="Calculation 32 2" xfId="34089"/>
    <cellStyle name="Calculation 33" xfId="34090"/>
    <cellStyle name="Calculation 33 2" xfId="34091"/>
    <cellStyle name="Calculation 34" xfId="34092"/>
    <cellStyle name="Calculation 34 2" xfId="34093"/>
    <cellStyle name="Calculation 35" xfId="34094"/>
    <cellStyle name="Calculation 35 2" xfId="34095"/>
    <cellStyle name="Calculation 36" xfId="34096"/>
    <cellStyle name="Calculation 36 2" xfId="34097"/>
    <cellStyle name="Calculation 37" xfId="34098"/>
    <cellStyle name="Calculation 37 2" xfId="34099"/>
    <cellStyle name="Calculation 38" xfId="34100"/>
    <cellStyle name="Calculation 38 2" xfId="34101"/>
    <cellStyle name="Calculation 39" xfId="34102"/>
    <cellStyle name="Calculation 39 2" xfId="34103"/>
    <cellStyle name="Calculation 4" xfId="21"/>
    <cellStyle name="Calculation 4 2" xfId="1123"/>
    <cellStyle name="Calculation 4 2 2" xfId="10294"/>
    <cellStyle name="Calculation 4 2 3" xfId="34104"/>
    <cellStyle name="Calculation 4 3" xfId="8538"/>
    <cellStyle name="Calculation 4 3 2" xfId="11038"/>
    <cellStyle name="Calculation 4 4" xfId="8795"/>
    <cellStyle name="Calculation 4 5" xfId="11781"/>
    <cellStyle name="Calculation 40" xfId="34105"/>
    <cellStyle name="Calculation 40 2" xfId="34106"/>
    <cellStyle name="Calculation 41" xfId="34107"/>
    <cellStyle name="Calculation 41 2" xfId="34108"/>
    <cellStyle name="Calculation 42" xfId="34109"/>
    <cellStyle name="Calculation 42 2" xfId="34110"/>
    <cellStyle name="Calculation 43" xfId="34111"/>
    <cellStyle name="Calculation 43 2" xfId="34112"/>
    <cellStyle name="Calculation 44" xfId="34113"/>
    <cellStyle name="Calculation 44 2" xfId="34114"/>
    <cellStyle name="Calculation 45" xfId="34115"/>
    <cellStyle name="Calculation 45 2" xfId="34116"/>
    <cellStyle name="Calculation 46" xfId="34117"/>
    <cellStyle name="Calculation 46 2" xfId="34118"/>
    <cellStyle name="Calculation 47" xfId="34119"/>
    <cellStyle name="Calculation 47 2" xfId="34120"/>
    <cellStyle name="Calculation 48" xfId="34121"/>
    <cellStyle name="Calculation 48 2" xfId="34122"/>
    <cellStyle name="Calculation 49" xfId="34123"/>
    <cellStyle name="Calculation 49 2" xfId="34124"/>
    <cellStyle name="Calculation 5" xfId="7101"/>
    <cellStyle name="Calculation 5 2" xfId="8790"/>
    <cellStyle name="Calculation 5 2 2" xfId="11206"/>
    <cellStyle name="Calculation 5 2 3" xfId="34126"/>
    <cellStyle name="Calculation 5 3" xfId="8662"/>
    <cellStyle name="Calculation 5 4" xfId="34125"/>
    <cellStyle name="Calculation 50" xfId="34127"/>
    <cellStyle name="Calculation 50 2" xfId="34128"/>
    <cellStyle name="Calculation 51" xfId="34129"/>
    <cellStyle name="Calculation 51 2" xfId="34130"/>
    <cellStyle name="Calculation 52" xfId="34131"/>
    <cellStyle name="Calculation 52 2" xfId="34132"/>
    <cellStyle name="Calculation 53" xfId="34133"/>
    <cellStyle name="Calculation 53 2" xfId="34134"/>
    <cellStyle name="Calculation 54" xfId="34135"/>
    <cellStyle name="Calculation 54 2" xfId="34136"/>
    <cellStyle name="Calculation 55" xfId="34137"/>
    <cellStyle name="Calculation 55 2" xfId="34138"/>
    <cellStyle name="Calculation 56" xfId="34139"/>
    <cellStyle name="Calculation 56 2" xfId="34140"/>
    <cellStyle name="Calculation 57" xfId="34141"/>
    <cellStyle name="Calculation 57 2" xfId="34142"/>
    <cellStyle name="Calculation 58" xfId="34143"/>
    <cellStyle name="Calculation 58 2" xfId="34144"/>
    <cellStyle name="Calculation 59" xfId="34145"/>
    <cellStyle name="Calculation 59 2" xfId="34146"/>
    <cellStyle name="Calculation 6" xfId="7268"/>
    <cellStyle name="Calculation 6 2" xfId="8801"/>
    <cellStyle name="Calculation 6 2 2" xfId="11216"/>
    <cellStyle name="Calculation 6 2 3" xfId="34148"/>
    <cellStyle name="Calculation 6 3" xfId="8668"/>
    <cellStyle name="Calculation 6 4" xfId="34147"/>
    <cellStyle name="Calculation 60" xfId="34149"/>
    <cellStyle name="Calculation 60 2" xfId="34150"/>
    <cellStyle name="Calculation 61" xfId="34151"/>
    <cellStyle name="Calculation 61 2" xfId="34152"/>
    <cellStyle name="Calculation 62" xfId="34153"/>
    <cellStyle name="Calculation 62 2" xfId="34154"/>
    <cellStyle name="Calculation 63" xfId="34155"/>
    <cellStyle name="Calculation 63 2" xfId="34156"/>
    <cellStyle name="Calculation 64" xfId="34157"/>
    <cellStyle name="Calculation 64 2" xfId="34158"/>
    <cellStyle name="Calculation 65" xfId="34159"/>
    <cellStyle name="Calculation 65 2" xfId="34160"/>
    <cellStyle name="Calculation 66" xfId="34161"/>
    <cellStyle name="Calculation 66 2" xfId="34162"/>
    <cellStyle name="Calculation 67" xfId="34163"/>
    <cellStyle name="Calculation 67 2" xfId="34164"/>
    <cellStyle name="Calculation 68" xfId="34165"/>
    <cellStyle name="Calculation 68 2" xfId="34166"/>
    <cellStyle name="Calculation 69" xfId="34167"/>
    <cellStyle name="Calculation 69 2" xfId="34168"/>
    <cellStyle name="Calculation 7" xfId="7158"/>
    <cellStyle name="Calculation 7 2" xfId="8793"/>
    <cellStyle name="Calculation 7 2 2" xfId="11209"/>
    <cellStyle name="Calculation 7 2 3" xfId="34170"/>
    <cellStyle name="Calculation 7 3" xfId="8765"/>
    <cellStyle name="Calculation 7 4" xfId="34169"/>
    <cellStyle name="Calculation 70" xfId="34171"/>
    <cellStyle name="Calculation 70 2" xfId="34172"/>
    <cellStyle name="Calculation 71" xfId="34173"/>
    <cellStyle name="Calculation 71 2" xfId="34174"/>
    <cellStyle name="Calculation 72" xfId="34175"/>
    <cellStyle name="Calculation 72 2" xfId="34176"/>
    <cellStyle name="Calculation 73" xfId="34177"/>
    <cellStyle name="Calculation 73 2" xfId="34178"/>
    <cellStyle name="Calculation 74" xfId="34179"/>
    <cellStyle name="Calculation 74 2" xfId="34180"/>
    <cellStyle name="Calculation 75" xfId="34181"/>
    <cellStyle name="Calculation 75 2" xfId="34182"/>
    <cellStyle name="Calculation 76" xfId="34183"/>
    <cellStyle name="Calculation 76 2" xfId="34184"/>
    <cellStyle name="Calculation 77" xfId="34185"/>
    <cellStyle name="Calculation 77 2" xfId="34186"/>
    <cellStyle name="Calculation 78" xfId="34187"/>
    <cellStyle name="Calculation 78 2" xfId="34188"/>
    <cellStyle name="Calculation 79" xfId="34189"/>
    <cellStyle name="Calculation 79 2" xfId="34190"/>
    <cellStyle name="Calculation 8" xfId="7258"/>
    <cellStyle name="Calculation 8 2" xfId="8799"/>
    <cellStyle name="Calculation 8 2 2" xfId="11214"/>
    <cellStyle name="Calculation 8 2 3" xfId="34192"/>
    <cellStyle name="Calculation 8 3" xfId="8649"/>
    <cellStyle name="Calculation 8 4" xfId="34191"/>
    <cellStyle name="Calculation 80" xfId="34193"/>
    <cellStyle name="Calculation 80 2" xfId="34194"/>
    <cellStyle name="Calculation 81" xfId="34195"/>
    <cellStyle name="Calculation 81 2" xfId="34196"/>
    <cellStyle name="Calculation 82" xfId="34197"/>
    <cellStyle name="Calculation 82 2" xfId="34198"/>
    <cellStyle name="Calculation 83" xfId="34199"/>
    <cellStyle name="Calculation 83 2" xfId="34200"/>
    <cellStyle name="Calculation 84" xfId="34201"/>
    <cellStyle name="Calculation 84 2" xfId="34202"/>
    <cellStyle name="Calculation 85" xfId="34203"/>
    <cellStyle name="Calculation 85 2" xfId="34204"/>
    <cellStyle name="Calculation 86" xfId="34205"/>
    <cellStyle name="Calculation 86 2" xfId="34206"/>
    <cellStyle name="Calculation 87" xfId="34207"/>
    <cellStyle name="Calculation 87 2" xfId="34208"/>
    <cellStyle name="Calculation 88" xfId="34209"/>
    <cellStyle name="Calculation 88 2" xfId="34210"/>
    <cellStyle name="Calculation 89" xfId="34211"/>
    <cellStyle name="Calculation 89 2" xfId="34212"/>
    <cellStyle name="Calculation 9" xfId="7070"/>
    <cellStyle name="Calculation 9 2" xfId="8788"/>
    <cellStyle name="Calculation 9 2 2" xfId="11204"/>
    <cellStyle name="Calculation 9 2 3" xfId="34214"/>
    <cellStyle name="Calculation 9 3" xfId="8651"/>
    <cellStyle name="Calculation 9 4" xfId="34213"/>
    <cellStyle name="Calculation 90" xfId="34215"/>
    <cellStyle name="Calculation 90 2" xfId="34216"/>
    <cellStyle name="Calculation 91" xfId="34217"/>
    <cellStyle name="Calculation 91 2" xfId="34218"/>
    <cellStyle name="Calculation 92" xfId="34219"/>
    <cellStyle name="Calculation 92 2" xfId="34220"/>
    <cellStyle name="Calculation 93" xfId="34221"/>
    <cellStyle name="Calculation 93 2" xfId="34222"/>
    <cellStyle name="Calculation 94" xfId="34223"/>
    <cellStyle name="Calculation 94 2" xfId="34224"/>
    <cellStyle name="Calculation 95" xfId="34225"/>
    <cellStyle name="Calculation 95 2" xfId="34226"/>
    <cellStyle name="Calculation 96" xfId="34227"/>
    <cellStyle name="Calculation 96 2" xfId="34228"/>
    <cellStyle name="Calculation 97" xfId="34229"/>
    <cellStyle name="Calculation 97 2" xfId="34230"/>
    <cellStyle name="Calculation 98" xfId="34231"/>
    <cellStyle name="Calculation 98 2" xfId="34232"/>
    <cellStyle name="Calculation 99" xfId="34233"/>
    <cellStyle name="Calculation 99 2" xfId="34234"/>
    <cellStyle name="Cancel" xfId="902"/>
    <cellStyle name="Check Cell 10" xfId="7499"/>
    <cellStyle name="Check Cell 10 2" xfId="34236"/>
    <cellStyle name="Check Cell 10 3" xfId="34235"/>
    <cellStyle name="Check Cell 100" xfId="34237"/>
    <cellStyle name="Check Cell 100 2" xfId="34238"/>
    <cellStyle name="Check Cell 101" xfId="34239"/>
    <cellStyle name="Check Cell 101 2" xfId="34240"/>
    <cellStyle name="Check Cell 102" xfId="34241"/>
    <cellStyle name="Check Cell 102 2" xfId="34242"/>
    <cellStyle name="Check Cell 103" xfId="34243"/>
    <cellStyle name="Check Cell 103 2" xfId="34244"/>
    <cellStyle name="Check Cell 104" xfId="34245"/>
    <cellStyle name="Check Cell 104 2" xfId="34246"/>
    <cellStyle name="Check Cell 105" xfId="34247"/>
    <cellStyle name="Check Cell 105 2" xfId="34248"/>
    <cellStyle name="Check Cell 106" xfId="34249"/>
    <cellStyle name="Check Cell 106 2" xfId="34250"/>
    <cellStyle name="Check Cell 107" xfId="34251"/>
    <cellStyle name="Check Cell 107 2" xfId="34252"/>
    <cellStyle name="Check Cell 108" xfId="34253"/>
    <cellStyle name="Check Cell 108 2" xfId="34254"/>
    <cellStyle name="Check Cell 109" xfId="34255"/>
    <cellStyle name="Check Cell 109 2" xfId="34256"/>
    <cellStyle name="Check Cell 11" xfId="7185"/>
    <cellStyle name="Check Cell 11 2" xfId="34258"/>
    <cellStyle name="Check Cell 11 3" xfId="34257"/>
    <cellStyle name="Check Cell 110" xfId="34259"/>
    <cellStyle name="Check Cell 110 2" xfId="34260"/>
    <cellStyle name="Check Cell 111" xfId="34261"/>
    <cellStyle name="Check Cell 111 2" xfId="34262"/>
    <cellStyle name="Check Cell 112" xfId="34263"/>
    <cellStyle name="Check Cell 112 2" xfId="34264"/>
    <cellStyle name="Check Cell 113" xfId="34265"/>
    <cellStyle name="Check Cell 113 2" xfId="34266"/>
    <cellStyle name="Check Cell 114" xfId="34267"/>
    <cellStyle name="Check Cell 114 2" xfId="34268"/>
    <cellStyle name="Check Cell 115" xfId="34269"/>
    <cellStyle name="Check Cell 115 2" xfId="34270"/>
    <cellStyle name="Check Cell 116" xfId="34271"/>
    <cellStyle name="Check Cell 116 2" xfId="34272"/>
    <cellStyle name="Check Cell 117" xfId="34273"/>
    <cellStyle name="Check Cell 117 2" xfId="34274"/>
    <cellStyle name="Check Cell 118" xfId="34275"/>
    <cellStyle name="Check Cell 118 2" xfId="34276"/>
    <cellStyle name="Check Cell 119" xfId="34277"/>
    <cellStyle name="Check Cell 119 2" xfId="34278"/>
    <cellStyle name="Check Cell 12" xfId="7620"/>
    <cellStyle name="Check Cell 12 2" xfId="34280"/>
    <cellStyle name="Check Cell 12 3" xfId="34279"/>
    <cellStyle name="Check Cell 120" xfId="34281"/>
    <cellStyle name="Check Cell 120 2" xfId="34282"/>
    <cellStyle name="Check Cell 121" xfId="34283"/>
    <cellStyle name="Check Cell 121 2" xfId="34284"/>
    <cellStyle name="Check Cell 122" xfId="34285"/>
    <cellStyle name="Check Cell 122 2" xfId="34286"/>
    <cellStyle name="Check Cell 123" xfId="34287"/>
    <cellStyle name="Check Cell 123 2" xfId="34288"/>
    <cellStyle name="Check Cell 124" xfId="34289"/>
    <cellStyle name="Check Cell 124 2" xfId="34290"/>
    <cellStyle name="Check Cell 125" xfId="34291"/>
    <cellStyle name="Check Cell 125 2" xfId="34292"/>
    <cellStyle name="Check Cell 126" xfId="34293"/>
    <cellStyle name="Check Cell 126 2" xfId="34294"/>
    <cellStyle name="Check Cell 127" xfId="34295"/>
    <cellStyle name="Check Cell 127 2" xfId="34296"/>
    <cellStyle name="Check Cell 128" xfId="34297"/>
    <cellStyle name="Check Cell 128 2" xfId="34298"/>
    <cellStyle name="Check Cell 129" xfId="34299"/>
    <cellStyle name="Check Cell 129 2" xfId="34300"/>
    <cellStyle name="Check Cell 13" xfId="7701"/>
    <cellStyle name="Check Cell 13 2" xfId="34302"/>
    <cellStyle name="Check Cell 13 3" xfId="34301"/>
    <cellStyle name="Check Cell 130" xfId="34303"/>
    <cellStyle name="Check Cell 130 2" xfId="34304"/>
    <cellStyle name="Check Cell 131" xfId="34305"/>
    <cellStyle name="Check Cell 131 2" xfId="34306"/>
    <cellStyle name="Check Cell 132" xfId="34307"/>
    <cellStyle name="Check Cell 132 2" xfId="34308"/>
    <cellStyle name="Check Cell 133" xfId="34309"/>
    <cellStyle name="Check Cell 133 2" xfId="34310"/>
    <cellStyle name="Check Cell 134" xfId="34311"/>
    <cellStyle name="Check Cell 134 2" xfId="34312"/>
    <cellStyle name="Check Cell 135" xfId="34313"/>
    <cellStyle name="Check Cell 135 2" xfId="34314"/>
    <cellStyle name="Check Cell 136" xfId="34315"/>
    <cellStyle name="Check Cell 136 2" xfId="34316"/>
    <cellStyle name="Check Cell 137" xfId="34317"/>
    <cellStyle name="Check Cell 137 2" xfId="34318"/>
    <cellStyle name="Check Cell 138" xfId="34319"/>
    <cellStyle name="Check Cell 138 2" xfId="34320"/>
    <cellStyle name="Check Cell 139" xfId="34321"/>
    <cellStyle name="Check Cell 139 2" xfId="34322"/>
    <cellStyle name="Check Cell 14" xfId="34323"/>
    <cellStyle name="Check Cell 14 2" xfId="34324"/>
    <cellStyle name="Check Cell 140" xfId="34325"/>
    <cellStyle name="Check Cell 140 2" xfId="34326"/>
    <cellStyle name="Check Cell 141" xfId="34327"/>
    <cellStyle name="Check Cell 141 2" xfId="34328"/>
    <cellStyle name="Check Cell 142" xfId="34329"/>
    <cellStyle name="Check Cell 142 2" xfId="34330"/>
    <cellStyle name="Check Cell 143" xfId="34331"/>
    <cellStyle name="Check Cell 143 2" xfId="34332"/>
    <cellStyle name="Check Cell 144" xfId="34333"/>
    <cellStyle name="Check Cell 144 2" xfId="34334"/>
    <cellStyle name="Check Cell 145" xfId="34335"/>
    <cellStyle name="Check Cell 145 2" xfId="34336"/>
    <cellStyle name="Check Cell 146" xfId="34337"/>
    <cellStyle name="Check Cell 146 2" xfId="34338"/>
    <cellStyle name="Check Cell 147" xfId="34339"/>
    <cellStyle name="Check Cell 147 2" xfId="34340"/>
    <cellStyle name="Check Cell 148" xfId="34341"/>
    <cellStyle name="Check Cell 148 2" xfId="34342"/>
    <cellStyle name="Check Cell 149" xfId="34343"/>
    <cellStyle name="Check Cell 149 2" xfId="34344"/>
    <cellStyle name="Check Cell 15" xfId="34345"/>
    <cellStyle name="Check Cell 15 2" xfId="34346"/>
    <cellStyle name="Check Cell 150" xfId="34347"/>
    <cellStyle name="Check Cell 150 2" xfId="34348"/>
    <cellStyle name="Check Cell 151" xfId="34349"/>
    <cellStyle name="Check Cell 151 2" xfId="34350"/>
    <cellStyle name="Check Cell 152" xfId="34351"/>
    <cellStyle name="Check Cell 152 2" xfId="34352"/>
    <cellStyle name="Check Cell 153" xfId="34353"/>
    <cellStyle name="Check Cell 153 2" xfId="34354"/>
    <cellStyle name="Check Cell 154" xfId="34355"/>
    <cellStyle name="Check Cell 154 2" xfId="34356"/>
    <cellStyle name="Check Cell 155" xfId="34357"/>
    <cellStyle name="Check Cell 155 2" xfId="34358"/>
    <cellStyle name="Check Cell 156" xfId="34359"/>
    <cellStyle name="Check Cell 156 2" xfId="34360"/>
    <cellStyle name="Check Cell 157" xfId="34361"/>
    <cellStyle name="Check Cell 157 2" xfId="34362"/>
    <cellStyle name="Check Cell 158" xfId="34363"/>
    <cellStyle name="Check Cell 158 2" xfId="34364"/>
    <cellStyle name="Check Cell 159" xfId="34365"/>
    <cellStyle name="Check Cell 159 2" xfId="34366"/>
    <cellStyle name="Check Cell 16" xfId="34367"/>
    <cellStyle name="Check Cell 16 2" xfId="34368"/>
    <cellStyle name="Check Cell 160" xfId="34369"/>
    <cellStyle name="Check Cell 160 2" xfId="34370"/>
    <cellStyle name="Check Cell 161" xfId="34371"/>
    <cellStyle name="Check Cell 161 2" xfId="34372"/>
    <cellStyle name="Check Cell 162" xfId="34373"/>
    <cellStyle name="Check Cell 162 2" xfId="34374"/>
    <cellStyle name="Check Cell 163" xfId="34375"/>
    <cellStyle name="Check Cell 163 2" xfId="34376"/>
    <cellStyle name="Check Cell 164" xfId="34377"/>
    <cellStyle name="Check Cell 164 2" xfId="34378"/>
    <cellStyle name="Check Cell 165" xfId="34379"/>
    <cellStyle name="Check Cell 165 2" xfId="34380"/>
    <cellStyle name="Check Cell 166" xfId="34381"/>
    <cellStyle name="Check Cell 166 2" xfId="34382"/>
    <cellStyle name="Check Cell 167" xfId="34383"/>
    <cellStyle name="Check Cell 167 2" xfId="34384"/>
    <cellStyle name="Check Cell 168" xfId="34385"/>
    <cellStyle name="Check Cell 168 2" xfId="34386"/>
    <cellStyle name="Check Cell 169" xfId="34387"/>
    <cellStyle name="Check Cell 169 2" xfId="34388"/>
    <cellStyle name="Check Cell 17" xfId="34389"/>
    <cellStyle name="Check Cell 17 2" xfId="34390"/>
    <cellStyle name="Check Cell 170" xfId="34391"/>
    <cellStyle name="Check Cell 170 2" xfId="34392"/>
    <cellStyle name="Check Cell 171" xfId="34393"/>
    <cellStyle name="Check Cell 171 2" xfId="34394"/>
    <cellStyle name="Check Cell 172" xfId="34395"/>
    <cellStyle name="Check Cell 172 2" xfId="34396"/>
    <cellStyle name="Check Cell 173" xfId="34397"/>
    <cellStyle name="Check Cell 173 2" xfId="34398"/>
    <cellStyle name="Check Cell 174" xfId="34399"/>
    <cellStyle name="Check Cell 174 2" xfId="34400"/>
    <cellStyle name="Check Cell 175" xfId="34401"/>
    <cellStyle name="Check Cell 175 2" xfId="34402"/>
    <cellStyle name="Check Cell 176" xfId="34403"/>
    <cellStyle name="Check Cell 176 2" xfId="34404"/>
    <cellStyle name="Check Cell 177" xfId="34405"/>
    <cellStyle name="Check Cell 177 2" xfId="34406"/>
    <cellStyle name="Check Cell 178" xfId="34407"/>
    <cellStyle name="Check Cell 178 2" xfId="34408"/>
    <cellStyle name="Check Cell 179" xfId="34409"/>
    <cellStyle name="Check Cell 179 2" xfId="34410"/>
    <cellStyle name="Check Cell 18" xfId="34411"/>
    <cellStyle name="Check Cell 18 2" xfId="34412"/>
    <cellStyle name="Check Cell 180" xfId="34413"/>
    <cellStyle name="Check Cell 180 2" xfId="34414"/>
    <cellStyle name="Check Cell 181" xfId="34415"/>
    <cellStyle name="Check Cell 181 2" xfId="34416"/>
    <cellStyle name="Check Cell 182" xfId="34417"/>
    <cellStyle name="Check Cell 182 2" xfId="34418"/>
    <cellStyle name="Check Cell 183" xfId="34419"/>
    <cellStyle name="Check Cell 183 2" xfId="34420"/>
    <cellStyle name="Check Cell 184" xfId="34421"/>
    <cellStyle name="Check Cell 184 2" xfId="34422"/>
    <cellStyle name="Check Cell 185" xfId="34423"/>
    <cellStyle name="Check Cell 185 2" xfId="34424"/>
    <cellStyle name="Check Cell 186" xfId="34425"/>
    <cellStyle name="Check Cell 186 2" xfId="34426"/>
    <cellStyle name="Check Cell 187" xfId="34427"/>
    <cellStyle name="Check Cell 187 2" xfId="34428"/>
    <cellStyle name="Check Cell 188" xfId="34429"/>
    <cellStyle name="Check Cell 188 2" xfId="34430"/>
    <cellStyle name="Check Cell 189" xfId="34431"/>
    <cellStyle name="Check Cell 189 2" xfId="34432"/>
    <cellStyle name="Check Cell 19" xfId="34433"/>
    <cellStyle name="Check Cell 19 2" xfId="34434"/>
    <cellStyle name="Check Cell 190" xfId="34435"/>
    <cellStyle name="Check Cell 190 2" xfId="34436"/>
    <cellStyle name="Check Cell 191" xfId="34437"/>
    <cellStyle name="Check Cell 191 2" xfId="34438"/>
    <cellStyle name="Check Cell 192" xfId="34439"/>
    <cellStyle name="Check Cell 192 2" xfId="34440"/>
    <cellStyle name="Check Cell 193" xfId="34441"/>
    <cellStyle name="Check Cell 194" xfId="34442"/>
    <cellStyle name="Check Cell 195" xfId="34443"/>
    <cellStyle name="Check Cell 196" xfId="34444"/>
    <cellStyle name="Check Cell 197" xfId="34445"/>
    <cellStyle name="Check Cell 198" xfId="34446"/>
    <cellStyle name="Check Cell 199" xfId="34447"/>
    <cellStyle name="Check Cell 2" xfId="185"/>
    <cellStyle name="Check Cell 2 10" xfId="7219"/>
    <cellStyle name="Check Cell 2 11" xfId="7572"/>
    <cellStyle name="Check Cell 2 12" xfId="7395"/>
    <cellStyle name="Check Cell 2 13" xfId="9962"/>
    <cellStyle name="Check Cell 2 2" xfId="778"/>
    <cellStyle name="Check Cell 2 2 2" xfId="901"/>
    <cellStyle name="Check Cell 2 3" xfId="1074"/>
    <cellStyle name="Check Cell 2 4" xfId="7346"/>
    <cellStyle name="Check Cell 2 5" xfId="7071"/>
    <cellStyle name="Check Cell 2 6" xfId="7406"/>
    <cellStyle name="Check Cell 2 7" xfId="7664"/>
    <cellStyle name="Check Cell 2 8" xfId="6962"/>
    <cellStyle name="Check Cell 2 9" xfId="7045"/>
    <cellStyle name="Check Cell 20" xfId="34448"/>
    <cellStyle name="Check Cell 20 2" xfId="34449"/>
    <cellStyle name="Check Cell 200" xfId="34450"/>
    <cellStyle name="Check Cell 201" xfId="34451"/>
    <cellStyle name="Check Cell 202" xfId="34452"/>
    <cellStyle name="Check Cell 203" xfId="34453"/>
    <cellStyle name="Check Cell 204" xfId="34454"/>
    <cellStyle name="Check Cell 205" xfId="34455"/>
    <cellStyle name="Check Cell 206" xfId="34456"/>
    <cellStyle name="Check Cell 207" xfId="34457"/>
    <cellStyle name="Check Cell 208" xfId="34458"/>
    <cellStyle name="Check Cell 209" xfId="34459"/>
    <cellStyle name="Check Cell 21" xfId="34460"/>
    <cellStyle name="Check Cell 21 2" xfId="34461"/>
    <cellStyle name="Check Cell 210" xfId="34462"/>
    <cellStyle name="Check Cell 211" xfId="34463"/>
    <cellStyle name="Check Cell 212" xfId="34464"/>
    <cellStyle name="Check Cell 213" xfId="34465"/>
    <cellStyle name="Check Cell 214" xfId="34466"/>
    <cellStyle name="Check Cell 215" xfId="34467"/>
    <cellStyle name="Check Cell 216" xfId="34468"/>
    <cellStyle name="Check Cell 217" xfId="34469"/>
    <cellStyle name="Check Cell 218" xfId="34470"/>
    <cellStyle name="Check Cell 219" xfId="34471"/>
    <cellStyle name="Check Cell 22" xfId="34472"/>
    <cellStyle name="Check Cell 22 2" xfId="34473"/>
    <cellStyle name="Check Cell 220" xfId="34474"/>
    <cellStyle name="Check Cell 221" xfId="34475"/>
    <cellStyle name="Check Cell 222" xfId="34476"/>
    <cellStyle name="Check Cell 223" xfId="34477"/>
    <cellStyle name="Check Cell 224" xfId="34478"/>
    <cellStyle name="Check Cell 225" xfId="34479"/>
    <cellStyle name="Check Cell 226" xfId="34480"/>
    <cellStyle name="Check Cell 227" xfId="34481"/>
    <cellStyle name="Check Cell 228" xfId="34482"/>
    <cellStyle name="Check Cell 229" xfId="34483"/>
    <cellStyle name="Check Cell 23" xfId="34484"/>
    <cellStyle name="Check Cell 23 2" xfId="34485"/>
    <cellStyle name="Check Cell 230" xfId="34486"/>
    <cellStyle name="Check Cell 231" xfId="34487"/>
    <cellStyle name="Check Cell 232" xfId="34488"/>
    <cellStyle name="Check Cell 233" xfId="34489"/>
    <cellStyle name="Check Cell 234" xfId="34490"/>
    <cellStyle name="Check Cell 235" xfId="34491"/>
    <cellStyle name="Check Cell 236" xfId="34492"/>
    <cellStyle name="Check Cell 237" xfId="34493"/>
    <cellStyle name="Check Cell 238" xfId="34494"/>
    <cellStyle name="Check Cell 239" xfId="34495"/>
    <cellStyle name="Check Cell 24" xfId="34496"/>
    <cellStyle name="Check Cell 24 2" xfId="34497"/>
    <cellStyle name="Check Cell 240" xfId="34498"/>
    <cellStyle name="Check Cell 241" xfId="34499"/>
    <cellStyle name="Check Cell 242" xfId="34500"/>
    <cellStyle name="Check Cell 243" xfId="34501"/>
    <cellStyle name="Check Cell 244" xfId="34502"/>
    <cellStyle name="Check Cell 245" xfId="34503"/>
    <cellStyle name="Check Cell 246" xfId="34504"/>
    <cellStyle name="Check Cell 247" xfId="34505"/>
    <cellStyle name="Check Cell 248" xfId="34506"/>
    <cellStyle name="Check Cell 249" xfId="34507"/>
    <cellStyle name="Check Cell 25" xfId="34508"/>
    <cellStyle name="Check Cell 25 2" xfId="34509"/>
    <cellStyle name="Check Cell 250" xfId="34510"/>
    <cellStyle name="Check Cell 251" xfId="34511"/>
    <cellStyle name="Check Cell 252" xfId="34512"/>
    <cellStyle name="Check Cell 253" xfId="34513"/>
    <cellStyle name="Check Cell 254" xfId="34514"/>
    <cellStyle name="Check Cell 255" xfId="34515"/>
    <cellStyle name="Check Cell 256" xfId="34516"/>
    <cellStyle name="Check Cell 257" xfId="34517"/>
    <cellStyle name="Check Cell 26" xfId="34518"/>
    <cellStyle name="Check Cell 26 2" xfId="34519"/>
    <cellStyle name="Check Cell 27" xfId="34520"/>
    <cellStyle name="Check Cell 27 2" xfId="34521"/>
    <cellStyle name="Check Cell 28" xfId="34522"/>
    <cellStyle name="Check Cell 28 2" xfId="34523"/>
    <cellStyle name="Check Cell 29" xfId="34524"/>
    <cellStyle name="Check Cell 29 2" xfId="34525"/>
    <cellStyle name="Check Cell 3" xfId="779"/>
    <cellStyle name="Check Cell 3 2" xfId="900"/>
    <cellStyle name="Check Cell 3 3" xfId="14981"/>
    <cellStyle name="Check Cell 30" xfId="34526"/>
    <cellStyle name="Check Cell 30 2" xfId="34527"/>
    <cellStyle name="Check Cell 31" xfId="34528"/>
    <cellStyle name="Check Cell 31 2" xfId="34529"/>
    <cellStyle name="Check Cell 32" xfId="34530"/>
    <cellStyle name="Check Cell 32 2" xfId="34531"/>
    <cellStyle name="Check Cell 33" xfId="34532"/>
    <cellStyle name="Check Cell 33 2" xfId="34533"/>
    <cellStyle name="Check Cell 34" xfId="34534"/>
    <cellStyle name="Check Cell 34 2" xfId="34535"/>
    <cellStyle name="Check Cell 35" xfId="34536"/>
    <cellStyle name="Check Cell 35 2" xfId="34537"/>
    <cellStyle name="Check Cell 36" xfId="34538"/>
    <cellStyle name="Check Cell 36 2" xfId="34539"/>
    <cellStyle name="Check Cell 37" xfId="34540"/>
    <cellStyle name="Check Cell 37 2" xfId="34541"/>
    <cellStyle name="Check Cell 38" xfId="34542"/>
    <cellStyle name="Check Cell 38 2" xfId="34543"/>
    <cellStyle name="Check Cell 39" xfId="34544"/>
    <cellStyle name="Check Cell 39 2" xfId="34545"/>
    <cellStyle name="Check Cell 4" xfId="692"/>
    <cellStyle name="Check Cell 4 2" xfId="979"/>
    <cellStyle name="Check Cell 4 2 2" xfId="34546"/>
    <cellStyle name="Check Cell 4 3" xfId="11783"/>
    <cellStyle name="Check Cell 40" xfId="34547"/>
    <cellStyle name="Check Cell 40 2" xfId="34548"/>
    <cellStyle name="Check Cell 41" xfId="34549"/>
    <cellStyle name="Check Cell 41 2" xfId="34550"/>
    <cellStyle name="Check Cell 42" xfId="34551"/>
    <cellStyle name="Check Cell 42 2" xfId="34552"/>
    <cellStyle name="Check Cell 43" xfId="34553"/>
    <cellStyle name="Check Cell 43 2" xfId="34554"/>
    <cellStyle name="Check Cell 44" xfId="34555"/>
    <cellStyle name="Check Cell 44 2" xfId="34556"/>
    <cellStyle name="Check Cell 45" xfId="34557"/>
    <cellStyle name="Check Cell 45 2" xfId="34558"/>
    <cellStyle name="Check Cell 46" xfId="34559"/>
    <cellStyle name="Check Cell 46 2" xfId="34560"/>
    <cellStyle name="Check Cell 47" xfId="34561"/>
    <cellStyle name="Check Cell 47 2" xfId="34562"/>
    <cellStyle name="Check Cell 48" xfId="34563"/>
    <cellStyle name="Check Cell 48 2" xfId="34564"/>
    <cellStyle name="Check Cell 49" xfId="34565"/>
    <cellStyle name="Check Cell 49 2" xfId="34566"/>
    <cellStyle name="Check Cell 5" xfId="7483"/>
    <cellStyle name="Check Cell 5 2" xfId="34568"/>
    <cellStyle name="Check Cell 5 3" xfId="34567"/>
    <cellStyle name="Check Cell 50" xfId="34569"/>
    <cellStyle name="Check Cell 50 2" xfId="34570"/>
    <cellStyle name="Check Cell 51" xfId="34571"/>
    <cellStyle name="Check Cell 51 2" xfId="34572"/>
    <cellStyle name="Check Cell 52" xfId="34573"/>
    <cellStyle name="Check Cell 52 2" xfId="34574"/>
    <cellStyle name="Check Cell 53" xfId="34575"/>
    <cellStyle name="Check Cell 53 2" xfId="34576"/>
    <cellStyle name="Check Cell 54" xfId="34577"/>
    <cellStyle name="Check Cell 54 2" xfId="34578"/>
    <cellStyle name="Check Cell 55" xfId="34579"/>
    <cellStyle name="Check Cell 55 2" xfId="34580"/>
    <cellStyle name="Check Cell 56" xfId="34581"/>
    <cellStyle name="Check Cell 56 2" xfId="34582"/>
    <cellStyle name="Check Cell 57" xfId="34583"/>
    <cellStyle name="Check Cell 57 2" xfId="34584"/>
    <cellStyle name="Check Cell 58" xfId="34585"/>
    <cellStyle name="Check Cell 58 2" xfId="34586"/>
    <cellStyle name="Check Cell 59" xfId="34587"/>
    <cellStyle name="Check Cell 59 2" xfId="34588"/>
    <cellStyle name="Check Cell 6" xfId="7608"/>
    <cellStyle name="Check Cell 6 2" xfId="34590"/>
    <cellStyle name="Check Cell 6 3" xfId="34589"/>
    <cellStyle name="Check Cell 60" xfId="34591"/>
    <cellStyle name="Check Cell 60 2" xfId="34592"/>
    <cellStyle name="Check Cell 61" xfId="34593"/>
    <cellStyle name="Check Cell 61 2" xfId="34594"/>
    <cellStyle name="Check Cell 62" xfId="34595"/>
    <cellStyle name="Check Cell 62 2" xfId="34596"/>
    <cellStyle name="Check Cell 63" xfId="34597"/>
    <cellStyle name="Check Cell 63 2" xfId="34598"/>
    <cellStyle name="Check Cell 64" xfId="34599"/>
    <cellStyle name="Check Cell 64 2" xfId="34600"/>
    <cellStyle name="Check Cell 65" xfId="34601"/>
    <cellStyle name="Check Cell 65 2" xfId="34602"/>
    <cellStyle name="Check Cell 66" xfId="34603"/>
    <cellStyle name="Check Cell 66 2" xfId="34604"/>
    <cellStyle name="Check Cell 67" xfId="34605"/>
    <cellStyle name="Check Cell 67 2" xfId="34606"/>
    <cellStyle name="Check Cell 68" xfId="34607"/>
    <cellStyle name="Check Cell 68 2" xfId="34608"/>
    <cellStyle name="Check Cell 69" xfId="34609"/>
    <cellStyle name="Check Cell 69 2" xfId="34610"/>
    <cellStyle name="Check Cell 7" xfId="7077"/>
    <cellStyle name="Check Cell 7 2" xfId="34612"/>
    <cellStyle name="Check Cell 7 3" xfId="34611"/>
    <cellStyle name="Check Cell 70" xfId="34613"/>
    <cellStyle name="Check Cell 70 2" xfId="34614"/>
    <cellStyle name="Check Cell 71" xfId="34615"/>
    <cellStyle name="Check Cell 71 2" xfId="34616"/>
    <cellStyle name="Check Cell 72" xfId="34617"/>
    <cellStyle name="Check Cell 72 2" xfId="34618"/>
    <cellStyle name="Check Cell 73" xfId="34619"/>
    <cellStyle name="Check Cell 73 2" xfId="34620"/>
    <cellStyle name="Check Cell 74" xfId="34621"/>
    <cellStyle name="Check Cell 74 2" xfId="34622"/>
    <cellStyle name="Check Cell 75" xfId="34623"/>
    <cellStyle name="Check Cell 75 2" xfId="34624"/>
    <cellStyle name="Check Cell 76" xfId="34625"/>
    <cellStyle name="Check Cell 76 2" xfId="34626"/>
    <cellStyle name="Check Cell 77" xfId="34627"/>
    <cellStyle name="Check Cell 77 2" xfId="34628"/>
    <cellStyle name="Check Cell 78" xfId="34629"/>
    <cellStyle name="Check Cell 78 2" xfId="34630"/>
    <cellStyle name="Check Cell 79" xfId="34631"/>
    <cellStyle name="Check Cell 79 2" xfId="34632"/>
    <cellStyle name="Check Cell 8" xfId="7541"/>
    <cellStyle name="Check Cell 8 2" xfId="34634"/>
    <cellStyle name="Check Cell 8 3" xfId="34633"/>
    <cellStyle name="Check Cell 80" xfId="34635"/>
    <cellStyle name="Check Cell 80 2" xfId="34636"/>
    <cellStyle name="Check Cell 81" xfId="34637"/>
    <cellStyle name="Check Cell 81 2" xfId="34638"/>
    <cellStyle name="Check Cell 82" xfId="34639"/>
    <cellStyle name="Check Cell 82 2" xfId="34640"/>
    <cellStyle name="Check Cell 83" xfId="34641"/>
    <cellStyle name="Check Cell 83 2" xfId="34642"/>
    <cellStyle name="Check Cell 84" xfId="34643"/>
    <cellStyle name="Check Cell 84 2" xfId="34644"/>
    <cellStyle name="Check Cell 85" xfId="34645"/>
    <cellStyle name="Check Cell 85 2" xfId="34646"/>
    <cellStyle name="Check Cell 86" xfId="34647"/>
    <cellStyle name="Check Cell 86 2" xfId="34648"/>
    <cellStyle name="Check Cell 87" xfId="34649"/>
    <cellStyle name="Check Cell 87 2" xfId="34650"/>
    <cellStyle name="Check Cell 88" xfId="34651"/>
    <cellStyle name="Check Cell 88 2" xfId="34652"/>
    <cellStyle name="Check Cell 89" xfId="34653"/>
    <cellStyle name="Check Cell 89 2" xfId="34654"/>
    <cellStyle name="Check Cell 9" xfId="6860"/>
    <cellStyle name="Check Cell 9 2" xfId="34656"/>
    <cellStyle name="Check Cell 9 3" xfId="34655"/>
    <cellStyle name="Check Cell 90" xfId="34657"/>
    <cellStyle name="Check Cell 90 2" xfId="34658"/>
    <cellStyle name="Check Cell 91" xfId="34659"/>
    <cellStyle name="Check Cell 91 2" xfId="34660"/>
    <cellStyle name="Check Cell 92" xfId="34661"/>
    <cellStyle name="Check Cell 92 2" xfId="34662"/>
    <cellStyle name="Check Cell 93" xfId="34663"/>
    <cellStyle name="Check Cell 93 2" xfId="34664"/>
    <cellStyle name="Check Cell 94" xfId="34665"/>
    <cellStyle name="Check Cell 94 2" xfId="34666"/>
    <cellStyle name="Check Cell 95" xfId="34667"/>
    <cellStyle name="Check Cell 95 2" xfId="34668"/>
    <cellStyle name="Check Cell 96" xfId="34669"/>
    <cellStyle name="Check Cell 96 2" xfId="34670"/>
    <cellStyle name="Check Cell 97" xfId="34671"/>
    <cellStyle name="Check Cell 97 2" xfId="34672"/>
    <cellStyle name="Check Cell 98" xfId="34673"/>
    <cellStyle name="Check Cell 98 2" xfId="34674"/>
    <cellStyle name="Check Cell 99" xfId="34675"/>
    <cellStyle name="Check Cell 99 2" xfId="34676"/>
    <cellStyle name="CheckCell" xfId="12001"/>
    <cellStyle name="Co. Names" xfId="15326"/>
    <cellStyle name="Column total in dollars" xfId="38"/>
    <cellStyle name="Column total in dollars 2" xfId="186"/>
    <cellStyle name="Column total in dollars 2 10" xfId="3371"/>
    <cellStyle name="Column total in dollars 2 11" xfId="4440"/>
    <cellStyle name="Column total in dollars 2 12" xfId="5318"/>
    <cellStyle name="Column total in dollars 2 13" xfId="14983"/>
    <cellStyle name="Column total in dollars 2 2" xfId="1100"/>
    <cellStyle name="Column total in dollars 2 3" xfId="1091"/>
    <cellStyle name="Column total in dollars 2 4" xfId="1752"/>
    <cellStyle name="Column total in dollars 2 5" xfId="1847"/>
    <cellStyle name="Column total in dollars 2 6" xfId="1863"/>
    <cellStyle name="Column total in dollars 2 7" xfId="2027"/>
    <cellStyle name="Column total in dollars 2 8" xfId="2163"/>
    <cellStyle name="Column total in dollars 2 9" xfId="2679"/>
    <cellStyle name="Column total in dollars 3" xfId="187"/>
    <cellStyle name="Comma" xfId="1" builtinId="3"/>
    <cellStyle name="Comma  - Style1" xfId="39"/>
    <cellStyle name="Comma  - Style1 2" xfId="188"/>
    <cellStyle name="Comma  - Style1 2 2" xfId="14986"/>
    <cellStyle name="Comma  - Style1 3" xfId="189"/>
    <cellStyle name="Comma  - Style1 3 2" xfId="14988"/>
    <cellStyle name="Comma  - Style1 4" xfId="14707"/>
    <cellStyle name="Comma  - Style1 4 2" xfId="14990"/>
    <cellStyle name="Comma  - Style1 4 3" xfId="14989"/>
    <cellStyle name="Comma  - Style1 5" xfId="14991"/>
    <cellStyle name="Comma  - Style1 5 2" xfId="14992"/>
    <cellStyle name="Comma  - Style1 6" xfId="14993"/>
    <cellStyle name="Comma  - Style2" xfId="40"/>
    <cellStyle name="Comma  - Style2 2" xfId="190"/>
    <cellStyle name="Comma  - Style2 2 2" xfId="14996"/>
    <cellStyle name="Comma  - Style2 3" xfId="191"/>
    <cellStyle name="Comma  - Style2 3 2" xfId="14998"/>
    <cellStyle name="Comma  - Style2 4" xfId="14708"/>
    <cellStyle name="Comma  - Style2 4 2" xfId="15000"/>
    <cellStyle name="Comma  - Style2 4 3" xfId="14999"/>
    <cellStyle name="Comma  - Style2 5" xfId="15001"/>
    <cellStyle name="Comma  - Style2 5 2" xfId="15002"/>
    <cellStyle name="Comma  - Style2 6" xfId="15003"/>
    <cellStyle name="Comma  - Style3" xfId="41"/>
    <cellStyle name="Comma  - Style3 2" xfId="192"/>
    <cellStyle name="Comma  - Style3 2 2" xfId="15005"/>
    <cellStyle name="Comma  - Style3 3" xfId="193"/>
    <cellStyle name="Comma  - Style3 3 2" xfId="15006"/>
    <cellStyle name="Comma  - Style3 4" xfId="14709"/>
    <cellStyle name="Comma  - Style3 4 2" xfId="15008"/>
    <cellStyle name="Comma  - Style3 4 3" xfId="15007"/>
    <cellStyle name="Comma  - Style3 5" xfId="15009"/>
    <cellStyle name="Comma  - Style3 5 2" xfId="15010"/>
    <cellStyle name="Comma  - Style3 6" xfId="15011"/>
    <cellStyle name="Comma  - Style4" xfId="42"/>
    <cellStyle name="Comma  - Style4 2" xfId="194"/>
    <cellStyle name="Comma  - Style4 2 2" xfId="15012"/>
    <cellStyle name="Comma  - Style4 3" xfId="195"/>
    <cellStyle name="Comma  - Style4 3 2" xfId="15014"/>
    <cellStyle name="Comma  - Style4 4" xfId="14710"/>
    <cellStyle name="Comma  - Style4 4 2" xfId="15016"/>
    <cellStyle name="Comma  - Style4 4 3" xfId="15015"/>
    <cellStyle name="Comma  - Style4 5" xfId="15017"/>
    <cellStyle name="Comma  - Style4 5 2" xfId="15018"/>
    <cellStyle name="Comma  - Style4 6" xfId="15019"/>
    <cellStyle name="Comma  - Style5" xfId="43"/>
    <cellStyle name="Comma  - Style5 2" xfId="196"/>
    <cellStyle name="Comma  - Style5 2 2" xfId="15022"/>
    <cellStyle name="Comma  - Style5 3" xfId="197"/>
    <cellStyle name="Comma  - Style5 3 2" xfId="15024"/>
    <cellStyle name="Comma  - Style5 4" xfId="14711"/>
    <cellStyle name="Comma  - Style5 4 2" xfId="15026"/>
    <cellStyle name="Comma  - Style5 4 3" xfId="15025"/>
    <cellStyle name="Comma  - Style5 5" xfId="15027"/>
    <cellStyle name="Comma  - Style5 5 2" xfId="15028"/>
    <cellStyle name="Comma  - Style5 6" xfId="15029"/>
    <cellStyle name="Comma  - Style6" xfId="44"/>
    <cellStyle name="Comma  - Style6 2" xfId="198"/>
    <cellStyle name="Comma  - Style6 2 2" xfId="15031"/>
    <cellStyle name="Comma  - Style6 3" xfId="199"/>
    <cellStyle name="Comma  - Style6 3 2" xfId="15032"/>
    <cellStyle name="Comma  - Style6 4" xfId="14712"/>
    <cellStyle name="Comma  - Style6 4 2" xfId="15034"/>
    <cellStyle name="Comma  - Style6 4 3" xfId="15033"/>
    <cellStyle name="Comma  - Style6 5" xfId="15035"/>
    <cellStyle name="Comma  - Style6 5 2" xfId="15036"/>
    <cellStyle name="Comma  - Style6 6" xfId="15037"/>
    <cellStyle name="Comma  - Style7" xfId="45"/>
    <cellStyle name="Comma  - Style7 2" xfId="200"/>
    <cellStyle name="Comma  - Style7 2 2" xfId="15040"/>
    <cellStyle name="Comma  - Style7 3" xfId="201"/>
    <cellStyle name="Comma  - Style7 3 2" xfId="15042"/>
    <cellStyle name="Comma  - Style7 4" xfId="14713"/>
    <cellStyle name="Comma  - Style7 4 2" xfId="15044"/>
    <cellStyle name="Comma  - Style7 4 3" xfId="15043"/>
    <cellStyle name="Comma  - Style7 5" xfId="15045"/>
    <cellStyle name="Comma  - Style7 5 2" xfId="15046"/>
    <cellStyle name="Comma  - Style7 6" xfId="15047"/>
    <cellStyle name="Comma  - Style8" xfId="46"/>
    <cellStyle name="Comma  - Style8 2" xfId="202"/>
    <cellStyle name="Comma  - Style8 2 2" xfId="15048"/>
    <cellStyle name="Comma  - Style8 3" xfId="203"/>
    <cellStyle name="Comma  - Style8 3 2" xfId="15049"/>
    <cellStyle name="Comma  - Style8 4" xfId="14714"/>
    <cellStyle name="Comma  - Style8 4 2" xfId="15051"/>
    <cellStyle name="Comma  - Style8 4 3" xfId="15050"/>
    <cellStyle name="Comma  - Style8 5" xfId="15052"/>
    <cellStyle name="Comma  - Style8 5 2" xfId="15053"/>
    <cellStyle name="Comma  - Style8 6" xfId="15054"/>
    <cellStyle name="Comma (0)" xfId="47"/>
    <cellStyle name="Comma [0] 2" xfId="48"/>
    <cellStyle name="Comma [0] 2 2" xfId="204"/>
    <cellStyle name="Comma [0] 2 2 2" xfId="15055"/>
    <cellStyle name="Comma [0] 2 3" xfId="42476"/>
    <cellStyle name="Comma [0] 3" xfId="9927"/>
    <cellStyle name="Comma [0] 3 2" xfId="42877"/>
    <cellStyle name="Comma [0] 4" xfId="42475"/>
    <cellStyle name="Comma [1]" xfId="15327"/>
    <cellStyle name="Comma [2]" xfId="15328"/>
    <cellStyle name="Comma [3]" xfId="15329"/>
    <cellStyle name="Comma 10" xfId="829"/>
    <cellStyle name="Comma 10 2" xfId="12002"/>
    <cellStyle name="Comma 10 2 2" xfId="34677"/>
    <cellStyle name="Comma 10 3" xfId="15056"/>
    <cellStyle name="Comma 10 3 2" xfId="34678"/>
    <cellStyle name="Comma 10 4" xfId="15330"/>
    <cellStyle name="Comma 10 5" xfId="42876"/>
    <cellStyle name="Comma 100" xfId="42567"/>
    <cellStyle name="Comma 101" xfId="42572"/>
    <cellStyle name="Comma 102" xfId="42560"/>
    <cellStyle name="Comma 103" xfId="42580"/>
    <cellStyle name="Comma 104" xfId="42576"/>
    <cellStyle name="Comma 105" xfId="42586"/>
    <cellStyle name="Comma 106" xfId="42587"/>
    <cellStyle name="Comma 107" xfId="42625"/>
    <cellStyle name="Comma 108" xfId="42631"/>
    <cellStyle name="Comma 109" xfId="42633"/>
    <cellStyle name="Comma 11" xfId="842"/>
    <cellStyle name="Comma 11 2" xfId="12004"/>
    <cellStyle name="Comma 11 2 2" xfId="34680"/>
    <cellStyle name="Comma 11 3" xfId="12003"/>
    <cellStyle name="Comma 11 3 2" xfId="34681"/>
    <cellStyle name="Comma 11 4" xfId="14888"/>
    <cellStyle name="Comma 11 5" xfId="34679"/>
    <cellStyle name="Comma 110" xfId="42645"/>
    <cellStyle name="Comma 111" xfId="42750"/>
    <cellStyle name="Comma 112" xfId="42771"/>
    <cellStyle name="Comma 113" xfId="42775"/>
    <cellStyle name="Comma 114" xfId="42780"/>
    <cellStyle name="Comma 115" xfId="42784"/>
    <cellStyle name="Comma 116" xfId="42787"/>
    <cellStyle name="Comma 117" xfId="42790"/>
    <cellStyle name="Comma 118" xfId="42795"/>
    <cellStyle name="Comma 119" xfId="42799"/>
    <cellStyle name="Comma 12" xfId="908"/>
    <cellStyle name="Comma 12 2" xfId="11930"/>
    <cellStyle name="Comma 12 2 2" xfId="34683"/>
    <cellStyle name="Comma 12 3" xfId="34684"/>
    <cellStyle name="Comma 12 4" xfId="34682"/>
    <cellStyle name="Comma 120" xfId="42763"/>
    <cellStyle name="Comma 121" xfId="42807"/>
    <cellStyle name="Comma 122" xfId="42810"/>
    <cellStyle name="Comma 123" xfId="42813"/>
    <cellStyle name="Comma 124" xfId="42816"/>
    <cellStyle name="Comma 125" xfId="34685"/>
    <cellStyle name="Comma 126" xfId="42830"/>
    <cellStyle name="Comma 127" xfId="42836"/>
    <cellStyle name="Comma 128" xfId="42847"/>
    <cellStyle name="Comma 129" xfId="42853"/>
    <cellStyle name="Comma 13" xfId="1061"/>
    <cellStyle name="Comma 13 2" xfId="15058"/>
    <cellStyle name="Comma 13 3" xfId="15057"/>
    <cellStyle name="Comma 13 4" xfId="15332"/>
    <cellStyle name="Comma 130" xfId="42852"/>
    <cellStyle name="Comma 131" xfId="42886"/>
    <cellStyle name="Comma 132" xfId="42963"/>
    <cellStyle name="Comma 133" xfId="42967"/>
    <cellStyle name="Comma 134" xfId="42970"/>
    <cellStyle name="Comma 135" xfId="42971"/>
    <cellStyle name="Comma 14" xfId="1298"/>
    <cellStyle name="Comma 14 2" xfId="7975"/>
    <cellStyle name="Comma 14 3" xfId="15059"/>
    <cellStyle name="Comma 15" xfId="959"/>
    <cellStyle name="Comma 15 2" xfId="15060"/>
    <cellStyle name="Comma 15 3" xfId="15333"/>
    <cellStyle name="Comma 15 4" xfId="34686"/>
    <cellStyle name="Comma 16" xfId="1294"/>
    <cellStyle name="Comma 16 2" xfId="15062"/>
    <cellStyle name="Comma 16 3" xfId="15061"/>
    <cellStyle name="Comma 16 4" xfId="15334"/>
    <cellStyle name="Comma 16 5" xfId="34687"/>
    <cellStyle name="Comma 17" xfId="8518"/>
    <cellStyle name="Comma 17 2" xfId="15063"/>
    <cellStyle name="Comma 17 2 2" xfId="15335"/>
    <cellStyle name="Comma 17 3" xfId="34688"/>
    <cellStyle name="Comma 18" xfId="9330"/>
    <cellStyle name="Comma 18 2" xfId="15064"/>
    <cellStyle name="Comma 18 3" xfId="34689"/>
    <cellStyle name="Comma 19" xfId="9821"/>
    <cellStyle name="Comma 19 2" xfId="15065"/>
    <cellStyle name="Comma 2" xfId="6"/>
    <cellStyle name="Comma 2 10" xfId="7816"/>
    <cellStyle name="Comma 2 10 2" xfId="15066"/>
    <cellStyle name="Comma 2 10 2 2" xfId="15787"/>
    <cellStyle name="Comma 2 10 3" xfId="15788"/>
    <cellStyle name="Comma 2 11" xfId="7838"/>
    <cellStyle name="Comma 2 11 2" xfId="15067"/>
    <cellStyle name="Comma 2 11 2 2" xfId="15790"/>
    <cellStyle name="Comma 2 11 3" xfId="15791"/>
    <cellStyle name="Comma 2 11 4" xfId="15789"/>
    <cellStyle name="Comma 2 12" xfId="205"/>
    <cellStyle name="Comma 2 12 2" xfId="15068"/>
    <cellStyle name="Comma 2 12 2 2" xfId="15793"/>
    <cellStyle name="Comma 2 12 3" xfId="15965"/>
    <cellStyle name="Comma 2 12 4" xfId="15792"/>
    <cellStyle name="Comma 2 13" xfId="7872"/>
    <cellStyle name="Comma 2 13 2" xfId="15795"/>
    <cellStyle name="Comma 2 13 3" xfId="15796"/>
    <cellStyle name="Comma 2 13 4" xfId="15794"/>
    <cellStyle name="Comma 2 14" xfId="7888"/>
    <cellStyle name="Comma 2 14 2" xfId="15798"/>
    <cellStyle name="Comma 2 14 3" xfId="15799"/>
    <cellStyle name="Comma 2 14 4" xfId="15797"/>
    <cellStyle name="Comma 2 15" xfId="7899"/>
    <cellStyle name="Comma 2 15 2" xfId="15801"/>
    <cellStyle name="Comma 2 15 3" xfId="15802"/>
    <cellStyle name="Comma 2 15 4" xfId="15800"/>
    <cellStyle name="Comma 2 16" xfId="7909"/>
    <cellStyle name="Comma 2 16 2" xfId="15804"/>
    <cellStyle name="Comma 2 16 3" xfId="15805"/>
    <cellStyle name="Comma 2 16 4" xfId="15803"/>
    <cellStyle name="Comma 2 17" xfId="7914"/>
    <cellStyle name="Comma 2 17 2" xfId="15807"/>
    <cellStyle name="Comma 2 17 3" xfId="15808"/>
    <cellStyle name="Comma 2 17 4" xfId="15806"/>
    <cellStyle name="Comma 2 18" xfId="7920"/>
    <cellStyle name="Comma 2 18 2" xfId="15809"/>
    <cellStyle name="Comma 2 18 3" xfId="15810"/>
    <cellStyle name="Comma 2 18 4" xfId="15984"/>
    <cellStyle name="Comma 2 18 5" xfId="34690"/>
    <cellStyle name="Comma 2 19" xfId="7927"/>
    <cellStyle name="Comma 2 19 2" xfId="15812"/>
    <cellStyle name="Comma 2 19 3" xfId="15813"/>
    <cellStyle name="Comma 2 19 4" xfId="15811"/>
    <cellStyle name="Comma 2 2" xfId="13"/>
    <cellStyle name="Comma 2 2 10" xfId="7118"/>
    <cellStyle name="Comma 2 2 11" xfId="6910"/>
    <cellStyle name="Comma 2 2 12" xfId="6870"/>
    <cellStyle name="Comma 2 2 13" xfId="7835"/>
    <cellStyle name="Comma 2 2 14" xfId="7359"/>
    <cellStyle name="Comma 2 2 15" xfId="7972"/>
    <cellStyle name="Comma 2 2 16" xfId="7907"/>
    <cellStyle name="Comma 2 2 17" xfId="15552"/>
    <cellStyle name="Comma 2 2 2" xfId="206"/>
    <cellStyle name="Comma 2 2 2 2" xfId="1058"/>
    <cellStyle name="Comma 2 2 2 2 2" xfId="15070"/>
    <cellStyle name="Comma 2 2 2 3" xfId="2477"/>
    <cellStyle name="Comma 2 2 2 4" xfId="2804"/>
    <cellStyle name="Comma 2 2 2 5" xfId="3917"/>
    <cellStyle name="Comma 2 2 2 6" xfId="4444"/>
    <cellStyle name="Comma 2 2 2 7" xfId="5322"/>
    <cellStyle name="Comma 2 2 2 8" xfId="7950"/>
    <cellStyle name="Comma 2 2 2 9" xfId="15069"/>
    <cellStyle name="Comma 2 2 3" xfId="49"/>
    <cellStyle name="Comma 2 2 3 2" xfId="2251"/>
    <cellStyle name="Comma 2 2 3 3" xfId="2487"/>
    <cellStyle name="Comma 2 2 3 4" xfId="2814"/>
    <cellStyle name="Comma 2 2 3 5" xfId="3927"/>
    <cellStyle name="Comma 2 2 3 6" xfId="4433"/>
    <cellStyle name="Comma 2 2 3 7" xfId="5316"/>
    <cellStyle name="Comma 2 2 3 8" xfId="1818"/>
    <cellStyle name="Comma 2 2 4" xfId="782"/>
    <cellStyle name="Comma 2 2 4 2" xfId="2293"/>
    <cellStyle name="Comma 2 2 4 3" xfId="2528"/>
    <cellStyle name="Comma 2 2 4 4" xfId="2855"/>
    <cellStyle name="Comma 2 2 4 5" xfId="3974"/>
    <cellStyle name="Comma 2 2 4 6" xfId="4551"/>
    <cellStyle name="Comma 2 2 4 7" xfId="5415"/>
    <cellStyle name="Comma 2 2 4 8" xfId="1868"/>
    <cellStyle name="Comma 2 2 5" xfId="928"/>
    <cellStyle name="Comma 2 2 5 2" xfId="6758"/>
    <cellStyle name="Comma 2 2 6" xfId="862"/>
    <cellStyle name="Comma 2 2 6 2" xfId="6831"/>
    <cellStyle name="Comma 2 2 7" xfId="7439"/>
    <cellStyle name="Comma 2 2 8" xfId="7022"/>
    <cellStyle name="Comma 2 2 9" xfId="7452"/>
    <cellStyle name="Comma 2 20" xfId="7932"/>
    <cellStyle name="Comma 2 20 2" xfId="15820"/>
    <cellStyle name="Comma 2 20 3" xfId="15821"/>
    <cellStyle name="Comma 2 20 4" xfId="15607"/>
    <cellStyle name="Comma 2 21" xfId="7936"/>
    <cellStyle name="Comma 2 21 2" xfId="15823"/>
    <cellStyle name="Comma 2 21 3" xfId="15824"/>
    <cellStyle name="Comma 2 21 4" xfId="15822"/>
    <cellStyle name="Comma 2 22" xfId="7992"/>
    <cellStyle name="Comma 2 22 2" xfId="15826"/>
    <cellStyle name="Comma 2 22 3" xfId="15828"/>
    <cellStyle name="Comma 2 22 4" xfId="15825"/>
    <cellStyle name="Comma 2 23" xfId="7980"/>
    <cellStyle name="Comma 2 23 2" xfId="15983"/>
    <cellStyle name="Comma 2 23 3" xfId="15830"/>
    <cellStyle name="Comma 2 23 4" xfId="15829"/>
    <cellStyle name="Comma 2 24" xfId="7954"/>
    <cellStyle name="Comma 2 24 2" xfId="15832"/>
    <cellStyle name="Comma 2 24 3" xfId="15833"/>
    <cellStyle name="Comma 2 24 4" xfId="15831"/>
    <cellStyle name="Comma 2 25" xfId="7985"/>
    <cellStyle name="Comma 2 25 2" xfId="15835"/>
    <cellStyle name="Comma 2 25 3" xfId="15952"/>
    <cellStyle name="Comma 2 25 4" xfId="15834"/>
    <cellStyle name="Comma 2 26" xfId="7970"/>
    <cellStyle name="Comma 2 26 2" xfId="15836"/>
    <cellStyle name="Comma 2 26 3" xfId="15837"/>
    <cellStyle name="Comma 2 26 4" xfId="15953"/>
    <cellStyle name="Comma 2 27" xfId="7958"/>
    <cellStyle name="Comma 2 27 2" xfId="15839"/>
    <cellStyle name="Comma 2 27 3" xfId="15608"/>
    <cellStyle name="Comma 2 27 4" xfId="15838"/>
    <cellStyle name="Comma 2 28" xfId="7969"/>
    <cellStyle name="Comma 2 28 2" xfId="15982"/>
    <cellStyle name="Comma 2 28 3" xfId="15841"/>
    <cellStyle name="Comma 2 28 4" xfId="15840"/>
    <cellStyle name="Comma 2 29" xfId="7960"/>
    <cellStyle name="Comma 2 29 2" xfId="15842"/>
    <cellStyle name="Comma 2 29 3" xfId="15843"/>
    <cellStyle name="Comma 2 29 4" xfId="15979"/>
    <cellStyle name="Comma 2 3" xfId="31"/>
    <cellStyle name="Comma 2 3 10" xfId="15845"/>
    <cellStyle name="Comma 2 3 10 2" xfId="15846"/>
    <cellStyle name="Comma 2 3 10 3" xfId="15847"/>
    <cellStyle name="Comma 2 3 11" xfId="15848"/>
    <cellStyle name="Comma 2 3 11 2" xfId="15850"/>
    <cellStyle name="Comma 2 3 11 3" xfId="15851"/>
    <cellStyle name="Comma 2 3 12" xfId="15609"/>
    <cellStyle name="Comma 2 3 12 2" xfId="15612"/>
    <cellStyle name="Comma 2 3 12 3" xfId="15853"/>
    <cellStyle name="Comma 2 3 13" xfId="15854"/>
    <cellStyle name="Comma 2 3 13 2" xfId="15855"/>
    <cellStyle name="Comma 2 3 13 3" xfId="15856"/>
    <cellStyle name="Comma 2 3 14" xfId="15857"/>
    <cellStyle name="Comma 2 3 14 2" xfId="15858"/>
    <cellStyle name="Comma 2 3 14 3" xfId="15860"/>
    <cellStyle name="Comma 2 3 15" xfId="15861"/>
    <cellStyle name="Comma 2 3 15 2" xfId="15862"/>
    <cellStyle name="Comma 2 3 15 3" xfId="15863"/>
    <cellStyle name="Comma 2 3 16" xfId="15864"/>
    <cellStyle name="Comma 2 3 16 2" xfId="15865"/>
    <cellStyle name="Comma 2 3 16 3" xfId="15866"/>
    <cellStyle name="Comma 2 3 17" xfId="15867"/>
    <cellStyle name="Comma 2 3 17 2" xfId="15868"/>
    <cellStyle name="Comma 2 3 17 3" xfId="15961"/>
    <cellStyle name="Comma 2 3 18" xfId="15962"/>
    <cellStyle name="Comma 2 3 18 2" xfId="15869"/>
    <cellStyle name="Comma 2 3 18 3" xfId="15870"/>
    <cellStyle name="Comma 2 3 19" xfId="15871"/>
    <cellStyle name="Comma 2 3 19 2" xfId="15872"/>
    <cellStyle name="Comma 2 3 19 3" xfId="15873"/>
    <cellStyle name="Comma 2 3 2" xfId="158"/>
    <cellStyle name="Comma 2 3 2 10" xfId="34691"/>
    <cellStyle name="Comma 2 3 2 2" xfId="2318"/>
    <cellStyle name="Comma 2 3 2 2 2" xfId="15875"/>
    <cellStyle name="Comma 2 3 2 3" xfId="2550"/>
    <cellStyle name="Comma 2 3 2 3 2" xfId="15876"/>
    <cellStyle name="Comma 2 3 2 4" xfId="2877"/>
    <cellStyle name="Comma 2 3 2 5" xfId="3999"/>
    <cellStyle name="Comma 2 3 2 6" xfId="4775"/>
    <cellStyle name="Comma 2 3 2 7" xfId="5607"/>
    <cellStyle name="Comma 2 3 2 8" xfId="1894"/>
    <cellStyle name="Comma 2 3 2 9" xfId="15874"/>
    <cellStyle name="Comma 2 3 20" xfId="15877"/>
    <cellStyle name="Comma 2 3 20 2" xfId="15878"/>
    <cellStyle name="Comma 2 3 20 3" xfId="15879"/>
    <cellStyle name="Comma 2 3 21" xfId="15880"/>
    <cellStyle name="Comma 2 3 21 2" xfId="15881"/>
    <cellStyle name="Comma 2 3 21 3" xfId="15882"/>
    <cellStyle name="Comma 2 3 22" xfId="15883"/>
    <cellStyle name="Comma 2 3 22 2" xfId="15884"/>
    <cellStyle name="Comma 2 3 22 3" xfId="15885"/>
    <cellStyle name="Comma 2 3 23" xfId="15886"/>
    <cellStyle name="Comma 2 3 23 2" xfId="15887"/>
    <cellStyle name="Comma 2 3 23 3" xfId="15888"/>
    <cellStyle name="Comma 2 3 24" xfId="15889"/>
    <cellStyle name="Comma 2 3 24 2" xfId="15890"/>
    <cellStyle name="Comma 2 3 24 3" xfId="15891"/>
    <cellStyle name="Comma 2 3 25" xfId="15892"/>
    <cellStyle name="Comma 2 3 25 2" xfId="15893"/>
    <cellStyle name="Comma 2 3 25 3" xfId="15894"/>
    <cellStyle name="Comma 2 3 26" xfId="15895"/>
    <cellStyle name="Comma 2 3 26 2" xfId="15896"/>
    <cellStyle name="Comma 2 3 26 3" xfId="15897"/>
    <cellStyle name="Comma 2 3 27" xfId="15898"/>
    <cellStyle name="Comma 2 3 27 2" xfId="15899"/>
    <cellStyle name="Comma 2 3 27 3" xfId="15900"/>
    <cellStyle name="Comma 2 3 28" xfId="15901"/>
    <cellStyle name="Comma 2 3 28 2" xfId="15902"/>
    <cellStyle name="Comma 2 3 28 3" xfId="15903"/>
    <cellStyle name="Comma 2 3 29" xfId="15904"/>
    <cellStyle name="Comma 2 3 29 2" xfId="15905"/>
    <cellStyle name="Comma 2 3 29 3" xfId="15906"/>
    <cellStyle name="Comma 2 3 3" xfId="1938"/>
    <cellStyle name="Comma 2 3 3 2" xfId="2360"/>
    <cellStyle name="Comma 2 3 3 2 2" xfId="15908"/>
    <cellStyle name="Comma 2 3 3 3" xfId="2591"/>
    <cellStyle name="Comma 2 3 3 3 2" xfId="15909"/>
    <cellStyle name="Comma 2 3 3 4" xfId="2918"/>
    <cellStyle name="Comma 2 3 3 5" xfId="4043"/>
    <cellStyle name="Comma 2 3 3 6" xfId="4382"/>
    <cellStyle name="Comma 2 3 3 7" xfId="5280"/>
    <cellStyle name="Comma 2 3 3 8" xfId="15907"/>
    <cellStyle name="Comma 2 3 3 9" xfId="34692"/>
    <cellStyle name="Comma 2 3 30" xfId="15910"/>
    <cellStyle name="Comma 2 3 30 2" xfId="15911"/>
    <cellStyle name="Comma 2 3 30 3" xfId="15912"/>
    <cellStyle name="Comma 2 3 31" xfId="15913"/>
    <cellStyle name="Comma 2 3 31 2" xfId="15914"/>
    <cellStyle name="Comma 2 3 31 3" xfId="15915"/>
    <cellStyle name="Comma 2 3 32" xfId="15916"/>
    <cellStyle name="Comma 2 3 32 2" xfId="15917"/>
    <cellStyle name="Comma 2 3 32 3" xfId="15918"/>
    <cellStyle name="Comma 2 3 33" xfId="15919"/>
    <cellStyle name="Comma 2 3 33 2" xfId="15920"/>
    <cellStyle name="Comma 2 3 33 3" xfId="15921"/>
    <cellStyle name="Comma 2 3 34" xfId="15922"/>
    <cellStyle name="Comma 2 3 34 2" xfId="15923"/>
    <cellStyle name="Comma 2 3 34 3" xfId="15924"/>
    <cellStyle name="Comma 2 3 35" xfId="15925"/>
    <cellStyle name="Comma 2 3 36" xfId="15926"/>
    <cellStyle name="Comma 2 3 4" xfId="1977"/>
    <cellStyle name="Comma 2 3 4 2" xfId="2398"/>
    <cellStyle name="Comma 2 3 4 2 2" xfId="15928"/>
    <cellStyle name="Comma 2 3 4 3" xfId="2629"/>
    <cellStyle name="Comma 2 3 4 3 2" xfId="15929"/>
    <cellStyle name="Comma 2 3 4 4" xfId="2956"/>
    <cellStyle name="Comma 2 3 4 5" xfId="4081"/>
    <cellStyle name="Comma 2 3 4 6" xfId="4860"/>
    <cellStyle name="Comma 2 3 4 7" xfId="5664"/>
    <cellStyle name="Comma 2 3 4 8" xfId="15927"/>
    <cellStyle name="Comma 2 3 4 9" xfId="34693"/>
    <cellStyle name="Comma 2 3 5" xfId="1626"/>
    <cellStyle name="Comma 2 3 5 2" xfId="15931"/>
    <cellStyle name="Comma 2 3 5 3" xfId="15932"/>
    <cellStyle name="Comma 2 3 5 4" xfId="15930"/>
    <cellStyle name="Comma 2 3 6" xfId="14842"/>
    <cellStyle name="Comma 2 3 6 2" xfId="15934"/>
    <cellStyle name="Comma 2 3 6 3" xfId="15935"/>
    <cellStyle name="Comma 2 3 6 4" xfId="15933"/>
    <cellStyle name="Comma 2 3 7" xfId="15936"/>
    <cellStyle name="Comma 2 3 7 2" xfId="15937"/>
    <cellStyle name="Comma 2 3 7 3" xfId="15938"/>
    <cellStyle name="Comma 2 3 8" xfId="15939"/>
    <cellStyle name="Comma 2 3 8 2" xfId="15940"/>
    <cellStyle name="Comma 2 3 8 3" xfId="15941"/>
    <cellStyle name="Comma 2 3 9" xfId="15942"/>
    <cellStyle name="Comma 2 3 9 2" xfId="15943"/>
    <cellStyle name="Comma 2 3 9 3" xfId="15944"/>
    <cellStyle name="Comma 2 30" xfId="7947"/>
    <cellStyle name="Comma 2 30 2" xfId="15946"/>
    <cellStyle name="Comma 2 30 3" xfId="15947"/>
    <cellStyle name="Comma 2 30 4" xfId="15945"/>
    <cellStyle name="Comma 2 31" xfId="15948"/>
    <cellStyle name="Comma 2 31 2" xfId="15949"/>
    <cellStyle name="Comma 2 31 3" xfId="15950"/>
    <cellStyle name="Comma 2 32" xfId="16019"/>
    <cellStyle name="Comma 2 32 2" xfId="16020"/>
    <cellStyle name="Comma 2 32 3" xfId="16021"/>
    <cellStyle name="Comma 2 33" xfId="16022"/>
    <cellStyle name="Comma 2 33 2" xfId="16023"/>
    <cellStyle name="Comma 2 33 3" xfId="16024"/>
    <cellStyle name="Comma 2 34" xfId="16025"/>
    <cellStyle name="Comma 2 34 2" xfId="16026"/>
    <cellStyle name="Comma 2 34 3" xfId="16027"/>
    <cellStyle name="Comma 2 35" xfId="16028"/>
    <cellStyle name="Comma 2 35 2" xfId="16029"/>
    <cellStyle name="Comma 2 35 3" xfId="16030"/>
    <cellStyle name="Comma 2 36" xfId="16031"/>
    <cellStyle name="Comma 2 36 2" xfId="16032"/>
    <cellStyle name="Comma 2 36 3" xfId="16033"/>
    <cellStyle name="Comma 2 37" xfId="16034"/>
    <cellStyle name="Comma 2 37 2" xfId="16035"/>
    <cellStyle name="Comma 2 37 3" xfId="16036"/>
    <cellStyle name="Comma 2 38" xfId="16037"/>
    <cellStyle name="Comma 2 38 2" xfId="16038"/>
    <cellStyle name="Comma 2 38 3" xfId="16039"/>
    <cellStyle name="Comma 2 39" xfId="16040"/>
    <cellStyle name="Comma 2 39 2" xfId="16041"/>
    <cellStyle name="Comma 2 39 3" xfId="16042"/>
    <cellStyle name="Comma 2 4" xfId="22"/>
    <cellStyle name="Comma 2 4 10" xfId="16044"/>
    <cellStyle name="Comma 2 4 10 2" xfId="16045"/>
    <cellStyle name="Comma 2 4 10 3" xfId="16046"/>
    <cellStyle name="Comma 2 4 11" xfId="16047"/>
    <cellStyle name="Comma 2 4 11 2" xfId="16048"/>
    <cellStyle name="Comma 2 4 11 3" xfId="16049"/>
    <cellStyle name="Comma 2 4 12" xfId="16050"/>
    <cellStyle name="Comma 2 4 12 2" xfId="16051"/>
    <cellStyle name="Comma 2 4 12 3" xfId="16052"/>
    <cellStyle name="Comma 2 4 13" xfId="16053"/>
    <cellStyle name="Comma 2 4 13 2" xfId="16054"/>
    <cellStyle name="Comma 2 4 13 3" xfId="16055"/>
    <cellStyle name="Comma 2 4 14" xfId="16056"/>
    <cellStyle name="Comma 2 4 14 2" xfId="16057"/>
    <cellStyle name="Comma 2 4 14 3" xfId="16058"/>
    <cellStyle name="Comma 2 4 15" xfId="16059"/>
    <cellStyle name="Comma 2 4 15 2" xfId="16060"/>
    <cellStyle name="Comma 2 4 15 3" xfId="16061"/>
    <cellStyle name="Comma 2 4 16" xfId="16062"/>
    <cellStyle name="Comma 2 4 16 2" xfId="16063"/>
    <cellStyle name="Comma 2 4 16 3" xfId="16064"/>
    <cellStyle name="Comma 2 4 17" xfId="16065"/>
    <cellStyle name="Comma 2 4 17 2" xfId="16066"/>
    <cellStyle name="Comma 2 4 17 3" xfId="16067"/>
    <cellStyle name="Comma 2 4 18" xfId="16068"/>
    <cellStyle name="Comma 2 4 18 2" xfId="16069"/>
    <cellStyle name="Comma 2 4 18 3" xfId="16070"/>
    <cellStyle name="Comma 2 4 19" xfId="16071"/>
    <cellStyle name="Comma 2 4 19 2" xfId="16072"/>
    <cellStyle name="Comma 2 4 19 3" xfId="16073"/>
    <cellStyle name="Comma 2 4 2" xfId="1916"/>
    <cellStyle name="Comma 2 4 2 2" xfId="2339"/>
    <cellStyle name="Comma 2 4 2 2 2" xfId="16075"/>
    <cellStyle name="Comma 2 4 2 3" xfId="2571"/>
    <cellStyle name="Comma 2 4 2 3 2" xfId="16076"/>
    <cellStyle name="Comma 2 4 2 4" xfId="2898"/>
    <cellStyle name="Comma 2 4 2 5" xfId="4021"/>
    <cellStyle name="Comma 2 4 2 6" xfId="3898"/>
    <cellStyle name="Comma 2 4 2 7" xfId="3572"/>
    <cellStyle name="Comma 2 4 2 8" xfId="16074"/>
    <cellStyle name="Comma 2 4 20" xfId="16077"/>
    <cellStyle name="Comma 2 4 20 2" xfId="16078"/>
    <cellStyle name="Comma 2 4 20 3" xfId="16079"/>
    <cellStyle name="Comma 2 4 21" xfId="16080"/>
    <cellStyle name="Comma 2 4 21 2" xfId="16081"/>
    <cellStyle name="Comma 2 4 21 3" xfId="16082"/>
    <cellStyle name="Comma 2 4 22" xfId="16083"/>
    <cellStyle name="Comma 2 4 22 2" xfId="16084"/>
    <cellStyle name="Comma 2 4 22 3" xfId="16085"/>
    <cellStyle name="Comma 2 4 23" xfId="16086"/>
    <cellStyle name="Comma 2 4 23 2" xfId="16087"/>
    <cellStyle name="Comma 2 4 23 3" xfId="16088"/>
    <cellStyle name="Comma 2 4 24" xfId="16089"/>
    <cellStyle name="Comma 2 4 24 2" xfId="16090"/>
    <cellStyle name="Comma 2 4 24 3" xfId="16091"/>
    <cellStyle name="Comma 2 4 25" xfId="16092"/>
    <cellStyle name="Comma 2 4 25 2" xfId="16093"/>
    <cellStyle name="Comma 2 4 25 3" xfId="16094"/>
    <cellStyle name="Comma 2 4 26" xfId="16095"/>
    <cellStyle name="Comma 2 4 26 2" xfId="16096"/>
    <cellStyle name="Comma 2 4 26 3" xfId="16097"/>
    <cellStyle name="Comma 2 4 27" xfId="16098"/>
    <cellStyle name="Comma 2 4 27 2" xfId="16099"/>
    <cellStyle name="Comma 2 4 27 3" xfId="16100"/>
    <cellStyle name="Comma 2 4 28" xfId="16101"/>
    <cellStyle name="Comma 2 4 28 2" xfId="16102"/>
    <cellStyle name="Comma 2 4 28 3" xfId="16103"/>
    <cellStyle name="Comma 2 4 29" xfId="16104"/>
    <cellStyle name="Comma 2 4 29 2" xfId="16105"/>
    <cellStyle name="Comma 2 4 29 3" xfId="16106"/>
    <cellStyle name="Comma 2 4 3" xfId="1959"/>
    <cellStyle name="Comma 2 4 3 2" xfId="2381"/>
    <cellStyle name="Comma 2 4 3 2 2" xfId="16108"/>
    <cellStyle name="Comma 2 4 3 3" xfId="2612"/>
    <cellStyle name="Comma 2 4 3 3 2" xfId="16109"/>
    <cellStyle name="Comma 2 4 3 4" xfId="2939"/>
    <cellStyle name="Comma 2 4 3 5" xfId="4064"/>
    <cellStyle name="Comma 2 4 3 6" xfId="3646"/>
    <cellStyle name="Comma 2 4 3 7" xfId="4320"/>
    <cellStyle name="Comma 2 4 3 8" xfId="16107"/>
    <cellStyle name="Comma 2 4 30" xfId="16110"/>
    <cellStyle name="Comma 2 4 30 2" xfId="16111"/>
    <cellStyle name="Comma 2 4 30 3" xfId="16112"/>
    <cellStyle name="Comma 2 4 31" xfId="16113"/>
    <cellStyle name="Comma 2 4 31 2" xfId="16114"/>
    <cellStyle name="Comma 2 4 31 3" xfId="16115"/>
    <cellStyle name="Comma 2 4 32" xfId="16116"/>
    <cellStyle name="Comma 2 4 32 2" xfId="16117"/>
    <cellStyle name="Comma 2 4 32 3" xfId="16118"/>
    <cellStyle name="Comma 2 4 33" xfId="16119"/>
    <cellStyle name="Comma 2 4 33 2" xfId="16120"/>
    <cellStyle name="Comma 2 4 33 3" xfId="16121"/>
    <cellStyle name="Comma 2 4 34" xfId="16122"/>
    <cellStyle name="Comma 2 4 34 2" xfId="16123"/>
    <cellStyle name="Comma 2 4 34 3" xfId="16124"/>
    <cellStyle name="Comma 2 4 35" xfId="16125"/>
    <cellStyle name="Comma 2 4 36" xfId="16126"/>
    <cellStyle name="Comma 2 4 37" xfId="42875"/>
    <cellStyle name="Comma 2 4 4" xfId="1994"/>
    <cellStyle name="Comma 2 4 4 2" xfId="2415"/>
    <cellStyle name="Comma 2 4 4 2 2" xfId="16128"/>
    <cellStyle name="Comma 2 4 4 3" xfId="2646"/>
    <cellStyle name="Comma 2 4 4 3 2" xfId="16129"/>
    <cellStyle name="Comma 2 4 4 4" xfId="2973"/>
    <cellStyle name="Comma 2 4 4 5" xfId="4098"/>
    <cellStyle name="Comma 2 4 4 6" xfId="4491"/>
    <cellStyle name="Comma 2 4 4 7" xfId="5368"/>
    <cellStyle name="Comma 2 4 4 8" xfId="16127"/>
    <cellStyle name="Comma 2 4 5" xfId="1670"/>
    <cellStyle name="Comma 2 4 5 2" xfId="16131"/>
    <cellStyle name="Comma 2 4 5 3" xfId="16132"/>
    <cellStyle name="Comma 2 4 5 4" xfId="16130"/>
    <cellStyle name="Comma 2 4 6" xfId="15071"/>
    <cellStyle name="Comma 2 4 6 2" xfId="16134"/>
    <cellStyle name="Comma 2 4 6 3" xfId="16135"/>
    <cellStyle name="Comma 2 4 6 4" xfId="16133"/>
    <cellStyle name="Comma 2 4 7" xfId="16136"/>
    <cellStyle name="Comma 2 4 7 2" xfId="16137"/>
    <cellStyle name="Comma 2 4 7 3" xfId="16138"/>
    <cellStyle name="Comma 2 4 8" xfId="16139"/>
    <cellStyle name="Comma 2 4 8 2" xfId="16140"/>
    <cellStyle name="Comma 2 4 8 3" xfId="16141"/>
    <cellStyle name="Comma 2 4 9" xfId="16142"/>
    <cellStyle name="Comma 2 4 9 2" xfId="16143"/>
    <cellStyle name="Comma 2 4 9 3" xfId="16144"/>
    <cellStyle name="Comma 2 40" xfId="16145"/>
    <cellStyle name="Comma 2 40 2" xfId="16146"/>
    <cellStyle name="Comma 2 40 3" xfId="16147"/>
    <cellStyle name="Comma 2 41" xfId="16148"/>
    <cellStyle name="Comma 2 42" xfId="16149"/>
    <cellStyle name="Comma 2 43" xfId="42439"/>
    <cellStyle name="Comma 2 5" xfId="724"/>
    <cellStyle name="Comma 2 5 10" xfId="16151"/>
    <cellStyle name="Comma 2 5 10 2" xfId="16152"/>
    <cellStyle name="Comma 2 5 10 3" xfId="16153"/>
    <cellStyle name="Comma 2 5 11" xfId="16154"/>
    <cellStyle name="Comma 2 5 11 2" xfId="16155"/>
    <cellStyle name="Comma 2 5 11 3" xfId="16156"/>
    <cellStyle name="Comma 2 5 12" xfId="16157"/>
    <cellStyle name="Comma 2 5 12 2" xfId="16158"/>
    <cellStyle name="Comma 2 5 12 3" xfId="16159"/>
    <cellStyle name="Comma 2 5 13" xfId="16160"/>
    <cellStyle name="Comma 2 5 13 2" xfId="16161"/>
    <cellStyle name="Comma 2 5 13 3" xfId="16162"/>
    <cellStyle name="Comma 2 5 14" xfId="16163"/>
    <cellStyle name="Comma 2 5 14 2" xfId="16164"/>
    <cellStyle name="Comma 2 5 14 3" xfId="16165"/>
    <cellStyle name="Comma 2 5 15" xfId="16166"/>
    <cellStyle name="Comma 2 5 15 2" xfId="16167"/>
    <cellStyle name="Comma 2 5 15 3" xfId="16168"/>
    <cellStyle name="Comma 2 5 16" xfId="16169"/>
    <cellStyle name="Comma 2 5 16 2" xfId="16170"/>
    <cellStyle name="Comma 2 5 16 3" xfId="16171"/>
    <cellStyle name="Comma 2 5 17" xfId="16172"/>
    <cellStyle name="Comma 2 5 17 2" xfId="16173"/>
    <cellStyle name="Comma 2 5 17 3" xfId="16174"/>
    <cellStyle name="Comma 2 5 18" xfId="16175"/>
    <cellStyle name="Comma 2 5 18 2" xfId="16176"/>
    <cellStyle name="Comma 2 5 18 3" xfId="16177"/>
    <cellStyle name="Comma 2 5 19" xfId="16178"/>
    <cellStyle name="Comma 2 5 19 2" xfId="16179"/>
    <cellStyle name="Comma 2 5 19 3" xfId="16180"/>
    <cellStyle name="Comma 2 5 2" xfId="1662"/>
    <cellStyle name="Comma 2 5 2 2" xfId="16182"/>
    <cellStyle name="Comma 2 5 2 3" xfId="16183"/>
    <cellStyle name="Comma 2 5 2 4" xfId="16181"/>
    <cellStyle name="Comma 2 5 20" xfId="16184"/>
    <cellStyle name="Comma 2 5 20 2" xfId="16185"/>
    <cellStyle name="Comma 2 5 20 3" xfId="16186"/>
    <cellStyle name="Comma 2 5 21" xfId="16187"/>
    <cellStyle name="Comma 2 5 21 2" xfId="16188"/>
    <cellStyle name="Comma 2 5 21 3" xfId="16189"/>
    <cellStyle name="Comma 2 5 22" xfId="16190"/>
    <cellStyle name="Comma 2 5 22 2" xfId="16191"/>
    <cellStyle name="Comma 2 5 22 3" xfId="16192"/>
    <cellStyle name="Comma 2 5 23" xfId="16193"/>
    <cellStyle name="Comma 2 5 23 2" xfId="16194"/>
    <cellStyle name="Comma 2 5 23 3" xfId="16195"/>
    <cellStyle name="Comma 2 5 24" xfId="16196"/>
    <cellStyle name="Comma 2 5 24 2" xfId="16197"/>
    <cellStyle name="Comma 2 5 24 3" xfId="16198"/>
    <cellStyle name="Comma 2 5 25" xfId="16199"/>
    <cellStyle name="Comma 2 5 25 2" xfId="16200"/>
    <cellStyle name="Comma 2 5 25 3" xfId="16201"/>
    <cellStyle name="Comma 2 5 26" xfId="16202"/>
    <cellStyle name="Comma 2 5 26 2" xfId="16203"/>
    <cellStyle name="Comma 2 5 26 3" xfId="16204"/>
    <cellStyle name="Comma 2 5 27" xfId="16205"/>
    <cellStyle name="Comma 2 5 27 2" xfId="16206"/>
    <cellStyle name="Comma 2 5 27 3" xfId="16207"/>
    <cellStyle name="Comma 2 5 28" xfId="16208"/>
    <cellStyle name="Comma 2 5 28 2" xfId="16209"/>
    <cellStyle name="Comma 2 5 28 3" xfId="16210"/>
    <cellStyle name="Comma 2 5 29" xfId="16211"/>
    <cellStyle name="Comma 2 5 29 2" xfId="16212"/>
    <cellStyle name="Comma 2 5 29 3" xfId="16213"/>
    <cellStyle name="Comma 2 5 3" xfId="15072"/>
    <cellStyle name="Comma 2 5 3 2" xfId="16215"/>
    <cellStyle name="Comma 2 5 3 3" xfId="16216"/>
    <cellStyle name="Comma 2 5 3 4" xfId="16214"/>
    <cellStyle name="Comma 2 5 30" xfId="16217"/>
    <cellStyle name="Comma 2 5 30 2" xfId="16218"/>
    <cellStyle name="Comma 2 5 30 3" xfId="16219"/>
    <cellStyle name="Comma 2 5 31" xfId="16220"/>
    <cellStyle name="Comma 2 5 31 2" xfId="16221"/>
    <cellStyle name="Comma 2 5 31 3" xfId="16222"/>
    <cellStyle name="Comma 2 5 32" xfId="16223"/>
    <cellStyle name="Comma 2 5 32 2" xfId="16224"/>
    <cellStyle name="Comma 2 5 32 3" xfId="16225"/>
    <cellStyle name="Comma 2 5 33" xfId="16226"/>
    <cellStyle name="Comma 2 5 33 2" xfId="16227"/>
    <cellStyle name="Comma 2 5 33 3" xfId="16228"/>
    <cellStyle name="Comma 2 5 34" xfId="16229"/>
    <cellStyle name="Comma 2 5 34 2" xfId="16230"/>
    <cellStyle name="Comma 2 5 34 3" xfId="16231"/>
    <cellStyle name="Comma 2 5 35" xfId="16232"/>
    <cellStyle name="Comma 2 5 36" xfId="16233"/>
    <cellStyle name="Comma 2 5 37" xfId="42874"/>
    <cellStyle name="Comma 2 5 4" xfId="16234"/>
    <cellStyle name="Comma 2 5 4 2" xfId="16235"/>
    <cellStyle name="Comma 2 5 4 3" xfId="16236"/>
    <cellStyle name="Comma 2 5 5" xfId="16237"/>
    <cellStyle name="Comma 2 5 5 2" xfId="16238"/>
    <cellStyle name="Comma 2 5 5 3" xfId="16239"/>
    <cellStyle name="Comma 2 5 6" xfId="16240"/>
    <cellStyle name="Comma 2 5 6 2" xfId="16241"/>
    <cellStyle name="Comma 2 5 6 3" xfId="16242"/>
    <cellStyle name="Comma 2 5 7" xfId="16243"/>
    <cellStyle name="Comma 2 5 7 2" xfId="16244"/>
    <cellStyle name="Comma 2 5 7 3" xfId="16245"/>
    <cellStyle name="Comma 2 5 8" xfId="16246"/>
    <cellStyle name="Comma 2 5 8 2" xfId="16247"/>
    <cellStyle name="Comma 2 5 8 3" xfId="16248"/>
    <cellStyle name="Comma 2 5 9" xfId="16249"/>
    <cellStyle name="Comma 2 5 9 2" xfId="16250"/>
    <cellStyle name="Comma 2 5 9 3" xfId="16251"/>
    <cellStyle name="Comma 2 6" xfId="922"/>
    <cellStyle name="Comma 2 6 10" xfId="16253"/>
    <cellStyle name="Comma 2 6 10 2" xfId="16254"/>
    <cellStyle name="Comma 2 6 10 3" xfId="16255"/>
    <cellStyle name="Comma 2 6 11" xfId="16256"/>
    <cellStyle name="Comma 2 6 11 2" xfId="16257"/>
    <cellStyle name="Comma 2 6 11 3" xfId="16258"/>
    <cellStyle name="Comma 2 6 12" xfId="16259"/>
    <cellStyle name="Comma 2 6 12 2" xfId="16260"/>
    <cellStyle name="Comma 2 6 12 3" xfId="16261"/>
    <cellStyle name="Comma 2 6 13" xfId="16262"/>
    <cellStyle name="Comma 2 6 13 2" xfId="16263"/>
    <cellStyle name="Comma 2 6 13 3" xfId="16264"/>
    <cellStyle name="Comma 2 6 14" xfId="16265"/>
    <cellStyle name="Comma 2 6 14 2" xfId="16266"/>
    <cellStyle name="Comma 2 6 14 3" xfId="16267"/>
    <cellStyle name="Comma 2 6 15" xfId="16268"/>
    <cellStyle name="Comma 2 6 15 2" xfId="16269"/>
    <cellStyle name="Comma 2 6 15 3" xfId="16270"/>
    <cellStyle name="Comma 2 6 16" xfId="16271"/>
    <cellStyle name="Comma 2 6 16 2" xfId="16272"/>
    <cellStyle name="Comma 2 6 16 3" xfId="16273"/>
    <cellStyle name="Comma 2 6 17" xfId="16274"/>
    <cellStyle name="Comma 2 6 17 2" xfId="16275"/>
    <cellStyle name="Comma 2 6 17 3" xfId="16276"/>
    <cellStyle name="Comma 2 6 18" xfId="16277"/>
    <cellStyle name="Comma 2 6 18 2" xfId="16278"/>
    <cellStyle name="Comma 2 6 18 3" xfId="16279"/>
    <cellStyle name="Comma 2 6 19" xfId="16280"/>
    <cellStyle name="Comma 2 6 19 2" xfId="16281"/>
    <cellStyle name="Comma 2 6 19 3" xfId="16282"/>
    <cellStyle name="Comma 2 6 2" xfId="7703"/>
    <cellStyle name="Comma 2 6 2 2" xfId="16284"/>
    <cellStyle name="Comma 2 6 2 3" xfId="16285"/>
    <cellStyle name="Comma 2 6 2 4" xfId="16283"/>
    <cellStyle name="Comma 2 6 20" xfId="16286"/>
    <cellStyle name="Comma 2 6 20 2" xfId="16287"/>
    <cellStyle name="Comma 2 6 20 3" xfId="16288"/>
    <cellStyle name="Comma 2 6 21" xfId="16289"/>
    <cellStyle name="Comma 2 6 21 2" xfId="16290"/>
    <cellStyle name="Comma 2 6 21 3" xfId="16291"/>
    <cellStyle name="Comma 2 6 22" xfId="16292"/>
    <cellStyle name="Comma 2 6 22 2" xfId="16293"/>
    <cellStyle name="Comma 2 6 22 3" xfId="16294"/>
    <cellStyle name="Comma 2 6 23" xfId="16295"/>
    <cellStyle name="Comma 2 6 23 2" xfId="16296"/>
    <cellStyle name="Comma 2 6 23 3" xfId="16297"/>
    <cellStyle name="Comma 2 6 24" xfId="16298"/>
    <cellStyle name="Comma 2 6 24 2" xfId="16299"/>
    <cellStyle name="Comma 2 6 24 3" xfId="16300"/>
    <cellStyle name="Comma 2 6 25" xfId="16301"/>
    <cellStyle name="Comma 2 6 25 2" xfId="16302"/>
    <cellStyle name="Comma 2 6 25 3" xfId="16303"/>
    <cellStyle name="Comma 2 6 26" xfId="16304"/>
    <cellStyle name="Comma 2 6 26 2" xfId="16305"/>
    <cellStyle name="Comma 2 6 26 3" xfId="16306"/>
    <cellStyle name="Comma 2 6 27" xfId="16307"/>
    <cellStyle name="Comma 2 6 27 2" xfId="16308"/>
    <cellStyle name="Comma 2 6 27 3" xfId="16309"/>
    <cellStyle name="Comma 2 6 28" xfId="16310"/>
    <cellStyle name="Comma 2 6 28 2" xfId="16311"/>
    <cellStyle name="Comma 2 6 28 3" xfId="16312"/>
    <cellStyle name="Comma 2 6 29" xfId="16313"/>
    <cellStyle name="Comma 2 6 29 2" xfId="16314"/>
    <cellStyle name="Comma 2 6 29 3" xfId="16315"/>
    <cellStyle name="Comma 2 6 3" xfId="16316"/>
    <cellStyle name="Comma 2 6 3 2" xfId="16317"/>
    <cellStyle name="Comma 2 6 3 3" xfId="16318"/>
    <cellStyle name="Comma 2 6 30" xfId="16319"/>
    <cellStyle name="Comma 2 6 30 2" xfId="16320"/>
    <cellStyle name="Comma 2 6 30 3" xfId="16321"/>
    <cellStyle name="Comma 2 6 31" xfId="16322"/>
    <cellStyle name="Comma 2 6 31 2" xfId="16323"/>
    <cellStyle name="Comma 2 6 31 3" xfId="16324"/>
    <cellStyle name="Comma 2 6 32" xfId="16325"/>
    <cellStyle name="Comma 2 6 32 2" xfId="16326"/>
    <cellStyle name="Comma 2 6 32 3" xfId="16327"/>
    <cellStyle name="Comma 2 6 33" xfId="16328"/>
    <cellStyle name="Comma 2 6 33 2" xfId="16329"/>
    <cellStyle name="Comma 2 6 33 3" xfId="16330"/>
    <cellStyle name="Comma 2 6 34" xfId="16331"/>
    <cellStyle name="Comma 2 6 34 2" xfId="16332"/>
    <cellStyle name="Comma 2 6 34 3" xfId="16333"/>
    <cellStyle name="Comma 2 6 35" xfId="16334"/>
    <cellStyle name="Comma 2 6 36" xfId="16335"/>
    <cellStyle name="Comma 2 6 37" xfId="42873"/>
    <cellStyle name="Comma 2 6 4" xfId="16336"/>
    <cellStyle name="Comma 2 6 4 2" xfId="16337"/>
    <cellStyle name="Comma 2 6 4 3" xfId="16338"/>
    <cellStyle name="Comma 2 6 5" xfId="16339"/>
    <cellStyle name="Comma 2 6 5 2" xfId="16340"/>
    <cellStyle name="Comma 2 6 5 3" xfId="16341"/>
    <cellStyle name="Comma 2 6 6" xfId="16342"/>
    <cellStyle name="Comma 2 6 6 2" xfId="16343"/>
    <cellStyle name="Comma 2 6 6 3" xfId="16344"/>
    <cellStyle name="Comma 2 6 7" xfId="16345"/>
    <cellStyle name="Comma 2 6 7 2" xfId="16346"/>
    <cellStyle name="Comma 2 6 7 3" xfId="16347"/>
    <cellStyle name="Comma 2 6 8" xfId="16348"/>
    <cellStyle name="Comma 2 6 8 2" xfId="16349"/>
    <cellStyle name="Comma 2 6 8 3" xfId="16350"/>
    <cellStyle name="Comma 2 6 9" xfId="16351"/>
    <cellStyle name="Comma 2 6 9 2" xfId="16352"/>
    <cellStyle name="Comma 2 6 9 3" xfId="16353"/>
    <cellStyle name="Comma 2 7" xfId="7734"/>
    <cellStyle name="Comma 2 7 10" xfId="16355"/>
    <cellStyle name="Comma 2 7 10 2" xfId="16356"/>
    <cellStyle name="Comma 2 7 10 3" xfId="16357"/>
    <cellStyle name="Comma 2 7 11" xfId="16358"/>
    <cellStyle name="Comma 2 7 11 2" xfId="16359"/>
    <cellStyle name="Comma 2 7 11 3" xfId="16360"/>
    <cellStyle name="Comma 2 7 12" xfId="16361"/>
    <cellStyle name="Comma 2 7 12 2" xfId="16362"/>
    <cellStyle name="Comma 2 7 12 3" xfId="16363"/>
    <cellStyle name="Comma 2 7 13" xfId="16364"/>
    <cellStyle name="Comma 2 7 13 2" xfId="16365"/>
    <cellStyle name="Comma 2 7 13 3" xfId="16366"/>
    <cellStyle name="Comma 2 7 14" xfId="16367"/>
    <cellStyle name="Comma 2 7 14 2" xfId="16368"/>
    <cellStyle name="Comma 2 7 14 3" xfId="16369"/>
    <cellStyle name="Comma 2 7 15" xfId="16370"/>
    <cellStyle name="Comma 2 7 15 2" xfId="16371"/>
    <cellStyle name="Comma 2 7 15 3" xfId="16372"/>
    <cellStyle name="Comma 2 7 16" xfId="16373"/>
    <cellStyle name="Comma 2 7 16 2" xfId="16374"/>
    <cellStyle name="Comma 2 7 16 3" xfId="16375"/>
    <cellStyle name="Comma 2 7 17" xfId="16376"/>
    <cellStyle name="Comma 2 7 17 2" xfId="16377"/>
    <cellStyle name="Comma 2 7 17 3" xfId="16378"/>
    <cellStyle name="Comma 2 7 18" xfId="16379"/>
    <cellStyle name="Comma 2 7 18 2" xfId="16380"/>
    <cellStyle name="Comma 2 7 18 3" xfId="16381"/>
    <cellStyle name="Comma 2 7 19" xfId="16382"/>
    <cellStyle name="Comma 2 7 19 2" xfId="16383"/>
    <cellStyle name="Comma 2 7 19 3" xfId="16384"/>
    <cellStyle name="Comma 2 7 2" xfId="16385"/>
    <cellStyle name="Comma 2 7 2 2" xfId="16386"/>
    <cellStyle name="Comma 2 7 2 3" xfId="16387"/>
    <cellStyle name="Comma 2 7 20" xfId="16388"/>
    <cellStyle name="Comma 2 7 20 2" xfId="16389"/>
    <cellStyle name="Comma 2 7 20 3" xfId="16390"/>
    <cellStyle name="Comma 2 7 21" xfId="16391"/>
    <cellStyle name="Comma 2 7 21 2" xfId="16392"/>
    <cellStyle name="Comma 2 7 21 3" xfId="16393"/>
    <cellStyle name="Comma 2 7 22" xfId="16394"/>
    <cellStyle name="Comma 2 7 22 2" xfId="16395"/>
    <cellStyle name="Comma 2 7 22 3" xfId="16396"/>
    <cellStyle name="Comma 2 7 23" xfId="16397"/>
    <cellStyle name="Comma 2 7 23 2" xfId="16398"/>
    <cellStyle name="Comma 2 7 23 3" xfId="16399"/>
    <cellStyle name="Comma 2 7 24" xfId="16400"/>
    <cellStyle name="Comma 2 7 24 2" xfId="16401"/>
    <cellStyle name="Comma 2 7 24 3" xfId="16402"/>
    <cellStyle name="Comma 2 7 25" xfId="16403"/>
    <cellStyle name="Comma 2 7 25 2" xfId="16404"/>
    <cellStyle name="Comma 2 7 25 3" xfId="16405"/>
    <cellStyle name="Comma 2 7 26" xfId="16406"/>
    <cellStyle name="Comma 2 7 26 2" xfId="16407"/>
    <cellStyle name="Comma 2 7 26 3" xfId="16408"/>
    <cellStyle name="Comma 2 7 27" xfId="16409"/>
    <cellStyle name="Comma 2 7 27 2" xfId="16410"/>
    <cellStyle name="Comma 2 7 27 3" xfId="16411"/>
    <cellStyle name="Comma 2 7 28" xfId="16412"/>
    <cellStyle name="Comma 2 7 28 2" xfId="16413"/>
    <cellStyle name="Comma 2 7 28 3" xfId="16414"/>
    <cellStyle name="Comma 2 7 29" xfId="16415"/>
    <cellStyle name="Comma 2 7 29 2" xfId="16416"/>
    <cellStyle name="Comma 2 7 29 3" xfId="16417"/>
    <cellStyle name="Comma 2 7 3" xfId="16418"/>
    <cellStyle name="Comma 2 7 3 2" xfId="16419"/>
    <cellStyle name="Comma 2 7 3 3" xfId="16420"/>
    <cellStyle name="Comma 2 7 30" xfId="16421"/>
    <cellStyle name="Comma 2 7 30 2" xfId="16422"/>
    <cellStyle name="Comma 2 7 30 3" xfId="16423"/>
    <cellStyle name="Comma 2 7 31" xfId="16424"/>
    <cellStyle name="Comma 2 7 31 2" xfId="16425"/>
    <cellStyle name="Comma 2 7 31 3" xfId="16426"/>
    <cellStyle name="Comma 2 7 32" xfId="16427"/>
    <cellStyle name="Comma 2 7 32 2" xfId="16428"/>
    <cellStyle name="Comma 2 7 32 3" xfId="16429"/>
    <cellStyle name="Comma 2 7 33" xfId="16430"/>
    <cellStyle name="Comma 2 7 33 2" xfId="16431"/>
    <cellStyle name="Comma 2 7 33 3" xfId="16432"/>
    <cellStyle name="Comma 2 7 34" xfId="16433"/>
    <cellStyle name="Comma 2 7 34 2" xfId="16434"/>
    <cellStyle name="Comma 2 7 34 3" xfId="16435"/>
    <cellStyle name="Comma 2 7 35" xfId="16436"/>
    <cellStyle name="Comma 2 7 36" xfId="16437"/>
    <cellStyle name="Comma 2 7 4" xfId="16438"/>
    <cellStyle name="Comma 2 7 4 2" xfId="16439"/>
    <cellStyle name="Comma 2 7 4 3" xfId="16440"/>
    <cellStyle name="Comma 2 7 5" xfId="16441"/>
    <cellStyle name="Comma 2 7 5 2" xfId="16442"/>
    <cellStyle name="Comma 2 7 5 3" xfId="16443"/>
    <cellStyle name="Comma 2 7 6" xfId="16444"/>
    <cellStyle name="Comma 2 7 6 2" xfId="16445"/>
    <cellStyle name="Comma 2 7 6 3" xfId="16446"/>
    <cellStyle name="Comma 2 7 7" xfId="16447"/>
    <cellStyle name="Comma 2 7 7 2" xfId="16448"/>
    <cellStyle name="Comma 2 7 7 3" xfId="16449"/>
    <cellStyle name="Comma 2 7 8" xfId="16450"/>
    <cellStyle name="Comma 2 7 8 2" xfId="16451"/>
    <cellStyle name="Comma 2 7 8 3" xfId="16452"/>
    <cellStyle name="Comma 2 7 9" xfId="16453"/>
    <cellStyle name="Comma 2 7 9 2" xfId="16454"/>
    <cellStyle name="Comma 2 7 9 3" xfId="16455"/>
    <cellStyle name="Comma 2 8" xfId="7763"/>
    <cellStyle name="Comma 2 8 2" xfId="16457"/>
    <cellStyle name="Comma 2 8 3" xfId="16458"/>
    <cellStyle name="Comma 2 9" xfId="7793"/>
    <cellStyle name="Comma 2 9 2" xfId="16460"/>
    <cellStyle name="Comma 2 9 3" xfId="16461"/>
    <cellStyle name="Comma 20" xfId="9391"/>
    <cellStyle name="Comma 20 2" xfId="15073"/>
    <cellStyle name="Comma 20 3" xfId="34694"/>
    <cellStyle name="Comma 21" xfId="9823"/>
    <cellStyle name="Comma 21 2" xfId="15355"/>
    <cellStyle name="Comma 21 3" xfId="34695"/>
    <cellStyle name="Comma 22" xfId="9826"/>
    <cellStyle name="Comma 22 2" xfId="34696"/>
    <cellStyle name="Comma 23" xfId="9829"/>
    <cellStyle name="Comma 23 2" xfId="34697"/>
    <cellStyle name="Comma 24" xfId="9832"/>
    <cellStyle name="Comma 24 2" xfId="34698"/>
    <cellStyle name="Comma 25" xfId="9980"/>
    <cellStyle name="Comma 25 2" xfId="34699"/>
    <cellStyle name="Comma 26" xfId="11763"/>
    <cellStyle name="Comma 26 2" xfId="34700"/>
    <cellStyle name="Comma 27" xfId="11837"/>
    <cellStyle name="Comma 27 2" xfId="34701"/>
    <cellStyle name="Comma 28" xfId="11928"/>
    <cellStyle name="Comma 28 2" xfId="34702"/>
    <cellStyle name="Comma 29" xfId="14426"/>
    <cellStyle name="Comma 29 2" xfId="34703"/>
    <cellStyle name="Comma 3" xfId="16"/>
    <cellStyle name="Comma 3 2" xfId="23"/>
    <cellStyle name="Comma 3 2 10" xfId="16464"/>
    <cellStyle name="Comma 3 2 10 2" xfId="16465"/>
    <cellStyle name="Comma 3 2 10 3" xfId="16466"/>
    <cellStyle name="Comma 3 2 11" xfId="16467"/>
    <cellStyle name="Comma 3 2 11 2" xfId="16468"/>
    <cellStyle name="Comma 3 2 11 3" xfId="16469"/>
    <cellStyle name="Comma 3 2 12" xfId="16470"/>
    <cellStyle name="Comma 3 2 12 2" xfId="16471"/>
    <cellStyle name="Comma 3 2 12 3" xfId="16472"/>
    <cellStyle name="Comma 3 2 13" xfId="16473"/>
    <cellStyle name="Comma 3 2 13 2" xfId="16474"/>
    <cellStyle name="Comma 3 2 13 3" xfId="16475"/>
    <cellStyle name="Comma 3 2 14" xfId="16476"/>
    <cellStyle name="Comma 3 2 14 2" xfId="16477"/>
    <cellStyle name="Comma 3 2 14 3" xfId="16478"/>
    <cellStyle name="Comma 3 2 15" xfId="16479"/>
    <cellStyle name="Comma 3 2 15 2" xfId="16480"/>
    <cellStyle name="Comma 3 2 15 3" xfId="16481"/>
    <cellStyle name="Comma 3 2 16" xfId="16482"/>
    <cellStyle name="Comma 3 2 16 2" xfId="16483"/>
    <cellStyle name="Comma 3 2 16 3" xfId="16484"/>
    <cellStyle name="Comma 3 2 17" xfId="16485"/>
    <cellStyle name="Comma 3 2 17 2" xfId="16486"/>
    <cellStyle name="Comma 3 2 17 3" xfId="16487"/>
    <cellStyle name="Comma 3 2 18" xfId="16488"/>
    <cellStyle name="Comma 3 2 18 2" xfId="16489"/>
    <cellStyle name="Comma 3 2 18 3" xfId="16490"/>
    <cellStyle name="Comma 3 2 19" xfId="16491"/>
    <cellStyle name="Comma 3 2 19 2" xfId="16492"/>
    <cellStyle name="Comma 3 2 19 3" xfId="16493"/>
    <cellStyle name="Comma 3 2 2" xfId="207"/>
    <cellStyle name="Comma 3 2 2 2" xfId="14434"/>
    <cellStyle name="Comma 3 2 2 2 2" xfId="16495"/>
    <cellStyle name="Comma 3 2 2 3" xfId="14851"/>
    <cellStyle name="Comma 3 2 2 3 2" xfId="16496"/>
    <cellStyle name="Comma 3 2 2 4" xfId="16494"/>
    <cellStyle name="Comma 3 2 20" xfId="16497"/>
    <cellStyle name="Comma 3 2 20 2" xfId="16498"/>
    <cellStyle name="Comma 3 2 20 3" xfId="16499"/>
    <cellStyle name="Comma 3 2 21" xfId="16500"/>
    <cellStyle name="Comma 3 2 21 2" xfId="16501"/>
    <cellStyle name="Comma 3 2 21 3" xfId="16502"/>
    <cellStyle name="Comma 3 2 22" xfId="16503"/>
    <cellStyle name="Comma 3 2 22 2" xfId="16504"/>
    <cellStyle name="Comma 3 2 22 3" xfId="16505"/>
    <cellStyle name="Comma 3 2 23" xfId="16506"/>
    <cellStyle name="Comma 3 2 23 2" xfId="16507"/>
    <cellStyle name="Comma 3 2 23 3" xfId="16508"/>
    <cellStyle name="Comma 3 2 24" xfId="16509"/>
    <cellStyle name="Comma 3 2 24 2" xfId="16510"/>
    <cellStyle name="Comma 3 2 24 3" xfId="16511"/>
    <cellStyle name="Comma 3 2 25" xfId="16512"/>
    <cellStyle name="Comma 3 2 25 2" xfId="16513"/>
    <cellStyle name="Comma 3 2 25 3" xfId="16514"/>
    <cellStyle name="Comma 3 2 26" xfId="16515"/>
    <cellStyle name="Comma 3 2 26 2" xfId="16516"/>
    <cellStyle name="Comma 3 2 26 3" xfId="16517"/>
    <cellStyle name="Comma 3 2 27" xfId="16518"/>
    <cellStyle name="Comma 3 2 27 2" xfId="16519"/>
    <cellStyle name="Comma 3 2 27 3" xfId="16520"/>
    <cellStyle name="Comma 3 2 28" xfId="16521"/>
    <cellStyle name="Comma 3 2 28 2" xfId="16522"/>
    <cellStyle name="Comma 3 2 28 3" xfId="16523"/>
    <cellStyle name="Comma 3 2 29" xfId="16524"/>
    <cellStyle name="Comma 3 2 29 2" xfId="16525"/>
    <cellStyle name="Comma 3 2 29 3" xfId="16526"/>
    <cellStyle name="Comma 3 2 3" xfId="14850"/>
    <cellStyle name="Comma 3 2 3 2" xfId="16528"/>
    <cellStyle name="Comma 3 2 3 3" xfId="16529"/>
    <cellStyle name="Comma 3 2 3 4" xfId="16527"/>
    <cellStyle name="Comma 3 2 30" xfId="16530"/>
    <cellStyle name="Comma 3 2 30 2" xfId="16531"/>
    <cellStyle name="Comma 3 2 30 3" xfId="16532"/>
    <cellStyle name="Comma 3 2 31" xfId="16533"/>
    <cellStyle name="Comma 3 2 31 2" xfId="16534"/>
    <cellStyle name="Comma 3 2 31 3" xfId="16535"/>
    <cellStyle name="Comma 3 2 32" xfId="16536"/>
    <cellStyle name="Comma 3 2 32 2" xfId="16537"/>
    <cellStyle name="Comma 3 2 32 3" xfId="16538"/>
    <cellStyle name="Comma 3 2 33" xfId="16539"/>
    <cellStyle name="Comma 3 2 33 2" xfId="16540"/>
    <cellStyle name="Comma 3 2 33 3" xfId="16541"/>
    <cellStyle name="Comma 3 2 34" xfId="16542"/>
    <cellStyle name="Comma 3 2 34 2" xfId="16543"/>
    <cellStyle name="Comma 3 2 34 3" xfId="16544"/>
    <cellStyle name="Comma 3 2 35" xfId="16545"/>
    <cellStyle name="Comma 3 2 36" xfId="16546"/>
    <cellStyle name="Comma 3 2 37" xfId="42885"/>
    <cellStyle name="Comma 3 2 4" xfId="16547"/>
    <cellStyle name="Comma 3 2 4 2" xfId="16548"/>
    <cellStyle name="Comma 3 2 4 3" xfId="16549"/>
    <cellStyle name="Comma 3 2 5" xfId="16550"/>
    <cellStyle name="Comma 3 2 5 2" xfId="16551"/>
    <cellStyle name="Comma 3 2 5 3" xfId="16552"/>
    <cellStyle name="Comma 3 2 6" xfId="16553"/>
    <cellStyle name="Comma 3 2 6 2" xfId="16554"/>
    <cellStyle name="Comma 3 2 6 3" xfId="16555"/>
    <cellStyle name="Comma 3 2 7" xfId="16556"/>
    <cellStyle name="Comma 3 2 7 2" xfId="16557"/>
    <cellStyle name="Comma 3 2 7 3" xfId="16558"/>
    <cellStyle name="Comma 3 2 8" xfId="16559"/>
    <cellStyle name="Comma 3 2 8 2" xfId="16560"/>
    <cellStyle name="Comma 3 2 8 3" xfId="16561"/>
    <cellStyle name="Comma 3 2 9" xfId="16562"/>
    <cellStyle name="Comma 3 2 9 2" xfId="16563"/>
    <cellStyle name="Comma 3 2 9 3" xfId="16564"/>
    <cellStyle name="Comma 3 3" xfId="783"/>
    <cellStyle name="Comma 3 3 10" xfId="16566"/>
    <cellStyle name="Comma 3 3 10 2" xfId="16567"/>
    <cellStyle name="Comma 3 3 10 3" xfId="16568"/>
    <cellStyle name="Comma 3 3 11" xfId="16569"/>
    <cellStyle name="Comma 3 3 11 2" xfId="16570"/>
    <cellStyle name="Comma 3 3 11 3" xfId="16571"/>
    <cellStyle name="Comma 3 3 12" xfId="16572"/>
    <cellStyle name="Comma 3 3 12 2" xfId="16573"/>
    <cellStyle name="Comma 3 3 12 3" xfId="16574"/>
    <cellStyle name="Comma 3 3 13" xfId="16575"/>
    <cellStyle name="Comma 3 3 13 2" xfId="16576"/>
    <cellStyle name="Comma 3 3 13 3" xfId="16577"/>
    <cellStyle name="Comma 3 3 14" xfId="16578"/>
    <cellStyle name="Comma 3 3 14 2" xfId="16579"/>
    <cellStyle name="Comma 3 3 14 3" xfId="16580"/>
    <cellStyle name="Comma 3 3 15" xfId="16581"/>
    <cellStyle name="Comma 3 3 15 2" xfId="16582"/>
    <cellStyle name="Comma 3 3 15 3" xfId="16583"/>
    <cellStyle name="Comma 3 3 16" xfId="16584"/>
    <cellStyle name="Comma 3 3 16 2" xfId="16585"/>
    <cellStyle name="Comma 3 3 16 3" xfId="16586"/>
    <cellStyle name="Comma 3 3 17" xfId="16587"/>
    <cellStyle name="Comma 3 3 17 2" xfId="16588"/>
    <cellStyle name="Comma 3 3 17 3" xfId="16589"/>
    <cellStyle name="Comma 3 3 18" xfId="16590"/>
    <cellStyle name="Comma 3 3 18 2" xfId="16591"/>
    <cellStyle name="Comma 3 3 18 3" xfId="16592"/>
    <cellStyle name="Comma 3 3 19" xfId="16593"/>
    <cellStyle name="Comma 3 3 19 2" xfId="16594"/>
    <cellStyle name="Comma 3 3 19 3" xfId="16595"/>
    <cellStyle name="Comma 3 3 2" xfId="14435"/>
    <cellStyle name="Comma 3 3 2 2" xfId="16597"/>
    <cellStyle name="Comma 3 3 2 3" xfId="16598"/>
    <cellStyle name="Comma 3 3 2 4" xfId="16596"/>
    <cellStyle name="Comma 3 3 20" xfId="16599"/>
    <cellStyle name="Comma 3 3 20 2" xfId="16600"/>
    <cellStyle name="Comma 3 3 20 3" xfId="16601"/>
    <cellStyle name="Comma 3 3 21" xfId="16602"/>
    <cellStyle name="Comma 3 3 21 2" xfId="16603"/>
    <cellStyle name="Comma 3 3 21 3" xfId="16604"/>
    <cellStyle name="Comma 3 3 22" xfId="16605"/>
    <cellStyle name="Comma 3 3 22 2" xfId="16606"/>
    <cellStyle name="Comma 3 3 22 3" xfId="16607"/>
    <cellStyle name="Comma 3 3 23" xfId="16608"/>
    <cellStyle name="Comma 3 3 23 2" xfId="16609"/>
    <cellStyle name="Comma 3 3 23 3" xfId="16610"/>
    <cellStyle name="Comma 3 3 24" xfId="16611"/>
    <cellStyle name="Comma 3 3 24 2" xfId="16612"/>
    <cellStyle name="Comma 3 3 24 3" xfId="16613"/>
    <cellStyle name="Comma 3 3 25" xfId="16614"/>
    <cellStyle name="Comma 3 3 25 2" xfId="16615"/>
    <cellStyle name="Comma 3 3 25 3" xfId="16616"/>
    <cellStyle name="Comma 3 3 26" xfId="16617"/>
    <cellStyle name="Comma 3 3 26 2" xfId="16618"/>
    <cellStyle name="Comma 3 3 26 3" xfId="16619"/>
    <cellStyle name="Comma 3 3 27" xfId="16620"/>
    <cellStyle name="Comma 3 3 27 2" xfId="16621"/>
    <cellStyle name="Comma 3 3 27 3" xfId="16622"/>
    <cellStyle name="Comma 3 3 28" xfId="16623"/>
    <cellStyle name="Comma 3 3 28 2" xfId="16624"/>
    <cellStyle name="Comma 3 3 28 3" xfId="16625"/>
    <cellStyle name="Comma 3 3 29" xfId="16626"/>
    <cellStyle name="Comma 3 3 29 2" xfId="16627"/>
    <cellStyle name="Comma 3 3 29 3" xfId="16628"/>
    <cellStyle name="Comma 3 3 3" xfId="15741"/>
    <cellStyle name="Comma 3 3 3 2" xfId="16630"/>
    <cellStyle name="Comma 3 3 3 3" xfId="16631"/>
    <cellStyle name="Comma 3 3 3 4" xfId="16629"/>
    <cellStyle name="Comma 3 3 30" xfId="16632"/>
    <cellStyle name="Comma 3 3 30 2" xfId="16633"/>
    <cellStyle name="Comma 3 3 30 3" xfId="16634"/>
    <cellStyle name="Comma 3 3 31" xfId="16635"/>
    <cellStyle name="Comma 3 3 31 2" xfId="16636"/>
    <cellStyle name="Comma 3 3 31 3" xfId="16637"/>
    <cellStyle name="Comma 3 3 32" xfId="16638"/>
    <cellStyle name="Comma 3 3 32 2" xfId="16639"/>
    <cellStyle name="Comma 3 3 32 3" xfId="16640"/>
    <cellStyle name="Comma 3 3 33" xfId="16641"/>
    <cellStyle name="Comma 3 3 33 2" xfId="16642"/>
    <cellStyle name="Comma 3 3 33 3" xfId="16643"/>
    <cellStyle name="Comma 3 3 34" xfId="16644"/>
    <cellStyle name="Comma 3 3 34 2" xfId="16645"/>
    <cellStyle name="Comma 3 3 34 3" xfId="16646"/>
    <cellStyle name="Comma 3 3 35" xfId="16647"/>
    <cellStyle name="Comma 3 3 36" xfId="16648"/>
    <cellStyle name="Comma 3 3 4" xfId="16649"/>
    <cellStyle name="Comma 3 3 4 2" xfId="16650"/>
    <cellStyle name="Comma 3 3 4 3" xfId="16651"/>
    <cellStyle name="Comma 3 3 5" xfId="16652"/>
    <cellStyle name="Comma 3 3 5 2" xfId="16653"/>
    <cellStyle name="Comma 3 3 5 3" xfId="16654"/>
    <cellStyle name="Comma 3 3 6" xfId="16655"/>
    <cellStyle name="Comma 3 3 6 2" xfId="16656"/>
    <cellStyle name="Comma 3 3 6 3" xfId="16657"/>
    <cellStyle name="Comma 3 3 7" xfId="16658"/>
    <cellStyle name="Comma 3 3 7 2" xfId="16659"/>
    <cellStyle name="Comma 3 3 7 3" xfId="16660"/>
    <cellStyle name="Comma 3 3 8" xfId="16661"/>
    <cellStyle name="Comma 3 3 8 2" xfId="16662"/>
    <cellStyle name="Comma 3 3 8 3" xfId="16663"/>
    <cellStyle name="Comma 3 3 9" xfId="16664"/>
    <cellStyle name="Comma 3 3 9 2" xfId="16665"/>
    <cellStyle name="Comma 3 3 9 3" xfId="16666"/>
    <cellStyle name="Comma 3 4" xfId="837"/>
    <cellStyle name="Comma 3 4 10" xfId="16668"/>
    <cellStyle name="Comma 3 4 10 2" xfId="16669"/>
    <cellStyle name="Comma 3 4 10 3" xfId="16670"/>
    <cellStyle name="Comma 3 4 11" xfId="16671"/>
    <cellStyle name="Comma 3 4 11 2" xfId="16672"/>
    <cellStyle name="Comma 3 4 11 3" xfId="16673"/>
    <cellStyle name="Comma 3 4 12" xfId="16674"/>
    <cellStyle name="Comma 3 4 12 2" xfId="16675"/>
    <cellStyle name="Comma 3 4 12 3" xfId="16676"/>
    <cellStyle name="Comma 3 4 13" xfId="16677"/>
    <cellStyle name="Comma 3 4 13 2" xfId="16678"/>
    <cellStyle name="Comma 3 4 13 3" xfId="16679"/>
    <cellStyle name="Comma 3 4 14" xfId="16680"/>
    <cellStyle name="Comma 3 4 14 2" xfId="16681"/>
    <cellStyle name="Comma 3 4 14 3" xfId="16682"/>
    <cellStyle name="Comma 3 4 15" xfId="16683"/>
    <cellStyle name="Comma 3 4 15 2" xfId="16684"/>
    <cellStyle name="Comma 3 4 15 3" xfId="16685"/>
    <cellStyle name="Comma 3 4 16" xfId="16686"/>
    <cellStyle name="Comma 3 4 16 2" xfId="16687"/>
    <cellStyle name="Comma 3 4 16 3" xfId="16688"/>
    <cellStyle name="Comma 3 4 17" xfId="16689"/>
    <cellStyle name="Comma 3 4 17 2" xfId="16690"/>
    <cellStyle name="Comma 3 4 17 3" xfId="16691"/>
    <cellStyle name="Comma 3 4 18" xfId="16692"/>
    <cellStyle name="Comma 3 4 18 2" xfId="16693"/>
    <cellStyle name="Comma 3 4 18 3" xfId="16694"/>
    <cellStyle name="Comma 3 4 19" xfId="16695"/>
    <cellStyle name="Comma 3 4 19 2" xfId="16696"/>
    <cellStyle name="Comma 3 4 19 3" xfId="16697"/>
    <cellStyle name="Comma 3 4 2" xfId="14436"/>
    <cellStyle name="Comma 3 4 2 2" xfId="16699"/>
    <cellStyle name="Comma 3 4 2 3" xfId="16700"/>
    <cellStyle name="Comma 3 4 2 4" xfId="16698"/>
    <cellStyle name="Comma 3 4 20" xfId="16701"/>
    <cellStyle name="Comma 3 4 20 2" xfId="16702"/>
    <cellStyle name="Comma 3 4 20 3" xfId="16703"/>
    <cellStyle name="Comma 3 4 21" xfId="16704"/>
    <cellStyle name="Comma 3 4 21 2" xfId="16705"/>
    <cellStyle name="Comma 3 4 21 3" xfId="16706"/>
    <cellStyle name="Comma 3 4 22" xfId="16707"/>
    <cellStyle name="Comma 3 4 22 2" xfId="16708"/>
    <cellStyle name="Comma 3 4 22 3" xfId="16709"/>
    <cellStyle name="Comma 3 4 23" xfId="16710"/>
    <cellStyle name="Comma 3 4 23 2" xfId="16711"/>
    <cellStyle name="Comma 3 4 23 3" xfId="16712"/>
    <cellStyle name="Comma 3 4 24" xfId="16713"/>
    <cellStyle name="Comma 3 4 24 2" xfId="16714"/>
    <cellStyle name="Comma 3 4 24 3" xfId="16715"/>
    <cellStyle name="Comma 3 4 25" xfId="16716"/>
    <cellStyle name="Comma 3 4 25 2" xfId="16717"/>
    <cellStyle name="Comma 3 4 25 3" xfId="16718"/>
    <cellStyle name="Comma 3 4 26" xfId="16719"/>
    <cellStyle name="Comma 3 4 26 2" xfId="16720"/>
    <cellStyle name="Comma 3 4 26 3" xfId="16721"/>
    <cellStyle name="Comma 3 4 27" xfId="16722"/>
    <cellStyle name="Comma 3 4 27 2" xfId="16723"/>
    <cellStyle name="Comma 3 4 27 3" xfId="16724"/>
    <cellStyle name="Comma 3 4 28" xfId="16725"/>
    <cellStyle name="Comma 3 4 28 2" xfId="16726"/>
    <cellStyle name="Comma 3 4 28 3" xfId="16727"/>
    <cellStyle name="Comma 3 4 29" xfId="16728"/>
    <cellStyle name="Comma 3 4 29 2" xfId="16729"/>
    <cellStyle name="Comma 3 4 29 3" xfId="16730"/>
    <cellStyle name="Comma 3 4 3" xfId="16731"/>
    <cellStyle name="Comma 3 4 3 2" xfId="16732"/>
    <cellStyle name="Comma 3 4 3 3" xfId="16733"/>
    <cellStyle name="Comma 3 4 30" xfId="16734"/>
    <cellStyle name="Comma 3 4 30 2" xfId="16735"/>
    <cellStyle name="Comma 3 4 30 3" xfId="16736"/>
    <cellStyle name="Comma 3 4 31" xfId="16737"/>
    <cellStyle name="Comma 3 4 31 2" xfId="16738"/>
    <cellStyle name="Comma 3 4 31 3" xfId="16739"/>
    <cellStyle name="Comma 3 4 32" xfId="16740"/>
    <cellStyle name="Comma 3 4 32 2" xfId="16741"/>
    <cellStyle name="Comma 3 4 32 3" xfId="16742"/>
    <cellStyle name="Comma 3 4 33" xfId="16743"/>
    <cellStyle name="Comma 3 4 33 2" xfId="16744"/>
    <cellStyle name="Comma 3 4 33 3" xfId="16745"/>
    <cellStyle name="Comma 3 4 34" xfId="16746"/>
    <cellStyle name="Comma 3 4 34 2" xfId="16747"/>
    <cellStyle name="Comma 3 4 34 3" xfId="16748"/>
    <cellStyle name="Comma 3 4 35" xfId="16749"/>
    <cellStyle name="Comma 3 4 36" xfId="16750"/>
    <cellStyle name="Comma 3 4 37" xfId="16667"/>
    <cellStyle name="Comma 3 4 38" xfId="34704"/>
    <cellStyle name="Comma 3 4 4" xfId="16751"/>
    <cellStyle name="Comma 3 4 4 2" xfId="16752"/>
    <cellStyle name="Comma 3 4 4 3" xfId="16753"/>
    <cellStyle name="Comma 3 4 5" xfId="16754"/>
    <cellStyle name="Comma 3 4 5 2" xfId="16755"/>
    <cellStyle name="Comma 3 4 5 3" xfId="16756"/>
    <cellStyle name="Comma 3 4 6" xfId="16757"/>
    <cellStyle name="Comma 3 4 6 2" xfId="16758"/>
    <cellStyle name="Comma 3 4 6 3" xfId="16759"/>
    <cellStyle name="Comma 3 4 7" xfId="16760"/>
    <cellStyle name="Comma 3 4 7 2" xfId="16761"/>
    <cellStyle name="Comma 3 4 7 3" xfId="16762"/>
    <cellStyle name="Comma 3 4 8" xfId="16763"/>
    <cellStyle name="Comma 3 4 8 2" xfId="16764"/>
    <cellStyle name="Comma 3 4 8 3" xfId="16765"/>
    <cellStyle name="Comma 3 4 9" xfId="16766"/>
    <cellStyle name="Comma 3 4 9 2" xfId="16767"/>
    <cellStyle name="Comma 3 4 9 3" xfId="16768"/>
    <cellStyle name="Comma 3 5" xfId="924"/>
    <cellStyle name="Comma 3 5 10" xfId="16770"/>
    <cellStyle name="Comma 3 5 10 2" xfId="16771"/>
    <cellStyle name="Comma 3 5 10 3" xfId="16772"/>
    <cellStyle name="Comma 3 5 11" xfId="16773"/>
    <cellStyle name="Comma 3 5 11 2" xfId="16774"/>
    <cellStyle name="Comma 3 5 11 3" xfId="16775"/>
    <cellStyle name="Comma 3 5 12" xfId="16776"/>
    <cellStyle name="Comma 3 5 12 2" xfId="16777"/>
    <cellStyle name="Comma 3 5 12 3" xfId="16778"/>
    <cellStyle name="Comma 3 5 13" xfId="16779"/>
    <cellStyle name="Comma 3 5 13 2" xfId="16780"/>
    <cellStyle name="Comma 3 5 13 3" xfId="16781"/>
    <cellStyle name="Comma 3 5 14" xfId="16782"/>
    <cellStyle name="Comma 3 5 14 2" xfId="16783"/>
    <cellStyle name="Comma 3 5 14 3" xfId="16784"/>
    <cellStyle name="Comma 3 5 15" xfId="16785"/>
    <cellStyle name="Comma 3 5 15 2" xfId="16786"/>
    <cellStyle name="Comma 3 5 15 3" xfId="16787"/>
    <cellStyle name="Comma 3 5 16" xfId="16788"/>
    <cellStyle name="Comma 3 5 16 2" xfId="16789"/>
    <cellStyle name="Comma 3 5 16 3" xfId="16790"/>
    <cellStyle name="Comma 3 5 17" xfId="16791"/>
    <cellStyle name="Comma 3 5 17 2" xfId="16792"/>
    <cellStyle name="Comma 3 5 17 3" xfId="16793"/>
    <cellStyle name="Comma 3 5 18" xfId="16794"/>
    <cellStyle name="Comma 3 5 18 2" xfId="16795"/>
    <cellStyle name="Comma 3 5 18 3" xfId="16796"/>
    <cellStyle name="Comma 3 5 19" xfId="16797"/>
    <cellStyle name="Comma 3 5 19 2" xfId="16798"/>
    <cellStyle name="Comma 3 5 19 3" xfId="16799"/>
    <cellStyle name="Comma 3 5 2" xfId="16800"/>
    <cellStyle name="Comma 3 5 2 2" xfId="16801"/>
    <cellStyle name="Comma 3 5 2 3" xfId="16802"/>
    <cellStyle name="Comma 3 5 20" xfId="16803"/>
    <cellStyle name="Comma 3 5 20 2" xfId="16804"/>
    <cellStyle name="Comma 3 5 20 3" xfId="16805"/>
    <cellStyle name="Comma 3 5 21" xfId="16806"/>
    <cellStyle name="Comma 3 5 21 2" xfId="16807"/>
    <cellStyle name="Comma 3 5 21 3" xfId="16808"/>
    <cellStyle name="Comma 3 5 22" xfId="16809"/>
    <cellStyle name="Comma 3 5 22 2" xfId="16810"/>
    <cellStyle name="Comma 3 5 22 3" xfId="16811"/>
    <cellStyle name="Comma 3 5 23" xfId="16812"/>
    <cellStyle name="Comma 3 5 23 2" xfId="16813"/>
    <cellStyle name="Comma 3 5 23 3" xfId="16814"/>
    <cellStyle name="Comma 3 5 24" xfId="16815"/>
    <cellStyle name="Comma 3 5 24 2" xfId="16816"/>
    <cellStyle name="Comma 3 5 24 3" xfId="16817"/>
    <cellStyle name="Comma 3 5 25" xfId="16818"/>
    <cellStyle name="Comma 3 5 25 2" xfId="16819"/>
    <cellStyle name="Comma 3 5 25 3" xfId="16820"/>
    <cellStyle name="Comma 3 5 26" xfId="16821"/>
    <cellStyle name="Comma 3 5 26 2" xfId="16822"/>
    <cellStyle name="Comma 3 5 26 3" xfId="16823"/>
    <cellStyle name="Comma 3 5 27" xfId="16824"/>
    <cellStyle name="Comma 3 5 27 2" xfId="16825"/>
    <cellStyle name="Comma 3 5 27 3" xfId="16826"/>
    <cellStyle name="Comma 3 5 28" xfId="16827"/>
    <cellStyle name="Comma 3 5 28 2" xfId="16828"/>
    <cellStyle name="Comma 3 5 28 3" xfId="16829"/>
    <cellStyle name="Comma 3 5 29" xfId="16830"/>
    <cellStyle name="Comma 3 5 29 2" xfId="16831"/>
    <cellStyle name="Comma 3 5 29 3" xfId="16832"/>
    <cellStyle name="Comma 3 5 3" xfId="16833"/>
    <cellStyle name="Comma 3 5 3 2" xfId="16834"/>
    <cellStyle name="Comma 3 5 3 3" xfId="16835"/>
    <cellStyle name="Comma 3 5 30" xfId="16836"/>
    <cellStyle name="Comma 3 5 30 2" xfId="16837"/>
    <cellStyle name="Comma 3 5 30 3" xfId="16838"/>
    <cellStyle name="Comma 3 5 31" xfId="16839"/>
    <cellStyle name="Comma 3 5 31 2" xfId="16840"/>
    <cellStyle name="Comma 3 5 31 3" xfId="16841"/>
    <cellStyle name="Comma 3 5 32" xfId="16842"/>
    <cellStyle name="Comma 3 5 32 2" xfId="16843"/>
    <cellStyle name="Comma 3 5 32 3" xfId="16844"/>
    <cellStyle name="Comma 3 5 33" xfId="16845"/>
    <cellStyle name="Comma 3 5 33 2" xfId="16846"/>
    <cellStyle name="Comma 3 5 33 3" xfId="16847"/>
    <cellStyle name="Comma 3 5 34" xfId="16848"/>
    <cellStyle name="Comma 3 5 34 2" xfId="16849"/>
    <cellStyle name="Comma 3 5 34 3" xfId="16850"/>
    <cellStyle name="Comma 3 5 35" xfId="16851"/>
    <cellStyle name="Comma 3 5 36" xfId="16852"/>
    <cellStyle name="Comma 3 5 37" xfId="16769"/>
    <cellStyle name="Comma 3 5 38" xfId="34705"/>
    <cellStyle name="Comma 3 5 4" xfId="16853"/>
    <cellStyle name="Comma 3 5 4 2" xfId="16854"/>
    <cellStyle name="Comma 3 5 4 3" xfId="16855"/>
    <cellStyle name="Comma 3 5 5" xfId="16856"/>
    <cellStyle name="Comma 3 5 5 2" xfId="16857"/>
    <cellStyle name="Comma 3 5 5 3" xfId="16858"/>
    <cellStyle name="Comma 3 5 6" xfId="16859"/>
    <cellStyle name="Comma 3 5 6 2" xfId="16860"/>
    <cellStyle name="Comma 3 5 6 3" xfId="16861"/>
    <cellStyle name="Comma 3 5 7" xfId="16862"/>
    <cellStyle name="Comma 3 5 7 2" xfId="16863"/>
    <cellStyle name="Comma 3 5 7 3" xfId="16864"/>
    <cellStyle name="Comma 3 5 8" xfId="16865"/>
    <cellStyle name="Comma 3 5 8 2" xfId="16866"/>
    <cellStyle name="Comma 3 5 8 3" xfId="16867"/>
    <cellStyle name="Comma 3 5 9" xfId="16868"/>
    <cellStyle name="Comma 3 5 9 2" xfId="16869"/>
    <cellStyle name="Comma 3 5 9 3" xfId="16870"/>
    <cellStyle name="Comma 3 6" xfId="858"/>
    <cellStyle name="Comma 3 6 10" xfId="16872"/>
    <cellStyle name="Comma 3 6 10 2" xfId="16873"/>
    <cellStyle name="Comma 3 6 10 3" xfId="16874"/>
    <cellStyle name="Comma 3 6 11" xfId="16875"/>
    <cellStyle name="Comma 3 6 11 2" xfId="16876"/>
    <cellStyle name="Comma 3 6 11 3" xfId="16877"/>
    <cellStyle name="Comma 3 6 12" xfId="16878"/>
    <cellStyle name="Comma 3 6 12 2" xfId="16879"/>
    <cellStyle name="Comma 3 6 12 3" xfId="16880"/>
    <cellStyle name="Comma 3 6 13" xfId="16881"/>
    <cellStyle name="Comma 3 6 13 2" xfId="16882"/>
    <cellStyle name="Comma 3 6 13 3" xfId="16883"/>
    <cellStyle name="Comma 3 6 14" xfId="16884"/>
    <cellStyle name="Comma 3 6 14 2" xfId="16885"/>
    <cellStyle name="Comma 3 6 14 3" xfId="16886"/>
    <cellStyle name="Comma 3 6 15" xfId="16887"/>
    <cellStyle name="Comma 3 6 15 2" xfId="16888"/>
    <cellStyle name="Comma 3 6 15 3" xfId="16889"/>
    <cellStyle name="Comma 3 6 16" xfId="16890"/>
    <cellStyle name="Comma 3 6 16 2" xfId="16891"/>
    <cellStyle name="Comma 3 6 16 3" xfId="16892"/>
    <cellStyle name="Comma 3 6 17" xfId="16893"/>
    <cellStyle name="Comma 3 6 17 2" xfId="16894"/>
    <cellStyle name="Comma 3 6 17 3" xfId="16895"/>
    <cellStyle name="Comma 3 6 18" xfId="16896"/>
    <cellStyle name="Comma 3 6 18 2" xfId="16897"/>
    <cellStyle name="Comma 3 6 18 3" xfId="16898"/>
    <cellStyle name="Comma 3 6 19" xfId="16899"/>
    <cellStyle name="Comma 3 6 19 2" xfId="16900"/>
    <cellStyle name="Comma 3 6 19 3" xfId="16901"/>
    <cellStyle name="Comma 3 6 2" xfId="16902"/>
    <cellStyle name="Comma 3 6 2 2" xfId="16903"/>
    <cellStyle name="Comma 3 6 2 3" xfId="16904"/>
    <cellStyle name="Comma 3 6 20" xfId="16905"/>
    <cellStyle name="Comma 3 6 20 2" xfId="16906"/>
    <cellStyle name="Comma 3 6 20 3" xfId="16907"/>
    <cellStyle name="Comma 3 6 21" xfId="16908"/>
    <cellStyle name="Comma 3 6 21 2" xfId="16909"/>
    <cellStyle name="Comma 3 6 21 3" xfId="16910"/>
    <cellStyle name="Comma 3 6 22" xfId="16911"/>
    <cellStyle name="Comma 3 6 22 2" xfId="16912"/>
    <cellStyle name="Comma 3 6 22 3" xfId="16913"/>
    <cellStyle name="Comma 3 6 23" xfId="16914"/>
    <cellStyle name="Comma 3 6 23 2" xfId="16915"/>
    <cellStyle name="Comma 3 6 23 3" xfId="16916"/>
    <cellStyle name="Comma 3 6 24" xfId="16917"/>
    <cellStyle name="Comma 3 6 24 2" xfId="16918"/>
    <cellStyle name="Comma 3 6 24 3" xfId="16919"/>
    <cellStyle name="Comma 3 6 25" xfId="16920"/>
    <cellStyle name="Comma 3 6 25 2" xfId="16921"/>
    <cellStyle name="Comma 3 6 25 3" xfId="16922"/>
    <cellStyle name="Comma 3 6 26" xfId="16923"/>
    <cellStyle name="Comma 3 6 26 2" xfId="16924"/>
    <cellStyle name="Comma 3 6 26 3" xfId="16925"/>
    <cellStyle name="Comma 3 6 27" xfId="16926"/>
    <cellStyle name="Comma 3 6 27 2" xfId="16927"/>
    <cellStyle name="Comma 3 6 27 3" xfId="16928"/>
    <cellStyle name="Comma 3 6 28" xfId="16929"/>
    <cellStyle name="Comma 3 6 28 2" xfId="16930"/>
    <cellStyle name="Comma 3 6 28 3" xfId="16931"/>
    <cellStyle name="Comma 3 6 29" xfId="16932"/>
    <cellStyle name="Comma 3 6 29 2" xfId="16933"/>
    <cellStyle name="Comma 3 6 29 3" xfId="16934"/>
    <cellStyle name="Comma 3 6 3" xfId="16935"/>
    <cellStyle name="Comma 3 6 3 2" xfId="16936"/>
    <cellStyle name="Comma 3 6 3 3" xfId="16937"/>
    <cellStyle name="Comma 3 6 30" xfId="16938"/>
    <cellStyle name="Comma 3 6 30 2" xfId="16939"/>
    <cellStyle name="Comma 3 6 30 3" xfId="16940"/>
    <cellStyle name="Comma 3 6 31" xfId="16941"/>
    <cellStyle name="Comma 3 6 31 2" xfId="16942"/>
    <cellStyle name="Comma 3 6 31 3" xfId="16943"/>
    <cellStyle name="Comma 3 6 32" xfId="16944"/>
    <cellStyle name="Comma 3 6 32 2" xfId="16945"/>
    <cellStyle name="Comma 3 6 32 3" xfId="16946"/>
    <cellStyle name="Comma 3 6 33" xfId="16947"/>
    <cellStyle name="Comma 3 6 33 2" xfId="16948"/>
    <cellStyle name="Comma 3 6 33 3" xfId="16949"/>
    <cellStyle name="Comma 3 6 34" xfId="16950"/>
    <cellStyle name="Comma 3 6 34 2" xfId="16951"/>
    <cellStyle name="Comma 3 6 34 3" xfId="16952"/>
    <cellStyle name="Comma 3 6 35" xfId="16953"/>
    <cellStyle name="Comma 3 6 36" xfId="16954"/>
    <cellStyle name="Comma 3 6 37" xfId="16871"/>
    <cellStyle name="Comma 3 6 4" xfId="16955"/>
    <cellStyle name="Comma 3 6 4 2" xfId="16956"/>
    <cellStyle name="Comma 3 6 4 3" xfId="16957"/>
    <cellStyle name="Comma 3 6 5" xfId="16958"/>
    <cellStyle name="Comma 3 6 5 2" xfId="16959"/>
    <cellStyle name="Comma 3 6 5 3" xfId="16960"/>
    <cellStyle name="Comma 3 6 6" xfId="16961"/>
    <cellStyle name="Comma 3 6 6 2" xfId="16962"/>
    <cellStyle name="Comma 3 6 6 3" xfId="16963"/>
    <cellStyle name="Comma 3 6 7" xfId="16964"/>
    <cellStyle name="Comma 3 6 7 2" xfId="16965"/>
    <cellStyle name="Comma 3 6 7 3" xfId="16966"/>
    <cellStyle name="Comma 3 6 8" xfId="16967"/>
    <cellStyle name="Comma 3 6 8 2" xfId="16968"/>
    <cellStyle name="Comma 3 6 8 3" xfId="16969"/>
    <cellStyle name="Comma 3 6 9" xfId="16970"/>
    <cellStyle name="Comma 3 6 9 2" xfId="16971"/>
    <cellStyle name="Comma 3 6 9 3" xfId="16972"/>
    <cellStyle name="Comma 3 7" xfId="977"/>
    <cellStyle name="Comma 3 7 10" xfId="16974"/>
    <cellStyle name="Comma 3 7 10 2" xfId="16975"/>
    <cellStyle name="Comma 3 7 10 3" xfId="16976"/>
    <cellStyle name="Comma 3 7 11" xfId="16977"/>
    <cellStyle name="Comma 3 7 11 2" xfId="16978"/>
    <cellStyle name="Comma 3 7 11 3" xfId="16979"/>
    <cellStyle name="Comma 3 7 12" xfId="16980"/>
    <cellStyle name="Comma 3 7 12 2" xfId="16981"/>
    <cellStyle name="Comma 3 7 12 3" xfId="16982"/>
    <cellStyle name="Comma 3 7 13" xfId="16983"/>
    <cellStyle name="Comma 3 7 13 2" xfId="16984"/>
    <cellStyle name="Comma 3 7 13 3" xfId="16985"/>
    <cellStyle name="Comma 3 7 14" xfId="16986"/>
    <cellStyle name="Comma 3 7 14 2" xfId="16987"/>
    <cellStyle name="Comma 3 7 14 3" xfId="16988"/>
    <cellStyle name="Comma 3 7 15" xfId="16989"/>
    <cellStyle name="Comma 3 7 15 2" xfId="16990"/>
    <cellStyle name="Comma 3 7 15 3" xfId="16991"/>
    <cellStyle name="Comma 3 7 16" xfId="16992"/>
    <cellStyle name="Comma 3 7 16 2" xfId="16993"/>
    <cellStyle name="Comma 3 7 16 3" xfId="16994"/>
    <cellStyle name="Comma 3 7 17" xfId="16995"/>
    <cellStyle name="Comma 3 7 17 2" xfId="16996"/>
    <cellStyle name="Comma 3 7 17 3" xfId="16997"/>
    <cellStyle name="Comma 3 7 18" xfId="16998"/>
    <cellStyle name="Comma 3 7 18 2" xfId="16999"/>
    <cellStyle name="Comma 3 7 18 3" xfId="17000"/>
    <cellStyle name="Comma 3 7 19" xfId="17001"/>
    <cellStyle name="Comma 3 7 19 2" xfId="17002"/>
    <cellStyle name="Comma 3 7 19 3" xfId="17003"/>
    <cellStyle name="Comma 3 7 2" xfId="17004"/>
    <cellStyle name="Comma 3 7 2 2" xfId="17005"/>
    <cellStyle name="Comma 3 7 2 3" xfId="17006"/>
    <cellStyle name="Comma 3 7 20" xfId="17007"/>
    <cellStyle name="Comma 3 7 20 2" xfId="17008"/>
    <cellStyle name="Comma 3 7 20 3" xfId="17009"/>
    <cellStyle name="Comma 3 7 21" xfId="17010"/>
    <cellStyle name="Comma 3 7 21 2" xfId="17011"/>
    <cellStyle name="Comma 3 7 21 3" xfId="17012"/>
    <cellStyle name="Comma 3 7 22" xfId="17013"/>
    <cellStyle name="Comma 3 7 22 2" xfId="17014"/>
    <cellStyle name="Comma 3 7 22 3" xfId="17015"/>
    <cellStyle name="Comma 3 7 23" xfId="17016"/>
    <cellStyle name="Comma 3 7 23 2" xfId="17017"/>
    <cellStyle name="Comma 3 7 23 3" xfId="17018"/>
    <cellStyle name="Comma 3 7 24" xfId="17019"/>
    <cellStyle name="Comma 3 7 24 2" xfId="17020"/>
    <cellStyle name="Comma 3 7 24 3" xfId="17021"/>
    <cellStyle name="Comma 3 7 25" xfId="17022"/>
    <cellStyle name="Comma 3 7 25 2" xfId="17023"/>
    <cellStyle name="Comma 3 7 25 3" xfId="17024"/>
    <cellStyle name="Comma 3 7 26" xfId="17025"/>
    <cellStyle name="Comma 3 7 26 2" xfId="17026"/>
    <cellStyle name="Comma 3 7 26 3" xfId="17027"/>
    <cellStyle name="Comma 3 7 27" xfId="17028"/>
    <cellStyle name="Comma 3 7 27 2" xfId="17029"/>
    <cellStyle name="Comma 3 7 27 3" xfId="17030"/>
    <cellStyle name="Comma 3 7 28" xfId="17031"/>
    <cellStyle name="Comma 3 7 28 2" xfId="17032"/>
    <cellStyle name="Comma 3 7 28 3" xfId="17033"/>
    <cellStyle name="Comma 3 7 29" xfId="17034"/>
    <cellStyle name="Comma 3 7 29 2" xfId="17035"/>
    <cellStyle name="Comma 3 7 29 3" xfId="17036"/>
    <cellStyle name="Comma 3 7 3" xfId="17037"/>
    <cellStyle name="Comma 3 7 3 2" xfId="17038"/>
    <cellStyle name="Comma 3 7 3 3" xfId="17039"/>
    <cellStyle name="Comma 3 7 30" xfId="17040"/>
    <cellStyle name="Comma 3 7 30 2" xfId="17041"/>
    <cellStyle name="Comma 3 7 30 3" xfId="17042"/>
    <cellStyle name="Comma 3 7 31" xfId="17043"/>
    <cellStyle name="Comma 3 7 31 2" xfId="17044"/>
    <cellStyle name="Comma 3 7 31 3" xfId="17045"/>
    <cellStyle name="Comma 3 7 32" xfId="17046"/>
    <cellStyle name="Comma 3 7 32 2" xfId="17047"/>
    <cellStyle name="Comma 3 7 32 3" xfId="17048"/>
    <cellStyle name="Comma 3 7 33" xfId="17049"/>
    <cellStyle name="Comma 3 7 33 2" xfId="17050"/>
    <cellStyle name="Comma 3 7 33 3" xfId="17051"/>
    <cellStyle name="Comma 3 7 34" xfId="17052"/>
    <cellStyle name="Comma 3 7 34 2" xfId="17053"/>
    <cellStyle name="Comma 3 7 34 3" xfId="17054"/>
    <cellStyle name="Comma 3 7 35" xfId="17055"/>
    <cellStyle name="Comma 3 7 36" xfId="17056"/>
    <cellStyle name="Comma 3 7 37" xfId="16973"/>
    <cellStyle name="Comma 3 7 4" xfId="17057"/>
    <cellStyle name="Comma 3 7 4 2" xfId="17058"/>
    <cellStyle name="Comma 3 7 4 3" xfId="17059"/>
    <cellStyle name="Comma 3 7 5" xfId="17060"/>
    <cellStyle name="Comma 3 7 5 2" xfId="17061"/>
    <cellStyle name="Comma 3 7 5 3" xfId="17062"/>
    <cellStyle name="Comma 3 7 6" xfId="17063"/>
    <cellStyle name="Comma 3 7 6 2" xfId="17064"/>
    <cellStyle name="Comma 3 7 6 3" xfId="17065"/>
    <cellStyle name="Comma 3 7 7" xfId="17066"/>
    <cellStyle name="Comma 3 7 7 2" xfId="17067"/>
    <cellStyle name="Comma 3 7 7 3" xfId="17068"/>
    <cellStyle name="Comma 3 7 8" xfId="17069"/>
    <cellStyle name="Comma 3 7 8 2" xfId="17070"/>
    <cellStyle name="Comma 3 7 8 3" xfId="17071"/>
    <cellStyle name="Comma 3 7 9" xfId="17072"/>
    <cellStyle name="Comma 3 7 9 2" xfId="17073"/>
    <cellStyle name="Comma 3 7 9 3" xfId="17074"/>
    <cellStyle name="Comma 3 8" xfId="17075"/>
    <cellStyle name="Comma 3 8 10" xfId="17076"/>
    <cellStyle name="Comma 3 8 10 2" xfId="17077"/>
    <cellStyle name="Comma 3 8 10 3" xfId="17078"/>
    <cellStyle name="Comma 3 8 11" xfId="17079"/>
    <cellStyle name="Comma 3 8 11 2" xfId="17080"/>
    <cellStyle name="Comma 3 8 11 3" xfId="17081"/>
    <cellStyle name="Comma 3 8 12" xfId="17082"/>
    <cellStyle name="Comma 3 8 12 2" xfId="17083"/>
    <cellStyle name="Comma 3 8 12 3" xfId="17084"/>
    <cellStyle name="Comma 3 8 13" xfId="17085"/>
    <cellStyle name="Comma 3 8 13 2" xfId="17086"/>
    <cellStyle name="Comma 3 8 13 3" xfId="17087"/>
    <cellStyle name="Comma 3 8 14" xfId="17088"/>
    <cellStyle name="Comma 3 8 14 2" xfId="17089"/>
    <cellStyle name="Comma 3 8 14 3" xfId="17090"/>
    <cellStyle name="Comma 3 8 15" xfId="17091"/>
    <cellStyle name="Comma 3 8 15 2" xfId="17092"/>
    <cellStyle name="Comma 3 8 15 3" xfId="17093"/>
    <cellStyle name="Comma 3 8 16" xfId="17094"/>
    <cellStyle name="Comma 3 8 16 2" xfId="17095"/>
    <cellStyle name="Comma 3 8 16 3" xfId="17096"/>
    <cellStyle name="Comma 3 8 17" xfId="17097"/>
    <cellStyle name="Comma 3 8 17 2" xfId="17098"/>
    <cellStyle name="Comma 3 8 17 3" xfId="17099"/>
    <cellStyle name="Comma 3 8 18" xfId="17100"/>
    <cellStyle name="Comma 3 8 18 2" xfId="17101"/>
    <cellStyle name="Comma 3 8 18 3" xfId="17102"/>
    <cellStyle name="Comma 3 8 19" xfId="17103"/>
    <cellStyle name="Comma 3 8 19 2" xfId="17104"/>
    <cellStyle name="Comma 3 8 19 3" xfId="17105"/>
    <cellStyle name="Comma 3 8 2" xfId="17106"/>
    <cellStyle name="Comma 3 8 2 2" xfId="17107"/>
    <cellStyle name="Comma 3 8 2 3" xfId="17108"/>
    <cellStyle name="Comma 3 8 20" xfId="17109"/>
    <cellStyle name="Comma 3 8 20 2" xfId="17110"/>
    <cellStyle name="Comma 3 8 20 3" xfId="17111"/>
    <cellStyle name="Comma 3 8 21" xfId="17112"/>
    <cellStyle name="Comma 3 8 21 2" xfId="17113"/>
    <cellStyle name="Comma 3 8 21 3" xfId="17114"/>
    <cellStyle name="Comma 3 8 22" xfId="17115"/>
    <cellStyle name="Comma 3 8 22 2" xfId="17116"/>
    <cellStyle name="Comma 3 8 22 3" xfId="17117"/>
    <cellStyle name="Comma 3 8 23" xfId="17118"/>
    <cellStyle name="Comma 3 8 23 2" xfId="17119"/>
    <cellStyle name="Comma 3 8 23 3" xfId="17120"/>
    <cellStyle name="Comma 3 8 24" xfId="17121"/>
    <cellStyle name="Comma 3 8 24 2" xfId="17122"/>
    <cellStyle name="Comma 3 8 24 3" xfId="17123"/>
    <cellStyle name="Comma 3 8 25" xfId="17124"/>
    <cellStyle name="Comma 3 8 25 2" xfId="17125"/>
    <cellStyle name="Comma 3 8 25 3" xfId="17126"/>
    <cellStyle name="Comma 3 8 26" xfId="17127"/>
    <cellStyle name="Comma 3 8 26 2" xfId="17128"/>
    <cellStyle name="Comma 3 8 26 3" xfId="17129"/>
    <cellStyle name="Comma 3 8 27" xfId="17130"/>
    <cellStyle name="Comma 3 8 27 2" xfId="17131"/>
    <cellStyle name="Comma 3 8 27 3" xfId="17132"/>
    <cellStyle name="Comma 3 8 28" xfId="17133"/>
    <cellStyle name="Comma 3 8 28 2" xfId="17134"/>
    <cellStyle name="Comma 3 8 28 3" xfId="17135"/>
    <cellStyle name="Comma 3 8 29" xfId="17136"/>
    <cellStyle name="Comma 3 8 29 2" xfId="17137"/>
    <cellStyle name="Comma 3 8 29 3" xfId="17138"/>
    <cellStyle name="Comma 3 8 3" xfId="17139"/>
    <cellStyle name="Comma 3 8 3 2" xfId="17140"/>
    <cellStyle name="Comma 3 8 3 3" xfId="17141"/>
    <cellStyle name="Comma 3 8 30" xfId="17142"/>
    <cellStyle name="Comma 3 8 30 2" xfId="17143"/>
    <cellStyle name="Comma 3 8 30 3" xfId="17144"/>
    <cellStyle name="Comma 3 8 31" xfId="17145"/>
    <cellStyle name="Comma 3 8 31 2" xfId="17146"/>
    <cellStyle name="Comma 3 8 31 3" xfId="17147"/>
    <cellStyle name="Comma 3 8 32" xfId="17148"/>
    <cellStyle name="Comma 3 8 32 2" xfId="17149"/>
    <cellStyle name="Comma 3 8 32 3" xfId="17150"/>
    <cellStyle name="Comma 3 8 33" xfId="17151"/>
    <cellStyle name="Comma 3 8 33 2" xfId="17152"/>
    <cellStyle name="Comma 3 8 33 3" xfId="17153"/>
    <cellStyle name="Comma 3 8 34" xfId="17154"/>
    <cellStyle name="Comma 3 8 34 2" xfId="17155"/>
    <cellStyle name="Comma 3 8 34 3" xfId="17156"/>
    <cellStyle name="Comma 3 8 35" xfId="17157"/>
    <cellStyle name="Comma 3 8 36" xfId="17158"/>
    <cellStyle name="Comma 3 8 4" xfId="17159"/>
    <cellStyle name="Comma 3 8 4 2" xfId="17160"/>
    <cellStyle name="Comma 3 8 4 3" xfId="17161"/>
    <cellStyle name="Comma 3 8 5" xfId="17162"/>
    <cellStyle name="Comma 3 8 5 2" xfId="17163"/>
    <cellStyle name="Comma 3 8 5 3" xfId="17164"/>
    <cellStyle name="Comma 3 8 6" xfId="17165"/>
    <cellStyle name="Comma 3 8 6 2" xfId="17166"/>
    <cellStyle name="Comma 3 8 6 3" xfId="17167"/>
    <cellStyle name="Comma 3 8 7" xfId="17168"/>
    <cellStyle name="Comma 3 8 7 2" xfId="17169"/>
    <cellStyle name="Comma 3 8 7 3" xfId="17170"/>
    <cellStyle name="Comma 3 8 8" xfId="17171"/>
    <cellStyle name="Comma 3 8 8 2" xfId="17172"/>
    <cellStyle name="Comma 3 8 8 3" xfId="17173"/>
    <cellStyle name="Comma 3 8 9" xfId="17174"/>
    <cellStyle name="Comma 3 8 9 2" xfId="17175"/>
    <cellStyle name="Comma 3 8 9 3" xfId="17176"/>
    <cellStyle name="Comma 30" xfId="14432"/>
    <cellStyle name="Comma 30 2" xfId="34706"/>
    <cellStyle name="Comma 31" xfId="14690"/>
    <cellStyle name="Comma 31 2" xfId="34707"/>
    <cellStyle name="Comma 32" xfId="14706"/>
    <cellStyle name="Comma 32 2" xfId="34708"/>
    <cellStyle name="Comma 33" xfId="14739"/>
    <cellStyle name="Comma 33 2" xfId="34709"/>
    <cellStyle name="Comma 34" xfId="14754"/>
    <cellStyle name="Comma 34 2" xfId="34710"/>
    <cellStyle name="Comma 35" xfId="14740"/>
    <cellStyle name="Comma 35 2" xfId="34711"/>
    <cellStyle name="Comma 36" xfId="14800"/>
    <cellStyle name="Comma 36 2" xfId="34712"/>
    <cellStyle name="Comma 37" xfId="14807"/>
    <cellStyle name="Comma 37 2" xfId="34713"/>
    <cellStyle name="Comma 38" xfId="14810"/>
    <cellStyle name="Comma 38 2" xfId="34714"/>
    <cellStyle name="Comma 39" xfId="14813"/>
    <cellStyle name="Comma 4" xfId="28"/>
    <cellStyle name="Comma 4 10" xfId="17178"/>
    <cellStyle name="Comma 4 10 2" xfId="17179"/>
    <cellStyle name="Comma 4 10 2 2" xfId="34716"/>
    <cellStyle name="Comma 4 10 3" xfId="17180"/>
    <cellStyle name="Comma 4 10 4" xfId="34715"/>
    <cellStyle name="Comma 4 11" xfId="17181"/>
    <cellStyle name="Comma 4 11 2" xfId="17182"/>
    <cellStyle name="Comma 4 11 3" xfId="17183"/>
    <cellStyle name="Comma 4 11 4" xfId="34717"/>
    <cellStyle name="Comma 4 12" xfId="17184"/>
    <cellStyle name="Comma 4 12 2" xfId="17185"/>
    <cellStyle name="Comma 4 12 3" xfId="17186"/>
    <cellStyle name="Comma 4 13" xfId="17187"/>
    <cellStyle name="Comma 4 13 2" xfId="17188"/>
    <cellStyle name="Comma 4 13 3" xfId="17189"/>
    <cellStyle name="Comma 4 14" xfId="17190"/>
    <cellStyle name="Comma 4 14 2" xfId="17191"/>
    <cellStyle name="Comma 4 14 3" xfId="17192"/>
    <cellStyle name="Comma 4 15" xfId="17193"/>
    <cellStyle name="Comma 4 15 2" xfId="17194"/>
    <cellStyle name="Comma 4 15 3" xfId="17195"/>
    <cellStyle name="Comma 4 16" xfId="17196"/>
    <cellStyle name="Comma 4 16 2" xfId="17197"/>
    <cellStyle name="Comma 4 16 3" xfId="17198"/>
    <cellStyle name="Comma 4 17" xfId="17199"/>
    <cellStyle name="Comma 4 17 2" xfId="17200"/>
    <cellStyle name="Comma 4 17 3" xfId="17201"/>
    <cellStyle name="Comma 4 18" xfId="17202"/>
    <cellStyle name="Comma 4 18 2" xfId="17203"/>
    <cellStyle name="Comma 4 18 3" xfId="17204"/>
    <cellStyle name="Comma 4 19" xfId="17205"/>
    <cellStyle name="Comma 4 19 2" xfId="17206"/>
    <cellStyle name="Comma 4 19 3" xfId="17207"/>
    <cellStyle name="Comma 4 2" xfId="52"/>
    <cellStyle name="Comma 4 2 10" xfId="17209"/>
    <cellStyle name="Comma 4 2 10 2" xfId="17210"/>
    <cellStyle name="Comma 4 2 10 3" xfId="17211"/>
    <cellStyle name="Comma 4 2 10 4" xfId="34718"/>
    <cellStyle name="Comma 4 2 11" xfId="17212"/>
    <cellStyle name="Comma 4 2 11 2" xfId="17213"/>
    <cellStyle name="Comma 4 2 11 3" xfId="17214"/>
    <cellStyle name="Comma 4 2 12" xfId="17215"/>
    <cellStyle name="Comma 4 2 12 2" xfId="17216"/>
    <cellStyle name="Comma 4 2 12 3" xfId="17217"/>
    <cellStyle name="Comma 4 2 13" xfId="17218"/>
    <cellStyle name="Comma 4 2 13 2" xfId="17219"/>
    <cellStyle name="Comma 4 2 13 3" xfId="17220"/>
    <cellStyle name="Comma 4 2 14" xfId="17221"/>
    <cellStyle name="Comma 4 2 14 2" xfId="17222"/>
    <cellStyle name="Comma 4 2 14 3" xfId="17223"/>
    <cellStyle name="Comma 4 2 15" xfId="17224"/>
    <cellStyle name="Comma 4 2 15 2" xfId="17225"/>
    <cellStyle name="Comma 4 2 15 3" xfId="17226"/>
    <cellStyle name="Comma 4 2 16" xfId="17227"/>
    <cellStyle name="Comma 4 2 16 2" xfId="17228"/>
    <cellStyle name="Comma 4 2 16 3" xfId="17229"/>
    <cellStyle name="Comma 4 2 17" xfId="17230"/>
    <cellStyle name="Comma 4 2 17 2" xfId="17231"/>
    <cellStyle name="Comma 4 2 17 3" xfId="17232"/>
    <cellStyle name="Comma 4 2 18" xfId="17233"/>
    <cellStyle name="Comma 4 2 18 2" xfId="17234"/>
    <cellStyle name="Comma 4 2 18 3" xfId="17235"/>
    <cellStyle name="Comma 4 2 19" xfId="17236"/>
    <cellStyle name="Comma 4 2 19 2" xfId="17237"/>
    <cellStyle name="Comma 4 2 19 3" xfId="17238"/>
    <cellStyle name="Comma 4 2 2" xfId="11864"/>
    <cellStyle name="Comma 4 2 2 10" xfId="34719"/>
    <cellStyle name="Comma 4 2 2 2" xfId="17240"/>
    <cellStyle name="Comma 4 2 2 2 2" xfId="34721"/>
    <cellStyle name="Comma 4 2 2 2 2 2" xfId="34722"/>
    <cellStyle name="Comma 4 2 2 2 2 3" xfId="34723"/>
    <cellStyle name="Comma 4 2 2 2 3" xfId="34724"/>
    <cellStyle name="Comma 4 2 2 2 3 2" xfId="34725"/>
    <cellStyle name="Comma 4 2 2 2 3 3" xfId="34726"/>
    <cellStyle name="Comma 4 2 2 2 4" xfId="34727"/>
    <cellStyle name="Comma 4 2 2 2 4 2" xfId="34728"/>
    <cellStyle name="Comma 4 2 2 2 4 3" xfId="34729"/>
    <cellStyle name="Comma 4 2 2 2 5" xfId="34730"/>
    <cellStyle name="Comma 4 2 2 2 5 2" xfId="34731"/>
    <cellStyle name="Comma 4 2 2 2 5 3" xfId="34732"/>
    <cellStyle name="Comma 4 2 2 2 6" xfId="34733"/>
    <cellStyle name="Comma 4 2 2 2 6 2" xfId="34734"/>
    <cellStyle name="Comma 4 2 2 2 6 3" xfId="34735"/>
    <cellStyle name="Comma 4 2 2 2 7" xfId="34736"/>
    <cellStyle name="Comma 4 2 2 2 8" xfId="34737"/>
    <cellStyle name="Comma 4 2 2 2 9" xfId="34720"/>
    <cellStyle name="Comma 4 2 2 3" xfId="17241"/>
    <cellStyle name="Comma 4 2 2 3 2" xfId="34739"/>
    <cellStyle name="Comma 4 2 2 3 3" xfId="34740"/>
    <cellStyle name="Comma 4 2 2 3 4" xfId="34738"/>
    <cellStyle name="Comma 4 2 2 4" xfId="17239"/>
    <cellStyle name="Comma 4 2 2 4 2" xfId="34742"/>
    <cellStyle name="Comma 4 2 2 4 3" xfId="34743"/>
    <cellStyle name="Comma 4 2 2 4 4" xfId="34741"/>
    <cellStyle name="Comma 4 2 2 5" xfId="34744"/>
    <cellStyle name="Comma 4 2 2 5 2" xfId="34745"/>
    <cellStyle name="Comma 4 2 2 5 3" xfId="34746"/>
    <cellStyle name="Comma 4 2 2 6" xfId="34747"/>
    <cellStyle name="Comma 4 2 2 6 2" xfId="34748"/>
    <cellStyle name="Comma 4 2 2 6 3" xfId="34749"/>
    <cellStyle name="Comma 4 2 2 7" xfId="34750"/>
    <cellStyle name="Comma 4 2 2 7 2" xfId="34751"/>
    <cellStyle name="Comma 4 2 2 7 3" xfId="34752"/>
    <cellStyle name="Comma 4 2 2 8" xfId="34753"/>
    <cellStyle name="Comma 4 2 2 9" xfId="34754"/>
    <cellStyle name="Comma 4 2 20" xfId="17242"/>
    <cellStyle name="Comma 4 2 20 2" xfId="17243"/>
    <cellStyle name="Comma 4 2 20 3" xfId="17244"/>
    <cellStyle name="Comma 4 2 21" xfId="17245"/>
    <cellStyle name="Comma 4 2 21 2" xfId="17246"/>
    <cellStyle name="Comma 4 2 21 3" xfId="17247"/>
    <cellStyle name="Comma 4 2 22" xfId="17248"/>
    <cellStyle name="Comma 4 2 22 2" xfId="17249"/>
    <cellStyle name="Comma 4 2 22 3" xfId="17250"/>
    <cellStyle name="Comma 4 2 23" xfId="17251"/>
    <cellStyle name="Comma 4 2 23 2" xfId="17252"/>
    <cellStyle name="Comma 4 2 23 3" xfId="17253"/>
    <cellStyle name="Comma 4 2 24" xfId="17254"/>
    <cellStyle name="Comma 4 2 24 2" xfId="17255"/>
    <cellStyle name="Comma 4 2 24 3" xfId="17256"/>
    <cellStyle name="Comma 4 2 25" xfId="17257"/>
    <cellStyle name="Comma 4 2 25 2" xfId="17258"/>
    <cellStyle name="Comma 4 2 25 3" xfId="17259"/>
    <cellStyle name="Comma 4 2 26" xfId="17260"/>
    <cellStyle name="Comma 4 2 26 2" xfId="17261"/>
    <cellStyle name="Comma 4 2 26 3" xfId="17262"/>
    <cellStyle name="Comma 4 2 27" xfId="17263"/>
    <cellStyle name="Comma 4 2 27 2" xfId="17264"/>
    <cellStyle name="Comma 4 2 27 3" xfId="17265"/>
    <cellStyle name="Comma 4 2 28" xfId="17266"/>
    <cellStyle name="Comma 4 2 28 2" xfId="17267"/>
    <cellStyle name="Comma 4 2 28 3" xfId="17268"/>
    <cellStyle name="Comma 4 2 29" xfId="17269"/>
    <cellStyle name="Comma 4 2 29 2" xfId="17270"/>
    <cellStyle name="Comma 4 2 29 3" xfId="17271"/>
    <cellStyle name="Comma 4 2 3" xfId="12005"/>
    <cellStyle name="Comma 4 2 3 2" xfId="17273"/>
    <cellStyle name="Comma 4 2 3 2 2" xfId="34757"/>
    <cellStyle name="Comma 4 2 3 2 3" xfId="34758"/>
    <cellStyle name="Comma 4 2 3 2 4" xfId="34756"/>
    <cellStyle name="Comma 4 2 3 3" xfId="17274"/>
    <cellStyle name="Comma 4 2 3 3 2" xfId="34760"/>
    <cellStyle name="Comma 4 2 3 3 3" xfId="34761"/>
    <cellStyle name="Comma 4 2 3 3 4" xfId="34759"/>
    <cellStyle name="Comma 4 2 3 4" xfId="17272"/>
    <cellStyle name="Comma 4 2 3 4 2" xfId="34763"/>
    <cellStyle name="Comma 4 2 3 4 3" xfId="34764"/>
    <cellStyle name="Comma 4 2 3 4 4" xfId="34762"/>
    <cellStyle name="Comma 4 2 3 5" xfId="34765"/>
    <cellStyle name="Comma 4 2 3 5 2" xfId="34766"/>
    <cellStyle name="Comma 4 2 3 5 3" xfId="34767"/>
    <cellStyle name="Comma 4 2 3 6" xfId="34768"/>
    <cellStyle name="Comma 4 2 3 6 2" xfId="34769"/>
    <cellStyle name="Comma 4 2 3 6 3" xfId="34770"/>
    <cellStyle name="Comma 4 2 3 7" xfId="34771"/>
    <cellStyle name="Comma 4 2 3 8" xfId="34772"/>
    <cellStyle name="Comma 4 2 3 9" xfId="34755"/>
    <cellStyle name="Comma 4 2 30" xfId="17275"/>
    <cellStyle name="Comma 4 2 30 2" xfId="17276"/>
    <cellStyle name="Comma 4 2 30 3" xfId="17277"/>
    <cellStyle name="Comma 4 2 31" xfId="17278"/>
    <cellStyle name="Comma 4 2 31 2" xfId="17279"/>
    <cellStyle name="Comma 4 2 31 3" xfId="17280"/>
    <cellStyle name="Comma 4 2 32" xfId="17281"/>
    <cellStyle name="Comma 4 2 32 2" xfId="17282"/>
    <cellStyle name="Comma 4 2 32 3" xfId="17283"/>
    <cellStyle name="Comma 4 2 33" xfId="17284"/>
    <cellStyle name="Comma 4 2 33 2" xfId="17285"/>
    <cellStyle name="Comma 4 2 33 3" xfId="17286"/>
    <cellStyle name="Comma 4 2 34" xfId="17287"/>
    <cellStyle name="Comma 4 2 34 2" xfId="17288"/>
    <cellStyle name="Comma 4 2 34 3" xfId="17289"/>
    <cellStyle name="Comma 4 2 35" xfId="17290"/>
    <cellStyle name="Comma 4 2 36" xfId="17291"/>
    <cellStyle name="Comma 4 2 37" xfId="42872"/>
    <cellStyle name="Comma 4 2 4" xfId="15337"/>
    <cellStyle name="Comma 4 2 4 2" xfId="17293"/>
    <cellStyle name="Comma 4 2 4 2 2" xfId="34774"/>
    <cellStyle name="Comma 4 2 4 3" xfId="17294"/>
    <cellStyle name="Comma 4 2 4 3 2" xfId="34775"/>
    <cellStyle name="Comma 4 2 4 4" xfId="17292"/>
    <cellStyle name="Comma 4 2 4 5" xfId="34773"/>
    <cellStyle name="Comma 4 2 5" xfId="17295"/>
    <cellStyle name="Comma 4 2 5 2" xfId="17296"/>
    <cellStyle name="Comma 4 2 5 2 2" xfId="34777"/>
    <cellStyle name="Comma 4 2 5 3" xfId="17297"/>
    <cellStyle name="Comma 4 2 5 3 2" xfId="34778"/>
    <cellStyle name="Comma 4 2 5 4" xfId="34776"/>
    <cellStyle name="Comma 4 2 6" xfId="17298"/>
    <cellStyle name="Comma 4 2 6 2" xfId="17299"/>
    <cellStyle name="Comma 4 2 6 2 2" xfId="34780"/>
    <cellStyle name="Comma 4 2 6 3" xfId="17300"/>
    <cellStyle name="Comma 4 2 6 3 2" xfId="34781"/>
    <cellStyle name="Comma 4 2 6 4" xfId="34779"/>
    <cellStyle name="Comma 4 2 7" xfId="17301"/>
    <cellStyle name="Comma 4 2 7 2" xfId="17302"/>
    <cellStyle name="Comma 4 2 7 2 2" xfId="34783"/>
    <cellStyle name="Comma 4 2 7 3" xfId="17303"/>
    <cellStyle name="Comma 4 2 7 3 2" xfId="34784"/>
    <cellStyle name="Comma 4 2 7 4" xfId="34782"/>
    <cellStyle name="Comma 4 2 8" xfId="17304"/>
    <cellStyle name="Comma 4 2 8 2" xfId="17305"/>
    <cellStyle name="Comma 4 2 8 2 2" xfId="34786"/>
    <cellStyle name="Comma 4 2 8 3" xfId="17306"/>
    <cellStyle name="Comma 4 2 8 3 2" xfId="34787"/>
    <cellStyle name="Comma 4 2 8 4" xfId="34785"/>
    <cellStyle name="Comma 4 2 9" xfId="17307"/>
    <cellStyle name="Comma 4 2 9 2" xfId="17308"/>
    <cellStyle name="Comma 4 2 9 2 2" xfId="34789"/>
    <cellStyle name="Comma 4 2 9 3" xfId="17309"/>
    <cellStyle name="Comma 4 2 9 4" xfId="34788"/>
    <cellStyle name="Comma 4 20" xfId="17310"/>
    <cellStyle name="Comma 4 20 2" xfId="17311"/>
    <cellStyle name="Comma 4 20 3" xfId="17312"/>
    <cellStyle name="Comma 4 21" xfId="17313"/>
    <cellStyle name="Comma 4 21 2" xfId="17314"/>
    <cellStyle name="Comma 4 21 3" xfId="17315"/>
    <cellStyle name="Comma 4 22" xfId="17316"/>
    <cellStyle name="Comma 4 22 2" xfId="17317"/>
    <cellStyle name="Comma 4 22 3" xfId="17318"/>
    <cellStyle name="Comma 4 23" xfId="17319"/>
    <cellStyle name="Comma 4 23 2" xfId="17320"/>
    <cellStyle name="Comma 4 23 3" xfId="17321"/>
    <cellStyle name="Comma 4 24" xfId="17322"/>
    <cellStyle name="Comma 4 24 2" xfId="17323"/>
    <cellStyle name="Comma 4 24 3" xfId="17324"/>
    <cellStyle name="Comma 4 25" xfId="17325"/>
    <cellStyle name="Comma 4 25 2" xfId="17326"/>
    <cellStyle name="Comma 4 25 3" xfId="17327"/>
    <cellStyle name="Comma 4 26" xfId="17328"/>
    <cellStyle name="Comma 4 26 2" xfId="17329"/>
    <cellStyle name="Comma 4 26 3" xfId="17330"/>
    <cellStyle name="Comma 4 27" xfId="17331"/>
    <cellStyle name="Comma 4 27 2" xfId="17332"/>
    <cellStyle name="Comma 4 27 3" xfId="17333"/>
    <cellStyle name="Comma 4 28" xfId="17334"/>
    <cellStyle name="Comma 4 28 2" xfId="17335"/>
    <cellStyle name="Comma 4 28 3" xfId="17336"/>
    <cellStyle name="Comma 4 29" xfId="17337"/>
    <cellStyle name="Comma 4 29 2" xfId="17338"/>
    <cellStyle name="Comma 4 29 3" xfId="17339"/>
    <cellStyle name="Comma 4 3" xfId="51"/>
    <cellStyle name="Comma 4 3 10" xfId="17341"/>
    <cellStyle name="Comma 4 3 10 2" xfId="17342"/>
    <cellStyle name="Comma 4 3 10 3" xfId="17343"/>
    <cellStyle name="Comma 4 3 11" xfId="17344"/>
    <cellStyle name="Comma 4 3 11 2" xfId="17345"/>
    <cellStyle name="Comma 4 3 11 3" xfId="17346"/>
    <cellStyle name="Comma 4 3 12" xfId="17347"/>
    <cellStyle name="Comma 4 3 12 2" xfId="17348"/>
    <cellStyle name="Comma 4 3 12 3" xfId="17349"/>
    <cellStyle name="Comma 4 3 13" xfId="17350"/>
    <cellStyle name="Comma 4 3 13 2" xfId="17351"/>
    <cellStyle name="Comma 4 3 13 3" xfId="17352"/>
    <cellStyle name="Comma 4 3 14" xfId="17353"/>
    <cellStyle name="Comma 4 3 14 2" xfId="17354"/>
    <cellStyle name="Comma 4 3 14 3" xfId="17355"/>
    <cellStyle name="Comma 4 3 15" xfId="17356"/>
    <cellStyle name="Comma 4 3 15 2" xfId="17357"/>
    <cellStyle name="Comma 4 3 15 3" xfId="17358"/>
    <cellStyle name="Comma 4 3 16" xfId="17359"/>
    <cellStyle name="Comma 4 3 16 2" xfId="17360"/>
    <cellStyle name="Comma 4 3 16 3" xfId="17361"/>
    <cellStyle name="Comma 4 3 17" xfId="17362"/>
    <cellStyle name="Comma 4 3 17 2" xfId="17363"/>
    <cellStyle name="Comma 4 3 17 3" xfId="17364"/>
    <cellStyle name="Comma 4 3 18" xfId="17365"/>
    <cellStyle name="Comma 4 3 18 2" xfId="17366"/>
    <cellStyle name="Comma 4 3 18 3" xfId="17367"/>
    <cellStyle name="Comma 4 3 19" xfId="17368"/>
    <cellStyle name="Comma 4 3 19 2" xfId="17369"/>
    <cellStyle name="Comma 4 3 19 3" xfId="17370"/>
    <cellStyle name="Comma 4 3 2" xfId="14766"/>
    <cellStyle name="Comma 4 3 2 2" xfId="14889"/>
    <cellStyle name="Comma 4 3 2 2 2" xfId="17372"/>
    <cellStyle name="Comma 4 3 2 2 2 2" xfId="34791"/>
    <cellStyle name="Comma 4 3 2 2 3" xfId="34792"/>
    <cellStyle name="Comma 4 3 2 2 4" xfId="34790"/>
    <cellStyle name="Comma 4 3 2 3" xfId="15075"/>
    <cellStyle name="Comma 4 3 2 3 2" xfId="17373"/>
    <cellStyle name="Comma 4 3 2 3 2 2" xfId="34794"/>
    <cellStyle name="Comma 4 3 2 3 3" xfId="34795"/>
    <cellStyle name="Comma 4 3 2 3 4" xfId="34793"/>
    <cellStyle name="Comma 4 3 2 4" xfId="34796"/>
    <cellStyle name="Comma 4 3 2 4 2" xfId="34797"/>
    <cellStyle name="Comma 4 3 2 4 3" xfId="34798"/>
    <cellStyle name="Comma 4 3 2 5" xfId="34799"/>
    <cellStyle name="Comma 4 3 2 5 2" xfId="34800"/>
    <cellStyle name="Comma 4 3 2 5 3" xfId="34801"/>
    <cellStyle name="Comma 4 3 2 6" xfId="34802"/>
    <cellStyle name="Comma 4 3 2 6 2" xfId="34803"/>
    <cellStyle name="Comma 4 3 2 6 3" xfId="34804"/>
    <cellStyle name="Comma 4 3 2 7" xfId="34805"/>
    <cellStyle name="Comma 4 3 2 8" xfId="34806"/>
    <cellStyle name="Comma 4 3 20" xfId="17374"/>
    <cellStyle name="Comma 4 3 20 2" xfId="17375"/>
    <cellStyle name="Comma 4 3 20 3" xfId="17376"/>
    <cellStyle name="Comma 4 3 21" xfId="17377"/>
    <cellStyle name="Comma 4 3 21 2" xfId="17378"/>
    <cellStyle name="Comma 4 3 21 3" xfId="17379"/>
    <cellStyle name="Comma 4 3 22" xfId="17380"/>
    <cellStyle name="Comma 4 3 22 2" xfId="17381"/>
    <cellStyle name="Comma 4 3 22 3" xfId="17382"/>
    <cellStyle name="Comma 4 3 23" xfId="17383"/>
    <cellStyle name="Comma 4 3 23 2" xfId="17384"/>
    <cellStyle name="Comma 4 3 23 3" xfId="17385"/>
    <cellStyle name="Comma 4 3 24" xfId="17386"/>
    <cellStyle name="Comma 4 3 24 2" xfId="17387"/>
    <cellStyle name="Comma 4 3 24 3" xfId="17388"/>
    <cellStyle name="Comma 4 3 25" xfId="17389"/>
    <cellStyle name="Comma 4 3 25 2" xfId="17390"/>
    <cellStyle name="Comma 4 3 25 3" xfId="17391"/>
    <cellStyle name="Comma 4 3 26" xfId="17392"/>
    <cellStyle name="Comma 4 3 26 2" xfId="17393"/>
    <cellStyle name="Comma 4 3 26 3" xfId="17394"/>
    <cellStyle name="Comma 4 3 27" xfId="17395"/>
    <cellStyle name="Comma 4 3 27 2" xfId="17396"/>
    <cellStyle name="Comma 4 3 27 3" xfId="17397"/>
    <cellStyle name="Comma 4 3 28" xfId="17398"/>
    <cellStyle name="Comma 4 3 28 2" xfId="17399"/>
    <cellStyle name="Comma 4 3 28 3" xfId="17400"/>
    <cellStyle name="Comma 4 3 29" xfId="17401"/>
    <cellStyle name="Comma 4 3 29 2" xfId="17402"/>
    <cellStyle name="Comma 4 3 29 3" xfId="17403"/>
    <cellStyle name="Comma 4 3 3" xfId="14765"/>
    <cellStyle name="Comma 4 3 3 2" xfId="17405"/>
    <cellStyle name="Comma 4 3 3 2 2" xfId="34807"/>
    <cellStyle name="Comma 4 3 3 3" xfId="17406"/>
    <cellStyle name="Comma 4 3 3 3 2" xfId="34808"/>
    <cellStyle name="Comma 4 3 3 4" xfId="17404"/>
    <cellStyle name="Comma 4 3 30" xfId="17407"/>
    <cellStyle name="Comma 4 3 30 2" xfId="17408"/>
    <cellStyle name="Comma 4 3 30 3" xfId="17409"/>
    <cellStyle name="Comma 4 3 31" xfId="17410"/>
    <cellStyle name="Comma 4 3 31 2" xfId="17411"/>
    <cellStyle name="Comma 4 3 31 3" xfId="17412"/>
    <cellStyle name="Comma 4 3 32" xfId="17413"/>
    <cellStyle name="Comma 4 3 32 2" xfId="17414"/>
    <cellStyle name="Comma 4 3 32 3" xfId="17415"/>
    <cellStyle name="Comma 4 3 33" xfId="17416"/>
    <cellStyle name="Comma 4 3 33 2" xfId="17417"/>
    <cellStyle name="Comma 4 3 33 3" xfId="17418"/>
    <cellStyle name="Comma 4 3 34" xfId="17419"/>
    <cellStyle name="Comma 4 3 34 2" xfId="17420"/>
    <cellStyle name="Comma 4 3 34 3" xfId="17421"/>
    <cellStyle name="Comma 4 3 35" xfId="17422"/>
    <cellStyle name="Comma 4 3 36" xfId="17423"/>
    <cellStyle name="Comma 4 3 4" xfId="15074"/>
    <cellStyle name="Comma 4 3 4 2" xfId="17425"/>
    <cellStyle name="Comma 4 3 4 2 2" xfId="34810"/>
    <cellStyle name="Comma 4 3 4 3" xfId="17426"/>
    <cellStyle name="Comma 4 3 4 3 2" xfId="34811"/>
    <cellStyle name="Comma 4 3 4 4" xfId="17424"/>
    <cellStyle name="Comma 4 3 4 5" xfId="34809"/>
    <cellStyle name="Comma 4 3 5" xfId="17427"/>
    <cellStyle name="Comma 4 3 5 2" xfId="17428"/>
    <cellStyle name="Comma 4 3 5 2 2" xfId="34813"/>
    <cellStyle name="Comma 4 3 5 3" xfId="17429"/>
    <cellStyle name="Comma 4 3 5 3 2" xfId="34814"/>
    <cellStyle name="Comma 4 3 5 4" xfId="34812"/>
    <cellStyle name="Comma 4 3 6" xfId="17430"/>
    <cellStyle name="Comma 4 3 6 2" xfId="17431"/>
    <cellStyle name="Comma 4 3 6 2 2" xfId="34816"/>
    <cellStyle name="Comma 4 3 6 3" xfId="17432"/>
    <cellStyle name="Comma 4 3 6 3 2" xfId="34817"/>
    <cellStyle name="Comma 4 3 6 4" xfId="34815"/>
    <cellStyle name="Comma 4 3 7" xfId="17433"/>
    <cellStyle name="Comma 4 3 7 2" xfId="17434"/>
    <cellStyle name="Comma 4 3 7 2 2" xfId="34819"/>
    <cellStyle name="Comma 4 3 7 3" xfId="17435"/>
    <cellStyle name="Comma 4 3 7 3 2" xfId="34820"/>
    <cellStyle name="Comma 4 3 7 4" xfId="34818"/>
    <cellStyle name="Comma 4 3 8" xfId="17436"/>
    <cellStyle name="Comma 4 3 8 2" xfId="17437"/>
    <cellStyle name="Comma 4 3 8 3" xfId="17438"/>
    <cellStyle name="Comma 4 3 8 4" xfId="34821"/>
    <cellStyle name="Comma 4 3 9" xfId="17439"/>
    <cellStyle name="Comma 4 3 9 2" xfId="17440"/>
    <cellStyle name="Comma 4 3 9 3" xfId="17441"/>
    <cellStyle name="Comma 4 3 9 4" xfId="34822"/>
    <cellStyle name="Comma 4 30" xfId="17442"/>
    <cellStyle name="Comma 4 30 2" xfId="17443"/>
    <cellStyle name="Comma 4 30 3" xfId="17444"/>
    <cellStyle name="Comma 4 31" xfId="17445"/>
    <cellStyle name="Comma 4 31 2" xfId="17446"/>
    <cellStyle name="Comma 4 31 3" xfId="17447"/>
    <cellStyle name="Comma 4 32" xfId="17448"/>
    <cellStyle name="Comma 4 32 2" xfId="17449"/>
    <cellStyle name="Comma 4 32 3" xfId="17450"/>
    <cellStyle name="Comma 4 33" xfId="17451"/>
    <cellStyle name="Comma 4 33 2" xfId="17452"/>
    <cellStyle name="Comma 4 33 3" xfId="17453"/>
    <cellStyle name="Comma 4 34" xfId="17454"/>
    <cellStyle name="Comma 4 34 2" xfId="17455"/>
    <cellStyle name="Comma 4 34 3" xfId="17456"/>
    <cellStyle name="Comma 4 35" xfId="17457"/>
    <cellStyle name="Comma 4 35 2" xfId="17458"/>
    <cellStyle name="Comma 4 35 3" xfId="17459"/>
    <cellStyle name="Comma 4 36" xfId="17460"/>
    <cellStyle name="Comma 4 36 2" xfId="17461"/>
    <cellStyle name="Comma 4 36 3" xfId="17462"/>
    <cellStyle name="Comma 4 37" xfId="17463"/>
    <cellStyle name="Comma 4 37 2" xfId="17464"/>
    <cellStyle name="Comma 4 37 3" xfId="17465"/>
    <cellStyle name="Comma 4 38" xfId="17466"/>
    <cellStyle name="Comma 4 38 2" xfId="17467"/>
    <cellStyle name="Comma 4 38 3" xfId="17468"/>
    <cellStyle name="Comma 4 39" xfId="17469"/>
    <cellStyle name="Comma 4 39 2" xfId="17470"/>
    <cellStyle name="Comma 4 39 3" xfId="17471"/>
    <cellStyle name="Comma 4 4" xfId="816"/>
    <cellStyle name="Comma 4 4 10" xfId="17473"/>
    <cellStyle name="Comma 4 4 10 2" xfId="17474"/>
    <cellStyle name="Comma 4 4 10 3" xfId="17475"/>
    <cellStyle name="Comma 4 4 11" xfId="17476"/>
    <cellStyle name="Comma 4 4 11 2" xfId="17477"/>
    <cellStyle name="Comma 4 4 11 3" xfId="17478"/>
    <cellStyle name="Comma 4 4 12" xfId="17479"/>
    <cellStyle name="Comma 4 4 12 2" xfId="17480"/>
    <cellStyle name="Comma 4 4 12 3" xfId="17481"/>
    <cellStyle name="Comma 4 4 13" xfId="17482"/>
    <cellStyle name="Comma 4 4 13 2" xfId="17483"/>
    <cellStyle name="Comma 4 4 13 3" xfId="17484"/>
    <cellStyle name="Comma 4 4 14" xfId="17485"/>
    <cellStyle name="Comma 4 4 14 2" xfId="17486"/>
    <cellStyle name="Comma 4 4 14 3" xfId="17487"/>
    <cellStyle name="Comma 4 4 15" xfId="17488"/>
    <cellStyle name="Comma 4 4 15 2" xfId="17489"/>
    <cellStyle name="Comma 4 4 15 3" xfId="17490"/>
    <cellStyle name="Comma 4 4 16" xfId="17491"/>
    <cellStyle name="Comma 4 4 16 2" xfId="17492"/>
    <cellStyle name="Comma 4 4 16 3" xfId="17493"/>
    <cellStyle name="Comma 4 4 17" xfId="17494"/>
    <cellStyle name="Comma 4 4 17 2" xfId="17495"/>
    <cellStyle name="Comma 4 4 17 3" xfId="17496"/>
    <cellStyle name="Comma 4 4 18" xfId="17497"/>
    <cellStyle name="Comma 4 4 18 2" xfId="17498"/>
    <cellStyle name="Comma 4 4 18 3" xfId="17499"/>
    <cellStyle name="Comma 4 4 19" xfId="17500"/>
    <cellStyle name="Comma 4 4 19 2" xfId="17501"/>
    <cellStyle name="Comma 4 4 19 3" xfId="17502"/>
    <cellStyle name="Comma 4 4 2" xfId="15076"/>
    <cellStyle name="Comma 4 4 2 2" xfId="17504"/>
    <cellStyle name="Comma 4 4 2 2 2" xfId="34825"/>
    <cellStyle name="Comma 4 4 2 3" xfId="17505"/>
    <cellStyle name="Comma 4 4 2 3 2" xfId="34826"/>
    <cellStyle name="Comma 4 4 2 4" xfId="17503"/>
    <cellStyle name="Comma 4 4 2 5" xfId="34824"/>
    <cellStyle name="Comma 4 4 20" xfId="17506"/>
    <cellStyle name="Comma 4 4 20 2" xfId="17507"/>
    <cellStyle name="Comma 4 4 20 3" xfId="17508"/>
    <cellStyle name="Comma 4 4 21" xfId="17509"/>
    <cellStyle name="Comma 4 4 21 2" xfId="17510"/>
    <cellStyle name="Comma 4 4 21 3" xfId="17511"/>
    <cellStyle name="Comma 4 4 22" xfId="17512"/>
    <cellStyle name="Comma 4 4 22 2" xfId="17513"/>
    <cellStyle name="Comma 4 4 22 3" xfId="17514"/>
    <cellStyle name="Comma 4 4 23" xfId="17515"/>
    <cellStyle name="Comma 4 4 23 2" xfId="17516"/>
    <cellStyle name="Comma 4 4 23 3" xfId="17517"/>
    <cellStyle name="Comma 4 4 24" xfId="17518"/>
    <cellStyle name="Comma 4 4 24 2" xfId="17519"/>
    <cellStyle name="Comma 4 4 24 3" xfId="17520"/>
    <cellStyle name="Comma 4 4 25" xfId="17521"/>
    <cellStyle name="Comma 4 4 25 2" xfId="17522"/>
    <cellStyle name="Comma 4 4 25 3" xfId="17523"/>
    <cellStyle name="Comma 4 4 26" xfId="17524"/>
    <cellStyle name="Comma 4 4 26 2" xfId="17525"/>
    <cellStyle name="Comma 4 4 26 3" xfId="17526"/>
    <cellStyle name="Comma 4 4 27" xfId="17527"/>
    <cellStyle name="Comma 4 4 27 2" xfId="17528"/>
    <cellStyle name="Comma 4 4 27 3" xfId="17529"/>
    <cellStyle name="Comma 4 4 28" xfId="17530"/>
    <cellStyle name="Comma 4 4 28 2" xfId="17531"/>
    <cellStyle name="Comma 4 4 28 3" xfId="17532"/>
    <cellStyle name="Comma 4 4 29" xfId="17533"/>
    <cellStyle name="Comma 4 4 29 2" xfId="17534"/>
    <cellStyle name="Comma 4 4 29 3" xfId="17535"/>
    <cellStyle name="Comma 4 4 3" xfId="17536"/>
    <cellStyle name="Comma 4 4 3 2" xfId="17537"/>
    <cellStyle name="Comma 4 4 3 2 2" xfId="34828"/>
    <cellStyle name="Comma 4 4 3 3" xfId="17538"/>
    <cellStyle name="Comma 4 4 3 3 2" xfId="34829"/>
    <cellStyle name="Comma 4 4 3 4" xfId="34827"/>
    <cellStyle name="Comma 4 4 30" xfId="17539"/>
    <cellStyle name="Comma 4 4 30 2" xfId="17540"/>
    <cellStyle name="Comma 4 4 30 3" xfId="17541"/>
    <cellStyle name="Comma 4 4 31" xfId="17542"/>
    <cellStyle name="Comma 4 4 31 2" xfId="17543"/>
    <cellStyle name="Comma 4 4 31 3" xfId="17544"/>
    <cellStyle name="Comma 4 4 32" xfId="17545"/>
    <cellStyle name="Comma 4 4 32 2" xfId="17546"/>
    <cellStyle name="Comma 4 4 32 3" xfId="17547"/>
    <cellStyle name="Comma 4 4 33" xfId="17548"/>
    <cellStyle name="Comma 4 4 33 2" xfId="17549"/>
    <cellStyle name="Comma 4 4 33 3" xfId="17550"/>
    <cellStyle name="Comma 4 4 34" xfId="17551"/>
    <cellStyle name="Comma 4 4 34 2" xfId="17552"/>
    <cellStyle name="Comma 4 4 34 3" xfId="17553"/>
    <cellStyle name="Comma 4 4 35" xfId="17554"/>
    <cellStyle name="Comma 4 4 36" xfId="17555"/>
    <cellStyle name="Comma 4 4 37" xfId="17472"/>
    <cellStyle name="Comma 4 4 38" xfId="34823"/>
    <cellStyle name="Comma 4 4 4" xfId="17556"/>
    <cellStyle name="Comma 4 4 4 2" xfId="17557"/>
    <cellStyle name="Comma 4 4 4 2 2" xfId="34831"/>
    <cellStyle name="Comma 4 4 4 3" xfId="17558"/>
    <cellStyle name="Comma 4 4 4 3 2" xfId="34832"/>
    <cellStyle name="Comma 4 4 4 4" xfId="34830"/>
    <cellStyle name="Comma 4 4 5" xfId="17559"/>
    <cellStyle name="Comma 4 4 5 2" xfId="17560"/>
    <cellStyle name="Comma 4 4 5 2 2" xfId="34834"/>
    <cellStyle name="Comma 4 4 5 3" xfId="17561"/>
    <cellStyle name="Comma 4 4 5 3 2" xfId="34835"/>
    <cellStyle name="Comma 4 4 5 4" xfId="34833"/>
    <cellStyle name="Comma 4 4 6" xfId="17562"/>
    <cellStyle name="Comma 4 4 6 2" xfId="17563"/>
    <cellStyle name="Comma 4 4 6 2 2" xfId="34837"/>
    <cellStyle name="Comma 4 4 6 3" xfId="17564"/>
    <cellStyle name="Comma 4 4 6 3 2" xfId="34838"/>
    <cellStyle name="Comma 4 4 6 4" xfId="34836"/>
    <cellStyle name="Comma 4 4 7" xfId="17565"/>
    <cellStyle name="Comma 4 4 7 2" xfId="17566"/>
    <cellStyle name="Comma 4 4 7 3" xfId="17567"/>
    <cellStyle name="Comma 4 4 7 4" xfId="34839"/>
    <cellStyle name="Comma 4 4 8" xfId="17568"/>
    <cellStyle name="Comma 4 4 8 2" xfId="17569"/>
    <cellStyle name="Comma 4 4 8 3" xfId="17570"/>
    <cellStyle name="Comma 4 4 8 4" xfId="34840"/>
    <cellStyle name="Comma 4 4 9" xfId="17571"/>
    <cellStyle name="Comma 4 4 9 2" xfId="17572"/>
    <cellStyle name="Comma 4 4 9 3" xfId="17573"/>
    <cellStyle name="Comma 4 40" xfId="17574"/>
    <cellStyle name="Comma 4 41" xfId="17575"/>
    <cellStyle name="Comma 4 42" xfId="42440"/>
    <cellStyle name="Comma 4 43" xfId="42837"/>
    <cellStyle name="Comma 4 5" xfId="929"/>
    <cellStyle name="Comma 4 5 10" xfId="17577"/>
    <cellStyle name="Comma 4 5 10 2" xfId="17578"/>
    <cellStyle name="Comma 4 5 10 3" xfId="17579"/>
    <cellStyle name="Comma 4 5 11" xfId="17580"/>
    <cellStyle name="Comma 4 5 11 2" xfId="17581"/>
    <cellStyle name="Comma 4 5 11 3" xfId="17582"/>
    <cellStyle name="Comma 4 5 12" xfId="17583"/>
    <cellStyle name="Comma 4 5 12 2" xfId="17584"/>
    <cellStyle name="Comma 4 5 12 3" xfId="17585"/>
    <cellStyle name="Comma 4 5 13" xfId="17586"/>
    <cellStyle name="Comma 4 5 13 2" xfId="17587"/>
    <cellStyle name="Comma 4 5 13 3" xfId="17588"/>
    <cellStyle name="Comma 4 5 14" xfId="17589"/>
    <cellStyle name="Comma 4 5 14 2" xfId="17590"/>
    <cellStyle name="Comma 4 5 14 3" xfId="17591"/>
    <cellStyle name="Comma 4 5 15" xfId="17592"/>
    <cellStyle name="Comma 4 5 15 2" xfId="17593"/>
    <cellStyle name="Comma 4 5 15 3" xfId="17594"/>
    <cellStyle name="Comma 4 5 16" xfId="17595"/>
    <cellStyle name="Comma 4 5 16 2" xfId="17596"/>
    <cellStyle name="Comma 4 5 16 3" xfId="17597"/>
    <cellStyle name="Comma 4 5 17" xfId="17598"/>
    <cellStyle name="Comma 4 5 17 2" xfId="17599"/>
    <cellStyle name="Comma 4 5 17 3" xfId="17600"/>
    <cellStyle name="Comma 4 5 18" xfId="17601"/>
    <cellStyle name="Comma 4 5 18 2" xfId="17602"/>
    <cellStyle name="Comma 4 5 18 3" xfId="17603"/>
    <cellStyle name="Comma 4 5 19" xfId="17604"/>
    <cellStyle name="Comma 4 5 19 2" xfId="17605"/>
    <cellStyle name="Comma 4 5 19 3" xfId="17606"/>
    <cellStyle name="Comma 4 5 2" xfId="17607"/>
    <cellStyle name="Comma 4 5 2 2" xfId="17608"/>
    <cellStyle name="Comma 4 5 2 3" xfId="17609"/>
    <cellStyle name="Comma 4 5 2 4" xfId="34842"/>
    <cellStyle name="Comma 4 5 20" xfId="17610"/>
    <cellStyle name="Comma 4 5 20 2" xfId="17611"/>
    <cellStyle name="Comma 4 5 20 3" xfId="17612"/>
    <cellStyle name="Comma 4 5 21" xfId="17613"/>
    <cellStyle name="Comma 4 5 21 2" xfId="17614"/>
    <cellStyle name="Comma 4 5 21 3" xfId="17615"/>
    <cellStyle name="Comma 4 5 22" xfId="17616"/>
    <cellStyle name="Comma 4 5 22 2" xfId="17617"/>
    <cellStyle name="Comma 4 5 22 3" xfId="17618"/>
    <cellStyle name="Comma 4 5 23" xfId="17619"/>
    <cellStyle name="Comma 4 5 23 2" xfId="17620"/>
    <cellStyle name="Comma 4 5 23 3" xfId="17621"/>
    <cellStyle name="Comma 4 5 24" xfId="17622"/>
    <cellStyle name="Comma 4 5 24 2" xfId="17623"/>
    <cellStyle name="Comma 4 5 24 3" xfId="17624"/>
    <cellStyle name="Comma 4 5 25" xfId="17625"/>
    <cellStyle name="Comma 4 5 25 2" xfId="17626"/>
    <cellStyle name="Comma 4 5 25 3" xfId="17627"/>
    <cellStyle name="Comma 4 5 26" xfId="17628"/>
    <cellStyle name="Comma 4 5 26 2" xfId="17629"/>
    <cellStyle name="Comma 4 5 26 3" xfId="17630"/>
    <cellStyle name="Comma 4 5 27" xfId="17631"/>
    <cellStyle name="Comma 4 5 27 2" xfId="17632"/>
    <cellStyle name="Comma 4 5 27 3" xfId="17633"/>
    <cellStyle name="Comma 4 5 28" xfId="17634"/>
    <cellStyle name="Comma 4 5 28 2" xfId="17635"/>
    <cellStyle name="Comma 4 5 28 3" xfId="17636"/>
    <cellStyle name="Comma 4 5 29" xfId="17637"/>
    <cellStyle name="Comma 4 5 29 2" xfId="17638"/>
    <cellStyle name="Comma 4 5 29 3" xfId="17639"/>
    <cellStyle name="Comma 4 5 3" xfId="17640"/>
    <cellStyle name="Comma 4 5 3 2" xfId="17641"/>
    <cellStyle name="Comma 4 5 3 3" xfId="17642"/>
    <cellStyle name="Comma 4 5 3 4" xfId="34843"/>
    <cellStyle name="Comma 4 5 30" xfId="17643"/>
    <cellStyle name="Comma 4 5 30 2" xfId="17644"/>
    <cellStyle name="Comma 4 5 30 3" xfId="17645"/>
    <cellStyle name="Comma 4 5 31" xfId="17646"/>
    <cellStyle name="Comma 4 5 31 2" xfId="17647"/>
    <cellStyle name="Comma 4 5 31 3" xfId="17648"/>
    <cellStyle name="Comma 4 5 32" xfId="17649"/>
    <cellStyle name="Comma 4 5 32 2" xfId="17650"/>
    <cellStyle name="Comma 4 5 32 3" xfId="17651"/>
    <cellStyle name="Comma 4 5 33" xfId="17652"/>
    <cellStyle name="Comma 4 5 33 2" xfId="17653"/>
    <cellStyle name="Comma 4 5 33 3" xfId="17654"/>
    <cellStyle name="Comma 4 5 34" xfId="17655"/>
    <cellStyle name="Comma 4 5 34 2" xfId="17656"/>
    <cellStyle name="Comma 4 5 34 3" xfId="17657"/>
    <cellStyle name="Comma 4 5 35" xfId="17658"/>
    <cellStyle name="Comma 4 5 36" xfId="17659"/>
    <cellStyle name="Comma 4 5 37" xfId="17576"/>
    <cellStyle name="Comma 4 5 38" xfId="34841"/>
    <cellStyle name="Comma 4 5 4" xfId="17660"/>
    <cellStyle name="Comma 4 5 4 2" xfId="17661"/>
    <cellStyle name="Comma 4 5 4 3" xfId="17662"/>
    <cellStyle name="Comma 4 5 5" xfId="17663"/>
    <cellStyle name="Comma 4 5 5 2" xfId="17664"/>
    <cellStyle name="Comma 4 5 5 3" xfId="17665"/>
    <cellStyle name="Comma 4 5 6" xfId="17666"/>
    <cellStyle name="Comma 4 5 6 2" xfId="17667"/>
    <cellStyle name="Comma 4 5 6 3" xfId="17668"/>
    <cellStyle name="Comma 4 5 7" xfId="17669"/>
    <cellStyle name="Comma 4 5 7 2" xfId="17670"/>
    <cellStyle name="Comma 4 5 7 3" xfId="17671"/>
    <cellStyle name="Comma 4 5 8" xfId="17672"/>
    <cellStyle name="Comma 4 5 8 2" xfId="17673"/>
    <cellStyle name="Comma 4 5 8 3" xfId="17674"/>
    <cellStyle name="Comma 4 5 9" xfId="17675"/>
    <cellStyle name="Comma 4 5 9 2" xfId="17676"/>
    <cellStyle name="Comma 4 5 9 3" xfId="17677"/>
    <cellStyle name="Comma 4 6" xfId="14843"/>
    <cellStyle name="Comma 4 6 10" xfId="17679"/>
    <cellStyle name="Comma 4 6 10 2" xfId="17680"/>
    <cellStyle name="Comma 4 6 10 3" xfId="17681"/>
    <cellStyle name="Comma 4 6 11" xfId="17682"/>
    <cellStyle name="Comma 4 6 11 2" xfId="17683"/>
    <cellStyle name="Comma 4 6 11 3" xfId="17684"/>
    <cellStyle name="Comma 4 6 12" xfId="17685"/>
    <cellStyle name="Comma 4 6 12 2" xfId="17686"/>
    <cellStyle name="Comma 4 6 12 3" xfId="17687"/>
    <cellStyle name="Comma 4 6 13" xfId="17688"/>
    <cellStyle name="Comma 4 6 13 2" xfId="17689"/>
    <cellStyle name="Comma 4 6 13 3" xfId="17690"/>
    <cellStyle name="Comma 4 6 14" xfId="17691"/>
    <cellStyle name="Comma 4 6 14 2" xfId="17692"/>
    <cellStyle name="Comma 4 6 14 3" xfId="17693"/>
    <cellStyle name="Comma 4 6 15" xfId="17694"/>
    <cellStyle name="Comma 4 6 15 2" xfId="17695"/>
    <cellStyle name="Comma 4 6 15 3" xfId="17696"/>
    <cellStyle name="Comma 4 6 16" xfId="17697"/>
    <cellStyle name="Comma 4 6 16 2" xfId="17698"/>
    <cellStyle name="Comma 4 6 16 3" xfId="17699"/>
    <cellStyle name="Comma 4 6 17" xfId="17700"/>
    <cellStyle name="Comma 4 6 17 2" xfId="17701"/>
    <cellStyle name="Comma 4 6 17 3" xfId="17702"/>
    <cellStyle name="Comma 4 6 18" xfId="17703"/>
    <cellStyle name="Comma 4 6 18 2" xfId="17704"/>
    <cellStyle name="Comma 4 6 18 3" xfId="17705"/>
    <cellStyle name="Comma 4 6 19" xfId="17706"/>
    <cellStyle name="Comma 4 6 19 2" xfId="17707"/>
    <cellStyle name="Comma 4 6 19 3" xfId="17708"/>
    <cellStyle name="Comma 4 6 2" xfId="17709"/>
    <cellStyle name="Comma 4 6 2 2" xfId="17710"/>
    <cellStyle name="Comma 4 6 2 3" xfId="17711"/>
    <cellStyle name="Comma 4 6 2 4" xfId="34845"/>
    <cellStyle name="Comma 4 6 20" xfId="17712"/>
    <cellStyle name="Comma 4 6 20 2" xfId="17713"/>
    <cellStyle name="Comma 4 6 20 3" xfId="17714"/>
    <cellStyle name="Comma 4 6 21" xfId="17715"/>
    <cellStyle name="Comma 4 6 21 2" xfId="17716"/>
    <cellStyle name="Comma 4 6 21 3" xfId="17717"/>
    <cellStyle name="Comma 4 6 22" xfId="17718"/>
    <cellStyle name="Comma 4 6 22 2" xfId="17719"/>
    <cellStyle name="Comma 4 6 22 3" xfId="17720"/>
    <cellStyle name="Comma 4 6 23" xfId="17721"/>
    <cellStyle name="Comma 4 6 23 2" xfId="17722"/>
    <cellStyle name="Comma 4 6 23 3" xfId="17723"/>
    <cellStyle name="Comma 4 6 24" xfId="17724"/>
    <cellStyle name="Comma 4 6 24 2" xfId="17725"/>
    <cellStyle name="Comma 4 6 24 3" xfId="17726"/>
    <cellStyle name="Comma 4 6 25" xfId="17727"/>
    <cellStyle name="Comma 4 6 25 2" xfId="17728"/>
    <cellStyle name="Comma 4 6 25 3" xfId="17729"/>
    <cellStyle name="Comma 4 6 26" xfId="17730"/>
    <cellStyle name="Comma 4 6 26 2" xfId="17731"/>
    <cellStyle name="Comma 4 6 26 3" xfId="17732"/>
    <cellStyle name="Comma 4 6 27" xfId="17733"/>
    <cellStyle name="Comma 4 6 27 2" xfId="17734"/>
    <cellStyle name="Comma 4 6 27 3" xfId="17735"/>
    <cellStyle name="Comma 4 6 28" xfId="17736"/>
    <cellStyle name="Comma 4 6 28 2" xfId="17737"/>
    <cellStyle name="Comma 4 6 28 3" xfId="17738"/>
    <cellStyle name="Comma 4 6 29" xfId="17739"/>
    <cellStyle name="Comma 4 6 29 2" xfId="17740"/>
    <cellStyle name="Comma 4 6 29 3" xfId="17741"/>
    <cellStyle name="Comma 4 6 3" xfId="17742"/>
    <cellStyle name="Comma 4 6 3 2" xfId="17743"/>
    <cellStyle name="Comma 4 6 3 3" xfId="17744"/>
    <cellStyle name="Comma 4 6 3 4" xfId="34846"/>
    <cellStyle name="Comma 4 6 30" xfId="17745"/>
    <cellStyle name="Comma 4 6 30 2" xfId="17746"/>
    <cellStyle name="Comma 4 6 30 3" xfId="17747"/>
    <cellStyle name="Comma 4 6 31" xfId="17748"/>
    <cellStyle name="Comma 4 6 31 2" xfId="17749"/>
    <cellStyle name="Comma 4 6 31 3" xfId="17750"/>
    <cellStyle name="Comma 4 6 32" xfId="17751"/>
    <cellStyle name="Comma 4 6 32 2" xfId="17752"/>
    <cellStyle name="Comma 4 6 32 3" xfId="17753"/>
    <cellStyle name="Comma 4 6 33" xfId="17754"/>
    <cellStyle name="Comma 4 6 33 2" xfId="17755"/>
    <cellStyle name="Comma 4 6 33 3" xfId="17756"/>
    <cellStyle name="Comma 4 6 34" xfId="17757"/>
    <cellStyle name="Comma 4 6 34 2" xfId="17758"/>
    <cellStyle name="Comma 4 6 34 3" xfId="17759"/>
    <cellStyle name="Comma 4 6 35" xfId="17760"/>
    <cellStyle name="Comma 4 6 36" xfId="17761"/>
    <cellStyle name="Comma 4 6 37" xfId="17678"/>
    <cellStyle name="Comma 4 6 38" xfId="34844"/>
    <cellStyle name="Comma 4 6 4" xfId="17762"/>
    <cellStyle name="Comma 4 6 4 2" xfId="17763"/>
    <cellStyle name="Comma 4 6 4 3" xfId="17764"/>
    <cellStyle name="Comma 4 6 5" xfId="17765"/>
    <cellStyle name="Comma 4 6 5 2" xfId="17766"/>
    <cellStyle name="Comma 4 6 5 3" xfId="17767"/>
    <cellStyle name="Comma 4 6 6" xfId="17768"/>
    <cellStyle name="Comma 4 6 6 2" xfId="17769"/>
    <cellStyle name="Comma 4 6 6 3" xfId="17770"/>
    <cellStyle name="Comma 4 6 7" xfId="17771"/>
    <cellStyle name="Comma 4 6 7 2" xfId="17772"/>
    <cellStyle name="Comma 4 6 7 3" xfId="17773"/>
    <cellStyle name="Comma 4 6 8" xfId="17774"/>
    <cellStyle name="Comma 4 6 8 2" xfId="17775"/>
    <cellStyle name="Comma 4 6 8 3" xfId="17776"/>
    <cellStyle name="Comma 4 6 9" xfId="17777"/>
    <cellStyle name="Comma 4 6 9 2" xfId="17778"/>
    <cellStyle name="Comma 4 6 9 3" xfId="17779"/>
    <cellStyle name="Comma 4 7" xfId="15336"/>
    <cellStyle name="Comma 4 7 2" xfId="17781"/>
    <cellStyle name="Comma 4 7 2 2" xfId="34848"/>
    <cellStyle name="Comma 4 7 3" xfId="17782"/>
    <cellStyle name="Comma 4 7 3 2" xfId="34849"/>
    <cellStyle name="Comma 4 7 4" xfId="17780"/>
    <cellStyle name="Comma 4 7 5" xfId="34847"/>
    <cellStyle name="Comma 4 8" xfId="17783"/>
    <cellStyle name="Comma 4 8 2" xfId="17784"/>
    <cellStyle name="Comma 4 8 2 2" xfId="34851"/>
    <cellStyle name="Comma 4 8 3" xfId="17785"/>
    <cellStyle name="Comma 4 8 3 2" xfId="34852"/>
    <cellStyle name="Comma 4 8 4" xfId="34850"/>
    <cellStyle name="Comma 4 9" xfId="17786"/>
    <cellStyle name="Comma 4 9 2" xfId="17787"/>
    <cellStyle name="Comma 4 9 2 2" xfId="34854"/>
    <cellStyle name="Comma 4 9 3" xfId="17788"/>
    <cellStyle name="Comma 4 9 3 2" xfId="34855"/>
    <cellStyle name="Comma 4 9 4" xfId="34853"/>
    <cellStyle name="Comma 40" xfId="14816"/>
    <cellStyle name="Comma 40 2" xfId="34856"/>
    <cellStyle name="Comma 41" xfId="14819"/>
    <cellStyle name="Comma 41 2" xfId="34857"/>
    <cellStyle name="Comma 42" xfId="14822"/>
    <cellStyle name="Comma 42 2" xfId="34858"/>
    <cellStyle name="Comma 43" xfId="14825"/>
    <cellStyle name="Comma 43 2" xfId="34859"/>
    <cellStyle name="Comma 44" xfId="14828"/>
    <cellStyle name="Comma 44 2" xfId="34860"/>
    <cellStyle name="Comma 45" xfId="14831"/>
    <cellStyle name="Comma 45 2" xfId="34861"/>
    <cellStyle name="Comma 46" xfId="14834"/>
    <cellStyle name="Comma 46 2" xfId="34862"/>
    <cellStyle name="Comma 47" xfId="14837"/>
    <cellStyle name="Comma 47 2" xfId="34863"/>
    <cellStyle name="Comma 48" xfId="14838"/>
    <cellStyle name="Comma 48 2" xfId="34864"/>
    <cellStyle name="Comma 49" xfId="14840"/>
    <cellStyle name="Comma 49 2" xfId="34865"/>
    <cellStyle name="Comma 5" xfId="29"/>
    <cellStyle name="Comma 5 2" xfId="209"/>
    <cellStyle name="Comma 5 2 2" xfId="11825"/>
    <cellStyle name="Comma 5 2 2 2" xfId="15077"/>
    <cellStyle name="Comma 5 2 3" xfId="12085"/>
    <cellStyle name="Comma 5 2 4" xfId="14890"/>
    <cellStyle name="Comma 5 3" xfId="9841"/>
    <cellStyle name="Comma 5 3 2" xfId="15078"/>
    <cellStyle name="Comma 5 3 3" xfId="34867"/>
    <cellStyle name="Comma 5 4" xfId="11771"/>
    <cellStyle name="Comma 5 4 2" xfId="15079"/>
    <cellStyle name="Comma 5 4 3" xfId="34868"/>
    <cellStyle name="Comma 5 5" xfId="34869"/>
    <cellStyle name="Comma 5 6" xfId="20252"/>
    <cellStyle name="Comma 5 7" xfId="34870"/>
    <cellStyle name="Comma 5 8" xfId="34866"/>
    <cellStyle name="Comma 50" xfId="14870"/>
    <cellStyle name="Comma 50 2" xfId="34871"/>
    <cellStyle name="Comma 51" xfId="14874"/>
    <cellStyle name="Comma 51 2" xfId="34872"/>
    <cellStyle name="Comma 52" xfId="14877"/>
    <cellStyle name="Comma 52 2" xfId="34873"/>
    <cellStyle name="Comma 53" xfId="14880"/>
    <cellStyle name="Comma 53 2" xfId="34874"/>
    <cellStyle name="Comma 54" xfId="14883"/>
    <cellStyle name="Comma 54 2" xfId="34875"/>
    <cellStyle name="Comma 55" xfId="14886"/>
    <cellStyle name="Comma 55 2" xfId="34876"/>
    <cellStyle name="Comma 56" xfId="14862"/>
    <cellStyle name="Comma 56 2" xfId="34877"/>
    <cellStyle name="Comma 57" xfId="14904"/>
    <cellStyle name="Comma 57 2" xfId="34878"/>
    <cellStyle name="Comma 58" xfId="14920"/>
    <cellStyle name="Comma 58 2" xfId="34879"/>
    <cellStyle name="Comma 59" xfId="15554"/>
    <cellStyle name="Comma 59 2" xfId="34880"/>
    <cellStyle name="Comma 6" xfId="210"/>
    <cellStyle name="Comma 6 2" xfId="7918"/>
    <cellStyle name="Comma 6 2 2" xfId="14437"/>
    <cellStyle name="Comma 6 2 3" xfId="14891"/>
    <cellStyle name="Comma 6 3" xfId="9981"/>
    <cellStyle name="Comma 6 3 2" xfId="15080"/>
    <cellStyle name="Comma 6 3 3" xfId="34881"/>
    <cellStyle name="Comma 6 4" xfId="11815"/>
    <cellStyle name="Comma 6 4 2" xfId="15082"/>
    <cellStyle name="Comma 6 4 3" xfId="15081"/>
    <cellStyle name="Comma 6 5" xfId="14716"/>
    <cellStyle name="Comma 6 5 2" xfId="15083"/>
    <cellStyle name="Comma 6 6" xfId="15084"/>
    <cellStyle name="Comma 6 7" xfId="42870"/>
    <cellStyle name="Comma 60" xfId="15515"/>
    <cellStyle name="Comma 60 2" xfId="34882"/>
    <cellStyle name="Comma 61" xfId="15512"/>
    <cellStyle name="Comma 61 2" xfId="34883"/>
    <cellStyle name="Comma 62" xfId="15509"/>
    <cellStyle name="Comma 62 2" xfId="34884"/>
    <cellStyle name="Comma 63" xfId="15464"/>
    <cellStyle name="Comma 63 2" xfId="34885"/>
    <cellStyle name="Comma 64" xfId="15453"/>
    <cellStyle name="Comma 64 2" xfId="34886"/>
    <cellStyle name="Comma 65" xfId="15428"/>
    <cellStyle name="Comma 66" xfId="15545"/>
    <cellStyle name="Comma 67" xfId="15408"/>
    <cellStyle name="Comma 68" xfId="15409"/>
    <cellStyle name="Comma 69" xfId="14923"/>
    <cellStyle name="Comma 7" xfId="32"/>
    <cellStyle name="Comma 7 10" xfId="14892"/>
    <cellStyle name="Comma 7 11" xfId="42649"/>
    <cellStyle name="Comma 7 2" xfId="212"/>
    <cellStyle name="Comma 7 2 2" xfId="15086"/>
    <cellStyle name="Comma 7 2 3" xfId="15085"/>
    <cellStyle name="Comma 7 3" xfId="213"/>
    <cellStyle name="Comma 7 3 2" xfId="15087"/>
    <cellStyle name="Comma 7 3 3" xfId="34887"/>
    <cellStyle name="Comma 7 4" xfId="214"/>
    <cellStyle name="Comma 7 4 2" xfId="15088"/>
    <cellStyle name="Comma 7 4 2 2" xfId="15338"/>
    <cellStyle name="Comma 7 4 3" xfId="15339"/>
    <cellStyle name="Comma 7 5" xfId="215"/>
    <cellStyle name="Comma 7 5 2" xfId="15340"/>
    <cellStyle name="Comma 7 5 3" xfId="15341"/>
    <cellStyle name="Comma 7 6" xfId="216"/>
    <cellStyle name="Comma 7 7" xfId="211"/>
    <cellStyle name="Comma 7 8" xfId="11821"/>
    <cellStyle name="Comma 7 9" xfId="12006"/>
    <cellStyle name="Comma 70" xfId="14978"/>
    <cellStyle name="Comma 71" xfId="15603"/>
    <cellStyle name="Comma 72" xfId="15752"/>
    <cellStyle name="Comma 73" xfId="15755"/>
    <cellStyle name="Comma 74" xfId="15967"/>
    <cellStyle name="Comma 75" xfId="15986"/>
    <cellStyle name="Comma 76" xfId="15958"/>
    <cellStyle name="Comma 77" xfId="42449"/>
    <cellStyle name="Comma 78" xfId="42479"/>
    <cellStyle name="Comma 79" xfId="42460"/>
    <cellStyle name="Comma 8" xfId="721"/>
    <cellStyle name="Comma 8 2" xfId="7919"/>
    <cellStyle name="Comma 8 2 2" xfId="14894"/>
    <cellStyle name="Comma 8 2 3" xfId="14893"/>
    <cellStyle name="Comma 8 2 4" xfId="34889"/>
    <cellStyle name="Comma 8 3" xfId="15089"/>
    <cellStyle name="Comma 8 3 2" xfId="34890"/>
    <cellStyle name="Comma 8 4" xfId="34888"/>
    <cellStyle name="Comma 8 5" xfId="42884"/>
    <cellStyle name="Comma 80" xfId="42457"/>
    <cellStyle name="Comma 81" xfId="42483"/>
    <cellStyle name="Comma 82" xfId="42491"/>
    <cellStyle name="Comma 83" xfId="42505"/>
    <cellStyle name="Comma 84" xfId="42508"/>
    <cellStyle name="Comma 85" xfId="42500"/>
    <cellStyle name="Comma 86" xfId="42510"/>
    <cellStyle name="Comma 87" xfId="42513"/>
    <cellStyle name="Comma 88" xfId="42518"/>
    <cellStyle name="Comma 89" xfId="42521"/>
    <cellStyle name="Comma 9" xfId="815"/>
    <cellStyle name="Comma 9 2" xfId="12007"/>
    <cellStyle name="Comma 9 2 2" xfId="34891"/>
    <cellStyle name="Comma 9 3" xfId="34892"/>
    <cellStyle name="Comma 9 4" xfId="42869"/>
    <cellStyle name="Comma 90" xfId="42524"/>
    <cellStyle name="Comma 91" xfId="42531"/>
    <cellStyle name="Comma 92" xfId="42536"/>
    <cellStyle name="Comma 93" xfId="42534"/>
    <cellStyle name="Comma 94" xfId="42541"/>
    <cellStyle name="Comma 95" xfId="42547"/>
    <cellStyle name="Comma 96" xfId="42551"/>
    <cellStyle name="Comma 97" xfId="42557"/>
    <cellStyle name="Comma 98" xfId="42555"/>
    <cellStyle name="Comma 99" xfId="42564"/>
    <cellStyle name="Comma0" xfId="53"/>
    <cellStyle name="Comma0 - Style1" xfId="217"/>
    <cellStyle name="Comma0 - Style1 2" xfId="34893"/>
    <cellStyle name="Comma0 - Style2" xfId="218"/>
    <cellStyle name="Comma0 - Style2 2" xfId="34894"/>
    <cellStyle name="Comma0 - Style3" xfId="54"/>
    <cellStyle name="Comma0 - Style3 2" xfId="15091"/>
    <cellStyle name="Comma0 - Style3 2 2" xfId="34895"/>
    <cellStyle name="Comma0 - Style4" xfId="55"/>
    <cellStyle name="Comma0 - Style4 2" xfId="15092"/>
    <cellStyle name="Comma0 - Style4 2 2" xfId="34896"/>
    <cellStyle name="Comma0 - Style5" xfId="12009"/>
    <cellStyle name="Comma0 10" xfId="848"/>
    <cellStyle name="Comma0 10 2" xfId="1363"/>
    <cellStyle name="Comma0 100" xfId="14919"/>
    <cellStyle name="Comma0 101" xfId="15090"/>
    <cellStyle name="Comma0 102" xfId="15342"/>
    <cellStyle name="Comma0 103" xfId="15557"/>
    <cellStyle name="Comma0 104" xfId="15655"/>
    <cellStyle name="Comma0 105" xfId="15556"/>
    <cellStyle name="Comma0 106" xfId="15647"/>
    <cellStyle name="Comma0 107" xfId="15553"/>
    <cellStyle name="Comma0 108" xfId="15639"/>
    <cellStyle name="Comma0 109" xfId="15551"/>
    <cellStyle name="Comma0 11" xfId="1130"/>
    <cellStyle name="Comma0 11 2" xfId="1372"/>
    <cellStyle name="Comma0 110" xfId="15631"/>
    <cellStyle name="Comma0 111" xfId="15546"/>
    <cellStyle name="Comma0 112" xfId="15622"/>
    <cellStyle name="Comma0 113" xfId="15528"/>
    <cellStyle name="Comma0 114" xfId="15538"/>
    <cellStyle name="Comma0 115" xfId="15529"/>
    <cellStyle name="Comma0 116" xfId="15537"/>
    <cellStyle name="Comma0 117" xfId="15523"/>
    <cellStyle name="Comma0 118" xfId="15564"/>
    <cellStyle name="Comma0 119" xfId="15626"/>
    <cellStyle name="Comma0 12" xfId="998"/>
    <cellStyle name="Comma0 12 2" xfId="1381"/>
    <cellStyle name="Comma0 120" xfId="15718"/>
    <cellStyle name="Comma0 121" xfId="15748"/>
    <cellStyle name="Comma0 122" xfId="15859"/>
    <cellStyle name="Comma0 123" xfId="15738"/>
    <cellStyle name="Comma0 124" xfId="15827"/>
    <cellStyle name="Comma0 125" xfId="17799"/>
    <cellStyle name="Comma0 126" xfId="21682"/>
    <cellStyle name="Comma0 127" xfId="22033"/>
    <cellStyle name="Comma0 128" xfId="42441"/>
    <cellStyle name="Comma0 129" xfId="42446"/>
    <cellStyle name="Comma0 13" xfId="1297"/>
    <cellStyle name="Comma0 13 2" xfId="1390"/>
    <cellStyle name="Comma0 130" xfId="42455"/>
    <cellStyle name="Comma0 131" xfId="42478"/>
    <cellStyle name="Comma0 132" xfId="42453"/>
    <cellStyle name="Comma0 133" xfId="42471"/>
    <cellStyle name="Comma0 134" xfId="42468"/>
    <cellStyle name="Comma0 135" xfId="42473"/>
    <cellStyle name="Comma0 136" xfId="42458"/>
    <cellStyle name="Comma0 137" xfId="42493"/>
    <cellStyle name="Comma0 138" xfId="42503"/>
    <cellStyle name="Comma0 139" xfId="42492"/>
    <cellStyle name="Comma0 14" xfId="1280"/>
    <cellStyle name="Comma0 14 2" xfId="1399"/>
    <cellStyle name="Comma0 140" xfId="42590"/>
    <cellStyle name="Comma0 141" xfId="42627"/>
    <cellStyle name="Comma0 142" xfId="42636"/>
    <cellStyle name="Comma0 143" xfId="42635"/>
    <cellStyle name="Comma0 144" xfId="42650"/>
    <cellStyle name="Comma0 145" xfId="42690"/>
    <cellStyle name="Comma0 146" xfId="42762"/>
    <cellStyle name="Comma0 147" xfId="42689"/>
    <cellStyle name="Comma0 148" xfId="42761"/>
    <cellStyle name="Comma0 149" xfId="42688"/>
    <cellStyle name="Comma0 15" xfId="1291"/>
    <cellStyle name="Comma0 15 2" xfId="1408"/>
    <cellStyle name="Comma0 150" xfId="42760"/>
    <cellStyle name="Comma0 151" xfId="42765"/>
    <cellStyle name="Comma0 152" xfId="42741"/>
    <cellStyle name="Comma0 153" xfId="42682"/>
    <cellStyle name="Comma0 154" xfId="42754"/>
    <cellStyle name="Comma0 155" xfId="42687"/>
    <cellStyle name="Comma0 156" xfId="42753"/>
    <cellStyle name="Comma0 157" xfId="42684"/>
    <cellStyle name="Comma0 158" xfId="42769"/>
    <cellStyle name="Comma0 159" xfId="42832"/>
    <cellStyle name="Comma0 16" xfId="1417"/>
    <cellStyle name="Comma0 160" xfId="42843"/>
    <cellStyle name="Comma0 161" xfId="42846"/>
    <cellStyle name="Comma0 162" xfId="42841"/>
    <cellStyle name="Comma0 163" xfId="42859"/>
    <cellStyle name="Comma0 164" xfId="42880"/>
    <cellStyle name="Comma0 165" xfId="42895"/>
    <cellStyle name="Comma0 166" xfId="42868"/>
    <cellStyle name="Comma0 167" xfId="42954"/>
    <cellStyle name="Comma0 168" xfId="42881"/>
    <cellStyle name="Comma0 169" xfId="42955"/>
    <cellStyle name="Comma0 17" xfId="1426"/>
    <cellStyle name="Comma0 18" xfId="1435"/>
    <cellStyle name="Comma0 19" xfId="1444"/>
    <cellStyle name="Comma0 2" xfId="219"/>
    <cellStyle name="Comma0 2 10" xfId="2028"/>
    <cellStyle name="Comma0 2 11" xfId="2155"/>
    <cellStyle name="Comma0 2 12" xfId="2680"/>
    <cellStyle name="Comma0 2 13" xfId="3380"/>
    <cellStyle name="Comma0 2 14" xfId="4594"/>
    <cellStyle name="Comma0 2 15" xfId="5442"/>
    <cellStyle name="Comma0 2 16" xfId="15353"/>
    <cellStyle name="Comma0 2 2" xfId="962"/>
    <cellStyle name="Comma0 2 2 2" xfId="1069"/>
    <cellStyle name="Comma0 2 2 3" xfId="1714"/>
    <cellStyle name="Comma0 2 2 4" xfId="1809"/>
    <cellStyle name="Comma0 2 2 4 2" xfId="2242"/>
    <cellStyle name="Comma0 2 2 4 3" xfId="2478"/>
    <cellStyle name="Comma0 2 2 4 4" xfId="2805"/>
    <cellStyle name="Comma0 2 2 4 5" xfId="3918"/>
    <cellStyle name="Comma0 2 2 4 6" xfId="4845"/>
    <cellStyle name="Comma0 2 2 4 7" xfId="5657"/>
    <cellStyle name="Comma0 2 2 5" xfId="1837"/>
    <cellStyle name="Comma0 2 2 5 2" xfId="2267"/>
    <cellStyle name="Comma0 2 2 5 3" xfId="2503"/>
    <cellStyle name="Comma0 2 2 5 4" xfId="2830"/>
    <cellStyle name="Comma0 2 2 5 5" xfId="3945"/>
    <cellStyle name="Comma0 2 2 5 6" xfId="3520"/>
    <cellStyle name="Comma0 2 2 5 7" xfId="3893"/>
    <cellStyle name="Comma0 2 2 6" xfId="1861"/>
    <cellStyle name="Comma0 2 2 6 2" xfId="2287"/>
    <cellStyle name="Comma0 2 2 6 3" xfId="2522"/>
    <cellStyle name="Comma0 2 2 6 4" xfId="2849"/>
    <cellStyle name="Comma0 2 2 6 5" xfId="3967"/>
    <cellStyle name="Comma0 2 2 6 6" xfId="4861"/>
    <cellStyle name="Comma0 2 2 6 7" xfId="5665"/>
    <cellStyle name="Comma0 2 3" xfId="1627"/>
    <cellStyle name="Comma0 2 3 2" xfId="1895"/>
    <cellStyle name="Comma0 2 3 2 2" xfId="2319"/>
    <cellStyle name="Comma0 2 3 2 3" xfId="2551"/>
    <cellStyle name="Comma0 2 3 2 4" xfId="2878"/>
    <cellStyle name="Comma0 2 3 2 5" xfId="4000"/>
    <cellStyle name="Comma0 2 3 2 6" xfId="4519"/>
    <cellStyle name="Comma0 2 3 2 7" xfId="5389"/>
    <cellStyle name="Comma0 2 3 3" xfId="1939"/>
    <cellStyle name="Comma0 2 3 3 2" xfId="2361"/>
    <cellStyle name="Comma0 2 3 3 3" xfId="2592"/>
    <cellStyle name="Comma0 2 3 3 4" xfId="2919"/>
    <cellStyle name="Comma0 2 3 3 5" xfId="4044"/>
    <cellStyle name="Comma0 2 3 3 6" xfId="3789"/>
    <cellStyle name="Comma0 2 3 3 7" xfId="3570"/>
    <cellStyle name="Comma0 2 3 4" xfId="1978"/>
    <cellStyle name="Comma0 2 3 4 2" xfId="2399"/>
    <cellStyle name="Comma0 2 3 4 3" xfId="2630"/>
    <cellStyle name="Comma0 2 3 4 4" xfId="2957"/>
    <cellStyle name="Comma0 2 3 4 5" xfId="4082"/>
    <cellStyle name="Comma0 2 3 4 6" xfId="4601"/>
    <cellStyle name="Comma0 2 3 4 7" xfId="5447"/>
    <cellStyle name="Comma0 2 4" xfId="1671"/>
    <cellStyle name="Comma0 2 4 2" xfId="1917"/>
    <cellStyle name="Comma0 2 4 2 2" xfId="2340"/>
    <cellStyle name="Comma0 2 4 2 3" xfId="2572"/>
    <cellStyle name="Comma0 2 4 2 4" xfId="2899"/>
    <cellStyle name="Comma0 2 4 2 5" xfId="4022"/>
    <cellStyle name="Comma0 2 4 2 6" xfId="3877"/>
    <cellStyle name="Comma0 2 4 2 7" xfId="4833"/>
    <cellStyle name="Comma0 2 4 3" xfId="1960"/>
    <cellStyle name="Comma0 2 4 3 2" xfId="2382"/>
    <cellStyle name="Comma0 2 4 3 3" xfId="2613"/>
    <cellStyle name="Comma0 2 4 3 4" xfId="2940"/>
    <cellStyle name="Comma0 2 4 3 5" xfId="4065"/>
    <cellStyle name="Comma0 2 4 3 6" xfId="3640"/>
    <cellStyle name="Comma0 2 4 3 7" xfId="3719"/>
    <cellStyle name="Comma0 2 4 4" xfId="1995"/>
    <cellStyle name="Comma0 2 4 4 2" xfId="2416"/>
    <cellStyle name="Comma0 2 4 4 3" xfId="2647"/>
    <cellStyle name="Comma0 2 4 4 4" xfId="2974"/>
    <cellStyle name="Comma0 2 4 4 5" xfId="4099"/>
    <cellStyle name="Comma0 2 4 4 6" xfId="4318"/>
    <cellStyle name="Comma0 2 4 4 7" xfId="5227"/>
    <cellStyle name="Comma0 2 5" xfId="1661"/>
    <cellStyle name="Comma0 2 6" xfId="1096"/>
    <cellStyle name="Comma0 2 7" xfId="1753"/>
    <cellStyle name="Comma0 2 8" xfId="1833"/>
    <cellStyle name="Comma0 2 9" xfId="1759"/>
    <cellStyle name="Comma0 20" xfId="1453"/>
    <cellStyle name="Comma0 21" xfId="1462"/>
    <cellStyle name="Comma0 22" xfId="1471"/>
    <cellStyle name="Comma0 23" xfId="1480"/>
    <cellStyle name="Comma0 24" xfId="1489"/>
    <cellStyle name="Comma0 25" xfId="1497"/>
    <cellStyle name="Comma0 26" xfId="1506"/>
    <cellStyle name="Comma0 27" xfId="1515"/>
    <cellStyle name="Comma0 28" xfId="1524"/>
    <cellStyle name="Comma0 29" xfId="1533"/>
    <cellStyle name="Comma0 3" xfId="220"/>
    <cellStyle name="Comma0 3 2" xfId="1118"/>
    <cellStyle name="Comma0 3 3" xfId="1634"/>
    <cellStyle name="Comma0 3 4" xfId="1678"/>
    <cellStyle name="Comma0 3 5" xfId="1654"/>
    <cellStyle name="Comma0 3 6" xfId="1796"/>
    <cellStyle name="Comma0 3 6 2" xfId="2229"/>
    <cellStyle name="Comma0 3 6 3" xfId="2465"/>
    <cellStyle name="Comma0 3 6 4" xfId="2792"/>
    <cellStyle name="Comma0 3 6 5" xfId="3905"/>
    <cellStyle name="Comma0 3 6 6" xfId="3692"/>
    <cellStyle name="Comma0 3 6 7" xfId="4743"/>
    <cellStyle name="Comma0 3 7" xfId="1924"/>
    <cellStyle name="Comma0 3 7 2" xfId="2347"/>
    <cellStyle name="Comma0 3 7 3" xfId="2579"/>
    <cellStyle name="Comma0 3 7 4" xfId="2906"/>
    <cellStyle name="Comma0 3 7 5" xfId="4029"/>
    <cellStyle name="Comma0 3 7 6" xfId="4586"/>
    <cellStyle name="Comma0 3 7 7" xfId="5438"/>
    <cellStyle name="Comma0 3 8" xfId="1967"/>
    <cellStyle name="Comma0 3 8 2" xfId="2389"/>
    <cellStyle name="Comma0 3 8 3" xfId="2620"/>
    <cellStyle name="Comma0 3 8 4" xfId="2947"/>
    <cellStyle name="Comma0 3 8 5" xfId="4072"/>
    <cellStyle name="Comma0 3 8 6" xfId="3383"/>
    <cellStyle name="Comma0 3 8 7" xfId="4405"/>
    <cellStyle name="Comma0 3 9" xfId="15344"/>
    <cellStyle name="Comma0 30" xfId="1542"/>
    <cellStyle name="Comma0 31" xfId="1551"/>
    <cellStyle name="Comma0 32" xfId="1560"/>
    <cellStyle name="Comma0 33" xfId="1569"/>
    <cellStyle name="Comma0 34" xfId="1578"/>
    <cellStyle name="Comma0 35" xfId="1586"/>
    <cellStyle name="Comma0 36" xfId="1593"/>
    <cellStyle name="Comma0 37" xfId="1599"/>
    <cellStyle name="Comma0 38" xfId="1605"/>
    <cellStyle name="Comma0 39" xfId="1611"/>
    <cellStyle name="Comma0 4" xfId="784"/>
    <cellStyle name="Comma0 4 2" xfId="1185"/>
    <cellStyle name="Comma0 40" xfId="1034"/>
    <cellStyle name="Comma0 40 2" xfId="1802"/>
    <cellStyle name="Comma0 40 2 2" xfId="2235"/>
    <cellStyle name="Comma0 40 2 3" xfId="2471"/>
    <cellStyle name="Comma0 40 2 4" xfId="2798"/>
    <cellStyle name="Comma0 40 2 5" xfId="3911"/>
    <cellStyle name="Comma0 40 2 6" xfId="3897"/>
    <cellStyle name="Comma0 40 2 7" xfId="3795"/>
    <cellStyle name="Comma0 40 3" xfId="1848"/>
    <cellStyle name="Comma0 40 3 2" xfId="2275"/>
    <cellStyle name="Comma0 40 3 3" xfId="2511"/>
    <cellStyle name="Comma0 40 3 4" xfId="2838"/>
    <cellStyle name="Comma0 40 3 5" xfId="3956"/>
    <cellStyle name="Comma0 40 3 6" xfId="3624"/>
    <cellStyle name="Comma0 40 3 7" xfId="3808"/>
    <cellStyle name="Comma0 40 4" xfId="1816"/>
    <cellStyle name="Comma0 40 4 2" xfId="2249"/>
    <cellStyle name="Comma0 40 4 3" xfId="2485"/>
    <cellStyle name="Comma0 40 4 4" xfId="2812"/>
    <cellStyle name="Comma0 40 4 5" xfId="3925"/>
    <cellStyle name="Comma0 40 4 6" xfId="4858"/>
    <cellStyle name="Comma0 40 4 7" xfId="5663"/>
    <cellStyle name="Comma0 41" xfId="1648"/>
    <cellStyle name="Comma0 41 2" xfId="1905"/>
    <cellStyle name="Comma0 41 2 2" xfId="2329"/>
    <cellStyle name="Comma0 41 2 3" xfId="2561"/>
    <cellStyle name="Comma0 41 2 4" xfId="2888"/>
    <cellStyle name="Comma0 41 2 5" xfId="4010"/>
    <cellStyle name="Comma0 41 2 6" xfId="3724"/>
    <cellStyle name="Comma0 41 2 7" xfId="4159"/>
    <cellStyle name="Comma0 41 3" xfId="1949"/>
    <cellStyle name="Comma0 41 3 2" xfId="2371"/>
    <cellStyle name="Comma0 41 3 3" xfId="2602"/>
    <cellStyle name="Comma0 41 3 4" xfId="2929"/>
    <cellStyle name="Comma0 41 3 5" xfId="4054"/>
    <cellStyle name="Comma0 41 3 6" xfId="3838"/>
    <cellStyle name="Comma0 41 3 7" xfId="4505"/>
    <cellStyle name="Comma0 41 4" xfId="1985"/>
    <cellStyle name="Comma0 41 4 2" xfId="2406"/>
    <cellStyle name="Comma0 41 4 3" xfId="2637"/>
    <cellStyle name="Comma0 41 4 4" xfId="2964"/>
    <cellStyle name="Comma0 41 4 5" xfId="4089"/>
    <cellStyle name="Comma0 41 4 6" xfId="4388"/>
    <cellStyle name="Comma0 41 4 7" xfId="5284"/>
    <cellStyle name="Comma0 42" xfId="6615"/>
    <cellStyle name="Comma0 43" xfId="6636"/>
    <cellStyle name="Comma0 44" xfId="6642"/>
    <cellStyle name="Comma0 45" xfId="6652"/>
    <cellStyle name="Comma0 46" xfId="7422"/>
    <cellStyle name="Comma0 47" xfId="7217"/>
    <cellStyle name="Comma0 48" xfId="6663"/>
    <cellStyle name="Comma0 49" xfId="7142"/>
    <cellStyle name="Comma0 5" xfId="831"/>
    <cellStyle name="Comma0 5 2" xfId="898"/>
    <cellStyle name="Comma0 50" xfId="7652"/>
    <cellStyle name="Comma0 51" xfId="7019"/>
    <cellStyle name="Comma0 52" xfId="7574"/>
    <cellStyle name="Comma0 53" xfId="7296"/>
    <cellStyle name="Comma0 54" xfId="7577"/>
    <cellStyle name="Comma0 55" xfId="9842"/>
    <cellStyle name="Comma0 56" xfId="9916"/>
    <cellStyle name="Comma0 57" xfId="9984"/>
    <cellStyle name="Comma0 58" xfId="9929"/>
    <cellStyle name="Comma0 59" xfId="10000"/>
    <cellStyle name="Comma0 6" xfId="781"/>
    <cellStyle name="Comma0 6 2" xfId="1330"/>
    <cellStyle name="Comma0 60" xfId="9999"/>
    <cellStyle name="Comma0 61" xfId="10001"/>
    <cellStyle name="Comma0 62" xfId="9998"/>
    <cellStyle name="Comma0 63" xfId="10002"/>
    <cellStyle name="Comma0 64" xfId="9997"/>
    <cellStyle name="Comma0 65" xfId="10006"/>
    <cellStyle name="Comma0 66" xfId="10016"/>
    <cellStyle name="Comma0 67" xfId="10015"/>
    <cellStyle name="Comma0 68" xfId="11766"/>
    <cellStyle name="Comma0 69" xfId="11855"/>
    <cellStyle name="Comma0 7" xfId="861"/>
    <cellStyle name="Comma0 7 2" xfId="1338"/>
    <cellStyle name="Comma0 70" xfId="12008"/>
    <cellStyle name="Comma0 71" xfId="14428"/>
    <cellStyle name="Comma0 72" xfId="14693"/>
    <cellStyle name="Comma0 73" xfId="14698"/>
    <cellStyle name="Comma0 74" xfId="14717"/>
    <cellStyle name="Comma0 75" xfId="14734"/>
    <cellStyle name="Comma0 76" xfId="14701"/>
    <cellStyle name="Comma0 77" xfId="14737"/>
    <cellStyle name="Comma0 78" xfId="14767"/>
    <cellStyle name="Comma0 79" xfId="14785"/>
    <cellStyle name="Comma0 8" xfId="896"/>
    <cellStyle name="Comma0 8 2" xfId="1346"/>
    <cellStyle name="Comma0 80" xfId="14764"/>
    <cellStyle name="Comma0 81" xfId="14783"/>
    <cellStyle name="Comma0 82" xfId="14794"/>
    <cellStyle name="Comma0 83" xfId="14803"/>
    <cellStyle name="Comma0 84" xfId="14792"/>
    <cellStyle name="Comma0 85" xfId="14801"/>
    <cellStyle name="Comma0 86" xfId="14790"/>
    <cellStyle name="Comma0 87" xfId="14760"/>
    <cellStyle name="Comma0 88" xfId="14788"/>
    <cellStyle name="Comma0 89" xfId="14762"/>
    <cellStyle name="Comma0 9" xfId="854"/>
    <cellStyle name="Comma0 9 2" xfId="1354"/>
    <cellStyle name="Comma0 90" xfId="14796"/>
    <cellStyle name="Comma0 91" xfId="14852"/>
    <cellStyle name="Comma0 92" xfId="14858"/>
    <cellStyle name="Comma0 93" xfId="14846"/>
    <cellStyle name="Comma0 94" xfId="14868"/>
    <cellStyle name="Comma0 95" xfId="14872"/>
    <cellStyle name="Comma0 96" xfId="14867"/>
    <cellStyle name="Comma0 97" xfId="14845"/>
    <cellStyle name="Comma0 98" xfId="14866"/>
    <cellStyle name="Comma0 99" xfId="14914"/>
    <cellStyle name="Comma0_00COS Ind Allocators" xfId="12010"/>
    <cellStyle name="Comma1 - Style1" xfId="56"/>
    <cellStyle name="Comma1 - Style1 2" xfId="12011"/>
    <cellStyle name="Comma1 - Style1 2 2" xfId="15093"/>
    <cellStyle name="Comma1 - Style1 2 3" xfId="34897"/>
    <cellStyle name="Copied" xfId="12012"/>
    <cellStyle name="COST1" xfId="12013"/>
    <cellStyle name="Curren - Style1" xfId="12014"/>
    <cellStyle name="Curren - Style2" xfId="221"/>
    <cellStyle name="Curren - Style2 2" xfId="12015"/>
    <cellStyle name="Curren - Style2 2 2" xfId="34898"/>
    <cellStyle name="Curren - Style3" xfId="222"/>
    <cellStyle name="Curren - Style3 2" xfId="34899"/>
    <cellStyle name="Curren - Style5" xfId="12016"/>
    <cellStyle name="Curren - Style6" xfId="12017"/>
    <cellStyle name="Currency" xfId="2" builtinId="4"/>
    <cellStyle name="Currency [0] 2" xfId="223"/>
    <cellStyle name="Currency [0] 3" xfId="907"/>
    <cellStyle name="Currency [1]" xfId="15347"/>
    <cellStyle name="Currency [2]" xfId="15348"/>
    <cellStyle name="Currency [3]" xfId="15349"/>
    <cellStyle name="Currency 10" xfId="12018"/>
    <cellStyle name="Currency 10 2" xfId="15094"/>
    <cellStyle name="Currency 10 3" xfId="17818"/>
    <cellStyle name="Currency 11" xfId="14696"/>
    <cellStyle name="Currency 11 2" xfId="15350"/>
    <cellStyle name="Currency 12" xfId="14699"/>
    <cellStyle name="Currency 13" xfId="14700"/>
    <cellStyle name="Currency 14" xfId="14718"/>
    <cellStyle name="Currency 15" xfId="14731"/>
    <cellStyle name="Currency 16" xfId="14702"/>
    <cellStyle name="Currency 17" xfId="14733"/>
    <cellStyle name="Currency 2" xfId="17"/>
    <cellStyle name="Currency 2 10" xfId="34900"/>
    <cellStyle name="Currency 2 11" xfId="34901"/>
    <cellStyle name="Currency 2 12" xfId="34902"/>
    <cellStyle name="Currency 2 13" xfId="34903"/>
    <cellStyle name="Currency 2 14" xfId="34904"/>
    <cellStyle name="Currency 2 15" xfId="34905"/>
    <cellStyle name="Currency 2 16" xfId="34906"/>
    <cellStyle name="Currency 2 17" xfId="34907"/>
    <cellStyle name="Currency 2 18" xfId="34908"/>
    <cellStyle name="Currency 2 2" xfId="57"/>
    <cellStyle name="Currency 2 2 2" xfId="14895"/>
    <cellStyle name="Currency 2 2 2 2" xfId="34909"/>
    <cellStyle name="Currency 2 2 3" xfId="42866"/>
    <cellStyle name="Currency 2 3" xfId="780"/>
    <cellStyle name="Currency 2 3 2" xfId="15095"/>
    <cellStyle name="Currency 2 3 2 2" xfId="34910"/>
    <cellStyle name="Currency 2 4" xfId="835"/>
    <cellStyle name="Currency 2 5" xfId="14853"/>
    <cellStyle name="Currency 2 5 2" xfId="34911"/>
    <cellStyle name="Currency 2 6" xfId="34912"/>
    <cellStyle name="Currency 2 7" xfId="34913"/>
    <cellStyle name="Currency 2 8" xfId="34914"/>
    <cellStyle name="Currency 2 9" xfId="34915"/>
    <cellStyle name="Currency 3" xfId="224"/>
    <cellStyle name="Currency 3 2" xfId="9846"/>
    <cellStyle name="Currency 3 2 2" xfId="14896"/>
    <cellStyle name="Currency 3 2 3" xfId="42839"/>
    <cellStyle name="Currency 3 3" xfId="14768"/>
    <cellStyle name="Currency 3 3 2" xfId="15096"/>
    <cellStyle name="Currency 3 3 3" xfId="34916"/>
    <cellStyle name="Currency 3 4" xfId="34917"/>
    <cellStyle name="Currency 3 5" xfId="34918"/>
    <cellStyle name="Currency 3 6" xfId="34919"/>
    <cellStyle name="Currency 4" xfId="225"/>
    <cellStyle name="Currency 4 10" xfId="34920"/>
    <cellStyle name="Currency 4 11" xfId="34921"/>
    <cellStyle name="Currency 4 2" xfId="12019"/>
    <cellStyle name="Currency 4 2 10" xfId="34922"/>
    <cellStyle name="Currency 4 2 2" xfId="15098"/>
    <cellStyle name="Currency 4 2 2 2" xfId="34923"/>
    <cellStyle name="Currency 4 2 2 2 2" xfId="34924"/>
    <cellStyle name="Currency 4 2 2 2 2 2" xfId="34925"/>
    <cellStyle name="Currency 4 2 2 2 2 3" xfId="34926"/>
    <cellStyle name="Currency 4 2 2 2 3" xfId="34927"/>
    <cellStyle name="Currency 4 2 2 2 3 2" xfId="34928"/>
    <cellStyle name="Currency 4 2 2 2 3 3" xfId="34929"/>
    <cellStyle name="Currency 4 2 2 2 4" xfId="34930"/>
    <cellStyle name="Currency 4 2 2 2 4 2" xfId="34931"/>
    <cellStyle name="Currency 4 2 2 2 4 3" xfId="34932"/>
    <cellStyle name="Currency 4 2 2 2 5" xfId="34933"/>
    <cellStyle name="Currency 4 2 2 2 5 2" xfId="34934"/>
    <cellStyle name="Currency 4 2 2 2 5 3" xfId="34935"/>
    <cellStyle name="Currency 4 2 2 2 6" xfId="34936"/>
    <cellStyle name="Currency 4 2 2 2 6 2" xfId="34937"/>
    <cellStyle name="Currency 4 2 2 2 6 3" xfId="34938"/>
    <cellStyle name="Currency 4 2 2 2 7" xfId="34939"/>
    <cellStyle name="Currency 4 2 2 2 8" xfId="34940"/>
    <cellStyle name="Currency 4 2 2 3" xfId="34941"/>
    <cellStyle name="Currency 4 2 2 3 2" xfId="34942"/>
    <cellStyle name="Currency 4 2 2 3 3" xfId="34943"/>
    <cellStyle name="Currency 4 2 2 4" xfId="34944"/>
    <cellStyle name="Currency 4 2 2 4 2" xfId="34945"/>
    <cellStyle name="Currency 4 2 2 4 3" xfId="34946"/>
    <cellStyle name="Currency 4 2 2 5" xfId="34947"/>
    <cellStyle name="Currency 4 2 2 5 2" xfId="34948"/>
    <cellStyle name="Currency 4 2 2 5 3" xfId="34949"/>
    <cellStyle name="Currency 4 2 2 6" xfId="34950"/>
    <cellStyle name="Currency 4 2 2 6 2" xfId="34951"/>
    <cellStyle name="Currency 4 2 2 6 3" xfId="34952"/>
    <cellStyle name="Currency 4 2 2 7" xfId="34953"/>
    <cellStyle name="Currency 4 2 2 7 2" xfId="34954"/>
    <cellStyle name="Currency 4 2 2 7 3" xfId="34955"/>
    <cellStyle name="Currency 4 2 2 8" xfId="34956"/>
    <cellStyle name="Currency 4 2 2 9" xfId="34957"/>
    <cellStyle name="Currency 4 2 3" xfId="34958"/>
    <cellStyle name="Currency 4 2 3 2" xfId="34959"/>
    <cellStyle name="Currency 4 2 3 2 2" xfId="34960"/>
    <cellStyle name="Currency 4 2 3 2 3" xfId="34961"/>
    <cellStyle name="Currency 4 2 3 3" xfId="34962"/>
    <cellStyle name="Currency 4 2 3 3 2" xfId="34963"/>
    <cellStyle name="Currency 4 2 3 3 3" xfId="34964"/>
    <cellStyle name="Currency 4 2 3 4" xfId="34965"/>
    <cellStyle name="Currency 4 2 3 4 2" xfId="34966"/>
    <cellStyle name="Currency 4 2 3 4 3" xfId="34967"/>
    <cellStyle name="Currency 4 2 3 5" xfId="34968"/>
    <cellStyle name="Currency 4 2 3 5 2" xfId="34969"/>
    <cellStyle name="Currency 4 2 3 5 3" xfId="34970"/>
    <cellStyle name="Currency 4 2 3 6" xfId="34971"/>
    <cellStyle name="Currency 4 2 3 6 2" xfId="34972"/>
    <cellStyle name="Currency 4 2 3 6 3" xfId="34973"/>
    <cellStyle name="Currency 4 2 3 7" xfId="34974"/>
    <cellStyle name="Currency 4 2 3 8" xfId="34975"/>
    <cellStyle name="Currency 4 2 4" xfId="34976"/>
    <cellStyle name="Currency 4 2 4 2" xfId="34977"/>
    <cellStyle name="Currency 4 2 4 3" xfId="34978"/>
    <cellStyle name="Currency 4 2 5" xfId="34979"/>
    <cellStyle name="Currency 4 2 5 2" xfId="34980"/>
    <cellStyle name="Currency 4 2 5 3" xfId="34981"/>
    <cellStyle name="Currency 4 2 6" xfId="34982"/>
    <cellStyle name="Currency 4 2 6 2" xfId="34983"/>
    <cellStyle name="Currency 4 2 6 3" xfId="34984"/>
    <cellStyle name="Currency 4 2 7" xfId="34985"/>
    <cellStyle name="Currency 4 2 7 2" xfId="34986"/>
    <cellStyle name="Currency 4 2 7 3" xfId="34987"/>
    <cellStyle name="Currency 4 2 8" xfId="34988"/>
    <cellStyle name="Currency 4 2 8 2" xfId="34989"/>
    <cellStyle name="Currency 4 2 8 3" xfId="34990"/>
    <cellStyle name="Currency 4 2 9" xfId="34991"/>
    <cellStyle name="Currency 4 3" xfId="14769"/>
    <cellStyle name="Currency 4 3 10" xfId="34992"/>
    <cellStyle name="Currency 4 3 2" xfId="34993"/>
    <cellStyle name="Currency 4 3 2 2" xfId="34994"/>
    <cellStyle name="Currency 4 3 2 2 2" xfId="34995"/>
    <cellStyle name="Currency 4 3 2 2 3" xfId="34996"/>
    <cellStyle name="Currency 4 3 2 3" xfId="34997"/>
    <cellStyle name="Currency 4 3 2 3 2" xfId="34998"/>
    <cellStyle name="Currency 4 3 2 3 3" xfId="34999"/>
    <cellStyle name="Currency 4 3 2 4" xfId="35000"/>
    <cellStyle name="Currency 4 3 2 4 2" xfId="35001"/>
    <cellStyle name="Currency 4 3 2 4 3" xfId="35002"/>
    <cellStyle name="Currency 4 3 2 5" xfId="35003"/>
    <cellStyle name="Currency 4 3 2 5 2" xfId="35004"/>
    <cellStyle name="Currency 4 3 2 5 3" xfId="35005"/>
    <cellStyle name="Currency 4 3 2 6" xfId="35006"/>
    <cellStyle name="Currency 4 3 2 6 2" xfId="35007"/>
    <cellStyle name="Currency 4 3 2 6 3" xfId="35008"/>
    <cellStyle name="Currency 4 3 2 7" xfId="35009"/>
    <cellStyle name="Currency 4 3 2 8" xfId="35010"/>
    <cellStyle name="Currency 4 3 3" xfId="35011"/>
    <cellStyle name="Currency 4 3 3 2" xfId="35012"/>
    <cellStyle name="Currency 4 3 3 3" xfId="35013"/>
    <cellStyle name="Currency 4 3 4" xfId="35014"/>
    <cellStyle name="Currency 4 3 4 2" xfId="35015"/>
    <cellStyle name="Currency 4 3 4 3" xfId="35016"/>
    <cellStyle name="Currency 4 3 5" xfId="35017"/>
    <cellStyle name="Currency 4 3 5 2" xfId="35018"/>
    <cellStyle name="Currency 4 3 5 3" xfId="35019"/>
    <cellStyle name="Currency 4 3 6" xfId="35020"/>
    <cellStyle name="Currency 4 3 6 2" xfId="35021"/>
    <cellStyle name="Currency 4 3 6 3" xfId="35022"/>
    <cellStyle name="Currency 4 3 7" xfId="35023"/>
    <cellStyle name="Currency 4 3 7 2" xfId="35024"/>
    <cellStyle name="Currency 4 3 7 3" xfId="35025"/>
    <cellStyle name="Currency 4 3 8" xfId="35026"/>
    <cellStyle name="Currency 4 3 9" xfId="35027"/>
    <cellStyle name="Currency 4 4" xfId="15097"/>
    <cellStyle name="Currency 4 4 2" xfId="35028"/>
    <cellStyle name="Currency 4 4 2 2" xfId="35029"/>
    <cellStyle name="Currency 4 4 2 3" xfId="35030"/>
    <cellStyle name="Currency 4 4 3" xfId="35031"/>
    <cellStyle name="Currency 4 4 3 2" xfId="35032"/>
    <cellStyle name="Currency 4 4 3 3" xfId="35033"/>
    <cellStyle name="Currency 4 4 4" xfId="35034"/>
    <cellStyle name="Currency 4 4 4 2" xfId="35035"/>
    <cellStyle name="Currency 4 4 4 3" xfId="35036"/>
    <cellStyle name="Currency 4 4 5" xfId="35037"/>
    <cellStyle name="Currency 4 4 5 2" xfId="35038"/>
    <cellStyle name="Currency 4 4 5 3" xfId="35039"/>
    <cellStyle name="Currency 4 4 6" xfId="35040"/>
    <cellStyle name="Currency 4 4 6 2" xfId="35041"/>
    <cellStyle name="Currency 4 4 6 3" xfId="35042"/>
    <cellStyle name="Currency 4 4 7" xfId="35043"/>
    <cellStyle name="Currency 4 4 8" xfId="35044"/>
    <cellStyle name="Currency 4 5" xfId="15352"/>
    <cellStyle name="Currency 4 5 2" xfId="35046"/>
    <cellStyle name="Currency 4 5 3" xfId="35047"/>
    <cellStyle name="Currency 4 5 4" xfId="35045"/>
    <cellStyle name="Currency 4 6" xfId="35048"/>
    <cellStyle name="Currency 4 6 2" xfId="35049"/>
    <cellStyle name="Currency 4 6 3" xfId="35050"/>
    <cellStyle name="Currency 4 7" xfId="35051"/>
    <cellStyle name="Currency 4 7 2" xfId="35052"/>
    <cellStyle name="Currency 4 7 3" xfId="35053"/>
    <cellStyle name="Currency 4 8" xfId="35054"/>
    <cellStyle name="Currency 4 8 2" xfId="35055"/>
    <cellStyle name="Currency 4 8 3" xfId="35056"/>
    <cellStyle name="Currency 4 9" xfId="35057"/>
    <cellStyle name="Currency 4 9 2" xfId="35058"/>
    <cellStyle name="Currency 4 9 3" xfId="35059"/>
    <cellStyle name="Currency 5" xfId="12020"/>
    <cellStyle name="Currency 5 2" xfId="14770"/>
    <cellStyle name="Currency 5 2 2" xfId="15100"/>
    <cellStyle name="Currency 5 3" xfId="15099"/>
    <cellStyle name="Currency 5 4" xfId="42865"/>
    <cellStyle name="Currency 6" xfId="226"/>
    <cellStyle name="Currency 6 2" xfId="15351"/>
    <cellStyle name="Currency 6 3" xfId="35060"/>
    <cellStyle name="Currency 7" xfId="12021"/>
    <cellStyle name="Currency 7 2" xfId="15101"/>
    <cellStyle name="Currency 7 3" xfId="42863"/>
    <cellStyle name="Currency 8" xfId="12022"/>
    <cellStyle name="Currency 8 2" xfId="15102"/>
    <cellStyle name="Currency 8 3" xfId="35061"/>
    <cellStyle name="Currency 9" xfId="12023"/>
    <cellStyle name="Currency 9 2" xfId="15103"/>
    <cellStyle name="Currency No Comma" xfId="227"/>
    <cellStyle name="Currency(0)" xfId="58"/>
    <cellStyle name="Currency0" xfId="59"/>
    <cellStyle name="Currency0 10" xfId="1359"/>
    <cellStyle name="Currency0 11" xfId="1368"/>
    <cellStyle name="Currency0 12" xfId="1377"/>
    <cellStyle name="Currency0 13" xfId="1386"/>
    <cellStyle name="Currency0 14" xfId="1395"/>
    <cellStyle name="Currency0 15" xfId="1404"/>
    <cellStyle name="Currency0 16" xfId="1413"/>
    <cellStyle name="Currency0 17" xfId="1422"/>
    <cellStyle name="Currency0 18" xfId="1431"/>
    <cellStyle name="Currency0 19" xfId="1440"/>
    <cellStyle name="Currency0 2" xfId="228"/>
    <cellStyle name="Currency0 2 10" xfId="2029"/>
    <cellStyle name="Currency0 2 11" xfId="2147"/>
    <cellStyle name="Currency0 2 12" xfId="2681"/>
    <cellStyle name="Currency0 2 13" xfId="3386"/>
    <cellStyle name="Currency0 2 14" xfId="4378"/>
    <cellStyle name="Currency0 2 15" xfId="5276"/>
    <cellStyle name="Currency0 2 2" xfId="1002"/>
    <cellStyle name="Currency0 2 2 2" xfId="1110"/>
    <cellStyle name="Currency0 2 2 3" xfId="1715"/>
    <cellStyle name="Currency0 2 2 4" xfId="1810"/>
    <cellStyle name="Currency0 2 2 4 2" xfId="2243"/>
    <cellStyle name="Currency0 2 2 4 3" xfId="2479"/>
    <cellStyle name="Currency0 2 2 4 4" xfId="2806"/>
    <cellStyle name="Currency0 2 2 4 5" xfId="3919"/>
    <cellStyle name="Currency0 2 2 4 6" xfId="4587"/>
    <cellStyle name="Currency0 2 2 4 7" xfId="5439"/>
    <cellStyle name="Currency0 2 2 5" xfId="1835"/>
    <cellStyle name="Currency0 2 2 5 2" xfId="2265"/>
    <cellStyle name="Currency0 2 2 5 3" xfId="2501"/>
    <cellStyle name="Currency0 2 2 5 4" xfId="2828"/>
    <cellStyle name="Currency0 2 2 5 5" xfId="3943"/>
    <cellStyle name="Currency0 2 2 5 6" xfId="3839"/>
    <cellStyle name="Currency0 2 2 5 7" xfId="4340"/>
    <cellStyle name="Currency0 2 2 6" xfId="1876"/>
    <cellStyle name="Currency0 2 2 6 2" xfId="2300"/>
    <cellStyle name="Currency0 2 2 6 3" xfId="2533"/>
    <cellStyle name="Currency0 2 2 6 4" xfId="2860"/>
    <cellStyle name="Currency0 2 2 6 5" xfId="3980"/>
    <cellStyle name="Currency0 2 2 6 6" xfId="4329"/>
    <cellStyle name="Currency0 2 2 6 7" xfId="5233"/>
    <cellStyle name="Currency0 2 3" xfId="1628"/>
    <cellStyle name="Currency0 2 3 2" xfId="1896"/>
    <cellStyle name="Currency0 2 3 2 2" xfId="2320"/>
    <cellStyle name="Currency0 2 3 2 3" xfId="2552"/>
    <cellStyle name="Currency0 2 3 2 4" xfId="2879"/>
    <cellStyle name="Currency0 2 3 2 5" xfId="4001"/>
    <cellStyle name="Currency0 2 3 2 6" xfId="4354"/>
    <cellStyle name="Currency0 2 3 2 7" xfId="5252"/>
    <cellStyle name="Currency0 2 3 3" xfId="1940"/>
    <cellStyle name="Currency0 2 3 3 2" xfId="2362"/>
    <cellStyle name="Currency0 2 3 3 3" xfId="2593"/>
    <cellStyle name="Currency0 2 3 3 4" xfId="2920"/>
    <cellStyle name="Currency0 2 3 3 5" xfId="4045"/>
    <cellStyle name="Currency0 2 3 3 6" xfId="4787"/>
    <cellStyle name="Currency0 2 3 3 7" xfId="5618"/>
    <cellStyle name="Currency0 2 3 4" xfId="1979"/>
    <cellStyle name="Currency0 2 3 4 2" xfId="2400"/>
    <cellStyle name="Currency0 2 3 4 3" xfId="2631"/>
    <cellStyle name="Currency0 2 3 4 4" xfId="2958"/>
    <cellStyle name="Currency0 2 3 4 5" xfId="4083"/>
    <cellStyle name="Currency0 2 3 4 6" xfId="4434"/>
    <cellStyle name="Currency0 2 3 4 7" xfId="5317"/>
    <cellStyle name="Currency0 2 4" xfId="1672"/>
    <cellStyle name="Currency0 2 4 2" xfId="1918"/>
    <cellStyle name="Currency0 2 4 2 2" xfId="2341"/>
    <cellStyle name="Currency0 2 4 2 3" xfId="2573"/>
    <cellStyle name="Currency0 2 4 2 4" xfId="2900"/>
    <cellStyle name="Currency0 2 4 2 5" xfId="4023"/>
    <cellStyle name="Currency0 2 4 2 6" xfId="3574"/>
    <cellStyle name="Currency0 2 4 2 7" xfId="4841"/>
    <cellStyle name="Currency0 2 4 3" xfId="1961"/>
    <cellStyle name="Currency0 2 4 3 2" xfId="2383"/>
    <cellStyle name="Currency0 2 4 3 3" xfId="2614"/>
    <cellStyle name="Currency0 2 4 3 4" xfId="2941"/>
    <cellStyle name="Currency0 2 4 3 5" xfId="4066"/>
    <cellStyle name="Currency0 2 4 3 6" xfId="3633"/>
    <cellStyle name="Currency0 2 4 3 7" xfId="3784"/>
    <cellStyle name="Currency0 2 4 4" xfId="1996"/>
    <cellStyle name="Currency0 2 4 4 2" xfId="2417"/>
    <cellStyle name="Currency0 2 4 4 3" xfId="2648"/>
    <cellStyle name="Currency0 2 4 4 4" xfId="2975"/>
    <cellStyle name="Currency0 2 4 4 5" xfId="4100"/>
    <cellStyle name="Currency0 2 4 4 6" xfId="3560"/>
    <cellStyle name="Currency0 2 4 4 7" xfId="3429"/>
    <cellStyle name="Currency0 2 5" xfId="1660"/>
    <cellStyle name="Currency0 2 6" xfId="1309"/>
    <cellStyle name="Currency0 2 7" xfId="1756"/>
    <cellStyle name="Currency0 2 8" xfId="1789"/>
    <cellStyle name="Currency0 2 9" xfId="1767"/>
    <cellStyle name="Currency0 20" xfId="1449"/>
    <cellStyle name="Currency0 21" xfId="1458"/>
    <cellStyle name="Currency0 22" xfId="1467"/>
    <cellStyle name="Currency0 23" xfId="1476"/>
    <cellStyle name="Currency0 24" xfId="1485"/>
    <cellStyle name="Currency0 25" xfId="1493"/>
    <cellStyle name="Currency0 26" xfId="1502"/>
    <cellStyle name="Currency0 27" xfId="1511"/>
    <cellStyle name="Currency0 28" xfId="1520"/>
    <cellStyle name="Currency0 29" xfId="1529"/>
    <cellStyle name="Currency0 3" xfId="229"/>
    <cellStyle name="Currency0 3 2" xfId="1302"/>
    <cellStyle name="Currency0 3 3" xfId="1635"/>
    <cellStyle name="Currency0 3 4" xfId="1680"/>
    <cellStyle name="Currency0 3 5" xfId="1696"/>
    <cellStyle name="Currency0 3 6" xfId="1799"/>
    <cellStyle name="Currency0 3 6 2" xfId="2232"/>
    <cellStyle name="Currency0 3 6 3" xfId="2468"/>
    <cellStyle name="Currency0 3 6 4" xfId="2795"/>
    <cellStyle name="Currency0 3 6 5" xfId="3908"/>
    <cellStyle name="Currency0 3 6 6" xfId="3677"/>
    <cellStyle name="Currency0 3 6 7" xfId="3807"/>
    <cellStyle name="Currency0 3 7" xfId="1857"/>
    <cellStyle name="Currency0 3 7 2" xfId="2284"/>
    <cellStyle name="Currency0 3 7 3" xfId="2520"/>
    <cellStyle name="Currency0 3 7 4" xfId="2847"/>
    <cellStyle name="Currency0 3 7 5" xfId="3965"/>
    <cellStyle name="Currency0 3 7 6" xfId="3599"/>
    <cellStyle name="Currency0 3 7 7" xfId="3417"/>
    <cellStyle name="Currency0 3 8" xfId="1884"/>
    <cellStyle name="Currency0 3 8 2" xfId="2307"/>
    <cellStyle name="Currency0 3 8 3" xfId="2539"/>
    <cellStyle name="Currency0 3 8 4" xfId="2866"/>
    <cellStyle name="Currency0 3 8 5" xfId="3988"/>
    <cellStyle name="Currency0 3 8 6" xfId="3766"/>
    <cellStyle name="Currency0 3 8 7" xfId="4384"/>
    <cellStyle name="Currency0 3 9" xfId="35062"/>
    <cellStyle name="Currency0 30" xfId="1538"/>
    <cellStyle name="Currency0 31" xfId="1547"/>
    <cellStyle name="Currency0 32" xfId="1556"/>
    <cellStyle name="Currency0 33" xfId="1565"/>
    <cellStyle name="Currency0 34" xfId="1574"/>
    <cellStyle name="Currency0 35" xfId="1583"/>
    <cellStyle name="Currency0 36" xfId="1591"/>
    <cellStyle name="Currency0 37" xfId="1598"/>
    <cellStyle name="Currency0 38" xfId="1604"/>
    <cellStyle name="Currency0 39" xfId="1610"/>
    <cellStyle name="Currency0 4" xfId="785"/>
    <cellStyle name="Currency0 4 2" xfId="1186"/>
    <cellStyle name="Currency0 40" xfId="1019"/>
    <cellStyle name="Currency0 40 2" xfId="1798"/>
    <cellStyle name="Currency0 40 2 2" xfId="2231"/>
    <cellStyle name="Currency0 40 2 3" xfId="2467"/>
    <cellStyle name="Currency0 40 2 4" xfId="2794"/>
    <cellStyle name="Currency0 40 2 5" xfId="3907"/>
    <cellStyle name="Currency0 40 2 6" xfId="3683"/>
    <cellStyle name="Currency0 40 2 7" xfId="4541"/>
    <cellStyle name="Currency0 40 3" xfId="1817"/>
    <cellStyle name="Currency0 40 3 2" xfId="2250"/>
    <cellStyle name="Currency0 40 3 3" xfId="2486"/>
    <cellStyle name="Currency0 40 3 4" xfId="2813"/>
    <cellStyle name="Currency0 40 3 5" xfId="3926"/>
    <cellStyle name="Currency0 40 3 6" xfId="4598"/>
    <cellStyle name="Currency0 40 3 7" xfId="5446"/>
    <cellStyle name="Currency0 40 4" xfId="1819"/>
    <cellStyle name="Currency0 40 4 2" xfId="2252"/>
    <cellStyle name="Currency0 40 4 3" xfId="2488"/>
    <cellStyle name="Currency0 40 4 4" xfId="2815"/>
    <cellStyle name="Currency0 40 4 5" xfId="3928"/>
    <cellStyle name="Currency0 40 4 6" xfId="4830"/>
    <cellStyle name="Currency0 40 4 7" xfId="5649"/>
    <cellStyle name="Currency0 41" xfId="1649"/>
    <cellStyle name="Currency0 41 2" xfId="1906"/>
    <cellStyle name="Currency0 41 2 2" xfId="2330"/>
    <cellStyle name="Currency0 41 2 3" xfId="2562"/>
    <cellStyle name="Currency0 41 2 4" xfId="2889"/>
    <cellStyle name="Currency0 41 2 5" xfId="4011"/>
    <cellStyle name="Currency0 41 2 6" xfId="3718"/>
    <cellStyle name="Currency0 41 2 7" xfId="3588"/>
    <cellStyle name="Currency0 41 3" xfId="1950"/>
    <cellStyle name="Currency0 41 3 2" xfId="2372"/>
    <cellStyle name="Currency0 41 3 3" xfId="2603"/>
    <cellStyle name="Currency0 41 3 4" xfId="2930"/>
    <cellStyle name="Currency0 41 3 5" xfId="4055"/>
    <cellStyle name="Currency0 41 3 6" xfId="3565"/>
    <cellStyle name="Currency0 41 3 7" xfId="3427"/>
    <cellStyle name="Currency0 41 4" xfId="1986"/>
    <cellStyle name="Currency0 41 4 2" xfId="2407"/>
    <cellStyle name="Currency0 41 4 3" xfId="2638"/>
    <cellStyle name="Currency0 41 4 4" xfId="2965"/>
    <cellStyle name="Currency0 41 4 5" xfId="4090"/>
    <cellStyle name="Currency0 41 4 6" xfId="3804"/>
    <cellStyle name="Currency0 41 4 7" xfId="4540"/>
    <cellStyle name="Currency0 42" xfId="6621"/>
    <cellStyle name="Currency0 43" xfId="6634"/>
    <cellStyle name="Currency0 44" xfId="6640"/>
    <cellStyle name="Currency0 45" xfId="6654"/>
    <cellStyle name="Currency0 46" xfId="7714"/>
    <cellStyle name="Currency0 47" xfId="7747"/>
    <cellStyle name="Currency0 48" xfId="7046"/>
    <cellStyle name="Currency0 49" xfId="7803"/>
    <cellStyle name="Currency0 5" xfId="894"/>
    <cellStyle name="Currency0 5 2" xfId="15104"/>
    <cellStyle name="Currency0 50" xfId="7830"/>
    <cellStyle name="Currency0 51" xfId="7599"/>
    <cellStyle name="Currency0 52" xfId="7866"/>
    <cellStyle name="Currency0 53" xfId="7882"/>
    <cellStyle name="Currency0 54" xfId="7896"/>
    <cellStyle name="Currency0 55" xfId="12024"/>
    <cellStyle name="Currency0 56" xfId="14719"/>
    <cellStyle name="Currency0 6" xfId="1326"/>
    <cellStyle name="Currency0 6 2" xfId="15105"/>
    <cellStyle name="Currency0 7" xfId="1334"/>
    <cellStyle name="Currency0 7 2" xfId="15106"/>
    <cellStyle name="Currency0 8" xfId="1342"/>
    <cellStyle name="Currency0 8 2" xfId="15107"/>
    <cellStyle name="Currency0 9" xfId="1350"/>
    <cellStyle name="Currsmall" xfId="15041"/>
    <cellStyle name="Custom - Style8" xfId="891"/>
    <cellStyle name="Data   - Style2" xfId="890"/>
    <cellStyle name="Data   - Style2 2" xfId="8525"/>
    <cellStyle name="Data   - Style2 2 2" xfId="11025"/>
    <cellStyle name="Data   - Style2 3" xfId="8713"/>
    <cellStyle name="Data Link" xfId="15039"/>
    <cellStyle name="Date" xfId="60"/>
    <cellStyle name="Date - Style1" xfId="230"/>
    <cellStyle name="Date - Style1 2" xfId="35063"/>
    <cellStyle name="Date - Style3" xfId="61"/>
    <cellStyle name="Date - Style3 2" xfId="15109"/>
    <cellStyle name="Date - Style3 2 2" xfId="35064"/>
    <cellStyle name="Date (mm/dd/yy)" xfId="15030"/>
    <cellStyle name="Date (mm/yy)" xfId="15023"/>
    <cellStyle name="Date (mmm/yy)" xfId="15021"/>
    <cellStyle name="Date (Mon, Tues, etc)" xfId="15020"/>
    <cellStyle name="Date (Monday, Tuesday, etc)" xfId="15013"/>
    <cellStyle name="Date 10" xfId="830"/>
    <cellStyle name="Date 10 2" xfId="1357"/>
    <cellStyle name="Date 10 3" xfId="15110"/>
    <cellStyle name="Date 100" xfId="14928"/>
    <cellStyle name="Date 101" xfId="15108"/>
    <cellStyle name="Date 102" xfId="15038"/>
    <cellStyle name="Date 103" xfId="15548"/>
    <cellStyle name="Date 104" xfId="15624"/>
    <cellStyle name="Date 105" xfId="15542"/>
    <cellStyle name="Date 106" xfId="15615"/>
    <cellStyle name="Date 107" xfId="15540"/>
    <cellStyle name="Date 108" xfId="15606"/>
    <cellStyle name="Date 109" xfId="15535"/>
    <cellStyle name="Date 11" xfId="1127"/>
    <cellStyle name="Date 11 2" xfId="1366"/>
    <cellStyle name="Date 11 3" xfId="15111"/>
    <cellStyle name="Date 110" xfId="15601"/>
    <cellStyle name="Date 111" xfId="15534"/>
    <cellStyle name="Date 112" xfId="15600"/>
    <cellStyle name="Date 113" xfId="15525"/>
    <cellStyle name="Date 114" xfId="15539"/>
    <cellStyle name="Date 115" xfId="15524"/>
    <cellStyle name="Date 116" xfId="15541"/>
    <cellStyle name="Date 117" xfId="15522"/>
    <cellStyle name="Date 118" xfId="15536"/>
    <cellStyle name="Date 119" xfId="15636"/>
    <cellStyle name="Date 12" xfId="1011"/>
    <cellStyle name="Date 12 2" xfId="1375"/>
    <cellStyle name="Date 12 3" xfId="15112"/>
    <cellStyle name="Date 120" xfId="15691"/>
    <cellStyle name="Date 121" xfId="15765"/>
    <cellStyle name="Date 122" xfId="15849"/>
    <cellStyle name="Date 123" xfId="15749"/>
    <cellStyle name="Date 124" xfId="15816"/>
    <cellStyle name="Date 125" xfId="17843"/>
    <cellStyle name="Date 126" xfId="21726"/>
    <cellStyle name="Date 127" xfId="21989"/>
    <cellStyle name="Date 128" xfId="42442"/>
    <cellStyle name="Date 129" xfId="42445"/>
    <cellStyle name="Date 13" xfId="1296"/>
    <cellStyle name="Date 13 2" xfId="1384"/>
    <cellStyle name="Date 13 3" xfId="15113"/>
    <cellStyle name="Date 130" xfId="42456"/>
    <cellStyle name="Date 131" xfId="42477"/>
    <cellStyle name="Date 132" xfId="42454"/>
    <cellStyle name="Date 133" xfId="42470"/>
    <cellStyle name="Date 134" xfId="42469"/>
    <cellStyle name="Date 135" xfId="42472"/>
    <cellStyle name="Date 136" xfId="42461"/>
    <cellStyle name="Date 137" xfId="42495"/>
    <cellStyle name="Date 138" xfId="42502"/>
    <cellStyle name="Date 139" xfId="42494"/>
    <cellStyle name="Date 14" xfId="1281"/>
    <cellStyle name="Date 14 2" xfId="1393"/>
    <cellStyle name="Date 14 3" xfId="15114"/>
    <cellStyle name="Date 140" xfId="42591"/>
    <cellStyle name="Date 141" xfId="42628"/>
    <cellStyle name="Date 142" xfId="42637"/>
    <cellStyle name="Date 143" xfId="42634"/>
    <cellStyle name="Date 144" xfId="42653"/>
    <cellStyle name="Date 145" xfId="42686"/>
    <cellStyle name="Date 146" xfId="42758"/>
    <cellStyle name="Date 147" xfId="42683"/>
    <cellStyle name="Date 148" xfId="42757"/>
    <cellStyle name="Date 149" xfId="42681"/>
    <cellStyle name="Date 15" xfId="1290"/>
    <cellStyle name="Date 15 2" xfId="1402"/>
    <cellStyle name="Date 150" xfId="42756"/>
    <cellStyle name="Date 151" xfId="42646"/>
    <cellStyle name="Date 152" xfId="42755"/>
    <cellStyle name="Date 153" xfId="42660"/>
    <cellStyle name="Date 154" xfId="42767"/>
    <cellStyle name="Date 155" xfId="42668"/>
    <cellStyle name="Date 156" xfId="42779"/>
    <cellStyle name="Date 157" xfId="42747"/>
    <cellStyle name="Date 158" xfId="42794"/>
    <cellStyle name="Date 159" xfId="42833"/>
    <cellStyle name="Date 16" xfId="1411"/>
    <cellStyle name="Date 160" xfId="42844"/>
    <cellStyle name="Date 161" xfId="42845"/>
    <cellStyle name="Date 162" xfId="42842"/>
    <cellStyle name="Date 163" xfId="42860"/>
    <cellStyle name="Date 164" xfId="42879"/>
    <cellStyle name="Date 165" xfId="42896"/>
    <cellStyle name="Date 166" xfId="42862"/>
    <cellStyle name="Date 167" xfId="42942"/>
    <cellStyle name="Date 168" xfId="42968"/>
    <cellStyle name="Date 169" xfId="42949"/>
    <cellStyle name="Date 17" xfId="1420"/>
    <cellStyle name="Date 18" xfId="1429"/>
    <cellStyle name="Date 19" xfId="1438"/>
    <cellStyle name="Date 2" xfId="231"/>
    <cellStyle name="Date 2 10" xfId="2030"/>
    <cellStyle name="Date 2 11" xfId="2069"/>
    <cellStyle name="Date 2 12" xfId="2682"/>
    <cellStyle name="Date 2 13" xfId="3392"/>
    <cellStyle name="Date 2 14" xfId="3832"/>
    <cellStyle name="Date 2 15" xfId="4559"/>
    <cellStyle name="Date 2 2" xfId="1038"/>
    <cellStyle name="Date 2 2 2" xfId="1064"/>
    <cellStyle name="Date 2 2 3" xfId="1716"/>
    <cellStyle name="Date 2 2 4" xfId="1811"/>
    <cellStyle name="Date 2 2 4 2" xfId="2244"/>
    <cellStyle name="Date 2 2 4 3" xfId="2480"/>
    <cellStyle name="Date 2 2 4 4" xfId="2807"/>
    <cellStyle name="Date 2 2 4 5" xfId="3920"/>
    <cellStyle name="Date 2 2 4 6" xfId="4424"/>
    <cellStyle name="Date 2 2 4 7" xfId="5309"/>
    <cellStyle name="Date 2 2 5" xfId="1834"/>
    <cellStyle name="Date 2 2 5 2" xfId="2264"/>
    <cellStyle name="Date 2 2 5 3" xfId="2500"/>
    <cellStyle name="Date 2 2 5 4" xfId="2827"/>
    <cellStyle name="Date 2 2 5 5" xfId="3942"/>
    <cellStyle name="Date 2 2 5 6" xfId="4326"/>
    <cellStyle name="Date 2 2 5 7" xfId="5230"/>
    <cellStyle name="Date 2 2 6" xfId="1822"/>
    <cellStyle name="Date 2 2 6 2" xfId="2254"/>
    <cellStyle name="Date 2 2 6 3" xfId="2490"/>
    <cellStyle name="Date 2 2 6 4" xfId="2817"/>
    <cellStyle name="Date 2 2 6 5" xfId="3931"/>
    <cellStyle name="Date 2 2 6 6" xfId="4801"/>
    <cellStyle name="Date 2 2 6 7" xfId="5631"/>
    <cellStyle name="Date 2 3" xfId="1629"/>
    <cellStyle name="Date 2 3 2" xfId="1897"/>
    <cellStyle name="Date 2 3 2 2" xfId="2321"/>
    <cellStyle name="Date 2 3 2 3" xfId="2553"/>
    <cellStyle name="Date 2 3 2 4" xfId="2880"/>
    <cellStyle name="Date 2 3 2 5" xfId="4002"/>
    <cellStyle name="Date 2 3 2 6" xfId="4740"/>
    <cellStyle name="Date 2 3 2 7" xfId="5582"/>
    <cellStyle name="Date 2 3 3" xfId="1941"/>
    <cellStyle name="Date 2 3 3 2" xfId="2363"/>
    <cellStyle name="Date 2 3 3 3" xfId="2594"/>
    <cellStyle name="Date 2 3 3 4" xfId="2921"/>
    <cellStyle name="Date 2 3 3 5" xfId="4046"/>
    <cellStyle name="Date 2 3 3 6" xfId="4531"/>
    <cellStyle name="Date 2 3 3 7" xfId="5400"/>
    <cellStyle name="Date 2 3 4" xfId="1980"/>
    <cellStyle name="Date 2 3 4 2" xfId="2401"/>
    <cellStyle name="Date 2 3 4 3" xfId="2632"/>
    <cellStyle name="Date 2 3 4 4" xfId="2959"/>
    <cellStyle name="Date 2 3 4 5" xfId="4084"/>
    <cellStyle name="Date 2 3 4 6" xfId="4835"/>
    <cellStyle name="Date 2 3 4 7" xfId="5651"/>
    <cellStyle name="Date 2 4" xfId="1673"/>
    <cellStyle name="Date 2 4 2" xfId="1919"/>
    <cellStyle name="Date 2 4 2 2" xfId="2342"/>
    <cellStyle name="Date 2 4 2 3" xfId="2574"/>
    <cellStyle name="Date 2 4 2 4" xfId="2901"/>
    <cellStyle name="Date 2 4 2 5" xfId="4024"/>
    <cellStyle name="Date 2 4 2 6" xfId="3811"/>
    <cellStyle name="Date 2 4 2 7" xfId="3714"/>
    <cellStyle name="Date 2 4 3" xfId="1962"/>
    <cellStyle name="Date 2 4 3 2" xfId="2384"/>
    <cellStyle name="Date 2 4 3 3" xfId="2615"/>
    <cellStyle name="Date 2 4 3 4" xfId="2942"/>
    <cellStyle name="Date 2 4 3 5" xfId="4067"/>
    <cellStyle name="Date 2 4 3 6" xfId="3626"/>
    <cellStyle name="Date 2 4 3 7" xfId="4852"/>
    <cellStyle name="Date 2 4 4" xfId="1997"/>
    <cellStyle name="Date 2 4 4 2" xfId="2418"/>
    <cellStyle name="Date 2 4 4 3" xfId="2649"/>
    <cellStyle name="Date 2 4 4 4" xfId="2976"/>
    <cellStyle name="Date 2 4 4 5" xfId="4101"/>
    <cellStyle name="Date 2 4 4 6" xfId="3578"/>
    <cellStyle name="Date 2 4 4 7" xfId="4826"/>
    <cellStyle name="Date 2 5" xfId="1659"/>
    <cellStyle name="Date 2 6" xfId="1089"/>
    <cellStyle name="Date 2 7" xfId="1758"/>
    <cellStyle name="Date 2 8" xfId="1788"/>
    <cellStyle name="Date 2 9" xfId="1769"/>
    <cellStyle name="Date 20" xfId="1447"/>
    <cellStyle name="Date 21" xfId="1456"/>
    <cellStyle name="Date 22" xfId="1465"/>
    <cellStyle name="Date 23" xfId="1474"/>
    <cellStyle name="Date 24" xfId="1483"/>
    <cellStyle name="Date 25" xfId="1491"/>
    <cellStyle name="Date 26" xfId="1500"/>
    <cellStyle name="Date 27" xfId="1509"/>
    <cellStyle name="Date 28" xfId="1518"/>
    <cellStyle name="Date 29" xfId="1527"/>
    <cellStyle name="Date 3" xfId="232"/>
    <cellStyle name="Date 3 2" xfId="1304"/>
    <cellStyle name="Date 3 3" xfId="1636"/>
    <cellStyle name="Date 3 4" xfId="1681"/>
    <cellStyle name="Date 3 5" xfId="1691"/>
    <cellStyle name="Date 3 6" xfId="1800"/>
    <cellStyle name="Date 3 6 2" xfId="2233"/>
    <cellStyle name="Date 3 6 3" xfId="2469"/>
    <cellStyle name="Date 3 6 4" xfId="2796"/>
    <cellStyle name="Date 3 6 5" xfId="3909"/>
    <cellStyle name="Date 3 6 6" xfId="3671"/>
    <cellStyle name="Date 3 6 7" xfId="4863"/>
    <cellStyle name="Date 3 7" xfId="1853"/>
    <cellStyle name="Date 3 7 2" xfId="2280"/>
    <cellStyle name="Date 3 7 3" xfId="2516"/>
    <cellStyle name="Date 3 7 4" xfId="2843"/>
    <cellStyle name="Date 3 7 5" xfId="3961"/>
    <cellStyle name="Date 3 7 6" xfId="3389"/>
    <cellStyle name="Date 3 7 7" xfId="3929"/>
    <cellStyle name="Date 3 8" xfId="1754"/>
    <cellStyle name="Date 3 8 2" xfId="2215"/>
    <cellStyle name="Date 3 8 3" xfId="2453"/>
    <cellStyle name="Date 3 8 4" xfId="2780"/>
    <cellStyle name="Date 3 8 5" xfId="3875"/>
    <cellStyle name="Date 3 8 6" xfId="4390"/>
    <cellStyle name="Date 3 8 7" xfId="5286"/>
    <cellStyle name="Date 30" xfId="1536"/>
    <cellStyle name="Date 31" xfId="1545"/>
    <cellStyle name="Date 32" xfId="1554"/>
    <cellStyle name="Date 33" xfId="1563"/>
    <cellStyle name="Date 34" xfId="1572"/>
    <cellStyle name="Date 35" xfId="1581"/>
    <cellStyle name="Date 36" xfId="1589"/>
    <cellStyle name="Date 37" xfId="1596"/>
    <cellStyle name="Date 38" xfId="1602"/>
    <cellStyle name="Date 39" xfId="1608"/>
    <cellStyle name="Date 4" xfId="786"/>
    <cellStyle name="Date 4 2" xfId="1187"/>
    <cellStyle name="Date 40" xfId="1008"/>
    <cellStyle name="Date 40 2" xfId="1797"/>
    <cellStyle name="Date 40 2 2" xfId="2230"/>
    <cellStyle name="Date 40 2 3" xfId="2466"/>
    <cellStyle name="Date 40 2 4" xfId="2793"/>
    <cellStyle name="Date 40 2 5" xfId="3906"/>
    <cellStyle name="Date 40 2 6" xfId="3689"/>
    <cellStyle name="Date 40 2 7" xfId="3720"/>
    <cellStyle name="Date 40 3" xfId="1902"/>
    <cellStyle name="Date 40 3 2" xfId="2326"/>
    <cellStyle name="Date 40 3 3" xfId="2558"/>
    <cellStyle name="Date 40 3 4" xfId="2885"/>
    <cellStyle name="Date 40 3 5" xfId="4007"/>
    <cellStyle name="Date 40 3 6" xfId="3794"/>
    <cellStyle name="Date 40 3 7" xfId="4580"/>
    <cellStyle name="Date 40 4" xfId="1946"/>
    <cellStyle name="Date 40 4 2" xfId="2368"/>
    <cellStyle name="Date 40 4 3" xfId="2599"/>
    <cellStyle name="Date 40 4 4" xfId="2926"/>
    <cellStyle name="Date 40 4 5" xfId="4051"/>
    <cellStyle name="Date 40 4 6" xfId="4747"/>
    <cellStyle name="Date 40 4 7" xfId="5586"/>
    <cellStyle name="Date 41" xfId="1650"/>
    <cellStyle name="Date 41 2" xfId="1907"/>
    <cellStyle name="Date 41 2 2" xfId="2331"/>
    <cellStyle name="Date 41 2 3" xfId="2563"/>
    <cellStyle name="Date 41 2 4" xfId="2890"/>
    <cellStyle name="Date 41 2 5" xfId="4012"/>
    <cellStyle name="Date 41 2 6" xfId="3713"/>
    <cellStyle name="Date 41 2 7" xfId="3647"/>
    <cellStyle name="Date 41 3" xfId="1951"/>
    <cellStyle name="Date 41 3 2" xfId="2373"/>
    <cellStyle name="Date 41 3 3" xfId="2604"/>
    <cellStyle name="Date 41 3 4" xfId="2931"/>
    <cellStyle name="Date 41 3 5" xfId="4056"/>
    <cellStyle name="Date 41 3 6" xfId="3519"/>
    <cellStyle name="Date 41 3 7" xfId="4157"/>
    <cellStyle name="Date 41 4" xfId="1987"/>
    <cellStyle name="Date 41 4 2" xfId="2408"/>
    <cellStyle name="Date 41 4 3" xfId="2639"/>
    <cellStyle name="Date 41 4 4" xfId="2966"/>
    <cellStyle name="Date 41 4 5" xfId="4091"/>
    <cellStyle name="Date 41 4 6" xfId="4751"/>
    <cellStyle name="Date 41 4 7" xfId="5588"/>
    <cellStyle name="Date 42" xfId="6622"/>
    <cellStyle name="Date 43" xfId="6633"/>
    <cellStyle name="Date 44" xfId="6614"/>
    <cellStyle name="Date 45" xfId="6657"/>
    <cellStyle name="Date 46" xfId="7298"/>
    <cellStyle name="Date 47" xfId="7244"/>
    <cellStyle name="Date 48" xfId="7743"/>
    <cellStyle name="Date 49" xfId="7317"/>
    <cellStyle name="Date 5" xfId="832"/>
    <cellStyle name="Date 5 2" xfId="889"/>
    <cellStyle name="Date 50" xfId="6804"/>
    <cellStyle name="Date 51" xfId="7826"/>
    <cellStyle name="Date 52" xfId="6920"/>
    <cellStyle name="Date 53" xfId="7016"/>
    <cellStyle name="Date 54" xfId="7347"/>
    <cellStyle name="Date 55" xfId="9848"/>
    <cellStyle name="Date 56" xfId="9883"/>
    <cellStyle name="Date 57" xfId="9985"/>
    <cellStyle name="Date 58" xfId="9836"/>
    <cellStyle name="Date 59" xfId="10003"/>
    <cellStyle name="Date 6" xfId="819"/>
    <cellStyle name="Date 6 2" xfId="1325"/>
    <cellStyle name="Date 60" xfId="9996"/>
    <cellStyle name="Date 61" xfId="10004"/>
    <cellStyle name="Date 62" xfId="9995"/>
    <cellStyle name="Date 63" xfId="10005"/>
    <cellStyle name="Date 64" xfId="9994"/>
    <cellStyle name="Date 65" xfId="10009"/>
    <cellStyle name="Date 66" xfId="10017"/>
    <cellStyle name="Date 67" xfId="10014"/>
    <cellStyle name="Date 68" xfId="11767"/>
    <cellStyle name="Date 69" xfId="11765"/>
    <cellStyle name="Date 7" xfId="864"/>
    <cellStyle name="Date 7 2" xfId="1333"/>
    <cellStyle name="Date 70" xfId="12025"/>
    <cellStyle name="Date 71" xfId="14429"/>
    <cellStyle name="Date 72" xfId="14692"/>
    <cellStyle name="Date 73" xfId="14697"/>
    <cellStyle name="Date 74" xfId="14720"/>
    <cellStyle name="Date 75" xfId="14727"/>
    <cellStyle name="Date 76" xfId="14703"/>
    <cellStyle name="Date 77" xfId="14729"/>
    <cellStyle name="Date 78" xfId="14771"/>
    <cellStyle name="Date 79" xfId="14782"/>
    <cellStyle name="Date 8" xfId="893"/>
    <cellStyle name="Date 8 2" xfId="1341"/>
    <cellStyle name="Date 80" xfId="14797"/>
    <cellStyle name="Date 81" xfId="14804"/>
    <cellStyle name="Date 82" xfId="14793"/>
    <cellStyle name="Date 83" xfId="14802"/>
    <cellStyle name="Date 84" xfId="14791"/>
    <cellStyle name="Date 85" xfId="14759"/>
    <cellStyle name="Date 86" xfId="14789"/>
    <cellStyle name="Date 87" xfId="14761"/>
    <cellStyle name="Date 88" xfId="14787"/>
    <cellStyle name="Date 89" xfId="14763"/>
    <cellStyle name="Date 9" xfId="857"/>
    <cellStyle name="Date 9 2" xfId="1349"/>
    <cellStyle name="Date 9 3" xfId="15116"/>
    <cellStyle name="Date 90" xfId="14786"/>
    <cellStyle name="Date 91" xfId="14855"/>
    <cellStyle name="Date 92" xfId="14854"/>
    <cellStyle name="Date 93" xfId="14848"/>
    <cellStyle name="Date 94" xfId="14856"/>
    <cellStyle name="Date 95" xfId="14847"/>
    <cellStyle name="Date 96" xfId="14857"/>
    <cellStyle name="Date 97" xfId="14849"/>
    <cellStyle name="Date 98" xfId="14844"/>
    <cellStyle name="Date 99" xfId="14915"/>
    <cellStyle name="Date_108 2 MEHC Request 108 Reconcilation of Capex" xfId="35065"/>
    <cellStyle name="Entered" xfId="12026"/>
    <cellStyle name="Entered 2" xfId="35066"/>
    <cellStyle name="Euro" xfId="12027"/>
    <cellStyle name="Explanatory Text 10" xfId="7167"/>
    <cellStyle name="Explanatory Text 10 2" xfId="35068"/>
    <cellStyle name="Explanatory Text 10 3" xfId="35067"/>
    <cellStyle name="Explanatory Text 100" xfId="35069"/>
    <cellStyle name="Explanatory Text 100 2" xfId="35070"/>
    <cellStyle name="Explanatory Text 101" xfId="35071"/>
    <cellStyle name="Explanatory Text 101 2" xfId="35072"/>
    <cellStyle name="Explanatory Text 102" xfId="35073"/>
    <cellStyle name="Explanatory Text 102 2" xfId="35074"/>
    <cellStyle name="Explanatory Text 103" xfId="35075"/>
    <cellStyle name="Explanatory Text 103 2" xfId="35076"/>
    <cellStyle name="Explanatory Text 104" xfId="35077"/>
    <cellStyle name="Explanatory Text 104 2" xfId="35078"/>
    <cellStyle name="Explanatory Text 105" xfId="35079"/>
    <cellStyle name="Explanatory Text 105 2" xfId="35080"/>
    <cellStyle name="Explanatory Text 106" xfId="35081"/>
    <cellStyle name="Explanatory Text 106 2" xfId="35082"/>
    <cellStyle name="Explanatory Text 107" xfId="35083"/>
    <cellStyle name="Explanatory Text 107 2" xfId="35084"/>
    <cellStyle name="Explanatory Text 108" xfId="35085"/>
    <cellStyle name="Explanatory Text 108 2" xfId="35086"/>
    <cellStyle name="Explanatory Text 109" xfId="35087"/>
    <cellStyle name="Explanatory Text 109 2" xfId="35088"/>
    <cellStyle name="Explanatory Text 11" xfId="7655"/>
    <cellStyle name="Explanatory Text 11 2" xfId="35090"/>
    <cellStyle name="Explanatory Text 11 3" xfId="35089"/>
    <cellStyle name="Explanatory Text 110" xfId="35091"/>
    <cellStyle name="Explanatory Text 110 2" xfId="35092"/>
    <cellStyle name="Explanatory Text 111" xfId="35093"/>
    <cellStyle name="Explanatory Text 111 2" xfId="35094"/>
    <cellStyle name="Explanatory Text 112" xfId="35095"/>
    <cellStyle name="Explanatory Text 112 2" xfId="35096"/>
    <cellStyle name="Explanatory Text 113" xfId="35097"/>
    <cellStyle name="Explanatory Text 113 2" xfId="35098"/>
    <cellStyle name="Explanatory Text 114" xfId="35099"/>
    <cellStyle name="Explanatory Text 114 2" xfId="35100"/>
    <cellStyle name="Explanatory Text 115" xfId="35101"/>
    <cellStyle name="Explanatory Text 115 2" xfId="35102"/>
    <cellStyle name="Explanatory Text 116" xfId="35103"/>
    <cellStyle name="Explanatory Text 116 2" xfId="35104"/>
    <cellStyle name="Explanatory Text 117" xfId="35105"/>
    <cellStyle name="Explanatory Text 117 2" xfId="35106"/>
    <cellStyle name="Explanatory Text 118" xfId="35107"/>
    <cellStyle name="Explanatory Text 118 2" xfId="35108"/>
    <cellStyle name="Explanatory Text 119" xfId="35109"/>
    <cellStyle name="Explanatory Text 119 2" xfId="35110"/>
    <cellStyle name="Explanatory Text 12" xfId="7415"/>
    <cellStyle name="Explanatory Text 12 2" xfId="35112"/>
    <cellStyle name="Explanatory Text 12 3" xfId="35111"/>
    <cellStyle name="Explanatory Text 120" xfId="35113"/>
    <cellStyle name="Explanatory Text 120 2" xfId="35114"/>
    <cellStyle name="Explanatory Text 121" xfId="35115"/>
    <cellStyle name="Explanatory Text 121 2" xfId="35116"/>
    <cellStyle name="Explanatory Text 122" xfId="35117"/>
    <cellStyle name="Explanatory Text 122 2" xfId="35118"/>
    <cellStyle name="Explanatory Text 123" xfId="35119"/>
    <cellStyle name="Explanatory Text 123 2" xfId="35120"/>
    <cellStyle name="Explanatory Text 124" xfId="35121"/>
    <cellStyle name="Explanatory Text 124 2" xfId="35122"/>
    <cellStyle name="Explanatory Text 125" xfId="35123"/>
    <cellStyle name="Explanatory Text 125 2" xfId="35124"/>
    <cellStyle name="Explanatory Text 126" xfId="35125"/>
    <cellStyle name="Explanatory Text 126 2" xfId="35126"/>
    <cellStyle name="Explanatory Text 127" xfId="35127"/>
    <cellStyle name="Explanatory Text 127 2" xfId="35128"/>
    <cellStyle name="Explanatory Text 128" xfId="35129"/>
    <cellStyle name="Explanatory Text 128 2" xfId="35130"/>
    <cellStyle name="Explanatory Text 129" xfId="35131"/>
    <cellStyle name="Explanatory Text 129 2" xfId="35132"/>
    <cellStyle name="Explanatory Text 13" xfId="7576"/>
    <cellStyle name="Explanatory Text 13 2" xfId="35134"/>
    <cellStyle name="Explanatory Text 13 3" xfId="35133"/>
    <cellStyle name="Explanatory Text 130" xfId="35135"/>
    <cellStyle name="Explanatory Text 130 2" xfId="35136"/>
    <cellStyle name="Explanatory Text 131" xfId="35137"/>
    <cellStyle name="Explanatory Text 131 2" xfId="35138"/>
    <cellStyle name="Explanatory Text 132" xfId="35139"/>
    <cellStyle name="Explanatory Text 132 2" xfId="35140"/>
    <cellStyle name="Explanatory Text 133" xfId="35141"/>
    <cellStyle name="Explanatory Text 133 2" xfId="35142"/>
    <cellStyle name="Explanatory Text 134" xfId="35143"/>
    <cellStyle name="Explanatory Text 134 2" xfId="35144"/>
    <cellStyle name="Explanatory Text 135" xfId="35145"/>
    <cellStyle name="Explanatory Text 135 2" xfId="35146"/>
    <cellStyle name="Explanatory Text 136" xfId="35147"/>
    <cellStyle name="Explanatory Text 136 2" xfId="35148"/>
    <cellStyle name="Explanatory Text 137" xfId="35149"/>
    <cellStyle name="Explanatory Text 137 2" xfId="35150"/>
    <cellStyle name="Explanatory Text 138" xfId="35151"/>
    <cellStyle name="Explanatory Text 138 2" xfId="35152"/>
    <cellStyle name="Explanatory Text 139" xfId="35153"/>
    <cellStyle name="Explanatory Text 139 2" xfId="35154"/>
    <cellStyle name="Explanatory Text 14" xfId="35155"/>
    <cellStyle name="Explanatory Text 14 2" xfId="35156"/>
    <cellStyle name="Explanatory Text 140" xfId="35157"/>
    <cellStyle name="Explanatory Text 140 2" xfId="35158"/>
    <cellStyle name="Explanatory Text 141" xfId="35159"/>
    <cellStyle name="Explanatory Text 141 2" xfId="35160"/>
    <cellStyle name="Explanatory Text 142" xfId="35161"/>
    <cellStyle name="Explanatory Text 142 2" xfId="35162"/>
    <cellStyle name="Explanatory Text 143" xfId="35163"/>
    <cellStyle name="Explanatory Text 143 2" xfId="35164"/>
    <cellStyle name="Explanatory Text 144" xfId="35165"/>
    <cellStyle name="Explanatory Text 144 2" xfId="35166"/>
    <cellStyle name="Explanatory Text 145" xfId="35167"/>
    <cellStyle name="Explanatory Text 145 2" xfId="35168"/>
    <cellStyle name="Explanatory Text 146" xfId="35169"/>
    <cellStyle name="Explanatory Text 146 2" xfId="35170"/>
    <cellStyle name="Explanatory Text 147" xfId="35171"/>
    <cellStyle name="Explanatory Text 147 2" xfId="35172"/>
    <cellStyle name="Explanatory Text 148" xfId="35173"/>
    <cellStyle name="Explanatory Text 148 2" xfId="35174"/>
    <cellStyle name="Explanatory Text 149" xfId="35175"/>
    <cellStyle name="Explanatory Text 149 2" xfId="35176"/>
    <cellStyle name="Explanatory Text 15" xfId="35177"/>
    <cellStyle name="Explanatory Text 15 2" xfId="35178"/>
    <cellStyle name="Explanatory Text 150" xfId="35179"/>
    <cellStyle name="Explanatory Text 150 2" xfId="35180"/>
    <cellStyle name="Explanatory Text 151" xfId="35181"/>
    <cellStyle name="Explanatory Text 151 2" xfId="35182"/>
    <cellStyle name="Explanatory Text 152" xfId="35183"/>
    <cellStyle name="Explanatory Text 152 2" xfId="35184"/>
    <cellStyle name="Explanatory Text 153" xfId="35185"/>
    <cellStyle name="Explanatory Text 153 2" xfId="35186"/>
    <cellStyle name="Explanatory Text 154" xfId="35187"/>
    <cellStyle name="Explanatory Text 154 2" xfId="35188"/>
    <cellStyle name="Explanatory Text 155" xfId="35189"/>
    <cellStyle name="Explanatory Text 155 2" xfId="35190"/>
    <cellStyle name="Explanatory Text 156" xfId="35191"/>
    <cellStyle name="Explanatory Text 156 2" xfId="35192"/>
    <cellStyle name="Explanatory Text 157" xfId="35193"/>
    <cellStyle name="Explanatory Text 157 2" xfId="35194"/>
    <cellStyle name="Explanatory Text 158" xfId="35195"/>
    <cellStyle name="Explanatory Text 158 2" xfId="35196"/>
    <cellStyle name="Explanatory Text 159" xfId="35197"/>
    <cellStyle name="Explanatory Text 159 2" xfId="35198"/>
    <cellStyle name="Explanatory Text 16" xfId="35199"/>
    <cellStyle name="Explanatory Text 16 2" xfId="35200"/>
    <cellStyle name="Explanatory Text 160" xfId="35201"/>
    <cellStyle name="Explanatory Text 160 2" xfId="35202"/>
    <cellStyle name="Explanatory Text 161" xfId="35203"/>
    <cellStyle name="Explanatory Text 161 2" xfId="35204"/>
    <cellStyle name="Explanatory Text 162" xfId="35205"/>
    <cellStyle name="Explanatory Text 162 2" xfId="35206"/>
    <cellStyle name="Explanatory Text 163" xfId="35207"/>
    <cellStyle name="Explanatory Text 163 2" xfId="35208"/>
    <cellStyle name="Explanatory Text 164" xfId="35209"/>
    <cellStyle name="Explanatory Text 164 2" xfId="35210"/>
    <cellStyle name="Explanatory Text 165" xfId="35211"/>
    <cellStyle name="Explanatory Text 165 2" xfId="35212"/>
    <cellStyle name="Explanatory Text 166" xfId="35213"/>
    <cellStyle name="Explanatory Text 166 2" xfId="35214"/>
    <cellStyle name="Explanatory Text 167" xfId="35215"/>
    <cellStyle name="Explanatory Text 167 2" xfId="35216"/>
    <cellStyle name="Explanatory Text 168" xfId="35217"/>
    <cellStyle name="Explanatory Text 168 2" xfId="35218"/>
    <cellStyle name="Explanatory Text 169" xfId="35219"/>
    <cellStyle name="Explanatory Text 169 2" xfId="35220"/>
    <cellStyle name="Explanatory Text 17" xfId="35221"/>
    <cellStyle name="Explanatory Text 17 2" xfId="35222"/>
    <cellStyle name="Explanatory Text 170" xfId="35223"/>
    <cellStyle name="Explanatory Text 170 2" xfId="35224"/>
    <cellStyle name="Explanatory Text 171" xfId="35225"/>
    <cellStyle name="Explanatory Text 171 2" xfId="35226"/>
    <cellStyle name="Explanatory Text 172" xfId="35227"/>
    <cellStyle name="Explanatory Text 172 2" xfId="35228"/>
    <cellStyle name="Explanatory Text 173" xfId="35229"/>
    <cellStyle name="Explanatory Text 173 2" xfId="35230"/>
    <cellStyle name="Explanatory Text 174" xfId="35231"/>
    <cellStyle name="Explanatory Text 174 2" xfId="35232"/>
    <cellStyle name="Explanatory Text 175" xfId="35233"/>
    <cellStyle name="Explanatory Text 175 2" xfId="35234"/>
    <cellStyle name="Explanatory Text 176" xfId="35235"/>
    <cellStyle name="Explanatory Text 176 2" xfId="35236"/>
    <cellStyle name="Explanatory Text 177" xfId="35237"/>
    <cellStyle name="Explanatory Text 177 2" xfId="35238"/>
    <cellStyle name="Explanatory Text 178" xfId="35239"/>
    <cellStyle name="Explanatory Text 178 2" xfId="35240"/>
    <cellStyle name="Explanatory Text 179" xfId="35241"/>
    <cellStyle name="Explanatory Text 179 2" xfId="35242"/>
    <cellStyle name="Explanatory Text 18" xfId="35243"/>
    <cellStyle name="Explanatory Text 18 2" xfId="35244"/>
    <cellStyle name="Explanatory Text 180" xfId="35245"/>
    <cellStyle name="Explanatory Text 180 2" xfId="35246"/>
    <cellStyle name="Explanatory Text 181" xfId="35247"/>
    <cellStyle name="Explanatory Text 181 2" xfId="35248"/>
    <cellStyle name="Explanatory Text 182" xfId="35249"/>
    <cellStyle name="Explanatory Text 182 2" xfId="35250"/>
    <cellStyle name="Explanatory Text 183" xfId="35251"/>
    <cellStyle name="Explanatory Text 183 2" xfId="35252"/>
    <cellStyle name="Explanatory Text 184" xfId="35253"/>
    <cellStyle name="Explanatory Text 184 2" xfId="35254"/>
    <cellStyle name="Explanatory Text 185" xfId="35255"/>
    <cellStyle name="Explanatory Text 185 2" xfId="35256"/>
    <cellStyle name="Explanatory Text 186" xfId="35257"/>
    <cellStyle name="Explanatory Text 186 2" xfId="35258"/>
    <cellStyle name="Explanatory Text 187" xfId="35259"/>
    <cellStyle name="Explanatory Text 187 2" xfId="35260"/>
    <cellStyle name="Explanatory Text 188" xfId="35261"/>
    <cellStyle name="Explanatory Text 188 2" xfId="35262"/>
    <cellStyle name="Explanatory Text 189" xfId="35263"/>
    <cellStyle name="Explanatory Text 189 2" xfId="35264"/>
    <cellStyle name="Explanatory Text 19" xfId="35265"/>
    <cellStyle name="Explanatory Text 19 2" xfId="35266"/>
    <cellStyle name="Explanatory Text 190" xfId="35267"/>
    <cellStyle name="Explanatory Text 190 2" xfId="35268"/>
    <cellStyle name="Explanatory Text 191" xfId="35269"/>
    <cellStyle name="Explanatory Text 191 2" xfId="35270"/>
    <cellStyle name="Explanatory Text 192" xfId="35271"/>
    <cellStyle name="Explanatory Text 192 2" xfId="35272"/>
    <cellStyle name="Explanatory Text 193" xfId="35273"/>
    <cellStyle name="Explanatory Text 194" xfId="35274"/>
    <cellStyle name="Explanatory Text 195" xfId="35275"/>
    <cellStyle name="Explanatory Text 196" xfId="35276"/>
    <cellStyle name="Explanatory Text 197" xfId="35277"/>
    <cellStyle name="Explanatory Text 198" xfId="35278"/>
    <cellStyle name="Explanatory Text 199" xfId="35279"/>
    <cellStyle name="Explanatory Text 2" xfId="233"/>
    <cellStyle name="Explanatory Text 2 10" xfId="6886"/>
    <cellStyle name="Explanatory Text 2 11" xfId="6748"/>
    <cellStyle name="Explanatory Text 2 12" xfId="7187"/>
    <cellStyle name="Explanatory Text 2 13" xfId="9963"/>
    <cellStyle name="Explanatory Text 2 2" xfId="787"/>
    <cellStyle name="Explanatory Text 2 2 2" xfId="887"/>
    <cellStyle name="Explanatory Text 2 3" xfId="6659"/>
    <cellStyle name="Explanatory Text 2 4" xfId="7256"/>
    <cellStyle name="Explanatory Text 2 5" xfId="7677"/>
    <cellStyle name="Explanatory Text 2 6" xfId="6741"/>
    <cellStyle name="Explanatory Text 2 7" xfId="7525"/>
    <cellStyle name="Explanatory Text 2 8" xfId="7327"/>
    <cellStyle name="Explanatory Text 2 9" xfId="6979"/>
    <cellStyle name="Explanatory Text 20" xfId="35280"/>
    <cellStyle name="Explanatory Text 20 2" xfId="35281"/>
    <cellStyle name="Explanatory Text 200" xfId="35282"/>
    <cellStyle name="Explanatory Text 201" xfId="35283"/>
    <cellStyle name="Explanatory Text 202" xfId="35284"/>
    <cellStyle name="Explanatory Text 203" xfId="35285"/>
    <cellStyle name="Explanatory Text 204" xfId="35286"/>
    <cellStyle name="Explanatory Text 205" xfId="35287"/>
    <cellStyle name="Explanatory Text 206" xfId="35288"/>
    <cellStyle name="Explanatory Text 207" xfId="35289"/>
    <cellStyle name="Explanatory Text 208" xfId="35290"/>
    <cellStyle name="Explanatory Text 209" xfId="35291"/>
    <cellStyle name="Explanatory Text 21" xfId="35292"/>
    <cellStyle name="Explanatory Text 21 2" xfId="35293"/>
    <cellStyle name="Explanatory Text 210" xfId="35294"/>
    <cellStyle name="Explanatory Text 211" xfId="35295"/>
    <cellStyle name="Explanatory Text 212" xfId="35296"/>
    <cellStyle name="Explanatory Text 213" xfId="35297"/>
    <cellStyle name="Explanatory Text 214" xfId="35298"/>
    <cellStyle name="Explanatory Text 215" xfId="35299"/>
    <cellStyle name="Explanatory Text 216" xfId="35300"/>
    <cellStyle name="Explanatory Text 217" xfId="35301"/>
    <cellStyle name="Explanatory Text 218" xfId="35302"/>
    <cellStyle name="Explanatory Text 219" xfId="35303"/>
    <cellStyle name="Explanatory Text 22" xfId="35304"/>
    <cellStyle name="Explanatory Text 22 2" xfId="35305"/>
    <cellStyle name="Explanatory Text 220" xfId="35306"/>
    <cellStyle name="Explanatory Text 221" xfId="35307"/>
    <cellStyle name="Explanatory Text 222" xfId="35308"/>
    <cellStyle name="Explanatory Text 223" xfId="35309"/>
    <cellStyle name="Explanatory Text 224" xfId="35310"/>
    <cellStyle name="Explanatory Text 225" xfId="35311"/>
    <cellStyle name="Explanatory Text 226" xfId="35312"/>
    <cellStyle name="Explanatory Text 227" xfId="35313"/>
    <cellStyle name="Explanatory Text 228" xfId="35314"/>
    <cellStyle name="Explanatory Text 229" xfId="35315"/>
    <cellStyle name="Explanatory Text 23" xfId="35316"/>
    <cellStyle name="Explanatory Text 23 2" xfId="35317"/>
    <cellStyle name="Explanatory Text 230" xfId="35318"/>
    <cellStyle name="Explanatory Text 231" xfId="35319"/>
    <cellStyle name="Explanatory Text 232" xfId="35320"/>
    <cellStyle name="Explanatory Text 233" xfId="35321"/>
    <cellStyle name="Explanatory Text 234" xfId="35322"/>
    <cellStyle name="Explanatory Text 235" xfId="35323"/>
    <cellStyle name="Explanatory Text 236" xfId="35324"/>
    <cellStyle name="Explanatory Text 237" xfId="35325"/>
    <cellStyle name="Explanatory Text 238" xfId="35326"/>
    <cellStyle name="Explanatory Text 239" xfId="35327"/>
    <cellStyle name="Explanatory Text 24" xfId="35328"/>
    <cellStyle name="Explanatory Text 24 2" xfId="35329"/>
    <cellStyle name="Explanatory Text 240" xfId="35330"/>
    <cellStyle name="Explanatory Text 241" xfId="35331"/>
    <cellStyle name="Explanatory Text 242" xfId="35332"/>
    <cellStyle name="Explanatory Text 243" xfId="35333"/>
    <cellStyle name="Explanatory Text 244" xfId="35334"/>
    <cellStyle name="Explanatory Text 245" xfId="35335"/>
    <cellStyle name="Explanatory Text 246" xfId="35336"/>
    <cellStyle name="Explanatory Text 247" xfId="35337"/>
    <cellStyle name="Explanatory Text 248" xfId="35338"/>
    <cellStyle name="Explanatory Text 249" xfId="35339"/>
    <cellStyle name="Explanatory Text 25" xfId="35340"/>
    <cellStyle name="Explanatory Text 25 2" xfId="35341"/>
    <cellStyle name="Explanatory Text 250" xfId="35342"/>
    <cellStyle name="Explanatory Text 251" xfId="35343"/>
    <cellStyle name="Explanatory Text 252" xfId="35344"/>
    <cellStyle name="Explanatory Text 253" xfId="35345"/>
    <cellStyle name="Explanatory Text 254" xfId="35346"/>
    <cellStyle name="Explanatory Text 255" xfId="35347"/>
    <cellStyle name="Explanatory Text 256" xfId="35348"/>
    <cellStyle name="Explanatory Text 257" xfId="35349"/>
    <cellStyle name="Explanatory Text 26" xfId="35350"/>
    <cellStyle name="Explanatory Text 26 2" xfId="35351"/>
    <cellStyle name="Explanatory Text 27" xfId="35352"/>
    <cellStyle name="Explanatory Text 27 2" xfId="35353"/>
    <cellStyle name="Explanatory Text 28" xfId="35354"/>
    <cellStyle name="Explanatory Text 28 2" xfId="35355"/>
    <cellStyle name="Explanatory Text 29" xfId="35356"/>
    <cellStyle name="Explanatory Text 29 2" xfId="35357"/>
    <cellStyle name="Explanatory Text 3" xfId="788"/>
    <cellStyle name="Explanatory Text 3 2" xfId="886"/>
    <cellStyle name="Explanatory Text 3 3" xfId="15117"/>
    <cellStyle name="Explanatory Text 30" xfId="35358"/>
    <cellStyle name="Explanatory Text 30 2" xfId="35359"/>
    <cellStyle name="Explanatory Text 31" xfId="35360"/>
    <cellStyle name="Explanatory Text 31 2" xfId="35361"/>
    <cellStyle name="Explanatory Text 32" xfId="35362"/>
    <cellStyle name="Explanatory Text 32 2" xfId="35363"/>
    <cellStyle name="Explanatory Text 33" xfId="35364"/>
    <cellStyle name="Explanatory Text 33 2" xfId="35365"/>
    <cellStyle name="Explanatory Text 34" xfId="35366"/>
    <cellStyle name="Explanatory Text 34 2" xfId="35367"/>
    <cellStyle name="Explanatory Text 35" xfId="35368"/>
    <cellStyle name="Explanatory Text 35 2" xfId="35369"/>
    <cellStyle name="Explanatory Text 36" xfId="35370"/>
    <cellStyle name="Explanatory Text 36 2" xfId="35371"/>
    <cellStyle name="Explanatory Text 37" xfId="35372"/>
    <cellStyle name="Explanatory Text 37 2" xfId="35373"/>
    <cellStyle name="Explanatory Text 38" xfId="35374"/>
    <cellStyle name="Explanatory Text 38 2" xfId="35375"/>
    <cellStyle name="Explanatory Text 39" xfId="35376"/>
    <cellStyle name="Explanatory Text 39 2" xfId="35377"/>
    <cellStyle name="Explanatory Text 4" xfId="695"/>
    <cellStyle name="Explanatory Text 4 2" xfId="6658"/>
    <cellStyle name="Explanatory Text 4 2 2" xfId="35378"/>
    <cellStyle name="Explanatory Text 4 3" xfId="11786"/>
    <cellStyle name="Explanatory Text 40" xfId="35379"/>
    <cellStyle name="Explanatory Text 40 2" xfId="35380"/>
    <cellStyle name="Explanatory Text 41" xfId="35381"/>
    <cellStyle name="Explanatory Text 41 2" xfId="35382"/>
    <cellStyle name="Explanatory Text 42" xfId="35383"/>
    <cellStyle name="Explanatory Text 42 2" xfId="35384"/>
    <cellStyle name="Explanatory Text 43" xfId="35385"/>
    <cellStyle name="Explanatory Text 43 2" xfId="35386"/>
    <cellStyle name="Explanatory Text 44" xfId="35387"/>
    <cellStyle name="Explanatory Text 44 2" xfId="35388"/>
    <cellStyle name="Explanatory Text 45" xfId="35389"/>
    <cellStyle name="Explanatory Text 45 2" xfId="35390"/>
    <cellStyle name="Explanatory Text 46" xfId="35391"/>
    <cellStyle name="Explanatory Text 46 2" xfId="35392"/>
    <cellStyle name="Explanatory Text 47" xfId="35393"/>
    <cellStyle name="Explanatory Text 47 2" xfId="35394"/>
    <cellStyle name="Explanatory Text 48" xfId="35395"/>
    <cellStyle name="Explanatory Text 48 2" xfId="35396"/>
    <cellStyle name="Explanatory Text 49" xfId="35397"/>
    <cellStyle name="Explanatory Text 49 2" xfId="35398"/>
    <cellStyle name="Explanatory Text 5" xfId="6918"/>
    <cellStyle name="Explanatory Text 5 2" xfId="35400"/>
    <cellStyle name="Explanatory Text 5 3" xfId="35399"/>
    <cellStyle name="Explanatory Text 50" xfId="35401"/>
    <cellStyle name="Explanatory Text 50 2" xfId="35402"/>
    <cellStyle name="Explanatory Text 51" xfId="35403"/>
    <cellStyle name="Explanatory Text 51 2" xfId="35404"/>
    <cellStyle name="Explanatory Text 52" xfId="35405"/>
    <cellStyle name="Explanatory Text 52 2" xfId="35406"/>
    <cellStyle name="Explanatory Text 53" xfId="35407"/>
    <cellStyle name="Explanatory Text 53 2" xfId="35408"/>
    <cellStyle name="Explanatory Text 54" xfId="35409"/>
    <cellStyle name="Explanatory Text 54 2" xfId="35410"/>
    <cellStyle name="Explanatory Text 55" xfId="35411"/>
    <cellStyle name="Explanatory Text 55 2" xfId="35412"/>
    <cellStyle name="Explanatory Text 56" xfId="35413"/>
    <cellStyle name="Explanatory Text 56 2" xfId="35414"/>
    <cellStyle name="Explanatory Text 57" xfId="35415"/>
    <cellStyle name="Explanatory Text 57 2" xfId="35416"/>
    <cellStyle name="Explanatory Text 58" xfId="35417"/>
    <cellStyle name="Explanatory Text 58 2" xfId="35418"/>
    <cellStyle name="Explanatory Text 59" xfId="35419"/>
    <cellStyle name="Explanatory Text 59 2" xfId="35420"/>
    <cellStyle name="Explanatory Text 6" xfId="6971"/>
    <cellStyle name="Explanatory Text 6 2" xfId="35422"/>
    <cellStyle name="Explanatory Text 6 3" xfId="35421"/>
    <cellStyle name="Explanatory Text 60" xfId="35423"/>
    <cellStyle name="Explanatory Text 60 2" xfId="35424"/>
    <cellStyle name="Explanatory Text 61" xfId="35425"/>
    <cellStyle name="Explanatory Text 61 2" xfId="35426"/>
    <cellStyle name="Explanatory Text 62" xfId="35427"/>
    <cellStyle name="Explanatory Text 62 2" xfId="35428"/>
    <cellStyle name="Explanatory Text 63" xfId="35429"/>
    <cellStyle name="Explanatory Text 63 2" xfId="35430"/>
    <cellStyle name="Explanatory Text 64" xfId="35431"/>
    <cellStyle name="Explanatory Text 64 2" xfId="35432"/>
    <cellStyle name="Explanatory Text 65" xfId="35433"/>
    <cellStyle name="Explanatory Text 65 2" xfId="35434"/>
    <cellStyle name="Explanatory Text 66" xfId="35435"/>
    <cellStyle name="Explanatory Text 66 2" xfId="35436"/>
    <cellStyle name="Explanatory Text 67" xfId="35437"/>
    <cellStyle name="Explanatory Text 67 2" xfId="35438"/>
    <cellStyle name="Explanatory Text 68" xfId="35439"/>
    <cellStyle name="Explanatory Text 68 2" xfId="35440"/>
    <cellStyle name="Explanatory Text 69" xfId="35441"/>
    <cellStyle name="Explanatory Text 69 2" xfId="35442"/>
    <cellStyle name="Explanatory Text 7" xfId="7379"/>
    <cellStyle name="Explanatory Text 7 2" xfId="35444"/>
    <cellStyle name="Explanatory Text 7 3" xfId="35443"/>
    <cellStyle name="Explanatory Text 70" xfId="35445"/>
    <cellStyle name="Explanatory Text 70 2" xfId="35446"/>
    <cellStyle name="Explanatory Text 71" xfId="35447"/>
    <cellStyle name="Explanatory Text 71 2" xfId="35448"/>
    <cellStyle name="Explanatory Text 72" xfId="35449"/>
    <cellStyle name="Explanatory Text 72 2" xfId="35450"/>
    <cellStyle name="Explanatory Text 73" xfId="35451"/>
    <cellStyle name="Explanatory Text 73 2" xfId="35452"/>
    <cellStyle name="Explanatory Text 74" xfId="35453"/>
    <cellStyle name="Explanatory Text 74 2" xfId="35454"/>
    <cellStyle name="Explanatory Text 75" xfId="35455"/>
    <cellStyle name="Explanatory Text 75 2" xfId="35456"/>
    <cellStyle name="Explanatory Text 76" xfId="35457"/>
    <cellStyle name="Explanatory Text 76 2" xfId="35458"/>
    <cellStyle name="Explanatory Text 77" xfId="35459"/>
    <cellStyle name="Explanatory Text 77 2" xfId="35460"/>
    <cellStyle name="Explanatory Text 78" xfId="35461"/>
    <cellStyle name="Explanatory Text 78 2" xfId="35462"/>
    <cellStyle name="Explanatory Text 79" xfId="35463"/>
    <cellStyle name="Explanatory Text 79 2" xfId="35464"/>
    <cellStyle name="Explanatory Text 8" xfId="6837"/>
    <cellStyle name="Explanatory Text 8 2" xfId="35466"/>
    <cellStyle name="Explanatory Text 8 3" xfId="35465"/>
    <cellStyle name="Explanatory Text 80" xfId="35467"/>
    <cellStyle name="Explanatory Text 80 2" xfId="35468"/>
    <cellStyle name="Explanatory Text 81" xfId="35469"/>
    <cellStyle name="Explanatory Text 81 2" xfId="35470"/>
    <cellStyle name="Explanatory Text 82" xfId="35471"/>
    <cellStyle name="Explanatory Text 82 2" xfId="35472"/>
    <cellStyle name="Explanatory Text 83" xfId="35473"/>
    <cellStyle name="Explanatory Text 83 2" xfId="35474"/>
    <cellStyle name="Explanatory Text 84" xfId="35475"/>
    <cellStyle name="Explanatory Text 84 2" xfId="35476"/>
    <cellStyle name="Explanatory Text 85" xfId="35477"/>
    <cellStyle name="Explanatory Text 85 2" xfId="35478"/>
    <cellStyle name="Explanatory Text 86" xfId="35479"/>
    <cellStyle name="Explanatory Text 86 2" xfId="35480"/>
    <cellStyle name="Explanatory Text 87" xfId="35481"/>
    <cellStyle name="Explanatory Text 87 2" xfId="35482"/>
    <cellStyle name="Explanatory Text 88" xfId="35483"/>
    <cellStyle name="Explanatory Text 88 2" xfId="35484"/>
    <cellStyle name="Explanatory Text 89" xfId="35485"/>
    <cellStyle name="Explanatory Text 89 2" xfId="35486"/>
    <cellStyle name="Explanatory Text 9" xfId="7724"/>
    <cellStyle name="Explanatory Text 9 2" xfId="35488"/>
    <cellStyle name="Explanatory Text 9 3" xfId="35487"/>
    <cellStyle name="Explanatory Text 90" xfId="35489"/>
    <cellStyle name="Explanatory Text 90 2" xfId="35490"/>
    <cellStyle name="Explanatory Text 91" xfId="35491"/>
    <cellStyle name="Explanatory Text 91 2" xfId="35492"/>
    <cellStyle name="Explanatory Text 92" xfId="35493"/>
    <cellStyle name="Explanatory Text 92 2" xfId="35494"/>
    <cellStyle name="Explanatory Text 93" xfId="35495"/>
    <cellStyle name="Explanatory Text 93 2" xfId="35496"/>
    <cellStyle name="Explanatory Text 94" xfId="35497"/>
    <cellStyle name="Explanatory Text 94 2" xfId="35498"/>
    <cellStyle name="Explanatory Text 95" xfId="35499"/>
    <cellStyle name="Explanatory Text 95 2" xfId="35500"/>
    <cellStyle name="Explanatory Text 96" xfId="35501"/>
    <cellStyle name="Explanatory Text 96 2" xfId="35502"/>
    <cellStyle name="Explanatory Text 97" xfId="35503"/>
    <cellStyle name="Explanatory Text 97 2" xfId="35504"/>
    <cellStyle name="Explanatory Text 98" xfId="35505"/>
    <cellStyle name="Explanatory Text 98 2" xfId="35506"/>
    <cellStyle name="Explanatory Text 99" xfId="35507"/>
    <cellStyle name="Explanatory Text 99 2" xfId="35508"/>
    <cellStyle name="F2" xfId="15004"/>
    <cellStyle name="F3" xfId="14997"/>
    <cellStyle name="F4" xfId="14995"/>
    <cellStyle name="F5" xfId="14994"/>
    <cellStyle name="F6" xfId="14987"/>
    <cellStyle name="F7" xfId="14985"/>
    <cellStyle name="F8" xfId="14984"/>
    <cellStyle name="Fixed" xfId="62"/>
    <cellStyle name="Fixed 10" xfId="1329"/>
    <cellStyle name="Fixed 11" xfId="1337"/>
    <cellStyle name="Fixed 12" xfId="1345"/>
    <cellStyle name="Fixed 13" xfId="1353"/>
    <cellStyle name="Fixed 14" xfId="1362"/>
    <cellStyle name="Fixed 15" xfId="1371"/>
    <cellStyle name="Fixed 16" xfId="1380"/>
    <cellStyle name="Fixed 17" xfId="1389"/>
    <cellStyle name="Fixed 18" xfId="1398"/>
    <cellStyle name="Fixed 19" xfId="1407"/>
    <cellStyle name="Fixed 2" xfId="234"/>
    <cellStyle name="Fixed 2 10" xfId="2031"/>
    <cellStyle name="Fixed 2 11" xfId="2141"/>
    <cellStyle name="Fixed 2 12" xfId="2683"/>
    <cellStyle name="Fixed 2 13" xfId="3396"/>
    <cellStyle name="Fixed 2 14" xfId="4154"/>
    <cellStyle name="Fixed 2 15" xfId="4521"/>
    <cellStyle name="Fixed 2 2" xfId="1083"/>
    <cellStyle name="Fixed 2 2 2" xfId="1106"/>
    <cellStyle name="Fixed 2 2 3" xfId="1717"/>
    <cellStyle name="Fixed 2 2 4" xfId="1812"/>
    <cellStyle name="Fixed 2 2 4 2" xfId="2245"/>
    <cellStyle name="Fixed 2 2 4 3" xfId="2481"/>
    <cellStyle name="Fixed 2 2 4 4" xfId="2808"/>
    <cellStyle name="Fixed 2 2 4 5" xfId="3921"/>
    <cellStyle name="Fixed 2 2 4 6" xfId="4815"/>
    <cellStyle name="Fixed 2 2 4 7" xfId="5639"/>
    <cellStyle name="Fixed 2 2 5" xfId="1832"/>
    <cellStyle name="Fixed 2 2 5 2" xfId="2263"/>
    <cellStyle name="Fixed 2 2 5 3" xfId="2499"/>
    <cellStyle name="Fixed 2 2 5 4" xfId="2826"/>
    <cellStyle name="Fixed 2 2 5 5" xfId="3941"/>
    <cellStyle name="Fixed 2 2 5 6" xfId="4748"/>
    <cellStyle name="Fixed 2 2 5 7" xfId="5587"/>
    <cellStyle name="Fixed 2 2 6" xfId="1825"/>
    <cellStyle name="Fixed 2 2 6 2" xfId="2256"/>
    <cellStyle name="Fixed 2 2 6 3" xfId="2492"/>
    <cellStyle name="Fixed 2 2 6 4" xfId="2819"/>
    <cellStyle name="Fixed 2 2 6 5" xfId="3934"/>
    <cellStyle name="Fixed 2 2 6 6" xfId="3790"/>
    <cellStyle name="Fixed 2 2 6 7" xfId="3577"/>
    <cellStyle name="Fixed 2 3" xfId="1630"/>
    <cellStyle name="Fixed 2 3 2" xfId="1898"/>
    <cellStyle name="Fixed 2 3 2 2" xfId="2322"/>
    <cellStyle name="Fixed 2 3 2 3" xfId="2554"/>
    <cellStyle name="Fixed 2 3 2 4" xfId="2881"/>
    <cellStyle name="Fixed 2 3 2 5" xfId="4003"/>
    <cellStyle name="Fixed 2 3 2 6" xfId="4489"/>
    <cellStyle name="Fixed 2 3 2 7" xfId="5366"/>
    <cellStyle name="Fixed 2 3 3" xfId="1942"/>
    <cellStyle name="Fixed 2 3 3 2" xfId="2364"/>
    <cellStyle name="Fixed 2 3 3 3" xfId="2595"/>
    <cellStyle name="Fixed 2 3 3 4" xfId="2922"/>
    <cellStyle name="Fixed 2 3 3 5" xfId="4047"/>
    <cellStyle name="Fixed 2 3 3 6" xfId="4368"/>
    <cellStyle name="Fixed 2 3 3 7" xfId="5266"/>
    <cellStyle name="Fixed 2 3 4" xfId="1981"/>
    <cellStyle name="Fixed 2 3 4 2" xfId="2402"/>
    <cellStyle name="Fixed 2 3 4 3" xfId="2633"/>
    <cellStyle name="Fixed 2 3 4 4" xfId="2960"/>
    <cellStyle name="Fixed 2 3 4 5" xfId="4085"/>
    <cellStyle name="Fixed 2 3 4 6" xfId="4577"/>
    <cellStyle name="Fixed 2 3 4 7" xfId="5432"/>
    <cellStyle name="Fixed 2 4" xfId="1674"/>
    <cellStyle name="Fixed 2 4 2" xfId="1920"/>
    <cellStyle name="Fixed 2 4 2 2" xfId="2343"/>
    <cellStyle name="Fixed 2 4 2 3" xfId="2575"/>
    <cellStyle name="Fixed 2 4 2 4" xfId="2902"/>
    <cellStyle name="Fixed 2 4 2 5" xfId="4025"/>
    <cellStyle name="Fixed 2 4 2 6" xfId="4868"/>
    <cellStyle name="Fixed 2 4 2 7" xfId="5668"/>
    <cellStyle name="Fixed 2 4 3" xfId="1963"/>
    <cellStyle name="Fixed 2 4 3 2" xfId="2385"/>
    <cellStyle name="Fixed 2 4 3 3" xfId="2616"/>
    <cellStyle name="Fixed 2 4 3 4" xfId="2943"/>
    <cellStyle name="Fixed 2 4 3 5" xfId="4068"/>
    <cellStyle name="Fixed 2 4 3 6" xfId="3619"/>
    <cellStyle name="Fixed 2 4 3 7" xfId="4438"/>
    <cellStyle name="Fixed 2 4 4" xfId="1998"/>
    <cellStyle name="Fixed 2 4 4 2" xfId="2419"/>
    <cellStyle name="Fixed 2 4 4 3" xfId="2650"/>
    <cellStyle name="Fixed 2 4 4 4" xfId="2977"/>
    <cellStyle name="Fixed 2 4 4 5" xfId="4102"/>
    <cellStyle name="Fixed 2 4 4 6" xfId="3777"/>
    <cellStyle name="Fixed 2 4 4 7" xfId="3399"/>
    <cellStyle name="Fixed 2 5" xfId="1658"/>
    <cellStyle name="Fixed 2 6" xfId="1085"/>
    <cellStyle name="Fixed 2 7" xfId="1760"/>
    <cellStyle name="Fixed 2 8" xfId="1786"/>
    <cellStyle name="Fixed 2 9" xfId="1771"/>
    <cellStyle name="Fixed 20" xfId="1416"/>
    <cellStyle name="Fixed 21" xfId="1425"/>
    <cellStyle name="Fixed 22" xfId="1434"/>
    <cellStyle name="Fixed 23" xfId="1443"/>
    <cellStyle name="Fixed 24" xfId="1452"/>
    <cellStyle name="Fixed 25" xfId="1461"/>
    <cellStyle name="Fixed 26" xfId="1470"/>
    <cellStyle name="Fixed 27" xfId="1479"/>
    <cellStyle name="Fixed 28" xfId="1488"/>
    <cellStyle name="Fixed 29" xfId="1496"/>
    <cellStyle name="Fixed 3" xfId="235"/>
    <cellStyle name="Fixed 3 2" xfId="1307"/>
    <cellStyle name="Fixed 3 3" xfId="1638"/>
    <cellStyle name="Fixed 3 4" xfId="1683"/>
    <cellStyle name="Fixed 3 5" xfId="1687"/>
    <cellStyle name="Fixed 3 6" xfId="1801"/>
    <cellStyle name="Fixed 3 6 2" xfId="2234"/>
    <cellStyle name="Fixed 3 6 3" xfId="2470"/>
    <cellStyle name="Fixed 3 6 4" xfId="2797"/>
    <cellStyle name="Fixed 3 6 5" xfId="3910"/>
    <cellStyle name="Fixed 3 6 6" xfId="3885"/>
    <cellStyle name="Fixed 3 6 7" xfId="3764"/>
    <cellStyle name="Fixed 3 7" xfId="1851"/>
    <cellStyle name="Fixed 3 7 2" xfId="2278"/>
    <cellStyle name="Fixed 3 7 3" xfId="2514"/>
    <cellStyle name="Fixed 3 7 4" xfId="2841"/>
    <cellStyle name="Fixed 3 7 5" xfId="3959"/>
    <cellStyle name="Fixed 3 7 6" xfId="3391"/>
    <cellStyle name="Fixed 3 7 7" xfId="3835"/>
    <cellStyle name="Fixed 3 8" xfId="1845"/>
    <cellStyle name="Fixed 3 8 2" xfId="2273"/>
    <cellStyle name="Fixed 3 8 3" xfId="2509"/>
    <cellStyle name="Fixed 3 8 4" xfId="2836"/>
    <cellStyle name="Fixed 3 8 5" xfId="3953"/>
    <cellStyle name="Fixed 3 8 6" xfId="3644"/>
    <cellStyle name="Fixed 3 8 7" xfId="4744"/>
    <cellStyle name="Fixed 3 9" xfId="35509"/>
    <cellStyle name="Fixed 30" xfId="1505"/>
    <cellStyle name="Fixed 31" xfId="1514"/>
    <cellStyle name="Fixed 32" xfId="1523"/>
    <cellStyle name="Fixed 33" xfId="1532"/>
    <cellStyle name="Fixed 34" xfId="1541"/>
    <cellStyle name="Fixed 35" xfId="1550"/>
    <cellStyle name="Fixed 36" xfId="1559"/>
    <cellStyle name="Fixed 37" xfId="1568"/>
    <cellStyle name="Fixed 38" xfId="1577"/>
    <cellStyle name="Fixed 39" xfId="1585"/>
    <cellStyle name="Fixed 4" xfId="789"/>
    <cellStyle name="Fixed 4 2" xfId="1188"/>
    <cellStyle name="Fixed 40" xfId="1618"/>
    <cellStyle name="Fixed 40 2" xfId="1888"/>
    <cellStyle name="Fixed 40 2 2" xfId="2311"/>
    <cellStyle name="Fixed 40 2 3" xfId="2543"/>
    <cellStyle name="Fixed 40 2 4" xfId="2870"/>
    <cellStyle name="Fixed 40 2 5" xfId="3992"/>
    <cellStyle name="Fixed 40 2 6" xfId="3746"/>
    <cellStyle name="Fixed 40 2 7" xfId="4497"/>
    <cellStyle name="Fixed 40 3" xfId="1931"/>
    <cellStyle name="Fixed 40 3 2" xfId="2353"/>
    <cellStyle name="Fixed 40 3 3" xfId="2584"/>
    <cellStyle name="Fixed 40 3 4" xfId="2911"/>
    <cellStyle name="Fixed 40 3 5" xfId="4036"/>
    <cellStyle name="Fixed 40 3 6" xfId="4597"/>
    <cellStyle name="Fixed 40 3 7" xfId="5445"/>
    <cellStyle name="Fixed 40 4" xfId="1971"/>
    <cellStyle name="Fixed 40 4 2" xfId="2392"/>
    <cellStyle name="Fixed 40 4 3" xfId="2623"/>
    <cellStyle name="Fixed 40 4 4" xfId="2950"/>
    <cellStyle name="Fixed 40 4 5" xfId="4075"/>
    <cellStyle name="Fixed 40 4 6" xfId="3557"/>
    <cellStyle name="Fixed 40 4 7" xfId="3432"/>
    <cellStyle name="Fixed 41" xfId="1651"/>
    <cellStyle name="Fixed 41 2" xfId="1908"/>
    <cellStyle name="Fixed 41 2 2" xfId="2332"/>
    <cellStyle name="Fixed 41 2 3" xfId="2564"/>
    <cellStyle name="Fixed 41 2 4" xfId="2891"/>
    <cellStyle name="Fixed 41 2 5" xfId="4013"/>
    <cellStyle name="Fixed 41 2 6" xfId="3707"/>
    <cellStyle name="Fixed 41 2 7" xfId="3881"/>
    <cellStyle name="Fixed 41 3" xfId="1952"/>
    <cellStyle name="Fixed 41 3 2" xfId="2374"/>
    <cellStyle name="Fixed 41 3 3" xfId="2605"/>
    <cellStyle name="Fixed 41 3 4" xfId="2932"/>
    <cellStyle name="Fixed 41 3 5" xfId="4057"/>
    <cellStyle name="Fixed 41 3 6" xfId="4636"/>
    <cellStyle name="Fixed 41 3 7" xfId="5479"/>
    <cellStyle name="Fixed 41 4" xfId="1988"/>
    <cellStyle name="Fixed 41 4 2" xfId="2409"/>
    <cellStyle name="Fixed 41 4 3" xfId="2640"/>
    <cellStyle name="Fixed 41 4 4" xfId="2967"/>
    <cellStyle name="Fixed 41 4 5" xfId="4092"/>
    <cellStyle name="Fixed 41 4 6" xfId="4498"/>
    <cellStyle name="Fixed 41 4 7" xfId="5372"/>
    <cellStyle name="Fixed 42" xfId="6625"/>
    <cellStyle name="Fixed 43" xfId="6626"/>
    <cellStyle name="Fixed 44" xfId="6616"/>
    <cellStyle name="Fixed 45" xfId="6660"/>
    <cellStyle name="Fixed 46" xfId="7288"/>
    <cellStyle name="Fixed 47" xfId="7512"/>
    <cellStyle name="Fixed 48" xfId="7387"/>
    <cellStyle name="Fixed 49" xfId="7485"/>
    <cellStyle name="Fixed 5" xfId="884"/>
    <cellStyle name="Fixed 5 2" xfId="15118"/>
    <cellStyle name="Fixed 50" xfId="7473"/>
    <cellStyle name="Fixed 51" xfId="7581"/>
    <cellStyle name="Fixed 52" xfId="6783"/>
    <cellStyle name="Fixed 53" xfId="7630"/>
    <cellStyle name="Fixed 54" xfId="6776"/>
    <cellStyle name="Fixed 55" xfId="14722"/>
    <cellStyle name="Fixed 6" xfId="1312"/>
    <cellStyle name="Fixed 6 2" xfId="15119"/>
    <cellStyle name="Fixed 7" xfId="1133"/>
    <cellStyle name="Fixed 7 2" xfId="15120"/>
    <cellStyle name="Fixed 8" xfId="1316"/>
    <cellStyle name="Fixed 8 2" xfId="15121"/>
    <cellStyle name="Fixed 9" xfId="1322"/>
    <cellStyle name="Fixed2 - Style2" xfId="236"/>
    <cellStyle name="Fixed2 - Style2 2" xfId="35510"/>
    <cellStyle name="Fixed3 - Style3" xfId="12028"/>
    <cellStyle name="Fixlong" xfId="14982"/>
    <cellStyle name="Formula" xfId="14980"/>
    <cellStyle name="General" xfId="63"/>
    <cellStyle name="General 2" xfId="35511"/>
    <cellStyle name="Good 10" xfId="7334"/>
    <cellStyle name="Good 10 2" xfId="35513"/>
    <cellStyle name="Good 10 3" xfId="35512"/>
    <cellStyle name="Good 100" xfId="35514"/>
    <cellStyle name="Good 100 2" xfId="35515"/>
    <cellStyle name="Good 101" xfId="35516"/>
    <cellStyle name="Good 101 2" xfId="35517"/>
    <cellStyle name="Good 102" xfId="35518"/>
    <cellStyle name="Good 102 2" xfId="35519"/>
    <cellStyle name="Good 103" xfId="35520"/>
    <cellStyle name="Good 103 2" xfId="35521"/>
    <cellStyle name="Good 104" xfId="35522"/>
    <cellStyle name="Good 104 2" xfId="35523"/>
    <cellStyle name="Good 105" xfId="35524"/>
    <cellStyle name="Good 105 2" xfId="35525"/>
    <cellStyle name="Good 106" xfId="35526"/>
    <cellStyle name="Good 106 2" xfId="35527"/>
    <cellStyle name="Good 107" xfId="35528"/>
    <cellStyle name="Good 107 2" xfId="35529"/>
    <cellStyle name="Good 108" xfId="35530"/>
    <cellStyle name="Good 108 2" xfId="35531"/>
    <cellStyle name="Good 109" xfId="35532"/>
    <cellStyle name="Good 109 2" xfId="35533"/>
    <cellStyle name="Good 11" xfId="7137"/>
    <cellStyle name="Good 11 2" xfId="35535"/>
    <cellStyle name="Good 11 3" xfId="35534"/>
    <cellStyle name="Good 110" xfId="35536"/>
    <cellStyle name="Good 110 2" xfId="35537"/>
    <cellStyle name="Good 111" xfId="35538"/>
    <cellStyle name="Good 111 2" xfId="35539"/>
    <cellStyle name="Good 112" xfId="35540"/>
    <cellStyle name="Good 112 2" xfId="35541"/>
    <cellStyle name="Good 113" xfId="35542"/>
    <cellStyle name="Good 113 2" xfId="35543"/>
    <cellStyle name="Good 114" xfId="35544"/>
    <cellStyle name="Good 114 2" xfId="35545"/>
    <cellStyle name="Good 115" xfId="35546"/>
    <cellStyle name="Good 115 2" xfId="35547"/>
    <cellStyle name="Good 116" xfId="35548"/>
    <cellStyle name="Good 116 2" xfId="35549"/>
    <cellStyle name="Good 117" xfId="35550"/>
    <cellStyle name="Good 117 2" xfId="35551"/>
    <cellStyle name="Good 118" xfId="35552"/>
    <cellStyle name="Good 118 2" xfId="35553"/>
    <cellStyle name="Good 119" xfId="35554"/>
    <cellStyle name="Good 119 2" xfId="35555"/>
    <cellStyle name="Good 12" xfId="7683"/>
    <cellStyle name="Good 12 2" xfId="35557"/>
    <cellStyle name="Good 12 3" xfId="35556"/>
    <cellStyle name="Good 120" xfId="35558"/>
    <cellStyle name="Good 120 2" xfId="35559"/>
    <cellStyle name="Good 121" xfId="35560"/>
    <cellStyle name="Good 121 2" xfId="35561"/>
    <cellStyle name="Good 122" xfId="35562"/>
    <cellStyle name="Good 122 2" xfId="35563"/>
    <cellStyle name="Good 123" xfId="35564"/>
    <cellStyle name="Good 123 2" xfId="35565"/>
    <cellStyle name="Good 124" xfId="35566"/>
    <cellStyle name="Good 124 2" xfId="35567"/>
    <cellStyle name="Good 125" xfId="35568"/>
    <cellStyle name="Good 125 2" xfId="35569"/>
    <cellStyle name="Good 126" xfId="35570"/>
    <cellStyle name="Good 126 2" xfId="35571"/>
    <cellStyle name="Good 127" xfId="35572"/>
    <cellStyle name="Good 127 2" xfId="35573"/>
    <cellStyle name="Good 128" xfId="35574"/>
    <cellStyle name="Good 128 2" xfId="35575"/>
    <cellStyle name="Good 129" xfId="35576"/>
    <cellStyle name="Good 129 2" xfId="35577"/>
    <cellStyle name="Good 13" xfId="7784"/>
    <cellStyle name="Good 13 2" xfId="35579"/>
    <cellStyle name="Good 13 3" xfId="35578"/>
    <cellStyle name="Good 130" xfId="35580"/>
    <cellStyle name="Good 130 2" xfId="35581"/>
    <cellStyle name="Good 131" xfId="35582"/>
    <cellStyle name="Good 131 2" xfId="35583"/>
    <cellStyle name="Good 132" xfId="35584"/>
    <cellStyle name="Good 132 2" xfId="35585"/>
    <cellStyle name="Good 133" xfId="35586"/>
    <cellStyle name="Good 133 2" xfId="35587"/>
    <cellStyle name="Good 134" xfId="35588"/>
    <cellStyle name="Good 134 2" xfId="35589"/>
    <cellStyle name="Good 135" xfId="35590"/>
    <cellStyle name="Good 135 2" xfId="35591"/>
    <cellStyle name="Good 136" xfId="35592"/>
    <cellStyle name="Good 136 2" xfId="35593"/>
    <cellStyle name="Good 137" xfId="35594"/>
    <cellStyle name="Good 137 2" xfId="35595"/>
    <cellStyle name="Good 138" xfId="35596"/>
    <cellStyle name="Good 138 2" xfId="35597"/>
    <cellStyle name="Good 139" xfId="35598"/>
    <cellStyle name="Good 139 2" xfId="35599"/>
    <cellStyle name="Good 14" xfId="35600"/>
    <cellStyle name="Good 14 2" xfId="35601"/>
    <cellStyle name="Good 140" xfId="35602"/>
    <cellStyle name="Good 140 2" xfId="35603"/>
    <cellStyle name="Good 141" xfId="35604"/>
    <cellStyle name="Good 141 2" xfId="35605"/>
    <cellStyle name="Good 142" xfId="35606"/>
    <cellStyle name="Good 142 2" xfId="35607"/>
    <cellStyle name="Good 143" xfId="35608"/>
    <cellStyle name="Good 143 2" xfId="35609"/>
    <cellStyle name="Good 144" xfId="35610"/>
    <cellStyle name="Good 144 2" xfId="35611"/>
    <cellStyle name="Good 145" xfId="35612"/>
    <cellStyle name="Good 145 2" xfId="35613"/>
    <cellStyle name="Good 146" xfId="35614"/>
    <cellStyle name="Good 146 2" xfId="35615"/>
    <cellStyle name="Good 147" xfId="35616"/>
    <cellStyle name="Good 147 2" xfId="35617"/>
    <cellStyle name="Good 148" xfId="35618"/>
    <cellStyle name="Good 148 2" xfId="35619"/>
    <cellStyle name="Good 149" xfId="35620"/>
    <cellStyle name="Good 149 2" xfId="35621"/>
    <cellStyle name="Good 15" xfId="35622"/>
    <cellStyle name="Good 15 2" xfId="35623"/>
    <cellStyle name="Good 150" xfId="35624"/>
    <cellStyle name="Good 150 2" xfId="35625"/>
    <cellStyle name="Good 151" xfId="35626"/>
    <cellStyle name="Good 151 2" xfId="35627"/>
    <cellStyle name="Good 152" xfId="35628"/>
    <cellStyle name="Good 152 2" xfId="35629"/>
    <cellStyle name="Good 153" xfId="35630"/>
    <cellStyle name="Good 153 2" xfId="35631"/>
    <cellStyle name="Good 154" xfId="35632"/>
    <cellStyle name="Good 154 2" xfId="35633"/>
    <cellStyle name="Good 155" xfId="35634"/>
    <cellStyle name="Good 155 2" xfId="35635"/>
    <cellStyle name="Good 156" xfId="35636"/>
    <cellStyle name="Good 156 2" xfId="35637"/>
    <cellStyle name="Good 157" xfId="35638"/>
    <cellStyle name="Good 157 2" xfId="35639"/>
    <cellStyle name="Good 158" xfId="35640"/>
    <cellStyle name="Good 158 2" xfId="35641"/>
    <cellStyle name="Good 159" xfId="35642"/>
    <cellStyle name="Good 159 2" xfId="35643"/>
    <cellStyle name="Good 16" xfId="35644"/>
    <cellStyle name="Good 16 2" xfId="35645"/>
    <cellStyle name="Good 160" xfId="35646"/>
    <cellStyle name="Good 160 2" xfId="35647"/>
    <cellStyle name="Good 161" xfId="35648"/>
    <cellStyle name="Good 161 2" xfId="35649"/>
    <cellStyle name="Good 162" xfId="35650"/>
    <cellStyle name="Good 162 2" xfId="35651"/>
    <cellStyle name="Good 163" xfId="35652"/>
    <cellStyle name="Good 163 2" xfId="35653"/>
    <cellStyle name="Good 164" xfId="35654"/>
    <cellStyle name="Good 164 2" xfId="35655"/>
    <cellStyle name="Good 165" xfId="35656"/>
    <cellStyle name="Good 165 2" xfId="35657"/>
    <cellStyle name="Good 166" xfId="35658"/>
    <cellStyle name="Good 166 2" xfId="35659"/>
    <cellStyle name="Good 167" xfId="35660"/>
    <cellStyle name="Good 167 2" xfId="35661"/>
    <cellStyle name="Good 168" xfId="35662"/>
    <cellStyle name="Good 168 2" xfId="35663"/>
    <cellStyle name="Good 169" xfId="35664"/>
    <cellStyle name="Good 169 2" xfId="35665"/>
    <cellStyle name="Good 17" xfId="35666"/>
    <cellStyle name="Good 17 2" xfId="35667"/>
    <cellStyle name="Good 170" xfId="35668"/>
    <cellStyle name="Good 170 2" xfId="35669"/>
    <cellStyle name="Good 171" xfId="35670"/>
    <cellStyle name="Good 171 2" xfId="35671"/>
    <cellStyle name="Good 172" xfId="35672"/>
    <cellStyle name="Good 172 2" xfId="35673"/>
    <cellStyle name="Good 173" xfId="35674"/>
    <cellStyle name="Good 173 2" xfId="35675"/>
    <cellStyle name="Good 174" xfId="35676"/>
    <cellStyle name="Good 174 2" xfId="35677"/>
    <cellStyle name="Good 175" xfId="35678"/>
    <cellStyle name="Good 175 2" xfId="35679"/>
    <cellStyle name="Good 176" xfId="35680"/>
    <cellStyle name="Good 176 2" xfId="35681"/>
    <cellStyle name="Good 177" xfId="35682"/>
    <cellStyle name="Good 177 2" xfId="35683"/>
    <cellStyle name="Good 178" xfId="35684"/>
    <cellStyle name="Good 178 2" xfId="35685"/>
    <cellStyle name="Good 179" xfId="35686"/>
    <cellStyle name="Good 179 2" xfId="35687"/>
    <cellStyle name="Good 18" xfId="35688"/>
    <cellStyle name="Good 18 2" xfId="35689"/>
    <cellStyle name="Good 180" xfId="35690"/>
    <cellStyle name="Good 180 2" xfId="35691"/>
    <cellStyle name="Good 181" xfId="35692"/>
    <cellStyle name="Good 181 2" xfId="35693"/>
    <cellStyle name="Good 182" xfId="35694"/>
    <cellStyle name="Good 182 2" xfId="35695"/>
    <cellStyle name="Good 183" xfId="35696"/>
    <cellStyle name="Good 183 2" xfId="35697"/>
    <cellStyle name="Good 184" xfId="35698"/>
    <cellStyle name="Good 184 2" xfId="35699"/>
    <cellStyle name="Good 185" xfId="35700"/>
    <cellStyle name="Good 185 2" xfId="35701"/>
    <cellStyle name="Good 186" xfId="35702"/>
    <cellStyle name="Good 186 2" xfId="35703"/>
    <cellStyle name="Good 187" xfId="35704"/>
    <cellStyle name="Good 187 2" xfId="35705"/>
    <cellStyle name="Good 188" xfId="35706"/>
    <cellStyle name="Good 188 2" xfId="35707"/>
    <cellStyle name="Good 189" xfId="35708"/>
    <cellStyle name="Good 189 2" xfId="35709"/>
    <cellStyle name="Good 19" xfId="35710"/>
    <cellStyle name="Good 19 2" xfId="35711"/>
    <cellStyle name="Good 190" xfId="35712"/>
    <cellStyle name="Good 190 2" xfId="35713"/>
    <cellStyle name="Good 191" xfId="35714"/>
    <cellStyle name="Good 191 2" xfId="35715"/>
    <cellStyle name="Good 192" xfId="35716"/>
    <cellStyle name="Good 192 2" xfId="35717"/>
    <cellStyle name="Good 193" xfId="35718"/>
    <cellStyle name="Good 194" xfId="35719"/>
    <cellStyle name="Good 195" xfId="35720"/>
    <cellStyle name="Good 196" xfId="35721"/>
    <cellStyle name="Good 197" xfId="35722"/>
    <cellStyle name="Good 198" xfId="35723"/>
    <cellStyle name="Good 199" xfId="35724"/>
    <cellStyle name="Good 2" xfId="237"/>
    <cellStyle name="Good 2 10" xfId="7093"/>
    <cellStyle name="Good 2 11" xfId="7068"/>
    <cellStyle name="Good 2 12" xfId="7514"/>
    <cellStyle name="Good 2 13" xfId="9964"/>
    <cellStyle name="Good 2 2" xfId="790"/>
    <cellStyle name="Good 2 2 2" xfId="949"/>
    <cellStyle name="Good 2 2 3" xfId="11830"/>
    <cellStyle name="Good 2 3" xfId="6662"/>
    <cellStyle name="Good 2 4" xfId="6912"/>
    <cellStyle name="Good 2 5" xfId="7355"/>
    <cellStyle name="Good 2 6" xfId="7462"/>
    <cellStyle name="Good 2 7" xfId="7351"/>
    <cellStyle name="Good 2 8" xfId="7186"/>
    <cellStyle name="Good 2 9" xfId="7458"/>
    <cellStyle name="Good 20" xfId="35725"/>
    <cellStyle name="Good 20 2" xfId="35726"/>
    <cellStyle name="Good 200" xfId="35727"/>
    <cellStyle name="Good 201" xfId="35728"/>
    <cellStyle name="Good 202" xfId="35729"/>
    <cellStyle name="Good 203" xfId="35730"/>
    <cellStyle name="Good 204" xfId="35731"/>
    <cellStyle name="Good 205" xfId="35732"/>
    <cellStyle name="Good 206" xfId="35733"/>
    <cellStyle name="Good 207" xfId="35734"/>
    <cellStyle name="Good 208" xfId="35735"/>
    <cellStyle name="Good 209" xfId="35736"/>
    <cellStyle name="Good 21" xfId="35737"/>
    <cellStyle name="Good 21 2" xfId="35738"/>
    <cellStyle name="Good 210" xfId="35739"/>
    <cellStyle name="Good 211" xfId="35740"/>
    <cellStyle name="Good 212" xfId="35741"/>
    <cellStyle name="Good 213" xfId="35742"/>
    <cellStyle name="Good 214" xfId="35743"/>
    <cellStyle name="Good 215" xfId="35744"/>
    <cellStyle name="Good 216" xfId="35745"/>
    <cellStyle name="Good 217" xfId="35746"/>
    <cellStyle name="Good 218" xfId="35747"/>
    <cellStyle name="Good 219" xfId="35748"/>
    <cellStyle name="Good 22" xfId="35749"/>
    <cellStyle name="Good 22 2" xfId="35750"/>
    <cellStyle name="Good 220" xfId="35751"/>
    <cellStyle name="Good 221" xfId="35752"/>
    <cellStyle name="Good 222" xfId="35753"/>
    <cellStyle name="Good 223" xfId="35754"/>
    <cellStyle name="Good 224" xfId="35755"/>
    <cellStyle name="Good 225" xfId="35756"/>
    <cellStyle name="Good 226" xfId="35757"/>
    <cellStyle name="Good 227" xfId="35758"/>
    <cellStyle name="Good 228" xfId="35759"/>
    <cellStyle name="Good 229" xfId="35760"/>
    <cellStyle name="Good 23" xfId="35761"/>
    <cellStyle name="Good 23 2" xfId="35762"/>
    <cellStyle name="Good 230" xfId="35763"/>
    <cellStyle name="Good 231" xfId="35764"/>
    <cellStyle name="Good 232" xfId="35765"/>
    <cellStyle name="Good 233" xfId="35766"/>
    <cellStyle name="Good 234" xfId="35767"/>
    <cellStyle name="Good 235" xfId="35768"/>
    <cellStyle name="Good 236" xfId="35769"/>
    <cellStyle name="Good 237" xfId="35770"/>
    <cellStyle name="Good 238" xfId="35771"/>
    <cellStyle name="Good 239" xfId="35772"/>
    <cellStyle name="Good 24" xfId="35773"/>
    <cellStyle name="Good 24 2" xfId="35774"/>
    <cellStyle name="Good 240" xfId="35775"/>
    <cellStyle name="Good 241" xfId="35776"/>
    <cellStyle name="Good 242" xfId="35777"/>
    <cellStyle name="Good 243" xfId="35778"/>
    <cellStyle name="Good 244" xfId="35779"/>
    <cellStyle name="Good 245" xfId="35780"/>
    <cellStyle name="Good 246" xfId="35781"/>
    <cellStyle name="Good 247" xfId="35782"/>
    <cellStyle name="Good 248" xfId="35783"/>
    <cellStyle name="Good 249" xfId="35784"/>
    <cellStyle name="Good 25" xfId="35785"/>
    <cellStyle name="Good 25 2" xfId="35786"/>
    <cellStyle name="Good 250" xfId="35787"/>
    <cellStyle name="Good 251" xfId="35788"/>
    <cellStyle name="Good 252" xfId="35789"/>
    <cellStyle name="Good 253" xfId="35790"/>
    <cellStyle name="Good 254" xfId="35791"/>
    <cellStyle name="Good 255" xfId="35792"/>
    <cellStyle name="Good 256" xfId="35793"/>
    <cellStyle name="Good 257" xfId="35794"/>
    <cellStyle name="Good 26" xfId="35795"/>
    <cellStyle name="Good 26 2" xfId="35796"/>
    <cellStyle name="Good 27" xfId="35797"/>
    <cellStyle name="Good 27 2" xfId="35798"/>
    <cellStyle name="Good 28" xfId="35799"/>
    <cellStyle name="Good 28 2" xfId="35800"/>
    <cellStyle name="Good 29" xfId="35801"/>
    <cellStyle name="Good 29 2" xfId="35802"/>
    <cellStyle name="Good 3" xfId="791"/>
    <cellStyle name="Good 3 2" xfId="916"/>
    <cellStyle name="Good 3 2 2" xfId="35804"/>
    <cellStyle name="Good 3 3" xfId="15122"/>
    <cellStyle name="Good 3 4" xfId="35803"/>
    <cellStyle name="Good 30" xfId="35805"/>
    <cellStyle name="Good 30 2" xfId="35806"/>
    <cellStyle name="Good 31" xfId="35807"/>
    <cellStyle name="Good 31 2" xfId="35808"/>
    <cellStyle name="Good 32" xfId="35809"/>
    <cellStyle name="Good 32 2" xfId="35810"/>
    <cellStyle name="Good 33" xfId="35811"/>
    <cellStyle name="Good 33 2" xfId="35812"/>
    <cellStyle name="Good 34" xfId="35813"/>
    <cellStyle name="Good 34 2" xfId="35814"/>
    <cellStyle name="Good 35" xfId="35815"/>
    <cellStyle name="Good 35 2" xfId="35816"/>
    <cellStyle name="Good 36" xfId="35817"/>
    <cellStyle name="Good 36 2" xfId="35818"/>
    <cellStyle name="Good 37" xfId="35819"/>
    <cellStyle name="Good 37 2" xfId="35820"/>
    <cellStyle name="Good 38" xfId="35821"/>
    <cellStyle name="Good 38 2" xfId="35822"/>
    <cellStyle name="Good 39" xfId="35823"/>
    <cellStyle name="Good 39 2" xfId="35824"/>
    <cellStyle name="Good 4" xfId="272"/>
    <cellStyle name="Good 4 2" xfId="6661"/>
    <cellStyle name="Good 4 2 2" xfId="35825"/>
    <cellStyle name="Good 4 3" xfId="11776"/>
    <cellStyle name="Good 40" xfId="35826"/>
    <cellStyle name="Good 40 2" xfId="35827"/>
    <cellStyle name="Good 41" xfId="35828"/>
    <cellStyle name="Good 41 2" xfId="35829"/>
    <cellStyle name="Good 42" xfId="35830"/>
    <cellStyle name="Good 42 2" xfId="35831"/>
    <cellStyle name="Good 43" xfId="35832"/>
    <cellStyle name="Good 43 2" xfId="35833"/>
    <cellStyle name="Good 44" xfId="35834"/>
    <cellStyle name="Good 44 2" xfId="35835"/>
    <cellStyle name="Good 45" xfId="35836"/>
    <cellStyle name="Good 45 2" xfId="35837"/>
    <cellStyle name="Good 46" xfId="35838"/>
    <cellStyle name="Good 46 2" xfId="35839"/>
    <cellStyle name="Good 47" xfId="35840"/>
    <cellStyle name="Good 47 2" xfId="35841"/>
    <cellStyle name="Good 48" xfId="35842"/>
    <cellStyle name="Good 48 2" xfId="35843"/>
    <cellStyle name="Good 49" xfId="35844"/>
    <cellStyle name="Good 49 2" xfId="35845"/>
    <cellStyle name="Good 5" xfId="6994"/>
    <cellStyle name="Good 5 2" xfId="35847"/>
    <cellStyle name="Good 5 3" xfId="35846"/>
    <cellStyle name="Good 50" xfId="35848"/>
    <cellStyle name="Good 50 2" xfId="35849"/>
    <cellStyle name="Good 51" xfId="35850"/>
    <cellStyle name="Good 51 2" xfId="35851"/>
    <cellStyle name="Good 52" xfId="35852"/>
    <cellStyle name="Good 52 2" xfId="35853"/>
    <cellStyle name="Good 53" xfId="35854"/>
    <cellStyle name="Good 53 2" xfId="35855"/>
    <cellStyle name="Good 54" xfId="35856"/>
    <cellStyle name="Good 54 2" xfId="35857"/>
    <cellStyle name="Good 55" xfId="35858"/>
    <cellStyle name="Good 55 2" xfId="35859"/>
    <cellStyle name="Good 56" xfId="35860"/>
    <cellStyle name="Good 56 2" xfId="35861"/>
    <cellStyle name="Good 57" xfId="35862"/>
    <cellStyle name="Good 57 2" xfId="35863"/>
    <cellStyle name="Good 58" xfId="35864"/>
    <cellStyle name="Good 58 2" xfId="35865"/>
    <cellStyle name="Good 59" xfId="35866"/>
    <cellStyle name="Good 59 2" xfId="35867"/>
    <cellStyle name="Good 6" xfId="7552"/>
    <cellStyle name="Good 6 2" xfId="35869"/>
    <cellStyle name="Good 6 3" xfId="35868"/>
    <cellStyle name="Good 60" xfId="35870"/>
    <cellStyle name="Good 60 2" xfId="35871"/>
    <cellStyle name="Good 61" xfId="35872"/>
    <cellStyle name="Good 61 2" xfId="35873"/>
    <cellStyle name="Good 62" xfId="35874"/>
    <cellStyle name="Good 62 2" xfId="35875"/>
    <cellStyle name="Good 63" xfId="35876"/>
    <cellStyle name="Good 63 2" xfId="35877"/>
    <cellStyle name="Good 64" xfId="35878"/>
    <cellStyle name="Good 64 2" xfId="35879"/>
    <cellStyle name="Good 65" xfId="35880"/>
    <cellStyle name="Good 65 2" xfId="35881"/>
    <cellStyle name="Good 66" xfId="35882"/>
    <cellStyle name="Good 66 2" xfId="35883"/>
    <cellStyle name="Good 67" xfId="35884"/>
    <cellStyle name="Good 67 2" xfId="35885"/>
    <cellStyle name="Good 68" xfId="35886"/>
    <cellStyle name="Good 68 2" xfId="35887"/>
    <cellStyle name="Good 69" xfId="35888"/>
    <cellStyle name="Good 69 2" xfId="35889"/>
    <cellStyle name="Good 7" xfId="7136"/>
    <cellStyle name="Good 7 2" xfId="35891"/>
    <cellStyle name="Good 7 3" xfId="35890"/>
    <cellStyle name="Good 70" xfId="35892"/>
    <cellStyle name="Good 70 2" xfId="35893"/>
    <cellStyle name="Good 71" xfId="35894"/>
    <cellStyle name="Good 71 2" xfId="35895"/>
    <cellStyle name="Good 72" xfId="35896"/>
    <cellStyle name="Good 72 2" xfId="35897"/>
    <cellStyle name="Good 73" xfId="35898"/>
    <cellStyle name="Good 73 2" xfId="35899"/>
    <cellStyle name="Good 74" xfId="35900"/>
    <cellStyle name="Good 74 2" xfId="35901"/>
    <cellStyle name="Good 75" xfId="35902"/>
    <cellStyle name="Good 75 2" xfId="35903"/>
    <cellStyle name="Good 76" xfId="35904"/>
    <cellStyle name="Good 76 2" xfId="35905"/>
    <cellStyle name="Good 77" xfId="35906"/>
    <cellStyle name="Good 77 2" xfId="35907"/>
    <cellStyle name="Good 78" xfId="35908"/>
    <cellStyle name="Good 78 2" xfId="35909"/>
    <cellStyle name="Good 79" xfId="35910"/>
    <cellStyle name="Good 79 2" xfId="35911"/>
    <cellStyle name="Good 8" xfId="6998"/>
    <cellStyle name="Good 8 2" xfId="35913"/>
    <cellStyle name="Good 8 3" xfId="35912"/>
    <cellStyle name="Good 80" xfId="35914"/>
    <cellStyle name="Good 80 2" xfId="35915"/>
    <cellStyle name="Good 81" xfId="35916"/>
    <cellStyle name="Good 81 2" xfId="35917"/>
    <cellStyle name="Good 82" xfId="35918"/>
    <cellStyle name="Good 82 2" xfId="35919"/>
    <cellStyle name="Good 83" xfId="35920"/>
    <cellStyle name="Good 83 2" xfId="35921"/>
    <cellStyle name="Good 84" xfId="35922"/>
    <cellStyle name="Good 84 2" xfId="35923"/>
    <cellStyle name="Good 85" xfId="35924"/>
    <cellStyle name="Good 85 2" xfId="35925"/>
    <cellStyle name="Good 86" xfId="35926"/>
    <cellStyle name="Good 86 2" xfId="35927"/>
    <cellStyle name="Good 87" xfId="35928"/>
    <cellStyle name="Good 87 2" xfId="35929"/>
    <cellStyle name="Good 88" xfId="35930"/>
    <cellStyle name="Good 88 2" xfId="35931"/>
    <cellStyle name="Good 89" xfId="35932"/>
    <cellStyle name="Good 89 2" xfId="35933"/>
    <cellStyle name="Good 9" xfId="7202"/>
    <cellStyle name="Good 9 2" xfId="35935"/>
    <cellStyle name="Good 9 3" xfId="35934"/>
    <cellStyle name="Good 90" xfId="35936"/>
    <cellStyle name="Good 90 2" xfId="35937"/>
    <cellStyle name="Good 91" xfId="35938"/>
    <cellStyle name="Good 91 2" xfId="35939"/>
    <cellStyle name="Good 92" xfId="35940"/>
    <cellStyle name="Good 92 2" xfId="35941"/>
    <cellStyle name="Good 93" xfId="35942"/>
    <cellStyle name="Good 93 2" xfId="35943"/>
    <cellStyle name="Good 94" xfId="35944"/>
    <cellStyle name="Good 94 2" xfId="35945"/>
    <cellStyle name="Good 95" xfId="35946"/>
    <cellStyle name="Good 95 2" xfId="35947"/>
    <cellStyle name="Good 96" xfId="35948"/>
    <cellStyle name="Good 96 2" xfId="35949"/>
    <cellStyle name="Good 97" xfId="35950"/>
    <cellStyle name="Good 97 2" xfId="35951"/>
    <cellStyle name="Good 98" xfId="35952"/>
    <cellStyle name="Good 98 2" xfId="35953"/>
    <cellStyle name="Good 99" xfId="35954"/>
    <cellStyle name="Good 99 2" xfId="35955"/>
    <cellStyle name="Grey" xfId="64"/>
    <cellStyle name="Grey 10" xfId="2139"/>
    <cellStyle name="Grey 11" xfId="2684"/>
    <cellStyle name="Grey 12" xfId="3398"/>
    <cellStyle name="Grey 13" xfId="3769"/>
    <cellStyle name="Grey 14" xfId="4508"/>
    <cellStyle name="Grey 15" xfId="6627"/>
    <cellStyle name="Grey 16" xfId="6623"/>
    <cellStyle name="Grey 17" xfId="6617"/>
    <cellStyle name="Grey 2" xfId="913"/>
    <cellStyle name="Grey 3" xfId="880"/>
    <cellStyle name="Grey 4" xfId="1067"/>
    <cellStyle name="Grey 5" xfId="1068"/>
    <cellStyle name="Grey 6" xfId="1761"/>
    <cellStyle name="Grey 7" xfId="1823"/>
    <cellStyle name="Grey 8" xfId="1764"/>
    <cellStyle name="Grey 9" xfId="2032"/>
    <cellStyle name="header" xfId="65"/>
    <cellStyle name="header 2" xfId="15123"/>
    <cellStyle name="header 2 2" xfId="35956"/>
    <cellStyle name="Header1" xfId="66"/>
    <cellStyle name="Header1 2" xfId="12029"/>
    <cellStyle name="Header1 2 2" xfId="15124"/>
    <cellStyle name="Header1 2 3" xfId="35957"/>
    <cellStyle name="Header2" xfId="67"/>
    <cellStyle name="Header2 2" xfId="12030"/>
    <cellStyle name="Header2 2 2" xfId="15125"/>
    <cellStyle name="Header2 2 3" xfId="35958"/>
    <cellStyle name="Header2 3" xfId="42592"/>
    <cellStyle name="Heading 1 10" xfId="1256"/>
    <cellStyle name="Heading 1 10 2" xfId="35960"/>
    <cellStyle name="Heading 1 10 3" xfId="35959"/>
    <cellStyle name="Heading 1 100" xfId="35961"/>
    <cellStyle name="Heading 1 100 2" xfId="35962"/>
    <cellStyle name="Heading 1 101" xfId="35963"/>
    <cellStyle name="Heading 1 101 2" xfId="35964"/>
    <cellStyle name="Heading 1 102" xfId="35965"/>
    <cellStyle name="Heading 1 102 2" xfId="35966"/>
    <cellStyle name="Heading 1 103" xfId="35967"/>
    <cellStyle name="Heading 1 103 2" xfId="35968"/>
    <cellStyle name="Heading 1 104" xfId="35969"/>
    <cellStyle name="Heading 1 104 2" xfId="35970"/>
    <cellStyle name="Heading 1 105" xfId="35971"/>
    <cellStyle name="Heading 1 105 2" xfId="35972"/>
    <cellStyle name="Heading 1 106" xfId="35973"/>
    <cellStyle name="Heading 1 106 2" xfId="35974"/>
    <cellStyle name="Heading 1 107" xfId="35975"/>
    <cellStyle name="Heading 1 107 2" xfId="35976"/>
    <cellStyle name="Heading 1 108" xfId="35977"/>
    <cellStyle name="Heading 1 108 2" xfId="35978"/>
    <cellStyle name="Heading 1 109" xfId="35979"/>
    <cellStyle name="Heading 1 109 2" xfId="35980"/>
    <cellStyle name="Heading 1 11" xfId="1245"/>
    <cellStyle name="Heading 1 11 2" xfId="35982"/>
    <cellStyle name="Heading 1 11 3" xfId="35981"/>
    <cellStyle name="Heading 1 110" xfId="35983"/>
    <cellStyle name="Heading 1 110 2" xfId="35984"/>
    <cellStyle name="Heading 1 111" xfId="35985"/>
    <cellStyle name="Heading 1 111 2" xfId="35986"/>
    <cellStyle name="Heading 1 112" xfId="35987"/>
    <cellStyle name="Heading 1 112 2" xfId="35988"/>
    <cellStyle name="Heading 1 113" xfId="35989"/>
    <cellStyle name="Heading 1 113 2" xfId="35990"/>
    <cellStyle name="Heading 1 114" xfId="35991"/>
    <cellStyle name="Heading 1 114 2" xfId="35992"/>
    <cellStyle name="Heading 1 115" xfId="35993"/>
    <cellStyle name="Heading 1 115 2" xfId="35994"/>
    <cellStyle name="Heading 1 116" xfId="35995"/>
    <cellStyle name="Heading 1 116 2" xfId="35996"/>
    <cellStyle name="Heading 1 117" xfId="35997"/>
    <cellStyle name="Heading 1 117 2" xfId="35998"/>
    <cellStyle name="Heading 1 118" xfId="35999"/>
    <cellStyle name="Heading 1 118 2" xfId="36000"/>
    <cellStyle name="Heading 1 119" xfId="36001"/>
    <cellStyle name="Heading 1 119 2" xfId="36002"/>
    <cellStyle name="Heading 1 12" xfId="1258"/>
    <cellStyle name="Heading 1 12 2" xfId="36004"/>
    <cellStyle name="Heading 1 12 3" xfId="36003"/>
    <cellStyle name="Heading 1 120" xfId="36005"/>
    <cellStyle name="Heading 1 120 2" xfId="36006"/>
    <cellStyle name="Heading 1 121" xfId="36007"/>
    <cellStyle name="Heading 1 121 2" xfId="36008"/>
    <cellStyle name="Heading 1 122" xfId="36009"/>
    <cellStyle name="Heading 1 122 2" xfId="36010"/>
    <cellStyle name="Heading 1 123" xfId="36011"/>
    <cellStyle name="Heading 1 123 2" xfId="36012"/>
    <cellStyle name="Heading 1 124" xfId="36013"/>
    <cellStyle name="Heading 1 124 2" xfId="36014"/>
    <cellStyle name="Heading 1 125" xfId="36015"/>
    <cellStyle name="Heading 1 125 2" xfId="36016"/>
    <cellStyle name="Heading 1 126" xfId="36017"/>
    <cellStyle name="Heading 1 126 2" xfId="36018"/>
    <cellStyle name="Heading 1 127" xfId="36019"/>
    <cellStyle name="Heading 1 127 2" xfId="36020"/>
    <cellStyle name="Heading 1 128" xfId="36021"/>
    <cellStyle name="Heading 1 128 2" xfId="36022"/>
    <cellStyle name="Heading 1 129" xfId="36023"/>
    <cellStyle name="Heading 1 129 2" xfId="36024"/>
    <cellStyle name="Heading 1 13" xfId="1233"/>
    <cellStyle name="Heading 1 13 2" xfId="36026"/>
    <cellStyle name="Heading 1 13 3" xfId="36025"/>
    <cellStyle name="Heading 1 130" xfId="36027"/>
    <cellStyle name="Heading 1 130 2" xfId="36028"/>
    <cellStyle name="Heading 1 131" xfId="36029"/>
    <cellStyle name="Heading 1 131 2" xfId="36030"/>
    <cellStyle name="Heading 1 132" xfId="36031"/>
    <cellStyle name="Heading 1 132 2" xfId="36032"/>
    <cellStyle name="Heading 1 133" xfId="36033"/>
    <cellStyle name="Heading 1 133 2" xfId="36034"/>
    <cellStyle name="Heading 1 134" xfId="36035"/>
    <cellStyle name="Heading 1 134 2" xfId="36036"/>
    <cellStyle name="Heading 1 135" xfId="36037"/>
    <cellStyle name="Heading 1 135 2" xfId="36038"/>
    <cellStyle name="Heading 1 136" xfId="36039"/>
    <cellStyle name="Heading 1 136 2" xfId="36040"/>
    <cellStyle name="Heading 1 137" xfId="36041"/>
    <cellStyle name="Heading 1 137 2" xfId="36042"/>
    <cellStyle name="Heading 1 138" xfId="36043"/>
    <cellStyle name="Heading 1 138 2" xfId="36044"/>
    <cellStyle name="Heading 1 139" xfId="36045"/>
    <cellStyle name="Heading 1 139 2" xfId="36046"/>
    <cellStyle name="Heading 1 14" xfId="1230"/>
    <cellStyle name="Heading 1 14 2" xfId="36048"/>
    <cellStyle name="Heading 1 14 3" xfId="36047"/>
    <cellStyle name="Heading 1 140" xfId="36049"/>
    <cellStyle name="Heading 1 140 2" xfId="36050"/>
    <cellStyle name="Heading 1 141" xfId="36051"/>
    <cellStyle name="Heading 1 141 2" xfId="36052"/>
    <cellStyle name="Heading 1 142" xfId="36053"/>
    <cellStyle name="Heading 1 142 2" xfId="36054"/>
    <cellStyle name="Heading 1 143" xfId="36055"/>
    <cellStyle name="Heading 1 143 2" xfId="36056"/>
    <cellStyle name="Heading 1 144" xfId="36057"/>
    <cellStyle name="Heading 1 144 2" xfId="36058"/>
    <cellStyle name="Heading 1 145" xfId="36059"/>
    <cellStyle name="Heading 1 145 2" xfId="36060"/>
    <cellStyle name="Heading 1 146" xfId="36061"/>
    <cellStyle name="Heading 1 146 2" xfId="36062"/>
    <cellStyle name="Heading 1 147" xfId="36063"/>
    <cellStyle name="Heading 1 147 2" xfId="36064"/>
    <cellStyle name="Heading 1 148" xfId="36065"/>
    <cellStyle name="Heading 1 148 2" xfId="36066"/>
    <cellStyle name="Heading 1 149" xfId="36067"/>
    <cellStyle name="Heading 1 149 2" xfId="36068"/>
    <cellStyle name="Heading 1 15" xfId="1235"/>
    <cellStyle name="Heading 1 15 2" xfId="36070"/>
    <cellStyle name="Heading 1 15 3" xfId="36069"/>
    <cellStyle name="Heading 1 150" xfId="36071"/>
    <cellStyle name="Heading 1 150 2" xfId="36072"/>
    <cellStyle name="Heading 1 151" xfId="36073"/>
    <cellStyle name="Heading 1 151 2" xfId="36074"/>
    <cellStyle name="Heading 1 152" xfId="36075"/>
    <cellStyle name="Heading 1 152 2" xfId="36076"/>
    <cellStyle name="Heading 1 153" xfId="36077"/>
    <cellStyle name="Heading 1 153 2" xfId="36078"/>
    <cellStyle name="Heading 1 154" xfId="36079"/>
    <cellStyle name="Heading 1 154 2" xfId="36080"/>
    <cellStyle name="Heading 1 155" xfId="36081"/>
    <cellStyle name="Heading 1 155 2" xfId="36082"/>
    <cellStyle name="Heading 1 156" xfId="36083"/>
    <cellStyle name="Heading 1 156 2" xfId="36084"/>
    <cellStyle name="Heading 1 157" xfId="36085"/>
    <cellStyle name="Heading 1 157 2" xfId="36086"/>
    <cellStyle name="Heading 1 158" xfId="36087"/>
    <cellStyle name="Heading 1 158 2" xfId="36088"/>
    <cellStyle name="Heading 1 159" xfId="36089"/>
    <cellStyle name="Heading 1 159 2" xfId="36090"/>
    <cellStyle name="Heading 1 16" xfId="1228"/>
    <cellStyle name="Heading 1 16 2" xfId="36092"/>
    <cellStyle name="Heading 1 16 3" xfId="36091"/>
    <cellStyle name="Heading 1 160" xfId="36093"/>
    <cellStyle name="Heading 1 160 2" xfId="36094"/>
    <cellStyle name="Heading 1 161" xfId="36095"/>
    <cellStyle name="Heading 1 161 2" xfId="36096"/>
    <cellStyle name="Heading 1 162" xfId="36097"/>
    <cellStyle name="Heading 1 162 2" xfId="36098"/>
    <cellStyle name="Heading 1 163" xfId="36099"/>
    <cellStyle name="Heading 1 163 2" xfId="36100"/>
    <cellStyle name="Heading 1 164" xfId="36101"/>
    <cellStyle name="Heading 1 164 2" xfId="36102"/>
    <cellStyle name="Heading 1 165" xfId="36103"/>
    <cellStyle name="Heading 1 165 2" xfId="36104"/>
    <cellStyle name="Heading 1 166" xfId="36105"/>
    <cellStyle name="Heading 1 166 2" xfId="36106"/>
    <cellStyle name="Heading 1 167" xfId="36107"/>
    <cellStyle name="Heading 1 167 2" xfId="36108"/>
    <cellStyle name="Heading 1 168" xfId="36109"/>
    <cellStyle name="Heading 1 168 2" xfId="36110"/>
    <cellStyle name="Heading 1 169" xfId="36111"/>
    <cellStyle name="Heading 1 169 2" xfId="36112"/>
    <cellStyle name="Heading 1 17" xfId="1223"/>
    <cellStyle name="Heading 1 17 2" xfId="36114"/>
    <cellStyle name="Heading 1 17 3" xfId="36113"/>
    <cellStyle name="Heading 1 170" xfId="36115"/>
    <cellStyle name="Heading 1 170 2" xfId="36116"/>
    <cellStyle name="Heading 1 171" xfId="36117"/>
    <cellStyle name="Heading 1 171 2" xfId="36118"/>
    <cellStyle name="Heading 1 172" xfId="36119"/>
    <cellStyle name="Heading 1 172 2" xfId="36120"/>
    <cellStyle name="Heading 1 173" xfId="36121"/>
    <cellStyle name="Heading 1 173 2" xfId="36122"/>
    <cellStyle name="Heading 1 174" xfId="36123"/>
    <cellStyle name="Heading 1 174 2" xfId="36124"/>
    <cellStyle name="Heading 1 175" xfId="36125"/>
    <cellStyle name="Heading 1 175 2" xfId="36126"/>
    <cellStyle name="Heading 1 176" xfId="36127"/>
    <cellStyle name="Heading 1 176 2" xfId="36128"/>
    <cellStyle name="Heading 1 177" xfId="36129"/>
    <cellStyle name="Heading 1 177 2" xfId="36130"/>
    <cellStyle name="Heading 1 178" xfId="36131"/>
    <cellStyle name="Heading 1 178 2" xfId="36132"/>
    <cellStyle name="Heading 1 179" xfId="36133"/>
    <cellStyle name="Heading 1 179 2" xfId="36134"/>
    <cellStyle name="Heading 1 18" xfId="1219"/>
    <cellStyle name="Heading 1 18 2" xfId="36136"/>
    <cellStyle name="Heading 1 18 3" xfId="36135"/>
    <cellStyle name="Heading 1 180" xfId="36137"/>
    <cellStyle name="Heading 1 180 2" xfId="36138"/>
    <cellStyle name="Heading 1 181" xfId="36139"/>
    <cellStyle name="Heading 1 181 2" xfId="36140"/>
    <cellStyle name="Heading 1 182" xfId="36141"/>
    <cellStyle name="Heading 1 182 2" xfId="36142"/>
    <cellStyle name="Heading 1 183" xfId="36143"/>
    <cellStyle name="Heading 1 183 2" xfId="36144"/>
    <cellStyle name="Heading 1 184" xfId="36145"/>
    <cellStyle name="Heading 1 184 2" xfId="36146"/>
    <cellStyle name="Heading 1 185" xfId="36147"/>
    <cellStyle name="Heading 1 185 2" xfId="36148"/>
    <cellStyle name="Heading 1 186" xfId="36149"/>
    <cellStyle name="Heading 1 186 2" xfId="36150"/>
    <cellStyle name="Heading 1 187" xfId="36151"/>
    <cellStyle name="Heading 1 187 2" xfId="36152"/>
    <cellStyle name="Heading 1 188" xfId="36153"/>
    <cellStyle name="Heading 1 188 2" xfId="36154"/>
    <cellStyle name="Heading 1 189" xfId="36155"/>
    <cellStyle name="Heading 1 189 2" xfId="36156"/>
    <cellStyle name="Heading 1 19" xfId="1214"/>
    <cellStyle name="Heading 1 19 2" xfId="36158"/>
    <cellStyle name="Heading 1 19 3" xfId="36157"/>
    <cellStyle name="Heading 1 190" xfId="36159"/>
    <cellStyle name="Heading 1 190 2" xfId="36160"/>
    <cellStyle name="Heading 1 191" xfId="36161"/>
    <cellStyle name="Heading 1 191 2" xfId="36162"/>
    <cellStyle name="Heading 1 192" xfId="36163"/>
    <cellStyle name="Heading 1 192 2" xfId="36164"/>
    <cellStyle name="Heading 1 193" xfId="36165"/>
    <cellStyle name="Heading 1 194" xfId="36166"/>
    <cellStyle name="Heading 1 195" xfId="36167"/>
    <cellStyle name="Heading 1 196" xfId="36168"/>
    <cellStyle name="Heading 1 197" xfId="36169"/>
    <cellStyle name="Heading 1 198" xfId="36170"/>
    <cellStyle name="Heading 1 199" xfId="36171"/>
    <cellStyle name="Heading 1 2" xfId="238"/>
    <cellStyle name="Heading 1 2 10" xfId="6922"/>
    <cellStyle name="Heading 1 2 11" xfId="7532"/>
    <cellStyle name="Heading 1 2 12" xfId="7470"/>
    <cellStyle name="Heading 1 2 13" xfId="6765"/>
    <cellStyle name="Heading 1 2 14" xfId="6835"/>
    <cellStyle name="Heading 1 2 15" xfId="6772"/>
    <cellStyle name="Heading 1 2 16" xfId="1293"/>
    <cellStyle name="Heading 1 2 17" xfId="14772"/>
    <cellStyle name="Heading 1 2 2" xfId="794"/>
    <cellStyle name="Heading 1 2 2 10" xfId="7263"/>
    <cellStyle name="Heading 1 2 2 11" xfId="7375"/>
    <cellStyle name="Heading 1 2 2 12" xfId="6924"/>
    <cellStyle name="Heading 1 2 2 13" xfId="7416"/>
    <cellStyle name="Heading 1 2 2 14" xfId="7096"/>
    <cellStyle name="Heading 1 2 2 15" xfId="878"/>
    <cellStyle name="Heading 1 2 2 16" xfId="11826"/>
    <cellStyle name="Heading 1 2 2 2" xfId="1035"/>
    <cellStyle name="Heading 1 2 2 2 2" xfId="2246"/>
    <cellStyle name="Heading 1 2 2 2 3" xfId="2482"/>
    <cellStyle name="Heading 1 2 2 2 4" xfId="2809"/>
    <cellStyle name="Heading 1 2 2 2 5" xfId="3922"/>
    <cellStyle name="Heading 1 2 2 2 6" xfId="4558"/>
    <cellStyle name="Heading 1 2 2 2 7" xfId="5419"/>
    <cellStyle name="Heading 1 2 2 3" xfId="1831"/>
    <cellStyle name="Heading 1 2 2 3 2" xfId="2262"/>
    <cellStyle name="Heading 1 2 2 3 3" xfId="2498"/>
    <cellStyle name="Heading 1 2 2 3 4" xfId="2825"/>
    <cellStyle name="Heading 1 2 2 3 5" xfId="3940"/>
    <cellStyle name="Heading 1 2 2 3 6" xfId="4341"/>
    <cellStyle name="Heading 1 2 2 3 7" xfId="5241"/>
    <cellStyle name="Heading 1 2 2 4" xfId="1836"/>
    <cellStyle name="Heading 1 2 2 4 2" xfId="2266"/>
    <cellStyle name="Heading 1 2 2 4 3" xfId="2502"/>
    <cellStyle name="Heading 1 2 2 4 4" xfId="2829"/>
    <cellStyle name="Heading 1 2 2 4 5" xfId="3944"/>
    <cellStyle name="Heading 1 2 2 4 6" xfId="3566"/>
    <cellStyle name="Heading 1 2 2 4 7" xfId="3426"/>
    <cellStyle name="Heading 1 2 2 5" xfId="6760"/>
    <cellStyle name="Heading 1 2 2 6" xfId="6820"/>
    <cellStyle name="Heading 1 2 2 7" xfId="7603"/>
    <cellStyle name="Heading 1 2 2 8" xfId="7698"/>
    <cellStyle name="Heading 1 2 2 9" xfId="7639"/>
    <cellStyle name="Heading 1 2 3" xfId="1631"/>
    <cellStyle name="Heading 1 2 3 2" xfId="1899"/>
    <cellStyle name="Heading 1 2 3 2 2" xfId="2323"/>
    <cellStyle name="Heading 1 2 3 2 3" xfId="2555"/>
    <cellStyle name="Heading 1 2 3 2 4" xfId="2882"/>
    <cellStyle name="Heading 1 2 3 2 5" xfId="4004"/>
    <cellStyle name="Heading 1 2 3 2 6" xfId="4316"/>
    <cellStyle name="Heading 1 2 3 2 7" xfId="5226"/>
    <cellStyle name="Heading 1 2 3 3" xfId="1943"/>
    <cellStyle name="Heading 1 2 3 3 2" xfId="2365"/>
    <cellStyle name="Heading 1 2 3 3 3" xfId="2596"/>
    <cellStyle name="Heading 1 2 3 3 4" xfId="2923"/>
    <cellStyle name="Heading 1 2 3 3 5" xfId="4048"/>
    <cellStyle name="Heading 1 2 3 3 6" xfId="4762"/>
    <cellStyle name="Heading 1 2 3 3 7" xfId="5597"/>
    <cellStyle name="Heading 1 2 3 4" xfId="1982"/>
    <cellStyle name="Heading 1 2 3 4 2" xfId="2403"/>
    <cellStyle name="Heading 1 2 3 4 3" xfId="2634"/>
    <cellStyle name="Heading 1 2 3 4 4" xfId="2961"/>
    <cellStyle name="Heading 1 2 3 4 5" xfId="4086"/>
    <cellStyle name="Heading 1 2 3 4 6" xfId="4415"/>
    <cellStyle name="Heading 1 2 3 4 7" xfId="5303"/>
    <cellStyle name="Heading 1 2 4" xfId="1675"/>
    <cellStyle name="Heading 1 2 4 2" xfId="1921"/>
    <cellStyle name="Heading 1 2 4 2 2" xfId="2344"/>
    <cellStyle name="Heading 1 2 4 2 3" xfId="2576"/>
    <cellStyle name="Heading 1 2 4 2 4" xfId="2903"/>
    <cellStyle name="Heading 1 2 4 2 5" xfId="4026"/>
    <cellStyle name="Heading 1 2 4 2 6" xfId="4608"/>
    <cellStyle name="Heading 1 2 4 2 7" xfId="5452"/>
    <cellStyle name="Heading 1 2 4 3" xfId="1964"/>
    <cellStyle name="Heading 1 2 4 3 2" xfId="2386"/>
    <cellStyle name="Heading 1 2 4 3 3" xfId="2617"/>
    <cellStyle name="Heading 1 2 4 3 4" xfId="2944"/>
    <cellStyle name="Heading 1 2 4 3 5" xfId="4069"/>
    <cellStyle name="Heading 1 2 4 3 6" xfId="3612"/>
    <cellStyle name="Heading 1 2 4 3 7" xfId="3409"/>
    <cellStyle name="Heading 1 2 4 4" xfId="1999"/>
    <cellStyle name="Heading 1 2 4 4 2" xfId="2420"/>
    <cellStyle name="Heading 1 2 4 4 3" xfId="2651"/>
    <cellStyle name="Heading 1 2 4 4 4" xfId="2978"/>
    <cellStyle name="Heading 1 2 4 4 5" xfId="4103"/>
    <cellStyle name="Heading 1 2 4 4 6" xfId="3772"/>
    <cellStyle name="Heading 1 2 4 4 7" xfId="4339"/>
    <cellStyle name="Heading 1 2 5" xfId="1657"/>
    <cellStyle name="Heading 1 2 6" xfId="6666"/>
    <cellStyle name="Heading 1 2 7" xfId="6983"/>
    <cellStyle name="Heading 1 2 8" xfId="7281"/>
    <cellStyle name="Heading 1 2 9" xfId="7168"/>
    <cellStyle name="Heading 1 20" xfId="1212"/>
    <cellStyle name="Heading 1 20 2" xfId="36173"/>
    <cellStyle name="Heading 1 20 3" xfId="36172"/>
    <cellStyle name="Heading 1 200" xfId="36174"/>
    <cellStyle name="Heading 1 201" xfId="36175"/>
    <cellStyle name="Heading 1 202" xfId="36176"/>
    <cellStyle name="Heading 1 203" xfId="36177"/>
    <cellStyle name="Heading 1 204" xfId="36178"/>
    <cellStyle name="Heading 1 205" xfId="36179"/>
    <cellStyle name="Heading 1 206" xfId="36180"/>
    <cellStyle name="Heading 1 207" xfId="36181"/>
    <cellStyle name="Heading 1 208" xfId="36182"/>
    <cellStyle name="Heading 1 209" xfId="36183"/>
    <cellStyle name="Heading 1 21" xfId="1216"/>
    <cellStyle name="Heading 1 21 2" xfId="36185"/>
    <cellStyle name="Heading 1 21 3" xfId="36184"/>
    <cellStyle name="Heading 1 210" xfId="36186"/>
    <cellStyle name="Heading 1 211" xfId="36187"/>
    <cellStyle name="Heading 1 212" xfId="36188"/>
    <cellStyle name="Heading 1 213" xfId="36189"/>
    <cellStyle name="Heading 1 214" xfId="36190"/>
    <cellStyle name="Heading 1 215" xfId="36191"/>
    <cellStyle name="Heading 1 216" xfId="36192"/>
    <cellStyle name="Heading 1 217" xfId="36193"/>
    <cellStyle name="Heading 1 218" xfId="36194"/>
    <cellStyle name="Heading 1 219" xfId="36195"/>
    <cellStyle name="Heading 1 22" xfId="1210"/>
    <cellStyle name="Heading 1 22 2" xfId="36197"/>
    <cellStyle name="Heading 1 22 3" xfId="36196"/>
    <cellStyle name="Heading 1 220" xfId="36198"/>
    <cellStyle name="Heading 1 221" xfId="36199"/>
    <cellStyle name="Heading 1 222" xfId="36200"/>
    <cellStyle name="Heading 1 223" xfId="36201"/>
    <cellStyle name="Heading 1 224" xfId="36202"/>
    <cellStyle name="Heading 1 225" xfId="36203"/>
    <cellStyle name="Heading 1 226" xfId="36204"/>
    <cellStyle name="Heading 1 227" xfId="36205"/>
    <cellStyle name="Heading 1 228" xfId="36206"/>
    <cellStyle name="Heading 1 229" xfId="36207"/>
    <cellStyle name="Heading 1 23" xfId="1203"/>
    <cellStyle name="Heading 1 23 2" xfId="36209"/>
    <cellStyle name="Heading 1 23 3" xfId="36208"/>
    <cellStyle name="Heading 1 230" xfId="36210"/>
    <cellStyle name="Heading 1 231" xfId="36211"/>
    <cellStyle name="Heading 1 232" xfId="36212"/>
    <cellStyle name="Heading 1 233" xfId="36213"/>
    <cellStyle name="Heading 1 234" xfId="36214"/>
    <cellStyle name="Heading 1 235" xfId="36215"/>
    <cellStyle name="Heading 1 236" xfId="36216"/>
    <cellStyle name="Heading 1 237" xfId="36217"/>
    <cellStyle name="Heading 1 238" xfId="36218"/>
    <cellStyle name="Heading 1 239" xfId="36219"/>
    <cellStyle name="Heading 1 24" xfId="1194"/>
    <cellStyle name="Heading 1 24 2" xfId="36221"/>
    <cellStyle name="Heading 1 24 3" xfId="36220"/>
    <cellStyle name="Heading 1 240" xfId="36222"/>
    <cellStyle name="Heading 1 241" xfId="36223"/>
    <cellStyle name="Heading 1 242" xfId="36224"/>
    <cellStyle name="Heading 1 243" xfId="36225"/>
    <cellStyle name="Heading 1 244" xfId="36226"/>
    <cellStyle name="Heading 1 245" xfId="36227"/>
    <cellStyle name="Heading 1 246" xfId="36228"/>
    <cellStyle name="Heading 1 247" xfId="36229"/>
    <cellStyle name="Heading 1 248" xfId="36230"/>
    <cellStyle name="Heading 1 249" xfId="36231"/>
    <cellStyle name="Heading 1 25" xfId="1189"/>
    <cellStyle name="Heading 1 25 2" xfId="36233"/>
    <cellStyle name="Heading 1 25 3" xfId="36232"/>
    <cellStyle name="Heading 1 250" xfId="36234"/>
    <cellStyle name="Heading 1 251" xfId="36235"/>
    <cellStyle name="Heading 1 252" xfId="36236"/>
    <cellStyle name="Heading 1 253" xfId="36237"/>
    <cellStyle name="Heading 1 254" xfId="36238"/>
    <cellStyle name="Heading 1 255" xfId="36239"/>
    <cellStyle name="Heading 1 256" xfId="36240"/>
    <cellStyle name="Heading 1 257" xfId="36241"/>
    <cellStyle name="Heading 1 26" xfId="879"/>
    <cellStyle name="Heading 1 26 2" xfId="36243"/>
    <cellStyle name="Heading 1 26 3" xfId="36242"/>
    <cellStyle name="Heading 1 27" xfId="6665"/>
    <cellStyle name="Heading 1 27 2" xfId="36245"/>
    <cellStyle name="Heading 1 27 3" xfId="36244"/>
    <cellStyle name="Heading 1 28" xfId="7031"/>
    <cellStyle name="Heading 1 28 2" xfId="36247"/>
    <cellStyle name="Heading 1 28 3" xfId="36246"/>
    <cellStyle name="Heading 1 29" xfId="7491"/>
    <cellStyle name="Heading 1 29 2" xfId="36249"/>
    <cellStyle name="Heading 1 29 3" xfId="36248"/>
    <cellStyle name="Heading 1 3" xfId="239"/>
    <cellStyle name="Heading 1 3 10" xfId="7590"/>
    <cellStyle name="Heading 1 3 11" xfId="7755"/>
    <cellStyle name="Heading 1 3 12" xfId="7108"/>
    <cellStyle name="Heading 1 3 13" xfId="11772"/>
    <cellStyle name="Heading 1 3 14" xfId="15126"/>
    <cellStyle name="Heading 1 3 15" xfId="36250"/>
    <cellStyle name="Heading 1 3 2" xfId="876"/>
    <cellStyle name="Heading 1 3 2 2" xfId="36251"/>
    <cellStyle name="Heading 1 3 3" xfId="6667"/>
    <cellStyle name="Heading 1 3 4" xfId="6907"/>
    <cellStyle name="Heading 1 3 5" xfId="6779"/>
    <cellStyle name="Heading 1 3 6" xfId="6946"/>
    <cellStyle name="Heading 1 3 7" xfId="7596"/>
    <cellStyle name="Heading 1 3 8" xfId="6933"/>
    <cellStyle name="Heading 1 3 9" xfId="6879"/>
    <cellStyle name="Heading 1 30" xfId="7411"/>
    <cellStyle name="Heading 1 30 2" xfId="36253"/>
    <cellStyle name="Heading 1 30 3" xfId="36252"/>
    <cellStyle name="Heading 1 31" xfId="7024"/>
    <cellStyle name="Heading 1 31 2" xfId="36255"/>
    <cellStyle name="Heading 1 31 3" xfId="36254"/>
    <cellStyle name="Heading 1 32" xfId="7161"/>
    <cellStyle name="Heading 1 32 2" xfId="36257"/>
    <cellStyle name="Heading 1 32 3" xfId="36256"/>
    <cellStyle name="Heading 1 33" xfId="7440"/>
    <cellStyle name="Heading 1 33 2" xfId="36259"/>
    <cellStyle name="Heading 1 33 3" xfId="36258"/>
    <cellStyle name="Heading 1 34" xfId="6883"/>
    <cellStyle name="Heading 1 34 2" xfId="36261"/>
    <cellStyle name="Heading 1 34 3" xfId="36260"/>
    <cellStyle name="Heading 1 35" xfId="7138"/>
    <cellStyle name="Heading 1 35 2" xfId="36263"/>
    <cellStyle name="Heading 1 35 3" xfId="36262"/>
    <cellStyle name="Heading 1 36" xfId="7852"/>
    <cellStyle name="Heading 1 36 2" xfId="36265"/>
    <cellStyle name="Heading 1 36 3" xfId="36264"/>
    <cellStyle name="Heading 1 37" xfId="36266"/>
    <cellStyle name="Heading 1 37 2" xfId="36267"/>
    <cellStyle name="Heading 1 38" xfId="36268"/>
    <cellStyle name="Heading 1 38 2" xfId="36269"/>
    <cellStyle name="Heading 1 39" xfId="36270"/>
    <cellStyle name="Heading 1 39 2" xfId="36271"/>
    <cellStyle name="Heading 1 4" xfId="33"/>
    <cellStyle name="Heading 1 4 10" xfId="3402"/>
    <cellStyle name="Heading 1 4 11" xfId="3737"/>
    <cellStyle name="Heading 1 4 12" xfId="4412"/>
    <cellStyle name="Heading 1 4 13" xfId="1262"/>
    <cellStyle name="Heading 1 4 14" xfId="15127"/>
    <cellStyle name="Heading 1 4 2" xfId="1066"/>
    <cellStyle name="Heading 1 4 2 2" xfId="36272"/>
    <cellStyle name="Heading 1 4 3" xfId="1072"/>
    <cellStyle name="Heading 1 4 4" xfId="1762"/>
    <cellStyle name="Heading 1 4 5" xfId="1881"/>
    <cellStyle name="Heading 1 4 6" xfId="1737"/>
    <cellStyle name="Heading 1 4 7" xfId="2033"/>
    <cellStyle name="Heading 1 4 8" xfId="2181"/>
    <cellStyle name="Heading 1 4 9" xfId="2685"/>
    <cellStyle name="Heading 1 40" xfId="36273"/>
    <cellStyle name="Heading 1 40 2" xfId="36274"/>
    <cellStyle name="Heading 1 41" xfId="36275"/>
    <cellStyle name="Heading 1 41 2" xfId="36276"/>
    <cellStyle name="Heading 1 42" xfId="36277"/>
    <cellStyle name="Heading 1 42 2" xfId="36278"/>
    <cellStyle name="Heading 1 43" xfId="36279"/>
    <cellStyle name="Heading 1 43 2" xfId="36280"/>
    <cellStyle name="Heading 1 44" xfId="36281"/>
    <cellStyle name="Heading 1 44 2" xfId="36282"/>
    <cellStyle name="Heading 1 45" xfId="36283"/>
    <cellStyle name="Heading 1 45 2" xfId="36284"/>
    <cellStyle name="Heading 1 46" xfId="36285"/>
    <cellStyle name="Heading 1 46 2" xfId="36286"/>
    <cellStyle name="Heading 1 47" xfId="36287"/>
    <cellStyle name="Heading 1 47 2" xfId="36288"/>
    <cellStyle name="Heading 1 48" xfId="36289"/>
    <cellStyle name="Heading 1 48 2" xfId="36290"/>
    <cellStyle name="Heading 1 49" xfId="36291"/>
    <cellStyle name="Heading 1 49 2" xfId="36292"/>
    <cellStyle name="Heading 1 5" xfId="873"/>
    <cellStyle name="Heading 1 5 2" xfId="1264"/>
    <cellStyle name="Heading 1 5 2 2" xfId="36294"/>
    <cellStyle name="Heading 1 5 3" xfId="36293"/>
    <cellStyle name="Heading 1 50" xfId="36295"/>
    <cellStyle name="Heading 1 50 2" xfId="36296"/>
    <cellStyle name="Heading 1 51" xfId="36297"/>
    <cellStyle name="Heading 1 51 2" xfId="36298"/>
    <cellStyle name="Heading 1 52" xfId="36299"/>
    <cellStyle name="Heading 1 52 2" xfId="36300"/>
    <cellStyle name="Heading 1 53" xfId="36301"/>
    <cellStyle name="Heading 1 53 2" xfId="36302"/>
    <cellStyle name="Heading 1 54" xfId="36303"/>
    <cellStyle name="Heading 1 54 2" xfId="36304"/>
    <cellStyle name="Heading 1 55" xfId="36305"/>
    <cellStyle name="Heading 1 55 2" xfId="36306"/>
    <cellStyle name="Heading 1 56" xfId="36307"/>
    <cellStyle name="Heading 1 56 2" xfId="36308"/>
    <cellStyle name="Heading 1 57" xfId="36309"/>
    <cellStyle name="Heading 1 57 2" xfId="36310"/>
    <cellStyle name="Heading 1 58" xfId="36311"/>
    <cellStyle name="Heading 1 58 2" xfId="36312"/>
    <cellStyle name="Heading 1 59" xfId="36313"/>
    <cellStyle name="Heading 1 59 2" xfId="36314"/>
    <cellStyle name="Heading 1 6" xfId="1252"/>
    <cellStyle name="Heading 1 6 2" xfId="36316"/>
    <cellStyle name="Heading 1 6 3" xfId="36315"/>
    <cellStyle name="Heading 1 60" xfId="36317"/>
    <cellStyle name="Heading 1 60 2" xfId="36318"/>
    <cellStyle name="Heading 1 61" xfId="36319"/>
    <cellStyle name="Heading 1 61 2" xfId="36320"/>
    <cellStyle name="Heading 1 62" xfId="36321"/>
    <cellStyle name="Heading 1 62 2" xfId="36322"/>
    <cellStyle name="Heading 1 63" xfId="36323"/>
    <cellStyle name="Heading 1 63 2" xfId="36324"/>
    <cellStyle name="Heading 1 64" xfId="36325"/>
    <cellStyle name="Heading 1 64 2" xfId="36326"/>
    <cellStyle name="Heading 1 65" xfId="36327"/>
    <cellStyle name="Heading 1 65 2" xfId="36328"/>
    <cellStyle name="Heading 1 66" xfId="36329"/>
    <cellStyle name="Heading 1 66 2" xfId="36330"/>
    <cellStyle name="Heading 1 67" xfId="36331"/>
    <cellStyle name="Heading 1 67 2" xfId="36332"/>
    <cellStyle name="Heading 1 68" xfId="36333"/>
    <cellStyle name="Heading 1 68 2" xfId="36334"/>
    <cellStyle name="Heading 1 69" xfId="36335"/>
    <cellStyle name="Heading 1 69 2" xfId="36336"/>
    <cellStyle name="Heading 1 7" xfId="1249"/>
    <cellStyle name="Heading 1 7 2" xfId="36338"/>
    <cellStyle name="Heading 1 7 3" xfId="36337"/>
    <cellStyle name="Heading 1 70" xfId="36339"/>
    <cellStyle name="Heading 1 70 2" xfId="36340"/>
    <cellStyle name="Heading 1 71" xfId="36341"/>
    <cellStyle name="Heading 1 71 2" xfId="36342"/>
    <cellStyle name="Heading 1 72" xfId="36343"/>
    <cellStyle name="Heading 1 72 2" xfId="36344"/>
    <cellStyle name="Heading 1 73" xfId="36345"/>
    <cellStyle name="Heading 1 73 2" xfId="36346"/>
    <cellStyle name="Heading 1 74" xfId="36347"/>
    <cellStyle name="Heading 1 74 2" xfId="36348"/>
    <cellStyle name="Heading 1 75" xfId="36349"/>
    <cellStyle name="Heading 1 75 2" xfId="36350"/>
    <cellStyle name="Heading 1 76" xfId="36351"/>
    <cellStyle name="Heading 1 76 2" xfId="36352"/>
    <cellStyle name="Heading 1 77" xfId="36353"/>
    <cellStyle name="Heading 1 77 2" xfId="36354"/>
    <cellStyle name="Heading 1 78" xfId="36355"/>
    <cellStyle name="Heading 1 78 2" xfId="36356"/>
    <cellStyle name="Heading 1 79" xfId="36357"/>
    <cellStyle name="Heading 1 79 2" xfId="36358"/>
    <cellStyle name="Heading 1 8" xfId="1254"/>
    <cellStyle name="Heading 1 8 2" xfId="15128"/>
    <cellStyle name="Heading 1 8 2 2" xfId="36360"/>
    <cellStyle name="Heading 1 8 3" xfId="36359"/>
    <cellStyle name="Heading 1 80" xfId="36361"/>
    <cellStyle name="Heading 1 80 2" xfId="36362"/>
    <cellStyle name="Heading 1 81" xfId="36363"/>
    <cellStyle name="Heading 1 81 2" xfId="36364"/>
    <cellStyle name="Heading 1 82" xfId="36365"/>
    <cellStyle name="Heading 1 82 2" xfId="36366"/>
    <cellStyle name="Heading 1 83" xfId="36367"/>
    <cellStyle name="Heading 1 83 2" xfId="36368"/>
    <cellStyle name="Heading 1 84" xfId="36369"/>
    <cellStyle name="Heading 1 84 2" xfId="36370"/>
    <cellStyle name="Heading 1 85" xfId="36371"/>
    <cellStyle name="Heading 1 85 2" xfId="36372"/>
    <cellStyle name="Heading 1 86" xfId="36373"/>
    <cellStyle name="Heading 1 86 2" xfId="36374"/>
    <cellStyle name="Heading 1 87" xfId="36375"/>
    <cellStyle name="Heading 1 87 2" xfId="36376"/>
    <cellStyle name="Heading 1 88" xfId="36377"/>
    <cellStyle name="Heading 1 88 2" xfId="36378"/>
    <cellStyle name="Heading 1 89" xfId="36379"/>
    <cellStyle name="Heading 1 89 2" xfId="36380"/>
    <cellStyle name="Heading 1 9" xfId="1247"/>
    <cellStyle name="Heading 1 9 2" xfId="15129"/>
    <cellStyle name="Heading 1 9 2 2" xfId="36382"/>
    <cellStyle name="Heading 1 9 3" xfId="36381"/>
    <cellStyle name="Heading 1 90" xfId="36383"/>
    <cellStyle name="Heading 1 90 2" xfId="36384"/>
    <cellStyle name="Heading 1 91" xfId="36385"/>
    <cellStyle name="Heading 1 91 2" xfId="36386"/>
    <cellStyle name="Heading 1 92" xfId="36387"/>
    <cellStyle name="Heading 1 92 2" xfId="36388"/>
    <cellStyle name="Heading 1 93" xfId="36389"/>
    <cellStyle name="Heading 1 93 2" xfId="36390"/>
    <cellStyle name="Heading 1 94" xfId="36391"/>
    <cellStyle name="Heading 1 94 2" xfId="36392"/>
    <cellStyle name="Heading 1 95" xfId="36393"/>
    <cellStyle name="Heading 1 95 2" xfId="36394"/>
    <cellStyle name="Heading 1 96" xfId="36395"/>
    <cellStyle name="Heading 1 96 2" xfId="36396"/>
    <cellStyle name="Heading 1 97" xfId="36397"/>
    <cellStyle name="Heading 1 97 2" xfId="36398"/>
    <cellStyle name="Heading 1 98" xfId="36399"/>
    <cellStyle name="Heading 1 98 2" xfId="36400"/>
    <cellStyle name="Heading 1 99" xfId="36401"/>
    <cellStyle name="Heading 1 99 2" xfId="36402"/>
    <cellStyle name="Heading 2 10" xfId="1255"/>
    <cellStyle name="Heading 2 10 2" xfId="36404"/>
    <cellStyle name="Heading 2 10 3" xfId="36403"/>
    <cellStyle name="Heading 2 100" xfId="36405"/>
    <cellStyle name="Heading 2 100 2" xfId="36406"/>
    <cellStyle name="Heading 2 101" xfId="36407"/>
    <cellStyle name="Heading 2 101 2" xfId="36408"/>
    <cellStyle name="Heading 2 102" xfId="36409"/>
    <cellStyle name="Heading 2 102 2" xfId="36410"/>
    <cellStyle name="Heading 2 103" xfId="36411"/>
    <cellStyle name="Heading 2 103 2" xfId="36412"/>
    <cellStyle name="Heading 2 104" xfId="36413"/>
    <cellStyle name="Heading 2 104 2" xfId="36414"/>
    <cellStyle name="Heading 2 105" xfId="36415"/>
    <cellStyle name="Heading 2 105 2" xfId="36416"/>
    <cellStyle name="Heading 2 106" xfId="36417"/>
    <cellStyle name="Heading 2 106 2" xfId="36418"/>
    <cellStyle name="Heading 2 107" xfId="36419"/>
    <cellStyle name="Heading 2 107 2" xfId="36420"/>
    <cellStyle name="Heading 2 108" xfId="36421"/>
    <cellStyle name="Heading 2 108 2" xfId="36422"/>
    <cellStyle name="Heading 2 109" xfId="36423"/>
    <cellStyle name="Heading 2 109 2" xfId="36424"/>
    <cellStyle name="Heading 2 11" xfId="1246"/>
    <cellStyle name="Heading 2 11 2" xfId="36426"/>
    <cellStyle name="Heading 2 11 3" xfId="36425"/>
    <cellStyle name="Heading 2 110" xfId="36427"/>
    <cellStyle name="Heading 2 110 2" xfId="36428"/>
    <cellStyle name="Heading 2 111" xfId="36429"/>
    <cellStyle name="Heading 2 111 2" xfId="36430"/>
    <cellStyle name="Heading 2 112" xfId="36431"/>
    <cellStyle name="Heading 2 112 2" xfId="36432"/>
    <cellStyle name="Heading 2 113" xfId="36433"/>
    <cellStyle name="Heading 2 113 2" xfId="36434"/>
    <cellStyle name="Heading 2 114" xfId="36435"/>
    <cellStyle name="Heading 2 114 2" xfId="36436"/>
    <cellStyle name="Heading 2 115" xfId="36437"/>
    <cellStyle name="Heading 2 115 2" xfId="36438"/>
    <cellStyle name="Heading 2 116" xfId="36439"/>
    <cellStyle name="Heading 2 116 2" xfId="36440"/>
    <cellStyle name="Heading 2 117" xfId="36441"/>
    <cellStyle name="Heading 2 117 2" xfId="36442"/>
    <cellStyle name="Heading 2 118" xfId="36443"/>
    <cellStyle name="Heading 2 118 2" xfId="36444"/>
    <cellStyle name="Heading 2 119" xfId="36445"/>
    <cellStyle name="Heading 2 119 2" xfId="36446"/>
    <cellStyle name="Heading 2 12" xfId="1257"/>
    <cellStyle name="Heading 2 12 2" xfId="36448"/>
    <cellStyle name="Heading 2 12 3" xfId="36447"/>
    <cellStyle name="Heading 2 120" xfId="36449"/>
    <cellStyle name="Heading 2 120 2" xfId="36450"/>
    <cellStyle name="Heading 2 121" xfId="36451"/>
    <cellStyle name="Heading 2 121 2" xfId="36452"/>
    <cellStyle name="Heading 2 122" xfId="36453"/>
    <cellStyle name="Heading 2 122 2" xfId="36454"/>
    <cellStyle name="Heading 2 123" xfId="36455"/>
    <cellStyle name="Heading 2 123 2" xfId="36456"/>
    <cellStyle name="Heading 2 124" xfId="36457"/>
    <cellStyle name="Heading 2 124 2" xfId="36458"/>
    <cellStyle name="Heading 2 125" xfId="36459"/>
    <cellStyle name="Heading 2 125 2" xfId="36460"/>
    <cellStyle name="Heading 2 126" xfId="36461"/>
    <cellStyle name="Heading 2 126 2" xfId="36462"/>
    <cellStyle name="Heading 2 127" xfId="36463"/>
    <cellStyle name="Heading 2 127 2" xfId="36464"/>
    <cellStyle name="Heading 2 128" xfId="36465"/>
    <cellStyle name="Heading 2 128 2" xfId="36466"/>
    <cellStyle name="Heading 2 129" xfId="36467"/>
    <cellStyle name="Heading 2 129 2" xfId="36468"/>
    <cellStyle name="Heading 2 13" xfId="1232"/>
    <cellStyle name="Heading 2 13 2" xfId="36470"/>
    <cellStyle name="Heading 2 13 3" xfId="36469"/>
    <cellStyle name="Heading 2 130" xfId="36471"/>
    <cellStyle name="Heading 2 130 2" xfId="36472"/>
    <cellStyle name="Heading 2 131" xfId="36473"/>
    <cellStyle name="Heading 2 131 2" xfId="36474"/>
    <cellStyle name="Heading 2 132" xfId="36475"/>
    <cellStyle name="Heading 2 132 2" xfId="36476"/>
    <cellStyle name="Heading 2 133" xfId="36477"/>
    <cellStyle name="Heading 2 133 2" xfId="36478"/>
    <cellStyle name="Heading 2 134" xfId="36479"/>
    <cellStyle name="Heading 2 134 2" xfId="36480"/>
    <cellStyle name="Heading 2 135" xfId="36481"/>
    <cellStyle name="Heading 2 135 2" xfId="36482"/>
    <cellStyle name="Heading 2 136" xfId="36483"/>
    <cellStyle name="Heading 2 136 2" xfId="36484"/>
    <cellStyle name="Heading 2 137" xfId="36485"/>
    <cellStyle name="Heading 2 137 2" xfId="36486"/>
    <cellStyle name="Heading 2 138" xfId="36487"/>
    <cellStyle name="Heading 2 138 2" xfId="36488"/>
    <cellStyle name="Heading 2 139" xfId="36489"/>
    <cellStyle name="Heading 2 139 2" xfId="36490"/>
    <cellStyle name="Heading 2 14" xfId="1231"/>
    <cellStyle name="Heading 2 14 2" xfId="36492"/>
    <cellStyle name="Heading 2 14 3" xfId="36491"/>
    <cellStyle name="Heading 2 140" xfId="36493"/>
    <cellStyle name="Heading 2 140 2" xfId="36494"/>
    <cellStyle name="Heading 2 141" xfId="36495"/>
    <cellStyle name="Heading 2 141 2" xfId="36496"/>
    <cellStyle name="Heading 2 142" xfId="36497"/>
    <cellStyle name="Heading 2 142 2" xfId="36498"/>
    <cellStyle name="Heading 2 143" xfId="36499"/>
    <cellStyle name="Heading 2 143 2" xfId="36500"/>
    <cellStyle name="Heading 2 144" xfId="36501"/>
    <cellStyle name="Heading 2 144 2" xfId="36502"/>
    <cellStyle name="Heading 2 145" xfId="36503"/>
    <cellStyle name="Heading 2 145 2" xfId="36504"/>
    <cellStyle name="Heading 2 146" xfId="36505"/>
    <cellStyle name="Heading 2 146 2" xfId="36506"/>
    <cellStyle name="Heading 2 147" xfId="36507"/>
    <cellStyle name="Heading 2 147 2" xfId="36508"/>
    <cellStyle name="Heading 2 148" xfId="36509"/>
    <cellStyle name="Heading 2 148 2" xfId="36510"/>
    <cellStyle name="Heading 2 149" xfId="36511"/>
    <cellStyle name="Heading 2 149 2" xfId="36512"/>
    <cellStyle name="Heading 2 15" xfId="1234"/>
    <cellStyle name="Heading 2 15 2" xfId="36514"/>
    <cellStyle name="Heading 2 15 3" xfId="36513"/>
    <cellStyle name="Heading 2 150" xfId="36515"/>
    <cellStyle name="Heading 2 150 2" xfId="36516"/>
    <cellStyle name="Heading 2 151" xfId="36517"/>
    <cellStyle name="Heading 2 151 2" xfId="36518"/>
    <cellStyle name="Heading 2 152" xfId="36519"/>
    <cellStyle name="Heading 2 152 2" xfId="36520"/>
    <cellStyle name="Heading 2 153" xfId="36521"/>
    <cellStyle name="Heading 2 153 2" xfId="36522"/>
    <cellStyle name="Heading 2 154" xfId="36523"/>
    <cellStyle name="Heading 2 154 2" xfId="36524"/>
    <cellStyle name="Heading 2 155" xfId="36525"/>
    <cellStyle name="Heading 2 155 2" xfId="36526"/>
    <cellStyle name="Heading 2 156" xfId="36527"/>
    <cellStyle name="Heading 2 156 2" xfId="36528"/>
    <cellStyle name="Heading 2 157" xfId="36529"/>
    <cellStyle name="Heading 2 157 2" xfId="36530"/>
    <cellStyle name="Heading 2 158" xfId="36531"/>
    <cellStyle name="Heading 2 158 2" xfId="36532"/>
    <cellStyle name="Heading 2 159" xfId="36533"/>
    <cellStyle name="Heading 2 159 2" xfId="36534"/>
    <cellStyle name="Heading 2 16" xfId="1227"/>
    <cellStyle name="Heading 2 16 2" xfId="36536"/>
    <cellStyle name="Heading 2 16 3" xfId="36535"/>
    <cellStyle name="Heading 2 160" xfId="36537"/>
    <cellStyle name="Heading 2 160 2" xfId="36538"/>
    <cellStyle name="Heading 2 161" xfId="36539"/>
    <cellStyle name="Heading 2 161 2" xfId="36540"/>
    <cellStyle name="Heading 2 162" xfId="36541"/>
    <cellStyle name="Heading 2 162 2" xfId="36542"/>
    <cellStyle name="Heading 2 163" xfId="36543"/>
    <cellStyle name="Heading 2 163 2" xfId="36544"/>
    <cellStyle name="Heading 2 164" xfId="36545"/>
    <cellStyle name="Heading 2 164 2" xfId="36546"/>
    <cellStyle name="Heading 2 165" xfId="36547"/>
    <cellStyle name="Heading 2 165 2" xfId="36548"/>
    <cellStyle name="Heading 2 166" xfId="36549"/>
    <cellStyle name="Heading 2 166 2" xfId="36550"/>
    <cellStyle name="Heading 2 167" xfId="36551"/>
    <cellStyle name="Heading 2 167 2" xfId="36552"/>
    <cellStyle name="Heading 2 168" xfId="36553"/>
    <cellStyle name="Heading 2 168 2" xfId="36554"/>
    <cellStyle name="Heading 2 169" xfId="36555"/>
    <cellStyle name="Heading 2 169 2" xfId="36556"/>
    <cellStyle name="Heading 2 17" xfId="1224"/>
    <cellStyle name="Heading 2 17 2" xfId="36558"/>
    <cellStyle name="Heading 2 17 3" xfId="36557"/>
    <cellStyle name="Heading 2 170" xfId="36559"/>
    <cellStyle name="Heading 2 170 2" xfId="36560"/>
    <cellStyle name="Heading 2 171" xfId="36561"/>
    <cellStyle name="Heading 2 171 2" xfId="36562"/>
    <cellStyle name="Heading 2 172" xfId="36563"/>
    <cellStyle name="Heading 2 172 2" xfId="36564"/>
    <cellStyle name="Heading 2 173" xfId="36565"/>
    <cellStyle name="Heading 2 173 2" xfId="36566"/>
    <cellStyle name="Heading 2 174" xfId="36567"/>
    <cellStyle name="Heading 2 174 2" xfId="36568"/>
    <cellStyle name="Heading 2 175" xfId="36569"/>
    <cellStyle name="Heading 2 175 2" xfId="36570"/>
    <cellStyle name="Heading 2 176" xfId="36571"/>
    <cellStyle name="Heading 2 176 2" xfId="36572"/>
    <cellStyle name="Heading 2 177" xfId="36573"/>
    <cellStyle name="Heading 2 177 2" xfId="36574"/>
    <cellStyle name="Heading 2 178" xfId="36575"/>
    <cellStyle name="Heading 2 178 2" xfId="36576"/>
    <cellStyle name="Heading 2 179" xfId="36577"/>
    <cellStyle name="Heading 2 179 2" xfId="36578"/>
    <cellStyle name="Heading 2 18" xfId="1218"/>
    <cellStyle name="Heading 2 18 2" xfId="36580"/>
    <cellStyle name="Heading 2 18 3" xfId="36579"/>
    <cellStyle name="Heading 2 180" xfId="36581"/>
    <cellStyle name="Heading 2 180 2" xfId="36582"/>
    <cellStyle name="Heading 2 181" xfId="36583"/>
    <cellStyle name="Heading 2 181 2" xfId="36584"/>
    <cellStyle name="Heading 2 182" xfId="36585"/>
    <cellStyle name="Heading 2 182 2" xfId="36586"/>
    <cellStyle name="Heading 2 183" xfId="36587"/>
    <cellStyle name="Heading 2 183 2" xfId="36588"/>
    <cellStyle name="Heading 2 184" xfId="36589"/>
    <cellStyle name="Heading 2 184 2" xfId="36590"/>
    <cellStyle name="Heading 2 185" xfId="36591"/>
    <cellStyle name="Heading 2 185 2" xfId="36592"/>
    <cellStyle name="Heading 2 186" xfId="36593"/>
    <cellStyle name="Heading 2 186 2" xfId="36594"/>
    <cellStyle name="Heading 2 187" xfId="36595"/>
    <cellStyle name="Heading 2 187 2" xfId="36596"/>
    <cellStyle name="Heading 2 188" xfId="36597"/>
    <cellStyle name="Heading 2 188 2" xfId="36598"/>
    <cellStyle name="Heading 2 189" xfId="36599"/>
    <cellStyle name="Heading 2 189 2" xfId="36600"/>
    <cellStyle name="Heading 2 19" xfId="1213"/>
    <cellStyle name="Heading 2 19 2" xfId="36602"/>
    <cellStyle name="Heading 2 19 3" xfId="36601"/>
    <cellStyle name="Heading 2 190" xfId="36603"/>
    <cellStyle name="Heading 2 190 2" xfId="36604"/>
    <cellStyle name="Heading 2 191" xfId="36605"/>
    <cellStyle name="Heading 2 191 2" xfId="36606"/>
    <cellStyle name="Heading 2 192" xfId="36607"/>
    <cellStyle name="Heading 2 192 2" xfId="36608"/>
    <cellStyle name="Heading 2 193" xfId="36609"/>
    <cellStyle name="Heading 2 194" xfId="36610"/>
    <cellStyle name="Heading 2 195" xfId="36611"/>
    <cellStyle name="Heading 2 196" xfId="36612"/>
    <cellStyle name="Heading 2 197" xfId="36613"/>
    <cellStyle name="Heading 2 198" xfId="36614"/>
    <cellStyle name="Heading 2 199" xfId="36615"/>
    <cellStyle name="Heading 2 2" xfId="240"/>
    <cellStyle name="Heading 2 2 10" xfId="7605"/>
    <cellStyle name="Heading 2 2 11" xfId="7010"/>
    <cellStyle name="Heading 2 2 12" xfId="7029"/>
    <cellStyle name="Heading 2 2 13" xfId="7276"/>
    <cellStyle name="Heading 2 2 14" xfId="7790"/>
    <cellStyle name="Heading 2 2 15" xfId="7746"/>
    <cellStyle name="Heading 2 2 16" xfId="1276"/>
    <cellStyle name="Heading 2 2 17" xfId="14773"/>
    <cellStyle name="Heading 2 2 2" xfId="795"/>
    <cellStyle name="Heading 2 2 2 10" xfId="7471"/>
    <cellStyle name="Heading 2 2 2 11" xfId="6893"/>
    <cellStyle name="Heading 2 2 2 12" xfId="7658"/>
    <cellStyle name="Heading 2 2 2 13" xfId="6802"/>
    <cellStyle name="Heading 2 2 2 14" xfId="7364"/>
    <cellStyle name="Heading 2 2 2 15" xfId="934"/>
    <cellStyle name="Heading 2 2 2 16" xfId="11827"/>
    <cellStyle name="Heading 2 2 2 2" xfId="1049"/>
    <cellStyle name="Heading 2 2 2 2 2" xfId="2247"/>
    <cellStyle name="Heading 2 2 2 2 3" xfId="2483"/>
    <cellStyle name="Heading 2 2 2 2 4" xfId="2810"/>
    <cellStyle name="Heading 2 2 2 2 5" xfId="3923"/>
    <cellStyle name="Heading 2 2 2 2 6" xfId="4397"/>
    <cellStyle name="Heading 2 2 2 2 7" xfId="5291"/>
    <cellStyle name="Heading 2 2 2 3" xfId="1830"/>
    <cellStyle name="Heading 2 2 2 3 2" xfId="2261"/>
    <cellStyle name="Heading 2 2 2 3 3" xfId="2497"/>
    <cellStyle name="Heading 2 2 2 3 4" xfId="2824"/>
    <cellStyle name="Heading 2 2 2 3 5" xfId="3939"/>
    <cellStyle name="Heading 2 2 2 3 6" xfId="4506"/>
    <cellStyle name="Heading 2 2 2 3 7" xfId="5378"/>
    <cellStyle name="Heading 2 2 2 4" xfId="1854"/>
    <cellStyle name="Heading 2 2 2 4 2" xfId="2281"/>
    <cellStyle name="Heading 2 2 2 4 3" xfId="2517"/>
    <cellStyle name="Heading 2 2 2 4 4" xfId="2844"/>
    <cellStyle name="Heading 2 2 2 4 5" xfId="3962"/>
    <cellStyle name="Heading 2 2 2 4 6" xfId="3388"/>
    <cellStyle name="Heading 2 2 2 4 7" xfId="4030"/>
    <cellStyle name="Heading 2 2 2 5" xfId="6761"/>
    <cellStyle name="Heading 2 2 2 6" xfId="6819"/>
    <cellStyle name="Heading 2 2 2 7" xfId="7074"/>
    <cellStyle name="Heading 2 2 2 8" xfId="6991"/>
    <cellStyle name="Heading 2 2 2 9" xfId="7417"/>
    <cellStyle name="Heading 2 2 3" xfId="1632"/>
    <cellStyle name="Heading 2 2 3 2" xfId="1900"/>
    <cellStyle name="Heading 2 2 3 2 2" xfId="2324"/>
    <cellStyle name="Heading 2 2 3 2 3" xfId="2556"/>
    <cellStyle name="Heading 2 2 3 2 4" xfId="2883"/>
    <cellStyle name="Heading 2 2 3 2 5" xfId="4005"/>
    <cellStyle name="Heading 2 2 3 2 6" xfId="3830"/>
    <cellStyle name="Heading 2 2 3 2 7" xfId="4425"/>
    <cellStyle name="Heading 2 2 3 3" xfId="1944"/>
    <cellStyle name="Heading 2 2 3 3 2" xfId="2366"/>
    <cellStyle name="Heading 2 2 3 3 3" xfId="2597"/>
    <cellStyle name="Heading 2 2 3 3 4" xfId="2924"/>
    <cellStyle name="Heading 2 2 3 3 5" xfId="4049"/>
    <cellStyle name="Heading 2 2 3 3 6" xfId="4507"/>
    <cellStyle name="Heading 2 2 3 3 7" xfId="5379"/>
    <cellStyle name="Heading 2 2 3 4" xfId="1983"/>
    <cellStyle name="Heading 2 2 3 4 2" xfId="2404"/>
    <cellStyle name="Heading 2 2 3 4 3" xfId="2635"/>
    <cellStyle name="Heading 2 2 3 4 4" xfId="2962"/>
    <cellStyle name="Heading 2 2 3 4 5" xfId="4087"/>
    <cellStyle name="Heading 2 2 3 4 6" xfId="4805"/>
    <cellStyle name="Heading 2 2 3 4 7" xfId="5633"/>
    <cellStyle name="Heading 2 2 4" xfId="1676"/>
    <cellStyle name="Heading 2 2 4 2" xfId="1922"/>
    <cellStyle name="Heading 2 2 4 2 2" xfId="2345"/>
    <cellStyle name="Heading 2 2 4 2 3" xfId="2577"/>
    <cellStyle name="Heading 2 2 4 2 4" xfId="2904"/>
    <cellStyle name="Heading 2 2 4 2 5" xfId="4027"/>
    <cellStyle name="Heading 2 2 4 2 6" xfId="4443"/>
    <cellStyle name="Heading 2 2 4 2 7" xfId="5321"/>
    <cellStyle name="Heading 2 2 4 3" xfId="1965"/>
    <cellStyle name="Heading 2 2 4 3 2" xfId="2387"/>
    <cellStyle name="Heading 2 2 4 3 3" xfId="2618"/>
    <cellStyle name="Heading 2 2 4 3 4" xfId="2945"/>
    <cellStyle name="Heading 2 2 4 3 5" xfId="4070"/>
    <cellStyle name="Heading 2 2 4 3 6" xfId="3385"/>
    <cellStyle name="Heading 2 2 4 3 7" xfId="4542"/>
    <cellStyle name="Heading 2 2 4 4" xfId="2000"/>
    <cellStyle name="Heading 2 2 4 4 2" xfId="2421"/>
    <cellStyle name="Heading 2 2 4 4 3" xfId="2652"/>
    <cellStyle name="Heading 2 2 4 4 4" xfId="2979"/>
    <cellStyle name="Heading 2 2 4 4 5" xfId="4104"/>
    <cellStyle name="Heading 2 2 4 4 6" xfId="3767"/>
    <cellStyle name="Heading 2 2 4 4 7" xfId="3791"/>
    <cellStyle name="Heading 2 2 5" xfId="1656"/>
    <cellStyle name="Heading 2 2 6" xfId="6669"/>
    <cellStyle name="Heading 2 2 7" xfId="7213"/>
    <cellStyle name="Heading 2 2 8" xfId="7154"/>
    <cellStyle name="Heading 2 2 9" xfId="7290"/>
    <cellStyle name="Heading 2 20" xfId="988"/>
    <cellStyle name="Heading 2 20 2" xfId="36617"/>
    <cellStyle name="Heading 2 20 3" xfId="36616"/>
    <cellStyle name="Heading 2 200" xfId="36618"/>
    <cellStyle name="Heading 2 201" xfId="36619"/>
    <cellStyle name="Heading 2 202" xfId="36620"/>
    <cellStyle name="Heading 2 203" xfId="36621"/>
    <cellStyle name="Heading 2 204" xfId="36622"/>
    <cellStyle name="Heading 2 205" xfId="36623"/>
    <cellStyle name="Heading 2 206" xfId="36624"/>
    <cellStyle name="Heading 2 207" xfId="36625"/>
    <cellStyle name="Heading 2 208" xfId="36626"/>
    <cellStyle name="Heading 2 209" xfId="36627"/>
    <cellStyle name="Heading 2 21" xfId="1215"/>
    <cellStyle name="Heading 2 21 2" xfId="36629"/>
    <cellStyle name="Heading 2 21 3" xfId="36628"/>
    <cellStyle name="Heading 2 210" xfId="36630"/>
    <cellStyle name="Heading 2 211" xfId="36631"/>
    <cellStyle name="Heading 2 212" xfId="36632"/>
    <cellStyle name="Heading 2 213" xfId="36633"/>
    <cellStyle name="Heading 2 214" xfId="36634"/>
    <cellStyle name="Heading 2 215" xfId="36635"/>
    <cellStyle name="Heading 2 216" xfId="36636"/>
    <cellStyle name="Heading 2 217" xfId="36637"/>
    <cellStyle name="Heading 2 218" xfId="36638"/>
    <cellStyle name="Heading 2 219" xfId="36639"/>
    <cellStyle name="Heading 2 22" xfId="1211"/>
    <cellStyle name="Heading 2 22 2" xfId="36641"/>
    <cellStyle name="Heading 2 22 3" xfId="36640"/>
    <cellStyle name="Heading 2 220" xfId="36642"/>
    <cellStyle name="Heading 2 221" xfId="36643"/>
    <cellStyle name="Heading 2 222" xfId="36644"/>
    <cellStyle name="Heading 2 223" xfId="36645"/>
    <cellStyle name="Heading 2 224" xfId="36646"/>
    <cellStyle name="Heading 2 225" xfId="36647"/>
    <cellStyle name="Heading 2 226" xfId="36648"/>
    <cellStyle name="Heading 2 227" xfId="36649"/>
    <cellStyle name="Heading 2 228" xfId="36650"/>
    <cellStyle name="Heading 2 229" xfId="36651"/>
    <cellStyle name="Heading 2 23" xfId="1202"/>
    <cellStyle name="Heading 2 23 2" xfId="36653"/>
    <cellStyle name="Heading 2 23 3" xfId="36652"/>
    <cellStyle name="Heading 2 230" xfId="36654"/>
    <cellStyle name="Heading 2 231" xfId="36655"/>
    <cellStyle name="Heading 2 232" xfId="36656"/>
    <cellStyle name="Heading 2 233" xfId="36657"/>
    <cellStyle name="Heading 2 234" xfId="36658"/>
    <cellStyle name="Heading 2 235" xfId="36659"/>
    <cellStyle name="Heading 2 236" xfId="36660"/>
    <cellStyle name="Heading 2 237" xfId="36661"/>
    <cellStyle name="Heading 2 238" xfId="36662"/>
    <cellStyle name="Heading 2 239" xfId="36663"/>
    <cellStyle name="Heading 2 24" xfId="1193"/>
    <cellStyle name="Heading 2 24 2" xfId="36665"/>
    <cellStyle name="Heading 2 24 3" xfId="36664"/>
    <cellStyle name="Heading 2 240" xfId="36666"/>
    <cellStyle name="Heading 2 241" xfId="36667"/>
    <cellStyle name="Heading 2 242" xfId="36668"/>
    <cellStyle name="Heading 2 243" xfId="36669"/>
    <cellStyle name="Heading 2 244" xfId="36670"/>
    <cellStyle name="Heading 2 245" xfId="36671"/>
    <cellStyle name="Heading 2 246" xfId="36672"/>
    <cellStyle name="Heading 2 247" xfId="36673"/>
    <cellStyle name="Heading 2 248" xfId="36674"/>
    <cellStyle name="Heading 2 249" xfId="36675"/>
    <cellStyle name="Heading 2 25" xfId="1190"/>
    <cellStyle name="Heading 2 25 2" xfId="36677"/>
    <cellStyle name="Heading 2 25 3" xfId="36676"/>
    <cellStyle name="Heading 2 250" xfId="36678"/>
    <cellStyle name="Heading 2 251" xfId="36679"/>
    <cellStyle name="Heading 2 252" xfId="36680"/>
    <cellStyle name="Heading 2 253" xfId="36681"/>
    <cellStyle name="Heading 2 254" xfId="36682"/>
    <cellStyle name="Heading 2 255" xfId="36683"/>
    <cellStyle name="Heading 2 256" xfId="36684"/>
    <cellStyle name="Heading 2 257" xfId="36685"/>
    <cellStyle name="Heading 2 26" xfId="872"/>
    <cellStyle name="Heading 2 26 2" xfId="36687"/>
    <cellStyle name="Heading 2 26 3" xfId="36686"/>
    <cellStyle name="Heading 2 27" xfId="6668"/>
    <cellStyle name="Heading 2 27 2" xfId="36689"/>
    <cellStyle name="Heading 2 27 3" xfId="36688"/>
    <cellStyle name="Heading 2 28" xfId="7335"/>
    <cellStyle name="Heading 2 28 2" xfId="36691"/>
    <cellStyle name="Heading 2 28 3" xfId="36690"/>
    <cellStyle name="Heading 2 29" xfId="7530"/>
    <cellStyle name="Heading 2 29 2" xfId="36693"/>
    <cellStyle name="Heading 2 29 3" xfId="36692"/>
    <cellStyle name="Heading 2 3" xfId="241"/>
    <cellStyle name="Heading 2 3 10" xfId="7322"/>
    <cellStyle name="Heading 2 3 11" xfId="6961"/>
    <cellStyle name="Heading 2 3 12" xfId="7614"/>
    <cellStyle name="Heading 2 3 13" xfId="11773"/>
    <cellStyle name="Heading 2 3 14" xfId="15130"/>
    <cellStyle name="Heading 2 3 15" xfId="36694"/>
    <cellStyle name="Heading 2 3 2" xfId="950"/>
    <cellStyle name="Heading 2 3 2 2" xfId="36695"/>
    <cellStyle name="Heading 2 3 3" xfId="6670"/>
    <cellStyle name="Heading 2 3 4" xfId="7294"/>
    <cellStyle name="Heading 2 3 5" xfId="7401"/>
    <cellStyle name="Heading 2 3 6" xfId="6693"/>
    <cellStyle name="Heading 2 3 7" xfId="6754"/>
    <cellStyle name="Heading 2 3 8" xfId="7674"/>
    <cellStyle name="Heading 2 3 9" xfId="7437"/>
    <cellStyle name="Heading 2 30" xfId="6734"/>
    <cellStyle name="Heading 2 30 2" xfId="36697"/>
    <cellStyle name="Heading 2 30 3" xfId="36696"/>
    <cellStyle name="Heading 2 31" xfId="7047"/>
    <cellStyle name="Heading 2 31 2" xfId="36699"/>
    <cellStyle name="Heading 2 31 3" xfId="36698"/>
    <cellStyle name="Heading 2 32" xfId="7302"/>
    <cellStyle name="Heading 2 32 2" xfId="36701"/>
    <cellStyle name="Heading 2 32 3" xfId="36700"/>
    <cellStyle name="Heading 2 33" xfId="6714"/>
    <cellStyle name="Heading 2 33 2" xfId="36703"/>
    <cellStyle name="Heading 2 33 3" xfId="36702"/>
    <cellStyle name="Heading 2 34" xfId="7529"/>
    <cellStyle name="Heading 2 34 2" xfId="36705"/>
    <cellStyle name="Heading 2 34 3" xfId="36704"/>
    <cellStyle name="Heading 2 35" xfId="7699"/>
    <cellStyle name="Heading 2 35 2" xfId="36707"/>
    <cellStyle name="Heading 2 35 3" xfId="36706"/>
    <cellStyle name="Heading 2 36" xfId="7252"/>
    <cellStyle name="Heading 2 36 2" xfId="36709"/>
    <cellStyle name="Heading 2 36 3" xfId="36708"/>
    <cellStyle name="Heading 2 37" xfId="36710"/>
    <cellStyle name="Heading 2 37 2" xfId="36711"/>
    <cellStyle name="Heading 2 38" xfId="36712"/>
    <cellStyle name="Heading 2 38 2" xfId="36713"/>
    <cellStyle name="Heading 2 39" xfId="36714"/>
    <cellStyle name="Heading 2 39 2" xfId="36715"/>
    <cellStyle name="Heading 2 4" xfId="37"/>
    <cellStyle name="Heading 2 4 10" xfId="3405"/>
    <cellStyle name="Heading 2 4 11" xfId="3580"/>
    <cellStyle name="Heading 2 4 12" xfId="4407"/>
    <cellStyle name="Heading 2 4 13" xfId="1263"/>
    <cellStyle name="Heading 2 4 14" xfId="15131"/>
    <cellStyle name="Heading 2 4 2" xfId="1088"/>
    <cellStyle name="Heading 2 4 2 2" xfId="36716"/>
    <cellStyle name="Heading 2 4 3" xfId="1025"/>
    <cellStyle name="Heading 2 4 4" xfId="1763"/>
    <cellStyle name="Heading 2 4 5" xfId="1872"/>
    <cellStyle name="Heading 2 4 6" xfId="1748"/>
    <cellStyle name="Heading 2 4 7" xfId="2034"/>
    <cellStyle name="Heading 2 4 8" xfId="2068"/>
    <cellStyle name="Heading 2 4 9" xfId="2686"/>
    <cellStyle name="Heading 2 40" xfId="36717"/>
    <cellStyle name="Heading 2 40 2" xfId="36718"/>
    <cellStyle name="Heading 2 41" xfId="36719"/>
    <cellStyle name="Heading 2 41 2" xfId="36720"/>
    <cellStyle name="Heading 2 42" xfId="36721"/>
    <cellStyle name="Heading 2 42 2" xfId="36722"/>
    <cellStyle name="Heading 2 43" xfId="36723"/>
    <cellStyle name="Heading 2 43 2" xfId="36724"/>
    <cellStyle name="Heading 2 44" xfId="36725"/>
    <cellStyle name="Heading 2 44 2" xfId="36726"/>
    <cellStyle name="Heading 2 45" xfId="36727"/>
    <cellStyle name="Heading 2 45 2" xfId="36728"/>
    <cellStyle name="Heading 2 46" xfId="36729"/>
    <cellStyle name="Heading 2 46 2" xfId="36730"/>
    <cellStyle name="Heading 2 47" xfId="36731"/>
    <cellStyle name="Heading 2 47 2" xfId="36732"/>
    <cellStyle name="Heading 2 48" xfId="36733"/>
    <cellStyle name="Heading 2 48 2" xfId="36734"/>
    <cellStyle name="Heading 2 49" xfId="36735"/>
    <cellStyle name="Heading 2 49 2" xfId="36736"/>
    <cellStyle name="Heading 2 5" xfId="874"/>
    <cellStyle name="Heading 2 5 2" xfId="1065"/>
    <cellStyle name="Heading 2 5 2 2" xfId="36738"/>
    <cellStyle name="Heading 2 5 3" xfId="36737"/>
    <cellStyle name="Heading 2 50" xfId="36739"/>
    <cellStyle name="Heading 2 50 2" xfId="36740"/>
    <cellStyle name="Heading 2 51" xfId="36741"/>
    <cellStyle name="Heading 2 51 2" xfId="36742"/>
    <cellStyle name="Heading 2 52" xfId="36743"/>
    <cellStyle name="Heading 2 52 2" xfId="36744"/>
    <cellStyle name="Heading 2 53" xfId="36745"/>
    <cellStyle name="Heading 2 53 2" xfId="36746"/>
    <cellStyle name="Heading 2 54" xfId="36747"/>
    <cellStyle name="Heading 2 54 2" xfId="36748"/>
    <cellStyle name="Heading 2 55" xfId="36749"/>
    <cellStyle name="Heading 2 55 2" xfId="36750"/>
    <cellStyle name="Heading 2 56" xfId="36751"/>
    <cellStyle name="Heading 2 56 2" xfId="36752"/>
    <cellStyle name="Heading 2 57" xfId="36753"/>
    <cellStyle name="Heading 2 57 2" xfId="36754"/>
    <cellStyle name="Heading 2 58" xfId="36755"/>
    <cellStyle name="Heading 2 58 2" xfId="36756"/>
    <cellStyle name="Heading 2 59" xfId="36757"/>
    <cellStyle name="Heading 2 59 2" xfId="36758"/>
    <cellStyle name="Heading 2 6" xfId="1251"/>
    <cellStyle name="Heading 2 6 2" xfId="36760"/>
    <cellStyle name="Heading 2 6 3" xfId="36759"/>
    <cellStyle name="Heading 2 60" xfId="36761"/>
    <cellStyle name="Heading 2 60 2" xfId="36762"/>
    <cellStyle name="Heading 2 61" xfId="36763"/>
    <cellStyle name="Heading 2 61 2" xfId="36764"/>
    <cellStyle name="Heading 2 62" xfId="36765"/>
    <cellStyle name="Heading 2 62 2" xfId="36766"/>
    <cellStyle name="Heading 2 63" xfId="36767"/>
    <cellStyle name="Heading 2 63 2" xfId="36768"/>
    <cellStyle name="Heading 2 64" xfId="36769"/>
    <cellStyle name="Heading 2 64 2" xfId="36770"/>
    <cellStyle name="Heading 2 65" xfId="36771"/>
    <cellStyle name="Heading 2 65 2" xfId="36772"/>
    <cellStyle name="Heading 2 66" xfId="36773"/>
    <cellStyle name="Heading 2 66 2" xfId="36774"/>
    <cellStyle name="Heading 2 67" xfId="36775"/>
    <cellStyle name="Heading 2 67 2" xfId="36776"/>
    <cellStyle name="Heading 2 68" xfId="36777"/>
    <cellStyle name="Heading 2 68 2" xfId="36778"/>
    <cellStyle name="Heading 2 69" xfId="36779"/>
    <cellStyle name="Heading 2 69 2" xfId="36780"/>
    <cellStyle name="Heading 2 7" xfId="1250"/>
    <cellStyle name="Heading 2 7 2" xfId="36782"/>
    <cellStyle name="Heading 2 7 3" xfId="36781"/>
    <cellStyle name="Heading 2 70" xfId="36783"/>
    <cellStyle name="Heading 2 70 2" xfId="36784"/>
    <cellStyle name="Heading 2 71" xfId="36785"/>
    <cellStyle name="Heading 2 71 2" xfId="36786"/>
    <cellStyle name="Heading 2 72" xfId="36787"/>
    <cellStyle name="Heading 2 72 2" xfId="36788"/>
    <cellStyle name="Heading 2 73" xfId="36789"/>
    <cellStyle name="Heading 2 73 2" xfId="36790"/>
    <cellStyle name="Heading 2 74" xfId="36791"/>
    <cellStyle name="Heading 2 74 2" xfId="36792"/>
    <cellStyle name="Heading 2 75" xfId="36793"/>
    <cellStyle name="Heading 2 75 2" xfId="36794"/>
    <cellStyle name="Heading 2 76" xfId="36795"/>
    <cellStyle name="Heading 2 76 2" xfId="36796"/>
    <cellStyle name="Heading 2 77" xfId="36797"/>
    <cellStyle name="Heading 2 77 2" xfId="36798"/>
    <cellStyle name="Heading 2 78" xfId="36799"/>
    <cellStyle name="Heading 2 78 2" xfId="36800"/>
    <cellStyle name="Heading 2 79" xfId="36801"/>
    <cellStyle name="Heading 2 79 2" xfId="36802"/>
    <cellStyle name="Heading 2 8" xfId="1253"/>
    <cellStyle name="Heading 2 8 2" xfId="15132"/>
    <cellStyle name="Heading 2 8 2 2" xfId="36804"/>
    <cellStyle name="Heading 2 8 3" xfId="36803"/>
    <cellStyle name="Heading 2 80" xfId="36805"/>
    <cellStyle name="Heading 2 80 2" xfId="36806"/>
    <cellStyle name="Heading 2 81" xfId="36807"/>
    <cellStyle name="Heading 2 81 2" xfId="36808"/>
    <cellStyle name="Heading 2 82" xfId="36809"/>
    <cellStyle name="Heading 2 82 2" xfId="36810"/>
    <cellStyle name="Heading 2 83" xfId="36811"/>
    <cellStyle name="Heading 2 83 2" xfId="36812"/>
    <cellStyle name="Heading 2 84" xfId="36813"/>
    <cellStyle name="Heading 2 84 2" xfId="36814"/>
    <cellStyle name="Heading 2 85" xfId="36815"/>
    <cellStyle name="Heading 2 85 2" xfId="36816"/>
    <cellStyle name="Heading 2 86" xfId="36817"/>
    <cellStyle name="Heading 2 86 2" xfId="36818"/>
    <cellStyle name="Heading 2 87" xfId="36819"/>
    <cellStyle name="Heading 2 87 2" xfId="36820"/>
    <cellStyle name="Heading 2 88" xfId="36821"/>
    <cellStyle name="Heading 2 88 2" xfId="36822"/>
    <cellStyle name="Heading 2 89" xfId="36823"/>
    <cellStyle name="Heading 2 89 2" xfId="36824"/>
    <cellStyle name="Heading 2 9" xfId="1248"/>
    <cellStyle name="Heading 2 9 2" xfId="15133"/>
    <cellStyle name="Heading 2 9 2 2" xfId="36826"/>
    <cellStyle name="Heading 2 9 3" xfId="36825"/>
    <cellStyle name="Heading 2 90" xfId="36827"/>
    <cellStyle name="Heading 2 90 2" xfId="36828"/>
    <cellStyle name="Heading 2 91" xfId="36829"/>
    <cellStyle name="Heading 2 91 2" xfId="36830"/>
    <cellStyle name="Heading 2 92" xfId="36831"/>
    <cellStyle name="Heading 2 92 2" xfId="36832"/>
    <cellStyle name="Heading 2 93" xfId="36833"/>
    <cellStyle name="Heading 2 93 2" xfId="36834"/>
    <cellStyle name="Heading 2 94" xfId="36835"/>
    <cellStyle name="Heading 2 94 2" xfId="36836"/>
    <cellStyle name="Heading 2 95" xfId="36837"/>
    <cellStyle name="Heading 2 95 2" xfId="36838"/>
    <cellStyle name="Heading 2 96" xfId="36839"/>
    <cellStyle name="Heading 2 96 2" xfId="36840"/>
    <cellStyle name="Heading 2 97" xfId="36841"/>
    <cellStyle name="Heading 2 97 2" xfId="36842"/>
    <cellStyle name="Heading 2 98" xfId="36843"/>
    <cellStyle name="Heading 2 98 2" xfId="36844"/>
    <cellStyle name="Heading 2 99" xfId="36845"/>
    <cellStyle name="Heading 2 99 2" xfId="36846"/>
    <cellStyle name="Heading 3 10" xfId="7569"/>
    <cellStyle name="Heading 3 10 2" xfId="36848"/>
    <cellStyle name="Heading 3 10 3" xfId="36847"/>
    <cellStyle name="Heading 3 100" xfId="36849"/>
    <cellStyle name="Heading 3 100 2" xfId="36850"/>
    <cellStyle name="Heading 3 101" xfId="36851"/>
    <cellStyle name="Heading 3 101 2" xfId="36852"/>
    <cellStyle name="Heading 3 102" xfId="36853"/>
    <cellStyle name="Heading 3 102 2" xfId="36854"/>
    <cellStyle name="Heading 3 103" xfId="36855"/>
    <cellStyle name="Heading 3 103 2" xfId="36856"/>
    <cellStyle name="Heading 3 104" xfId="36857"/>
    <cellStyle name="Heading 3 104 2" xfId="36858"/>
    <cellStyle name="Heading 3 105" xfId="36859"/>
    <cellStyle name="Heading 3 105 2" xfId="36860"/>
    <cellStyle name="Heading 3 106" xfId="36861"/>
    <cellStyle name="Heading 3 106 2" xfId="36862"/>
    <cellStyle name="Heading 3 107" xfId="36863"/>
    <cellStyle name="Heading 3 107 2" xfId="36864"/>
    <cellStyle name="Heading 3 108" xfId="36865"/>
    <cellStyle name="Heading 3 108 2" xfId="36866"/>
    <cellStyle name="Heading 3 109" xfId="36867"/>
    <cellStyle name="Heading 3 109 2" xfId="36868"/>
    <cellStyle name="Heading 3 11" xfId="7225"/>
    <cellStyle name="Heading 3 11 2" xfId="36870"/>
    <cellStyle name="Heading 3 11 3" xfId="36869"/>
    <cellStyle name="Heading 3 110" xfId="36871"/>
    <cellStyle name="Heading 3 110 2" xfId="36872"/>
    <cellStyle name="Heading 3 111" xfId="36873"/>
    <cellStyle name="Heading 3 111 2" xfId="36874"/>
    <cellStyle name="Heading 3 112" xfId="36875"/>
    <cellStyle name="Heading 3 112 2" xfId="36876"/>
    <cellStyle name="Heading 3 113" xfId="36877"/>
    <cellStyle name="Heading 3 113 2" xfId="36878"/>
    <cellStyle name="Heading 3 114" xfId="36879"/>
    <cellStyle name="Heading 3 114 2" xfId="36880"/>
    <cellStyle name="Heading 3 115" xfId="36881"/>
    <cellStyle name="Heading 3 115 2" xfId="36882"/>
    <cellStyle name="Heading 3 116" xfId="36883"/>
    <cellStyle name="Heading 3 116 2" xfId="36884"/>
    <cellStyle name="Heading 3 117" xfId="36885"/>
    <cellStyle name="Heading 3 117 2" xfId="36886"/>
    <cellStyle name="Heading 3 118" xfId="36887"/>
    <cellStyle name="Heading 3 118 2" xfId="36888"/>
    <cellStyle name="Heading 3 119" xfId="36889"/>
    <cellStyle name="Heading 3 119 2" xfId="36890"/>
    <cellStyle name="Heading 3 12" xfId="7575"/>
    <cellStyle name="Heading 3 12 2" xfId="36892"/>
    <cellStyle name="Heading 3 12 3" xfId="36891"/>
    <cellStyle name="Heading 3 120" xfId="36893"/>
    <cellStyle name="Heading 3 120 2" xfId="36894"/>
    <cellStyle name="Heading 3 121" xfId="36895"/>
    <cellStyle name="Heading 3 121 2" xfId="36896"/>
    <cellStyle name="Heading 3 122" xfId="36897"/>
    <cellStyle name="Heading 3 122 2" xfId="36898"/>
    <cellStyle name="Heading 3 123" xfId="36899"/>
    <cellStyle name="Heading 3 123 2" xfId="36900"/>
    <cellStyle name="Heading 3 124" xfId="36901"/>
    <cellStyle name="Heading 3 124 2" xfId="36902"/>
    <cellStyle name="Heading 3 125" xfId="36903"/>
    <cellStyle name="Heading 3 125 2" xfId="36904"/>
    <cellStyle name="Heading 3 126" xfId="36905"/>
    <cellStyle name="Heading 3 126 2" xfId="36906"/>
    <cellStyle name="Heading 3 127" xfId="36907"/>
    <cellStyle name="Heading 3 127 2" xfId="36908"/>
    <cellStyle name="Heading 3 128" xfId="36909"/>
    <cellStyle name="Heading 3 128 2" xfId="36910"/>
    <cellStyle name="Heading 3 129" xfId="36911"/>
    <cellStyle name="Heading 3 129 2" xfId="36912"/>
    <cellStyle name="Heading 3 13" xfId="1813"/>
    <cellStyle name="Heading 3 13 2" xfId="36914"/>
    <cellStyle name="Heading 3 13 3" xfId="36913"/>
    <cellStyle name="Heading 3 130" xfId="36915"/>
    <cellStyle name="Heading 3 130 2" xfId="36916"/>
    <cellStyle name="Heading 3 131" xfId="36917"/>
    <cellStyle name="Heading 3 131 2" xfId="36918"/>
    <cellStyle name="Heading 3 132" xfId="36919"/>
    <cellStyle name="Heading 3 132 2" xfId="36920"/>
    <cellStyle name="Heading 3 133" xfId="36921"/>
    <cellStyle name="Heading 3 133 2" xfId="36922"/>
    <cellStyle name="Heading 3 134" xfId="36923"/>
    <cellStyle name="Heading 3 134 2" xfId="36924"/>
    <cellStyle name="Heading 3 135" xfId="36925"/>
    <cellStyle name="Heading 3 135 2" xfId="36926"/>
    <cellStyle name="Heading 3 136" xfId="36927"/>
    <cellStyle name="Heading 3 136 2" xfId="36928"/>
    <cellStyle name="Heading 3 137" xfId="36929"/>
    <cellStyle name="Heading 3 137 2" xfId="36930"/>
    <cellStyle name="Heading 3 138" xfId="36931"/>
    <cellStyle name="Heading 3 138 2" xfId="36932"/>
    <cellStyle name="Heading 3 139" xfId="36933"/>
    <cellStyle name="Heading 3 139 2" xfId="36934"/>
    <cellStyle name="Heading 3 14" xfId="36935"/>
    <cellStyle name="Heading 3 14 2" xfId="36936"/>
    <cellStyle name="Heading 3 140" xfId="36937"/>
    <cellStyle name="Heading 3 140 2" xfId="36938"/>
    <cellStyle name="Heading 3 141" xfId="36939"/>
    <cellStyle name="Heading 3 141 2" xfId="36940"/>
    <cellStyle name="Heading 3 142" xfId="36941"/>
    <cellStyle name="Heading 3 142 2" xfId="36942"/>
    <cellStyle name="Heading 3 143" xfId="36943"/>
    <cellStyle name="Heading 3 143 2" xfId="36944"/>
    <cellStyle name="Heading 3 144" xfId="36945"/>
    <cellStyle name="Heading 3 144 2" xfId="36946"/>
    <cellStyle name="Heading 3 145" xfId="36947"/>
    <cellStyle name="Heading 3 145 2" xfId="36948"/>
    <cellStyle name="Heading 3 146" xfId="36949"/>
    <cellStyle name="Heading 3 146 2" xfId="36950"/>
    <cellStyle name="Heading 3 147" xfId="36951"/>
    <cellStyle name="Heading 3 147 2" xfId="36952"/>
    <cellStyle name="Heading 3 148" xfId="36953"/>
    <cellStyle name="Heading 3 148 2" xfId="36954"/>
    <cellStyle name="Heading 3 149" xfId="36955"/>
    <cellStyle name="Heading 3 149 2" xfId="36956"/>
    <cellStyle name="Heading 3 15" xfId="36957"/>
    <cellStyle name="Heading 3 15 2" xfId="36958"/>
    <cellStyle name="Heading 3 150" xfId="36959"/>
    <cellStyle name="Heading 3 150 2" xfId="36960"/>
    <cellStyle name="Heading 3 151" xfId="36961"/>
    <cellStyle name="Heading 3 151 2" xfId="36962"/>
    <cellStyle name="Heading 3 152" xfId="36963"/>
    <cellStyle name="Heading 3 152 2" xfId="36964"/>
    <cellStyle name="Heading 3 153" xfId="36965"/>
    <cellStyle name="Heading 3 153 2" xfId="36966"/>
    <cellStyle name="Heading 3 154" xfId="36967"/>
    <cellStyle name="Heading 3 154 2" xfId="36968"/>
    <cellStyle name="Heading 3 155" xfId="36969"/>
    <cellStyle name="Heading 3 155 2" xfId="36970"/>
    <cellStyle name="Heading 3 156" xfId="36971"/>
    <cellStyle name="Heading 3 156 2" xfId="36972"/>
    <cellStyle name="Heading 3 157" xfId="36973"/>
    <cellStyle name="Heading 3 157 2" xfId="36974"/>
    <cellStyle name="Heading 3 158" xfId="36975"/>
    <cellStyle name="Heading 3 158 2" xfId="36976"/>
    <cellStyle name="Heading 3 159" xfId="36977"/>
    <cellStyle name="Heading 3 159 2" xfId="36978"/>
    <cellStyle name="Heading 3 16" xfId="36979"/>
    <cellStyle name="Heading 3 16 2" xfId="36980"/>
    <cellStyle name="Heading 3 160" xfId="36981"/>
    <cellStyle name="Heading 3 160 2" xfId="36982"/>
    <cellStyle name="Heading 3 161" xfId="36983"/>
    <cellStyle name="Heading 3 161 2" xfId="36984"/>
    <cellStyle name="Heading 3 162" xfId="36985"/>
    <cellStyle name="Heading 3 162 2" xfId="36986"/>
    <cellStyle name="Heading 3 163" xfId="36987"/>
    <cellStyle name="Heading 3 163 2" xfId="36988"/>
    <cellStyle name="Heading 3 164" xfId="36989"/>
    <cellStyle name="Heading 3 164 2" xfId="36990"/>
    <cellStyle name="Heading 3 165" xfId="36991"/>
    <cellStyle name="Heading 3 165 2" xfId="36992"/>
    <cellStyle name="Heading 3 166" xfId="36993"/>
    <cellStyle name="Heading 3 166 2" xfId="36994"/>
    <cellStyle name="Heading 3 167" xfId="36995"/>
    <cellStyle name="Heading 3 167 2" xfId="36996"/>
    <cellStyle name="Heading 3 168" xfId="36997"/>
    <cellStyle name="Heading 3 168 2" xfId="36998"/>
    <cellStyle name="Heading 3 169" xfId="36999"/>
    <cellStyle name="Heading 3 169 2" xfId="37000"/>
    <cellStyle name="Heading 3 17" xfId="37001"/>
    <cellStyle name="Heading 3 17 2" xfId="37002"/>
    <cellStyle name="Heading 3 170" xfId="37003"/>
    <cellStyle name="Heading 3 170 2" xfId="37004"/>
    <cellStyle name="Heading 3 171" xfId="37005"/>
    <cellStyle name="Heading 3 171 2" xfId="37006"/>
    <cellStyle name="Heading 3 172" xfId="37007"/>
    <cellStyle name="Heading 3 172 2" xfId="37008"/>
    <cellStyle name="Heading 3 173" xfId="37009"/>
    <cellStyle name="Heading 3 173 2" xfId="37010"/>
    <cellStyle name="Heading 3 174" xfId="37011"/>
    <cellStyle name="Heading 3 174 2" xfId="37012"/>
    <cellStyle name="Heading 3 175" xfId="37013"/>
    <cellStyle name="Heading 3 175 2" xfId="37014"/>
    <cellStyle name="Heading 3 176" xfId="37015"/>
    <cellStyle name="Heading 3 176 2" xfId="37016"/>
    <cellStyle name="Heading 3 177" xfId="37017"/>
    <cellStyle name="Heading 3 177 2" xfId="37018"/>
    <cellStyle name="Heading 3 178" xfId="37019"/>
    <cellStyle name="Heading 3 178 2" xfId="37020"/>
    <cellStyle name="Heading 3 179" xfId="37021"/>
    <cellStyle name="Heading 3 179 2" xfId="37022"/>
    <cellStyle name="Heading 3 18" xfId="37023"/>
    <cellStyle name="Heading 3 18 2" xfId="37024"/>
    <cellStyle name="Heading 3 180" xfId="37025"/>
    <cellStyle name="Heading 3 180 2" xfId="37026"/>
    <cellStyle name="Heading 3 181" xfId="37027"/>
    <cellStyle name="Heading 3 181 2" xfId="37028"/>
    <cellStyle name="Heading 3 182" xfId="37029"/>
    <cellStyle name="Heading 3 182 2" xfId="37030"/>
    <cellStyle name="Heading 3 183" xfId="37031"/>
    <cellStyle name="Heading 3 183 2" xfId="37032"/>
    <cellStyle name="Heading 3 184" xfId="37033"/>
    <cellStyle name="Heading 3 184 2" xfId="37034"/>
    <cellStyle name="Heading 3 185" xfId="37035"/>
    <cellStyle name="Heading 3 185 2" xfId="37036"/>
    <cellStyle name="Heading 3 186" xfId="37037"/>
    <cellStyle name="Heading 3 186 2" xfId="37038"/>
    <cellStyle name="Heading 3 187" xfId="37039"/>
    <cellStyle name="Heading 3 187 2" xfId="37040"/>
    <cellStyle name="Heading 3 188" xfId="37041"/>
    <cellStyle name="Heading 3 188 2" xfId="37042"/>
    <cellStyle name="Heading 3 189" xfId="37043"/>
    <cellStyle name="Heading 3 189 2" xfId="37044"/>
    <cellStyle name="Heading 3 19" xfId="37045"/>
    <cellStyle name="Heading 3 19 2" xfId="37046"/>
    <cellStyle name="Heading 3 190" xfId="37047"/>
    <cellStyle name="Heading 3 190 2" xfId="37048"/>
    <cellStyle name="Heading 3 191" xfId="37049"/>
    <cellStyle name="Heading 3 191 2" xfId="37050"/>
    <cellStyle name="Heading 3 192" xfId="37051"/>
    <cellStyle name="Heading 3 192 2" xfId="37052"/>
    <cellStyle name="Heading 3 193" xfId="37053"/>
    <cellStyle name="Heading 3 194" xfId="37054"/>
    <cellStyle name="Heading 3 195" xfId="37055"/>
    <cellStyle name="Heading 3 196" xfId="37056"/>
    <cellStyle name="Heading 3 197" xfId="37057"/>
    <cellStyle name="Heading 3 198" xfId="37058"/>
    <cellStyle name="Heading 3 199" xfId="37059"/>
    <cellStyle name="Heading 3 2" xfId="242"/>
    <cellStyle name="Heading 3 2 10" xfId="7163"/>
    <cellStyle name="Heading 3 2 11" xfId="7368"/>
    <cellStyle name="Heading 3 2 12" xfId="6680"/>
    <cellStyle name="Heading 3 2 13" xfId="9965"/>
    <cellStyle name="Heading 3 2 14" xfId="11774"/>
    <cellStyle name="Heading 3 2 2" xfId="918"/>
    <cellStyle name="Heading 3 2 2 2" xfId="11828"/>
    <cellStyle name="Heading 3 2 3" xfId="6672"/>
    <cellStyle name="Heading 3 2 4" xfId="6996"/>
    <cellStyle name="Heading 3 2 5" xfId="6789"/>
    <cellStyle name="Heading 3 2 6" xfId="7566"/>
    <cellStyle name="Heading 3 2 7" xfId="6908"/>
    <cellStyle name="Heading 3 2 8" xfId="7269"/>
    <cellStyle name="Heading 3 2 9" xfId="7624"/>
    <cellStyle name="Heading 3 20" xfId="37060"/>
    <cellStyle name="Heading 3 20 2" xfId="37061"/>
    <cellStyle name="Heading 3 200" xfId="37062"/>
    <cellStyle name="Heading 3 201" xfId="37063"/>
    <cellStyle name="Heading 3 202" xfId="37064"/>
    <cellStyle name="Heading 3 203" xfId="37065"/>
    <cellStyle name="Heading 3 204" xfId="37066"/>
    <cellStyle name="Heading 3 205" xfId="37067"/>
    <cellStyle name="Heading 3 206" xfId="37068"/>
    <cellStyle name="Heading 3 207" xfId="37069"/>
    <cellStyle name="Heading 3 208" xfId="37070"/>
    <cellStyle name="Heading 3 209" xfId="37071"/>
    <cellStyle name="Heading 3 21" xfId="37072"/>
    <cellStyle name="Heading 3 21 2" xfId="37073"/>
    <cellStyle name="Heading 3 210" xfId="37074"/>
    <cellStyle name="Heading 3 211" xfId="37075"/>
    <cellStyle name="Heading 3 212" xfId="37076"/>
    <cellStyle name="Heading 3 213" xfId="37077"/>
    <cellStyle name="Heading 3 214" xfId="37078"/>
    <cellStyle name="Heading 3 215" xfId="37079"/>
    <cellStyle name="Heading 3 216" xfId="37080"/>
    <cellStyle name="Heading 3 217" xfId="37081"/>
    <cellStyle name="Heading 3 218" xfId="37082"/>
    <cellStyle name="Heading 3 219" xfId="37083"/>
    <cellStyle name="Heading 3 22" xfId="37084"/>
    <cellStyle name="Heading 3 22 2" xfId="37085"/>
    <cellStyle name="Heading 3 220" xfId="37086"/>
    <cellStyle name="Heading 3 221" xfId="37087"/>
    <cellStyle name="Heading 3 222" xfId="37088"/>
    <cellStyle name="Heading 3 223" xfId="37089"/>
    <cellStyle name="Heading 3 224" xfId="37090"/>
    <cellStyle name="Heading 3 225" xfId="37091"/>
    <cellStyle name="Heading 3 226" xfId="37092"/>
    <cellStyle name="Heading 3 227" xfId="37093"/>
    <cellStyle name="Heading 3 228" xfId="37094"/>
    <cellStyle name="Heading 3 229" xfId="37095"/>
    <cellStyle name="Heading 3 23" xfId="37096"/>
    <cellStyle name="Heading 3 23 2" xfId="37097"/>
    <cellStyle name="Heading 3 230" xfId="37098"/>
    <cellStyle name="Heading 3 231" xfId="37099"/>
    <cellStyle name="Heading 3 232" xfId="37100"/>
    <cellStyle name="Heading 3 233" xfId="37101"/>
    <cellStyle name="Heading 3 234" xfId="37102"/>
    <cellStyle name="Heading 3 235" xfId="37103"/>
    <cellStyle name="Heading 3 236" xfId="37104"/>
    <cellStyle name="Heading 3 237" xfId="37105"/>
    <cellStyle name="Heading 3 238" xfId="37106"/>
    <cellStyle name="Heading 3 239" xfId="37107"/>
    <cellStyle name="Heading 3 24" xfId="37108"/>
    <cellStyle name="Heading 3 24 2" xfId="37109"/>
    <cellStyle name="Heading 3 240" xfId="37110"/>
    <cellStyle name="Heading 3 241" xfId="37111"/>
    <cellStyle name="Heading 3 242" xfId="37112"/>
    <cellStyle name="Heading 3 243" xfId="37113"/>
    <cellStyle name="Heading 3 244" xfId="37114"/>
    <cellStyle name="Heading 3 245" xfId="37115"/>
    <cellStyle name="Heading 3 246" xfId="37116"/>
    <cellStyle name="Heading 3 247" xfId="37117"/>
    <cellStyle name="Heading 3 248" xfId="37118"/>
    <cellStyle name="Heading 3 249" xfId="37119"/>
    <cellStyle name="Heading 3 25" xfId="37120"/>
    <cellStyle name="Heading 3 25 2" xfId="37121"/>
    <cellStyle name="Heading 3 250" xfId="37122"/>
    <cellStyle name="Heading 3 251" xfId="37123"/>
    <cellStyle name="Heading 3 252" xfId="37124"/>
    <cellStyle name="Heading 3 253" xfId="37125"/>
    <cellStyle name="Heading 3 254" xfId="37126"/>
    <cellStyle name="Heading 3 255" xfId="37127"/>
    <cellStyle name="Heading 3 256" xfId="37128"/>
    <cellStyle name="Heading 3 257" xfId="37129"/>
    <cellStyle name="Heading 3 26" xfId="37130"/>
    <cellStyle name="Heading 3 26 2" xfId="37131"/>
    <cellStyle name="Heading 3 27" xfId="37132"/>
    <cellStyle name="Heading 3 27 2" xfId="37133"/>
    <cellStyle name="Heading 3 28" xfId="37134"/>
    <cellStyle name="Heading 3 28 2" xfId="37135"/>
    <cellStyle name="Heading 3 29" xfId="37136"/>
    <cellStyle name="Heading 3 29 2" xfId="37137"/>
    <cellStyle name="Heading 3 3" xfId="71"/>
    <cellStyle name="Heading 3 3 2" xfId="947"/>
    <cellStyle name="Heading 3 3 2 2" xfId="37138"/>
    <cellStyle name="Heading 3 3 3" xfId="15134"/>
    <cellStyle name="Heading 3 30" xfId="37139"/>
    <cellStyle name="Heading 3 30 2" xfId="37140"/>
    <cellStyle name="Heading 3 31" xfId="37141"/>
    <cellStyle name="Heading 3 31 2" xfId="37142"/>
    <cellStyle name="Heading 3 32" xfId="37143"/>
    <cellStyle name="Heading 3 32 2" xfId="37144"/>
    <cellStyle name="Heading 3 33" xfId="37145"/>
    <cellStyle name="Heading 3 33 2" xfId="37146"/>
    <cellStyle name="Heading 3 34" xfId="37147"/>
    <cellStyle name="Heading 3 34 2" xfId="37148"/>
    <cellStyle name="Heading 3 35" xfId="37149"/>
    <cellStyle name="Heading 3 35 2" xfId="37150"/>
    <cellStyle name="Heading 3 36" xfId="37151"/>
    <cellStyle name="Heading 3 36 2" xfId="37152"/>
    <cellStyle name="Heading 3 37" xfId="37153"/>
    <cellStyle name="Heading 3 37 2" xfId="37154"/>
    <cellStyle name="Heading 3 38" xfId="37155"/>
    <cellStyle name="Heading 3 38 2" xfId="37156"/>
    <cellStyle name="Heading 3 39" xfId="37157"/>
    <cellStyle name="Heading 3 39 2" xfId="37158"/>
    <cellStyle name="Heading 3 4" xfId="6671"/>
    <cellStyle name="Heading 3 4 2" xfId="37160"/>
    <cellStyle name="Heading 3 4 3" xfId="37159"/>
    <cellStyle name="Heading 3 40" xfId="37161"/>
    <cellStyle name="Heading 3 40 2" xfId="37162"/>
    <cellStyle name="Heading 3 41" xfId="37163"/>
    <cellStyle name="Heading 3 41 2" xfId="37164"/>
    <cellStyle name="Heading 3 42" xfId="37165"/>
    <cellStyle name="Heading 3 42 2" xfId="37166"/>
    <cellStyle name="Heading 3 43" xfId="37167"/>
    <cellStyle name="Heading 3 43 2" xfId="37168"/>
    <cellStyle name="Heading 3 44" xfId="37169"/>
    <cellStyle name="Heading 3 44 2" xfId="37170"/>
    <cellStyle name="Heading 3 45" xfId="37171"/>
    <cellStyle name="Heading 3 45 2" xfId="37172"/>
    <cellStyle name="Heading 3 46" xfId="37173"/>
    <cellStyle name="Heading 3 46 2" xfId="37174"/>
    <cellStyle name="Heading 3 47" xfId="37175"/>
    <cellStyle name="Heading 3 47 2" xfId="37176"/>
    <cellStyle name="Heading 3 48" xfId="37177"/>
    <cellStyle name="Heading 3 48 2" xfId="37178"/>
    <cellStyle name="Heading 3 49" xfId="37179"/>
    <cellStyle name="Heading 3 49 2" xfId="37180"/>
    <cellStyle name="Heading 3 5" xfId="7041"/>
    <cellStyle name="Heading 3 5 2" xfId="37182"/>
    <cellStyle name="Heading 3 5 3" xfId="37181"/>
    <cellStyle name="Heading 3 50" xfId="37183"/>
    <cellStyle name="Heading 3 50 2" xfId="37184"/>
    <cellStyle name="Heading 3 51" xfId="37185"/>
    <cellStyle name="Heading 3 51 2" xfId="37186"/>
    <cellStyle name="Heading 3 52" xfId="37187"/>
    <cellStyle name="Heading 3 52 2" xfId="37188"/>
    <cellStyle name="Heading 3 53" xfId="37189"/>
    <cellStyle name="Heading 3 53 2" xfId="37190"/>
    <cellStyle name="Heading 3 54" xfId="37191"/>
    <cellStyle name="Heading 3 54 2" xfId="37192"/>
    <cellStyle name="Heading 3 55" xfId="37193"/>
    <cellStyle name="Heading 3 55 2" xfId="37194"/>
    <cellStyle name="Heading 3 56" xfId="37195"/>
    <cellStyle name="Heading 3 56 2" xfId="37196"/>
    <cellStyle name="Heading 3 57" xfId="37197"/>
    <cellStyle name="Heading 3 57 2" xfId="37198"/>
    <cellStyle name="Heading 3 58" xfId="37199"/>
    <cellStyle name="Heading 3 58 2" xfId="37200"/>
    <cellStyle name="Heading 3 59" xfId="37201"/>
    <cellStyle name="Heading 3 59 2" xfId="37202"/>
    <cellStyle name="Heading 3 6" xfId="6982"/>
    <cellStyle name="Heading 3 6 2" xfId="37204"/>
    <cellStyle name="Heading 3 6 3" xfId="37203"/>
    <cellStyle name="Heading 3 60" xfId="37205"/>
    <cellStyle name="Heading 3 60 2" xfId="37206"/>
    <cellStyle name="Heading 3 61" xfId="37207"/>
    <cellStyle name="Heading 3 61 2" xfId="37208"/>
    <cellStyle name="Heading 3 62" xfId="37209"/>
    <cellStyle name="Heading 3 62 2" xfId="37210"/>
    <cellStyle name="Heading 3 63" xfId="37211"/>
    <cellStyle name="Heading 3 63 2" xfId="37212"/>
    <cellStyle name="Heading 3 64" xfId="37213"/>
    <cellStyle name="Heading 3 64 2" xfId="37214"/>
    <cellStyle name="Heading 3 65" xfId="37215"/>
    <cellStyle name="Heading 3 65 2" xfId="37216"/>
    <cellStyle name="Heading 3 66" xfId="37217"/>
    <cellStyle name="Heading 3 66 2" xfId="37218"/>
    <cellStyle name="Heading 3 67" xfId="37219"/>
    <cellStyle name="Heading 3 67 2" xfId="37220"/>
    <cellStyle name="Heading 3 68" xfId="37221"/>
    <cellStyle name="Heading 3 68 2" xfId="37222"/>
    <cellStyle name="Heading 3 69" xfId="37223"/>
    <cellStyle name="Heading 3 69 2" xfId="37224"/>
    <cellStyle name="Heading 3 7" xfId="6738"/>
    <cellStyle name="Heading 3 7 2" xfId="37226"/>
    <cellStyle name="Heading 3 7 3" xfId="37225"/>
    <cellStyle name="Heading 3 70" xfId="37227"/>
    <cellStyle name="Heading 3 70 2" xfId="37228"/>
    <cellStyle name="Heading 3 71" xfId="37229"/>
    <cellStyle name="Heading 3 71 2" xfId="37230"/>
    <cellStyle name="Heading 3 72" xfId="37231"/>
    <cellStyle name="Heading 3 72 2" xfId="37232"/>
    <cellStyle name="Heading 3 73" xfId="37233"/>
    <cellStyle name="Heading 3 73 2" xfId="37234"/>
    <cellStyle name="Heading 3 74" xfId="37235"/>
    <cellStyle name="Heading 3 74 2" xfId="37236"/>
    <cellStyle name="Heading 3 75" xfId="37237"/>
    <cellStyle name="Heading 3 75 2" xfId="37238"/>
    <cellStyle name="Heading 3 76" xfId="37239"/>
    <cellStyle name="Heading 3 76 2" xfId="37240"/>
    <cellStyle name="Heading 3 77" xfId="37241"/>
    <cellStyle name="Heading 3 77 2" xfId="37242"/>
    <cellStyle name="Heading 3 78" xfId="37243"/>
    <cellStyle name="Heading 3 78 2" xfId="37244"/>
    <cellStyle name="Heading 3 79" xfId="37245"/>
    <cellStyle name="Heading 3 79 2" xfId="37246"/>
    <cellStyle name="Heading 3 8" xfId="7511"/>
    <cellStyle name="Heading 3 8 2" xfId="37248"/>
    <cellStyle name="Heading 3 8 3" xfId="37247"/>
    <cellStyle name="Heading 3 80" xfId="37249"/>
    <cellStyle name="Heading 3 80 2" xfId="37250"/>
    <cellStyle name="Heading 3 81" xfId="37251"/>
    <cellStyle name="Heading 3 81 2" xfId="37252"/>
    <cellStyle name="Heading 3 82" xfId="37253"/>
    <cellStyle name="Heading 3 82 2" xfId="37254"/>
    <cellStyle name="Heading 3 83" xfId="37255"/>
    <cellStyle name="Heading 3 83 2" xfId="37256"/>
    <cellStyle name="Heading 3 84" xfId="37257"/>
    <cellStyle name="Heading 3 84 2" xfId="37258"/>
    <cellStyle name="Heading 3 85" xfId="37259"/>
    <cellStyle name="Heading 3 85 2" xfId="37260"/>
    <cellStyle name="Heading 3 86" xfId="37261"/>
    <cellStyle name="Heading 3 86 2" xfId="37262"/>
    <cellStyle name="Heading 3 87" xfId="37263"/>
    <cellStyle name="Heading 3 87 2" xfId="37264"/>
    <cellStyle name="Heading 3 88" xfId="37265"/>
    <cellStyle name="Heading 3 88 2" xfId="37266"/>
    <cellStyle name="Heading 3 89" xfId="37267"/>
    <cellStyle name="Heading 3 89 2" xfId="37268"/>
    <cellStyle name="Heading 3 9" xfId="6847"/>
    <cellStyle name="Heading 3 9 2" xfId="37270"/>
    <cellStyle name="Heading 3 9 3" xfId="37269"/>
    <cellStyle name="Heading 3 90" xfId="37271"/>
    <cellStyle name="Heading 3 90 2" xfId="37272"/>
    <cellStyle name="Heading 3 91" xfId="37273"/>
    <cellStyle name="Heading 3 91 2" xfId="37274"/>
    <cellStyle name="Heading 3 92" xfId="37275"/>
    <cellStyle name="Heading 3 92 2" xfId="37276"/>
    <cellStyle name="Heading 3 93" xfId="37277"/>
    <cellStyle name="Heading 3 93 2" xfId="37278"/>
    <cellStyle name="Heading 3 94" xfId="37279"/>
    <cellStyle name="Heading 3 94 2" xfId="37280"/>
    <cellStyle name="Heading 3 95" xfId="37281"/>
    <cellStyle name="Heading 3 95 2" xfId="37282"/>
    <cellStyle name="Heading 3 96" xfId="37283"/>
    <cellStyle name="Heading 3 96 2" xfId="37284"/>
    <cellStyle name="Heading 3 97" xfId="37285"/>
    <cellStyle name="Heading 3 97 2" xfId="37286"/>
    <cellStyle name="Heading 3 98" xfId="37287"/>
    <cellStyle name="Heading 3 98 2" xfId="37288"/>
    <cellStyle name="Heading 3 99" xfId="37289"/>
    <cellStyle name="Heading 3 99 2" xfId="37290"/>
    <cellStyle name="Heading 4 10" xfId="7771"/>
    <cellStyle name="Heading 4 10 2" xfId="37292"/>
    <cellStyle name="Heading 4 10 3" xfId="37291"/>
    <cellStyle name="Heading 4 100" xfId="37293"/>
    <cellStyle name="Heading 4 100 2" xfId="37294"/>
    <cellStyle name="Heading 4 101" xfId="37295"/>
    <cellStyle name="Heading 4 101 2" xfId="37296"/>
    <cellStyle name="Heading 4 102" xfId="37297"/>
    <cellStyle name="Heading 4 102 2" xfId="37298"/>
    <cellStyle name="Heading 4 103" xfId="37299"/>
    <cellStyle name="Heading 4 103 2" xfId="37300"/>
    <cellStyle name="Heading 4 104" xfId="37301"/>
    <cellStyle name="Heading 4 104 2" xfId="37302"/>
    <cellStyle name="Heading 4 105" xfId="37303"/>
    <cellStyle name="Heading 4 105 2" xfId="37304"/>
    <cellStyle name="Heading 4 106" xfId="37305"/>
    <cellStyle name="Heading 4 106 2" xfId="37306"/>
    <cellStyle name="Heading 4 107" xfId="37307"/>
    <cellStyle name="Heading 4 107 2" xfId="37308"/>
    <cellStyle name="Heading 4 108" xfId="37309"/>
    <cellStyle name="Heading 4 108 2" xfId="37310"/>
    <cellStyle name="Heading 4 109" xfId="37311"/>
    <cellStyle name="Heading 4 109 2" xfId="37312"/>
    <cellStyle name="Heading 4 11" xfId="7169"/>
    <cellStyle name="Heading 4 11 2" xfId="37314"/>
    <cellStyle name="Heading 4 11 3" xfId="37313"/>
    <cellStyle name="Heading 4 110" xfId="37315"/>
    <cellStyle name="Heading 4 110 2" xfId="37316"/>
    <cellStyle name="Heading 4 111" xfId="37317"/>
    <cellStyle name="Heading 4 111 2" xfId="37318"/>
    <cellStyle name="Heading 4 112" xfId="37319"/>
    <cellStyle name="Heading 4 112 2" xfId="37320"/>
    <cellStyle name="Heading 4 113" xfId="37321"/>
    <cellStyle name="Heading 4 113 2" xfId="37322"/>
    <cellStyle name="Heading 4 114" xfId="37323"/>
    <cellStyle name="Heading 4 114 2" xfId="37324"/>
    <cellStyle name="Heading 4 115" xfId="37325"/>
    <cellStyle name="Heading 4 115 2" xfId="37326"/>
    <cellStyle name="Heading 4 116" xfId="37327"/>
    <cellStyle name="Heading 4 116 2" xfId="37328"/>
    <cellStyle name="Heading 4 117" xfId="37329"/>
    <cellStyle name="Heading 4 117 2" xfId="37330"/>
    <cellStyle name="Heading 4 118" xfId="37331"/>
    <cellStyle name="Heading 4 118 2" xfId="37332"/>
    <cellStyle name="Heading 4 119" xfId="37333"/>
    <cellStyle name="Heading 4 119 2" xfId="37334"/>
    <cellStyle name="Heading 4 12" xfId="6965"/>
    <cellStyle name="Heading 4 12 2" xfId="37336"/>
    <cellStyle name="Heading 4 12 3" xfId="37335"/>
    <cellStyle name="Heading 4 120" xfId="37337"/>
    <cellStyle name="Heading 4 120 2" xfId="37338"/>
    <cellStyle name="Heading 4 121" xfId="37339"/>
    <cellStyle name="Heading 4 121 2" xfId="37340"/>
    <cellStyle name="Heading 4 122" xfId="37341"/>
    <cellStyle name="Heading 4 122 2" xfId="37342"/>
    <cellStyle name="Heading 4 123" xfId="37343"/>
    <cellStyle name="Heading 4 123 2" xfId="37344"/>
    <cellStyle name="Heading 4 124" xfId="37345"/>
    <cellStyle name="Heading 4 124 2" xfId="37346"/>
    <cellStyle name="Heading 4 125" xfId="37347"/>
    <cellStyle name="Heading 4 125 2" xfId="37348"/>
    <cellStyle name="Heading 4 126" xfId="37349"/>
    <cellStyle name="Heading 4 126 2" xfId="37350"/>
    <cellStyle name="Heading 4 127" xfId="37351"/>
    <cellStyle name="Heading 4 127 2" xfId="37352"/>
    <cellStyle name="Heading 4 128" xfId="37353"/>
    <cellStyle name="Heading 4 128 2" xfId="37354"/>
    <cellStyle name="Heading 4 129" xfId="37355"/>
    <cellStyle name="Heading 4 129 2" xfId="37356"/>
    <cellStyle name="Heading 4 13" xfId="6696"/>
    <cellStyle name="Heading 4 13 2" xfId="37358"/>
    <cellStyle name="Heading 4 13 3" xfId="37357"/>
    <cellStyle name="Heading 4 130" xfId="37359"/>
    <cellStyle name="Heading 4 130 2" xfId="37360"/>
    <cellStyle name="Heading 4 131" xfId="37361"/>
    <cellStyle name="Heading 4 131 2" xfId="37362"/>
    <cellStyle name="Heading 4 132" xfId="37363"/>
    <cellStyle name="Heading 4 132 2" xfId="37364"/>
    <cellStyle name="Heading 4 133" xfId="37365"/>
    <cellStyle name="Heading 4 133 2" xfId="37366"/>
    <cellStyle name="Heading 4 134" xfId="37367"/>
    <cellStyle name="Heading 4 134 2" xfId="37368"/>
    <cellStyle name="Heading 4 135" xfId="37369"/>
    <cellStyle name="Heading 4 135 2" xfId="37370"/>
    <cellStyle name="Heading 4 136" xfId="37371"/>
    <cellStyle name="Heading 4 136 2" xfId="37372"/>
    <cellStyle name="Heading 4 137" xfId="37373"/>
    <cellStyle name="Heading 4 137 2" xfId="37374"/>
    <cellStyle name="Heading 4 138" xfId="37375"/>
    <cellStyle name="Heading 4 138 2" xfId="37376"/>
    <cellStyle name="Heading 4 139" xfId="37377"/>
    <cellStyle name="Heading 4 139 2" xfId="37378"/>
    <cellStyle name="Heading 4 14" xfId="37379"/>
    <cellStyle name="Heading 4 14 2" xfId="37380"/>
    <cellStyle name="Heading 4 140" xfId="37381"/>
    <cellStyle name="Heading 4 140 2" xfId="37382"/>
    <cellStyle name="Heading 4 141" xfId="37383"/>
    <cellStyle name="Heading 4 141 2" xfId="37384"/>
    <cellStyle name="Heading 4 142" xfId="37385"/>
    <cellStyle name="Heading 4 142 2" xfId="37386"/>
    <cellStyle name="Heading 4 143" xfId="37387"/>
    <cellStyle name="Heading 4 143 2" xfId="37388"/>
    <cellStyle name="Heading 4 144" xfId="37389"/>
    <cellStyle name="Heading 4 144 2" xfId="37390"/>
    <cellStyle name="Heading 4 145" xfId="37391"/>
    <cellStyle name="Heading 4 145 2" xfId="37392"/>
    <cellStyle name="Heading 4 146" xfId="37393"/>
    <cellStyle name="Heading 4 146 2" xfId="37394"/>
    <cellStyle name="Heading 4 147" xfId="37395"/>
    <cellStyle name="Heading 4 147 2" xfId="37396"/>
    <cellStyle name="Heading 4 148" xfId="37397"/>
    <cellStyle name="Heading 4 148 2" xfId="37398"/>
    <cellStyle name="Heading 4 149" xfId="37399"/>
    <cellStyle name="Heading 4 149 2" xfId="37400"/>
    <cellStyle name="Heading 4 15" xfId="37401"/>
    <cellStyle name="Heading 4 15 2" xfId="37402"/>
    <cellStyle name="Heading 4 150" xfId="37403"/>
    <cellStyle name="Heading 4 150 2" xfId="37404"/>
    <cellStyle name="Heading 4 151" xfId="37405"/>
    <cellStyle name="Heading 4 151 2" xfId="37406"/>
    <cellStyle name="Heading 4 152" xfId="37407"/>
    <cellStyle name="Heading 4 152 2" xfId="37408"/>
    <cellStyle name="Heading 4 153" xfId="37409"/>
    <cellStyle name="Heading 4 153 2" xfId="37410"/>
    <cellStyle name="Heading 4 154" xfId="37411"/>
    <cellStyle name="Heading 4 154 2" xfId="37412"/>
    <cellStyle name="Heading 4 155" xfId="37413"/>
    <cellStyle name="Heading 4 155 2" xfId="37414"/>
    <cellStyle name="Heading 4 156" xfId="37415"/>
    <cellStyle name="Heading 4 156 2" xfId="37416"/>
    <cellStyle name="Heading 4 157" xfId="37417"/>
    <cellStyle name="Heading 4 157 2" xfId="37418"/>
    <cellStyle name="Heading 4 158" xfId="37419"/>
    <cellStyle name="Heading 4 158 2" xfId="37420"/>
    <cellStyle name="Heading 4 159" xfId="37421"/>
    <cellStyle name="Heading 4 159 2" xfId="37422"/>
    <cellStyle name="Heading 4 16" xfId="37423"/>
    <cellStyle name="Heading 4 16 2" xfId="37424"/>
    <cellStyle name="Heading 4 160" xfId="37425"/>
    <cellStyle name="Heading 4 160 2" xfId="37426"/>
    <cellStyle name="Heading 4 161" xfId="37427"/>
    <cellStyle name="Heading 4 161 2" xfId="37428"/>
    <cellStyle name="Heading 4 162" xfId="37429"/>
    <cellStyle name="Heading 4 162 2" xfId="37430"/>
    <cellStyle name="Heading 4 163" xfId="37431"/>
    <cellStyle name="Heading 4 163 2" xfId="37432"/>
    <cellStyle name="Heading 4 164" xfId="37433"/>
    <cellStyle name="Heading 4 164 2" xfId="37434"/>
    <cellStyle name="Heading 4 165" xfId="37435"/>
    <cellStyle name="Heading 4 165 2" xfId="37436"/>
    <cellStyle name="Heading 4 166" xfId="37437"/>
    <cellStyle name="Heading 4 166 2" xfId="37438"/>
    <cellStyle name="Heading 4 167" xfId="37439"/>
    <cellStyle name="Heading 4 167 2" xfId="37440"/>
    <cellStyle name="Heading 4 168" xfId="37441"/>
    <cellStyle name="Heading 4 168 2" xfId="37442"/>
    <cellStyle name="Heading 4 169" xfId="37443"/>
    <cellStyle name="Heading 4 169 2" xfId="37444"/>
    <cellStyle name="Heading 4 17" xfId="37445"/>
    <cellStyle name="Heading 4 17 2" xfId="37446"/>
    <cellStyle name="Heading 4 170" xfId="37447"/>
    <cellStyle name="Heading 4 170 2" xfId="37448"/>
    <cellStyle name="Heading 4 171" xfId="37449"/>
    <cellStyle name="Heading 4 171 2" xfId="37450"/>
    <cellStyle name="Heading 4 172" xfId="37451"/>
    <cellStyle name="Heading 4 172 2" xfId="37452"/>
    <cellStyle name="Heading 4 173" xfId="37453"/>
    <cellStyle name="Heading 4 173 2" xfId="37454"/>
    <cellStyle name="Heading 4 174" xfId="37455"/>
    <cellStyle name="Heading 4 174 2" xfId="37456"/>
    <cellStyle name="Heading 4 175" xfId="37457"/>
    <cellStyle name="Heading 4 175 2" xfId="37458"/>
    <cellStyle name="Heading 4 176" xfId="37459"/>
    <cellStyle name="Heading 4 176 2" xfId="37460"/>
    <cellStyle name="Heading 4 177" xfId="37461"/>
    <cellStyle name="Heading 4 177 2" xfId="37462"/>
    <cellStyle name="Heading 4 178" xfId="37463"/>
    <cellStyle name="Heading 4 178 2" xfId="37464"/>
    <cellStyle name="Heading 4 179" xfId="37465"/>
    <cellStyle name="Heading 4 179 2" xfId="37466"/>
    <cellStyle name="Heading 4 18" xfId="37467"/>
    <cellStyle name="Heading 4 18 2" xfId="37468"/>
    <cellStyle name="Heading 4 180" xfId="37469"/>
    <cellStyle name="Heading 4 180 2" xfId="37470"/>
    <cellStyle name="Heading 4 181" xfId="37471"/>
    <cellStyle name="Heading 4 181 2" xfId="37472"/>
    <cellStyle name="Heading 4 182" xfId="37473"/>
    <cellStyle name="Heading 4 182 2" xfId="37474"/>
    <cellStyle name="Heading 4 183" xfId="37475"/>
    <cellStyle name="Heading 4 183 2" xfId="37476"/>
    <cellStyle name="Heading 4 184" xfId="37477"/>
    <cellStyle name="Heading 4 184 2" xfId="37478"/>
    <cellStyle name="Heading 4 185" xfId="37479"/>
    <cellStyle name="Heading 4 185 2" xfId="37480"/>
    <cellStyle name="Heading 4 186" xfId="37481"/>
    <cellStyle name="Heading 4 186 2" xfId="37482"/>
    <cellStyle name="Heading 4 187" xfId="37483"/>
    <cellStyle name="Heading 4 187 2" xfId="37484"/>
    <cellStyle name="Heading 4 188" xfId="37485"/>
    <cellStyle name="Heading 4 188 2" xfId="37486"/>
    <cellStyle name="Heading 4 189" xfId="37487"/>
    <cellStyle name="Heading 4 189 2" xfId="37488"/>
    <cellStyle name="Heading 4 19" xfId="37489"/>
    <cellStyle name="Heading 4 19 2" xfId="37490"/>
    <cellStyle name="Heading 4 190" xfId="37491"/>
    <cellStyle name="Heading 4 190 2" xfId="37492"/>
    <cellStyle name="Heading 4 191" xfId="37493"/>
    <cellStyle name="Heading 4 191 2" xfId="37494"/>
    <cellStyle name="Heading 4 192" xfId="37495"/>
    <cellStyle name="Heading 4 192 2" xfId="37496"/>
    <cellStyle name="Heading 4 193" xfId="37497"/>
    <cellStyle name="Heading 4 194" xfId="37498"/>
    <cellStyle name="Heading 4 195" xfId="37499"/>
    <cellStyle name="Heading 4 196" xfId="37500"/>
    <cellStyle name="Heading 4 197" xfId="37501"/>
    <cellStyle name="Heading 4 198" xfId="37502"/>
    <cellStyle name="Heading 4 199" xfId="37503"/>
    <cellStyle name="Heading 4 2" xfId="243"/>
    <cellStyle name="Heading 4 2 10" xfId="7521"/>
    <cellStyle name="Heading 4 2 11" xfId="7329"/>
    <cellStyle name="Heading 4 2 12" xfId="7032"/>
    <cellStyle name="Heading 4 2 13" xfId="9966"/>
    <cellStyle name="Heading 4 2 14" xfId="11775"/>
    <cellStyle name="Heading 4 2 2" xfId="940"/>
    <cellStyle name="Heading 4 2 2 2" xfId="11829"/>
    <cellStyle name="Heading 4 2 3" xfId="6674"/>
    <cellStyle name="Heading 4 2 4" xfId="7348"/>
    <cellStyle name="Heading 4 2 5" xfId="7447"/>
    <cellStyle name="Heading 4 2 6" xfId="7223"/>
    <cellStyle name="Heading 4 2 7" xfId="7559"/>
    <cellStyle name="Heading 4 2 8" xfId="7255"/>
    <cellStyle name="Heading 4 2 9" xfId="7592"/>
    <cellStyle name="Heading 4 20" xfId="37504"/>
    <cellStyle name="Heading 4 20 2" xfId="37505"/>
    <cellStyle name="Heading 4 200" xfId="37506"/>
    <cellStyle name="Heading 4 201" xfId="37507"/>
    <cellStyle name="Heading 4 202" xfId="37508"/>
    <cellStyle name="Heading 4 203" xfId="37509"/>
    <cellStyle name="Heading 4 204" xfId="37510"/>
    <cellStyle name="Heading 4 205" xfId="37511"/>
    <cellStyle name="Heading 4 206" xfId="37512"/>
    <cellStyle name="Heading 4 207" xfId="37513"/>
    <cellStyle name="Heading 4 208" xfId="37514"/>
    <cellStyle name="Heading 4 209" xfId="37515"/>
    <cellStyle name="Heading 4 21" xfId="37516"/>
    <cellStyle name="Heading 4 21 2" xfId="37517"/>
    <cellStyle name="Heading 4 210" xfId="37518"/>
    <cellStyle name="Heading 4 211" xfId="37519"/>
    <cellStyle name="Heading 4 212" xfId="37520"/>
    <cellStyle name="Heading 4 213" xfId="37521"/>
    <cellStyle name="Heading 4 214" xfId="37522"/>
    <cellStyle name="Heading 4 215" xfId="37523"/>
    <cellStyle name="Heading 4 216" xfId="37524"/>
    <cellStyle name="Heading 4 217" xfId="37525"/>
    <cellStyle name="Heading 4 218" xfId="37526"/>
    <cellStyle name="Heading 4 219" xfId="37527"/>
    <cellStyle name="Heading 4 22" xfId="37528"/>
    <cellStyle name="Heading 4 22 2" xfId="37529"/>
    <cellStyle name="Heading 4 220" xfId="37530"/>
    <cellStyle name="Heading 4 221" xfId="37531"/>
    <cellStyle name="Heading 4 222" xfId="37532"/>
    <cellStyle name="Heading 4 223" xfId="37533"/>
    <cellStyle name="Heading 4 224" xfId="37534"/>
    <cellStyle name="Heading 4 225" xfId="37535"/>
    <cellStyle name="Heading 4 226" xfId="37536"/>
    <cellStyle name="Heading 4 227" xfId="37537"/>
    <cellStyle name="Heading 4 228" xfId="37538"/>
    <cellStyle name="Heading 4 229" xfId="37539"/>
    <cellStyle name="Heading 4 23" xfId="37540"/>
    <cellStyle name="Heading 4 23 2" xfId="37541"/>
    <cellStyle name="Heading 4 230" xfId="37542"/>
    <cellStyle name="Heading 4 231" xfId="37543"/>
    <cellStyle name="Heading 4 232" xfId="37544"/>
    <cellStyle name="Heading 4 233" xfId="37545"/>
    <cellStyle name="Heading 4 234" xfId="37546"/>
    <cellStyle name="Heading 4 235" xfId="37547"/>
    <cellStyle name="Heading 4 236" xfId="37548"/>
    <cellStyle name="Heading 4 237" xfId="37549"/>
    <cellStyle name="Heading 4 238" xfId="37550"/>
    <cellStyle name="Heading 4 239" xfId="37551"/>
    <cellStyle name="Heading 4 24" xfId="37552"/>
    <cellStyle name="Heading 4 24 2" xfId="37553"/>
    <cellStyle name="Heading 4 240" xfId="37554"/>
    <cellStyle name="Heading 4 241" xfId="37555"/>
    <cellStyle name="Heading 4 242" xfId="37556"/>
    <cellStyle name="Heading 4 243" xfId="37557"/>
    <cellStyle name="Heading 4 244" xfId="37558"/>
    <cellStyle name="Heading 4 245" xfId="37559"/>
    <cellStyle name="Heading 4 246" xfId="37560"/>
    <cellStyle name="Heading 4 247" xfId="37561"/>
    <cellStyle name="Heading 4 248" xfId="37562"/>
    <cellStyle name="Heading 4 249" xfId="37563"/>
    <cellStyle name="Heading 4 25" xfId="37564"/>
    <cellStyle name="Heading 4 25 2" xfId="37565"/>
    <cellStyle name="Heading 4 250" xfId="37566"/>
    <cellStyle name="Heading 4 251" xfId="37567"/>
    <cellStyle name="Heading 4 252" xfId="37568"/>
    <cellStyle name="Heading 4 253" xfId="37569"/>
    <cellStyle name="Heading 4 254" xfId="37570"/>
    <cellStyle name="Heading 4 255" xfId="37571"/>
    <cellStyle name="Heading 4 256" xfId="37572"/>
    <cellStyle name="Heading 4 257" xfId="37573"/>
    <cellStyle name="Heading 4 26" xfId="37574"/>
    <cellStyle name="Heading 4 26 2" xfId="37575"/>
    <cellStyle name="Heading 4 27" xfId="37576"/>
    <cellStyle name="Heading 4 27 2" xfId="37577"/>
    <cellStyle name="Heading 4 28" xfId="37578"/>
    <cellStyle name="Heading 4 28 2" xfId="37579"/>
    <cellStyle name="Heading 4 29" xfId="37580"/>
    <cellStyle name="Heading 4 29 2" xfId="37581"/>
    <cellStyle name="Heading 4 3" xfId="34"/>
    <cellStyle name="Heading 4 3 2" xfId="939"/>
    <cellStyle name="Heading 4 3 2 2" xfId="37582"/>
    <cellStyle name="Heading 4 3 3" xfId="15135"/>
    <cellStyle name="Heading 4 30" xfId="37583"/>
    <cellStyle name="Heading 4 30 2" xfId="37584"/>
    <cellStyle name="Heading 4 31" xfId="37585"/>
    <cellStyle name="Heading 4 31 2" xfId="37586"/>
    <cellStyle name="Heading 4 32" xfId="37587"/>
    <cellStyle name="Heading 4 32 2" xfId="37588"/>
    <cellStyle name="Heading 4 33" xfId="37589"/>
    <cellStyle name="Heading 4 33 2" xfId="37590"/>
    <cellStyle name="Heading 4 34" xfId="37591"/>
    <cellStyle name="Heading 4 34 2" xfId="37592"/>
    <cellStyle name="Heading 4 35" xfId="37593"/>
    <cellStyle name="Heading 4 35 2" xfId="37594"/>
    <cellStyle name="Heading 4 36" xfId="37595"/>
    <cellStyle name="Heading 4 36 2" xfId="37596"/>
    <cellStyle name="Heading 4 37" xfId="37597"/>
    <cellStyle name="Heading 4 37 2" xfId="37598"/>
    <cellStyle name="Heading 4 38" xfId="37599"/>
    <cellStyle name="Heading 4 38 2" xfId="37600"/>
    <cellStyle name="Heading 4 39" xfId="37601"/>
    <cellStyle name="Heading 4 39 2" xfId="37602"/>
    <cellStyle name="Heading 4 4" xfId="6673"/>
    <cellStyle name="Heading 4 4 2" xfId="37604"/>
    <cellStyle name="Heading 4 4 3" xfId="37603"/>
    <cellStyle name="Heading 4 40" xfId="37605"/>
    <cellStyle name="Heading 4 40 2" xfId="37606"/>
    <cellStyle name="Heading 4 41" xfId="37607"/>
    <cellStyle name="Heading 4 41 2" xfId="37608"/>
    <cellStyle name="Heading 4 42" xfId="37609"/>
    <cellStyle name="Heading 4 42 2" xfId="37610"/>
    <cellStyle name="Heading 4 43" xfId="37611"/>
    <cellStyle name="Heading 4 43 2" xfId="37612"/>
    <cellStyle name="Heading 4 44" xfId="37613"/>
    <cellStyle name="Heading 4 44 2" xfId="37614"/>
    <cellStyle name="Heading 4 45" xfId="37615"/>
    <cellStyle name="Heading 4 45 2" xfId="37616"/>
    <cellStyle name="Heading 4 46" xfId="37617"/>
    <cellStyle name="Heading 4 46 2" xfId="37618"/>
    <cellStyle name="Heading 4 47" xfId="37619"/>
    <cellStyle name="Heading 4 47 2" xfId="37620"/>
    <cellStyle name="Heading 4 48" xfId="37621"/>
    <cellStyle name="Heading 4 48 2" xfId="37622"/>
    <cellStyle name="Heading 4 49" xfId="37623"/>
    <cellStyle name="Heading 4 49 2" xfId="37624"/>
    <cellStyle name="Heading 4 5" xfId="7487"/>
    <cellStyle name="Heading 4 5 2" xfId="37626"/>
    <cellStyle name="Heading 4 5 3" xfId="37625"/>
    <cellStyle name="Heading 4 50" xfId="37627"/>
    <cellStyle name="Heading 4 50 2" xfId="37628"/>
    <cellStyle name="Heading 4 51" xfId="37629"/>
    <cellStyle name="Heading 4 51 2" xfId="37630"/>
    <cellStyle name="Heading 4 52" xfId="37631"/>
    <cellStyle name="Heading 4 52 2" xfId="37632"/>
    <cellStyle name="Heading 4 53" xfId="37633"/>
    <cellStyle name="Heading 4 53 2" xfId="37634"/>
    <cellStyle name="Heading 4 54" xfId="37635"/>
    <cellStyle name="Heading 4 54 2" xfId="37636"/>
    <cellStyle name="Heading 4 55" xfId="37637"/>
    <cellStyle name="Heading 4 55 2" xfId="37638"/>
    <cellStyle name="Heading 4 56" xfId="37639"/>
    <cellStyle name="Heading 4 56 2" xfId="37640"/>
    <cellStyle name="Heading 4 57" xfId="37641"/>
    <cellStyle name="Heading 4 57 2" xfId="37642"/>
    <cellStyle name="Heading 4 58" xfId="37643"/>
    <cellStyle name="Heading 4 58 2" xfId="37644"/>
    <cellStyle name="Heading 4 59" xfId="37645"/>
    <cellStyle name="Heading 4 59 2" xfId="37646"/>
    <cellStyle name="Heading 4 6" xfId="7218"/>
    <cellStyle name="Heading 4 6 2" xfId="37648"/>
    <cellStyle name="Heading 4 6 3" xfId="37647"/>
    <cellStyle name="Heading 4 60" xfId="37649"/>
    <cellStyle name="Heading 4 60 2" xfId="37650"/>
    <cellStyle name="Heading 4 61" xfId="37651"/>
    <cellStyle name="Heading 4 61 2" xfId="37652"/>
    <cellStyle name="Heading 4 62" xfId="37653"/>
    <cellStyle name="Heading 4 62 2" xfId="37654"/>
    <cellStyle name="Heading 4 63" xfId="37655"/>
    <cellStyle name="Heading 4 63 2" xfId="37656"/>
    <cellStyle name="Heading 4 64" xfId="37657"/>
    <cellStyle name="Heading 4 64 2" xfId="37658"/>
    <cellStyle name="Heading 4 65" xfId="37659"/>
    <cellStyle name="Heading 4 65 2" xfId="37660"/>
    <cellStyle name="Heading 4 66" xfId="37661"/>
    <cellStyle name="Heading 4 66 2" xfId="37662"/>
    <cellStyle name="Heading 4 67" xfId="37663"/>
    <cellStyle name="Heading 4 67 2" xfId="37664"/>
    <cellStyle name="Heading 4 68" xfId="37665"/>
    <cellStyle name="Heading 4 68 2" xfId="37666"/>
    <cellStyle name="Heading 4 69" xfId="37667"/>
    <cellStyle name="Heading 4 69 2" xfId="37668"/>
    <cellStyle name="Heading 4 7" xfId="6987"/>
    <cellStyle name="Heading 4 7 2" xfId="37670"/>
    <cellStyle name="Heading 4 7 3" xfId="37669"/>
    <cellStyle name="Heading 4 70" xfId="37671"/>
    <cellStyle name="Heading 4 70 2" xfId="37672"/>
    <cellStyle name="Heading 4 71" xfId="37673"/>
    <cellStyle name="Heading 4 71 2" xfId="37674"/>
    <cellStyle name="Heading 4 72" xfId="37675"/>
    <cellStyle name="Heading 4 72 2" xfId="37676"/>
    <cellStyle name="Heading 4 73" xfId="37677"/>
    <cellStyle name="Heading 4 73 2" xfId="37678"/>
    <cellStyle name="Heading 4 74" xfId="37679"/>
    <cellStyle name="Heading 4 74 2" xfId="37680"/>
    <cellStyle name="Heading 4 75" xfId="37681"/>
    <cellStyle name="Heading 4 75 2" xfId="37682"/>
    <cellStyle name="Heading 4 76" xfId="37683"/>
    <cellStyle name="Heading 4 76 2" xfId="37684"/>
    <cellStyle name="Heading 4 77" xfId="37685"/>
    <cellStyle name="Heading 4 77 2" xfId="37686"/>
    <cellStyle name="Heading 4 78" xfId="37687"/>
    <cellStyle name="Heading 4 78 2" xfId="37688"/>
    <cellStyle name="Heading 4 79" xfId="37689"/>
    <cellStyle name="Heading 4 79 2" xfId="37690"/>
    <cellStyle name="Heading 4 8" xfId="7304"/>
    <cellStyle name="Heading 4 8 2" xfId="37692"/>
    <cellStyle name="Heading 4 8 3" xfId="37691"/>
    <cellStyle name="Heading 4 80" xfId="37693"/>
    <cellStyle name="Heading 4 80 2" xfId="37694"/>
    <cellStyle name="Heading 4 81" xfId="37695"/>
    <cellStyle name="Heading 4 81 2" xfId="37696"/>
    <cellStyle name="Heading 4 82" xfId="37697"/>
    <cellStyle name="Heading 4 82 2" xfId="37698"/>
    <cellStyle name="Heading 4 83" xfId="37699"/>
    <cellStyle name="Heading 4 83 2" xfId="37700"/>
    <cellStyle name="Heading 4 84" xfId="37701"/>
    <cellStyle name="Heading 4 84 2" xfId="37702"/>
    <cellStyle name="Heading 4 85" xfId="37703"/>
    <cellStyle name="Heading 4 85 2" xfId="37704"/>
    <cellStyle name="Heading 4 86" xfId="37705"/>
    <cellStyle name="Heading 4 86 2" xfId="37706"/>
    <cellStyle name="Heading 4 87" xfId="37707"/>
    <cellStyle name="Heading 4 87 2" xfId="37708"/>
    <cellStyle name="Heading 4 88" xfId="37709"/>
    <cellStyle name="Heading 4 88 2" xfId="37710"/>
    <cellStyle name="Heading 4 89" xfId="37711"/>
    <cellStyle name="Heading 4 89 2" xfId="37712"/>
    <cellStyle name="Heading 4 9" xfId="7345"/>
    <cellStyle name="Heading 4 9 2" xfId="37714"/>
    <cellStyle name="Heading 4 9 3" xfId="37713"/>
    <cellStyle name="Heading 4 90" xfId="37715"/>
    <cellStyle name="Heading 4 90 2" xfId="37716"/>
    <cellStyle name="Heading 4 91" xfId="37717"/>
    <cellStyle name="Heading 4 91 2" xfId="37718"/>
    <cellStyle name="Heading 4 92" xfId="37719"/>
    <cellStyle name="Heading 4 92 2" xfId="37720"/>
    <cellStyle name="Heading 4 93" xfId="37721"/>
    <cellStyle name="Heading 4 93 2" xfId="37722"/>
    <cellStyle name="Heading 4 94" xfId="37723"/>
    <cellStyle name="Heading 4 94 2" xfId="37724"/>
    <cellStyle name="Heading 4 95" xfId="37725"/>
    <cellStyle name="Heading 4 95 2" xfId="37726"/>
    <cellStyle name="Heading 4 96" xfId="37727"/>
    <cellStyle name="Heading 4 96 2" xfId="37728"/>
    <cellStyle name="Heading 4 97" xfId="37729"/>
    <cellStyle name="Heading 4 97 2" xfId="37730"/>
    <cellStyle name="Heading 4 98" xfId="37731"/>
    <cellStyle name="Heading 4 98 2" xfId="37732"/>
    <cellStyle name="Heading 4 99" xfId="37733"/>
    <cellStyle name="Heading 4 99 2" xfId="37734"/>
    <cellStyle name="Heading1" xfId="244"/>
    <cellStyle name="Heading1 10" xfId="1328"/>
    <cellStyle name="Heading1 11" xfId="1336"/>
    <cellStyle name="Heading1 12" xfId="1344"/>
    <cellStyle name="Heading1 13" xfId="1352"/>
    <cellStyle name="Heading1 14" xfId="1361"/>
    <cellStyle name="Heading1 15" xfId="1370"/>
    <cellStyle name="Heading1 16" xfId="1379"/>
    <cellStyle name="Heading1 17" xfId="1388"/>
    <cellStyle name="Heading1 18" xfId="1397"/>
    <cellStyle name="Heading1 19" xfId="1406"/>
    <cellStyle name="Heading1 2" xfId="1201"/>
    <cellStyle name="Heading1 2 10" xfId="2035"/>
    <cellStyle name="Heading1 2 11" xfId="2066"/>
    <cellStyle name="Heading1 2 12" xfId="2687"/>
    <cellStyle name="Heading1 2 13" xfId="3407"/>
    <cellStyle name="Heading1 2 14" xfId="3699"/>
    <cellStyle name="Heading1 2 15" xfId="3703"/>
    <cellStyle name="Heading1 2 2" xfId="1090"/>
    <cellStyle name="Heading1 2 3" xfId="1640"/>
    <cellStyle name="Heading1 2 4" xfId="1685"/>
    <cellStyle name="Heading1 2 5" xfId="1704"/>
    <cellStyle name="Heading1 2 6" xfId="1001"/>
    <cellStyle name="Heading1 2 7" xfId="1765"/>
    <cellStyle name="Heading1 2 8" xfId="1860"/>
    <cellStyle name="Heading1 2 9" xfId="1911"/>
    <cellStyle name="Heading1 20" xfId="1415"/>
    <cellStyle name="Heading1 21" xfId="1424"/>
    <cellStyle name="Heading1 22" xfId="1433"/>
    <cellStyle name="Heading1 23" xfId="1442"/>
    <cellStyle name="Heading1 24" xfId="1451"/>
    <cellStyle name="Heading1 25" xfId="1460"/>
    <cellStyle name="Heading1 26" xfId="1469"/>
    <cellStyle name="Heading1 27" xfId="1478"/>
    <cellStyle name="Heading1 28" xfId="1487"/>
    <cellStyle name="Heading1 29" xfId="1495"/>
    <cellStyle name="Heading1 3" xfId="1192"/>
    <cellStyle name="Heading1 3 2" xfId="1308"/>
    <cellStyle name="Heading1 3 3" xfId="1639"/>
    <cellStyle name="Heading1 3 4" xfId="1684"/>
    <cellStyle name="Heading1 3 5" xfId="1705"/>
    <cellStyle name="Heading1 3 6" xfId="1803"/>
    <cellStyle name="Heading1 3 6 2" xfId="2236"/>
    <cellStyle name="Heading1 3 6 3" xfId="2472"/>
    <cellStyle name="Heading1 3 6 4" xfId="2799"/>
    <cellStyle name="Heading1 3 6 5" xfId="3912"/>
    <cellStyle name="Heading1 3 6 6" xfId="3879"/>
    <cellStyle name="Heading1 3 6 7" xfId="4413"/>
    <cellStyle name="Heading1 3 7" xfId="1846"/>
    <cellStyle name="Heading1 3 7 2" xfId="2274"/>
    <cellStyle name="Heading1 3 7 3" xfId="2510"/>
    <cellStyle name="Heading1 3 7 4" xfId="2837"/>
    <cellStyle name="Heading1 3 7 5" xfId="3954"/>
    <cellStyle name="Heading1 3 7 6" xfId="3638"/>
    <cellStyle name="Heading1 3 7 7" xfId="3730"/>
    <cellStyle name="Heading1 3 8" xfId="1879"/>
    <cellStyle name="Heading1 3 8 2" xfId="2303"/>
    <cellStyle name="Heading1 3 8 3" xfId="2535"/>
    <cellStyle name="Heading1 3 8 4" xfId="2862"/>
    <cellStyle name="Heading1 3 8 5" xfId="3983"/>
    <cellStyle name="Heading1 3 8 6" xfId="4315"/>
    <cellStyle name="Heading1 3 8 7" xfId="5225"/>
    <cellStyle name="Heading1 30" xfId="1504"/>
    <cellStyle name="Heading1 31" xfId="1513"/>
    <cellStyle name="Heading1 32" xfId="1522"/>
    <cellStyle name="Heading1 33" xfId="1531"/>
    <cellStyle name="Heading1 34" xfId="1540"/>
    <cellStyle name="Heading1 35" xfId="1549"/>
    <cellStyle name="Heading1 36" xfId="1558"/>
    <cellStyle name="Heading1 37" xfId="1567"/>
    <cellStyle name="Heading1 38" xfId="1576"/>
    <cellStyle name="Heading1 39" xfId="1619"/>
    <cellStyle name="Heading1 39 2" xfId="1889"/>
    <cellStyle name="Heading1 39 2 2" xfId="2312"/>
    <cellStyle name="Heading1 39 2 3" xfId="2544"/>
    <cellStyle name="Heading1 39 2 4" xfId="2871"/>
    <cellStyle name="Heading1 39 2 5" xfId="3993"/>
    <cellStyle name="Heading1 39 2 6" xfId="3740"/>
    <cellStyle name="Heading1 39 2 7" xfId="4385"/>
    <cellStyle name="Heading1 39 3" xfId="1932"/>
    <cellStyle name="Heading1 39 3 2" xfId="2354"/>
    <cellStyle name="Heading1 39 3 3" xfId="2585"/>
    <cellStyle name="Heading1 39 3 4" xfId="2912"/>
    <cellStyle name="Heading1 39 3 5" xfId="4037"/>
    <cellStyle name="Heading1 39 3 6" xfId="4432"/>
    <cellStyle name="Heading1 39 3 7" xfId="5315"/>
    <cellStyle name="Heading1 39 4" xfId="1972"/>
    <cellStyle name="Heading1 39 4 2" xfId="2393"/>
    <cellStyle name="Heading1 39 4 3" xfId="2624"/>
    <cellStyle name="Heading1 39 4 4" xfId="2951"/>
    <cellStyle name="Heading1 39 4 5" xfId="4076"/>
    <cellStyle name="Heading1 39 4 6" xfId="3608"/>
    <cellStyle name="Heading1 39 4 7" xfId="3413"/>
    <cellStyle name="Heading1 4" xfId="976"/>
    <cellStyle name="Heading1 40" xfId="1652"/>
    <cellStyle name="Heading1 40 2" xfId="1909"/>
    <cellStyle name="Heading1 40 2 2" xfId="2333"/>
    <cellStyle name="Heading1 40 2 3" xfId="2565"/>
    <cellStyle name="Heading1 40 2 4" xfId="2892"/>
    <cellStyle name="Heading1 40 2 5" xfId="4014"/>
    <cellStyle name="Heading1 40 2 6" xfId="3702"/>
    <cellStyle name="Heading1 40 2 7" xfId="3686"/>
    <cellStyle name="Heading1 40 3" xfId="1953"/>
    <cellStyle name="Heading1 40 3 2" xfId="2375"/>
    <cellStyle name="Heading1 40 3 3" xfId="2606"/>
    <cellStyle name="Heading1 40 3 4" xfId="2933"/>
    <cellStyle name="Heading1 40 3 5" xfId="4058"/>
    <cellStyle name="Heading1 40 3 6" xfId="4236"/>
    <cellStyle name="Heading1 40 3 7" xfId="3353"/>
    <cellStyle name="Heading1 40 4" xfId="1989"/>
    <cellStyle name="Heading1 40 4 2" xfId="2410"/>
    <cellStyle name="Heading1 40 4 3" xfId="2641"/>
    <cellStyle name="Heading1 40 4 4" xfId="2968"/>
    <cellStyle name="Heading1 40 4 5" xfId="4093"/>
    <cellStyle name="Heading1 40 4 6" xfId="4328"/>
    <cellStyle name="Heading1 40 4 7" xfId="5232"/>
    <cellStyle name="Heading1 41" xfId="6630"/>
    <cellStyle name="Heading1 42" xfId="6620"/>
    <cellStyle name="Heading1 43" xfId="6624"/>
    <cellStyle name="Heading1 44" xfId="6675"/>
    <cellStyle name="Heading1 45" xfId="7098"/>
    <cellStyle name="Heading1 46" xfId="6984"/>
    <cellStyle name="Heading1 47" xfId="7631"/>
    <cellStyle name="Heading1 48" xfId="7236"/>
    <cellStyle name="Heading1 49" xfId="7709"/>
    <cellStyle name="Heading1 5" xfId="944"/>
    <cellStyle name="Heading1 50" xfId="7450"/>
    <cellStyle name="Heading1 51" xfId="7560"/>
    <cellStyle name="Heading1 52" xfId="7632"/>
    <cellStyle name="Heading1 53" xfId="6801"/>
    <cellStyle name="Heading1 54" xfId="12031"/>
    <cellStyle name="HEADING1 55" xfId="14969"/>
    <cellStyle name="HEADING1 56" xfId="15533"/>
    <cellStyle name="HEADING1 57" xfId="15599"/>
    <cellStyle name="HEADING1 58" xfId="15531"/>
    <cellStyle name="HEADING1 59" xfId="15597"/>
    <cellStyle name="Heading1 6" xfId="1311"/>
    <cellStyle name="HEADING1 60" xfId="15527"/>
    <cellStyle name="HEADING1 61" xfId="15595"/>
    <cellStyle name="HEADING1 62" xfId="15521"/>
    <cellStyle name="HEADING1 63" xfId="15312"/>
    <cellStyle name="HEADING1 64" xfId="15519"/>
    <cellStyle name="HEADING1 65" xfId="15318"/>
    <cellStyle name="Heading1 7" xfId="1300"/>
    <cellStyle name="Heading1 8" xfId="1315"/>
    <cellStyle name="Heading1 9" xfId="1321"/>
    <cellStyle name="Heading2" xfId="245"/>
    <cellStyle name="Heading2 10" xfId="1343"/>
    <cellStyle name="Heading2 11" xfId="1351"/>
    <cellStyle name="Heading2 12" xfId="1360"/>
    <cellStyle name="Heading2 13" xfId="1369"/>
    <cellStyle name="Heading2 14" xfId="1378"/>
    <cellStyle name="Heading2 15" xfId="1387"/>
    <cellStyle name="Heading2 16" xfId="1396"/>
    <cellStyle name="Heading2 17" xfId="1405"/>
    <cellStyle name="Heading2 18" xfId="1414"/>
    <cellStyle name="Heading2 19" xfId="1423"/>
    <cellStyle name="Heading2 2" xfId="1200"/>
    <cellStyle name="Heading2 2 10" xfId="2036"/>
    <cellStyle name="Heading2 2 11" xfId="2138"/>
    <cellStyle name="Heading2 2 12" xfId="2688"/>
    <cellStyle name="Heading2 2 13" xfId="3408"/>
    <cellStyle name="Heading2 2 14" xfId="3688"/>
    <cellStyle name="Heading2 2 15" xfId="3725"/>
    <cellStyle name="Heading2 2 2" xfId="968"/>
    <cellStyle name="Heading2 2 3" xfId="1641"/>
    <cellStyle name="Heading2 2 4" xfId="1686"/>
    <cellStyle name="Heading2 2 5" xfId="1703"/>
    <cellStyle name="Heading2 2 6" xfId="1138"/>
    <cellStyle name="Heading2 2 7" xfId="1766"/>
    <cellStyle name="Heading2 2 8" xfId="1858"/>
    <cellStyle name="Heading2 2 9" xfId="1875"/>
    <cellStyle name="Heading2 20" xfId="1432"/>
    <cellStyle name="Heading2 21" xfId="1441"/>
    <cellStyle name="Heading2 22" xfId="1450"/>
    <cellStyle name="Heading2 23" xfId="1459"/>
    <cellStyle name="Heading2 24" xfId="1468"/>
    <cellStyle name="Heading2 25" xfId="1477"/>
    <cellStyle name="Heading2 26" xfId="1486"/>
    <cellStyle name="Heading2 27" xfId="1494"/>
    <cellStyle name="Heading2 28" xfId="1503"/>
    <cellStyle name="Heading2 29" xfId="1512"/>
    <cellStyle name="Heading2 3" xfId="1191"/>
    <cellStyle name="Heading2 3 2" xfId="1306"/>
    <cellStyle name="Heading2 3 3" xfId="1637"/>
    <cellStyle name="Heading2 3 4" xfId="1682"/>
    <cellStyle name="Heading2 3 5" xfId="1679"/>
    <cellStyle name="Heading2 3 6" xfId="1804"/>
    <cellStyle name="Heading2 3 6 2" xfId="2237"/>
    <cellStyle name="Heading2 3 6 3" xfId="2473"/>
    <cellStyle name="Heading2 3 6 4" xfId="2800"/>
    <cellStyle name="Heading2 3 6 5" xfId="3913"/>
    <cellStyle name="Heading2 3 6 6" xfId="3523"/>
    <cellStyle name="Heading2 3 6 7" xfId="3892"/>
    <cellStyle name="Heading2 3 7" xfId="1842"/>
    <cellStyle name="Heading2 3 7 2" xfId="2271"/>
    <cellStyle name="Heading2 3 7 3" xfId="2507"/>
    <cellStyle name="Heading2 3 7 4" xfId="2834"/>
    <cellStyle name="Heading2 3 7 5" xfId="3950"/>
    <cellStyle name="Heading2 3 7 6" xfId="3660"/>
    <cellStyle name="Heading2 3 7 7" xfId="4228"/>
    <cellStyle name="Heading2 3 8" xfId="1824"/>
    <cellStyle name="Heading2 3 8 2" xfId="2255"/>
    <cellStyle name="Heading2 3 8 3" xfId="2491"/>
    <cellStyle name="Heading2 3 8 4" xfId="2818"/>
    <cellStyle name="Heading2 3 8 5" xfId="3933"/>
    <cellStyle name="Heading2 3 8 6" xfId="4383"/>
    <cellStyle name="Heading2 3 8 7" xfId="5281"/>
    <cellStyle name="Heading2 30" xfId="1521"/>
    <cellStyle name="Heading2 31" xfId="1530"/>
    <cellStyle name="Heading2 32" xfId="1539"/>
    <cellStyle name="Heading2 33" xfId="1548"/>
    <cellStyle name="Heading2 34" xfId="1557"/>
    <cellStyle name="Heading2 35" xfId="1566"/>
    <cellStyle name="Heading2 36" xfId="1575"/>
    <cellStyle name="Heading2 37" xfId="1584"/>
    <cellStyle name="Heading2 38" xfId="1592"/>
    <cellStyle name="Heading2 39" xfId="1620"/>
    <cellStyle name="Heading2 39 2" xfId="1890"/>
    <cellStyle name="Heading2 39 2 2" xfId="2313"/>
    <cellStyle name="Heading2 39 2 3" xfId="2545"/>
    <cellStyle name="Heading2 39 2 4" xfId="2872"/>
    <cellStyle name="Heading2 39 2 5" xfId="3994"/>
    <cellStyle name="Heading2 39 2 6" xfId="3734"/>
    <cellStyle name="Heading2 39 2 7" xfId="3820"/>
    <cellStyle name="Heading2 39 3" xfId="1933"/>
    <cellStyle name="Heading2 39 3 2" xfId="2355"/>
    <cellStyle name="Heading2 39 3 3" xfId="2586"/>
    <cellStyle name="Heading2 39 3 4" xfId="2913"/>
    <cellStyle name="Heading2 39 3 5" xfId="4038"/>
    <cellStyle name="Heading2 39 3 6" xfId="4829"/>
    <cellStyle name="Heading2 39 3 7" xfId="5648"/>
    <cellStyle name="Heading2 39 4" xfId="1973"/>
    <cellStyle name="Heading2 39 4 2" xfId="2394"/>
    <cellStyle name="Heading2 39 4 3" xfId="2625"/>
    <cellStyle name="Heading2 39 4 4" xfId="2952"/>
    <cellStyle name="Heading2 39 4 5" xfId="4077"/>
    <cellStyle name="Heading2 39 4 6" xfId="3603"/>
    <cellStyle name="Heading2 39 4 7" xfId="3415"/>
    <cellStyle name="Heading2 4" xfId="1195"/>
    <cellStyle name="Heading2 40" xfId="1653"/>
    <cellStyle name="Heading2 40 2" xfId="1910"/>
    <cellStyle name="Heading2 40 2 2" xfId="2334"/>
    <cellStyle name="Heading2 40 2 3" xfId="2566"/>
    <cellStyle name="Heading2 40 2 4" xfId="2893"/>
    <cellStyle name="Heading2 40 2 5" xfId="4015"/>
    <cellStyle name="Heading2 40 2 6" xfId="3694"/>
    <cellStyle name="Heading2 40 2 7" xfId="4319"/>
    <cellStyle name="Heading2 40 3" xfId="1954"/>
    <cellStyle name="Heading2 40 3 2" xfId="2376"/>
    <cellStyle name="Heading2 40 3 3" xfId="2607"/>
    <cellStyle name="Heading2 40 3 4" xfId="2934"/>
    <cellStyle name="Heading2 40 3 5" xfId="4059"/>
    <cellStyle name="Heading2 40 3 6" xfId="4132"/>
    <cellStyle name="Heading2 40 3 7" xfId="3687"/>
    <cellStyle name="Heading2 40 4" xfId="1990"/>
    <cellStyle name="Heading2 40 4 2" xfId="2411"/>
    <cellStyle name="Heading2 40 4 3" xfId="2642"/>
    <cellStyle name="Heading2 40 4 4" xfId="2969"/>
    <cellStyle name="Heading2 40 4 5" xfId="4094"/>
    <cellStyle name="Heading2 40 4 6" xfId="4769"/>
    <cellStyle name="Heading2 40 4 7" xfId="5601"/>
    <cellStyle name="Heading2 41" xfId="6631"/>
    <cellStyle name="Heading2 42" xfId="6619"/>
    <cellStyle name="Heading2 43" xfId="6628"/>
    <cellStyle name="Heading2 44" xfId="6676"/>
    <cellStyle name="Heading2 45" xfId="6990"/>
    <cellStyle name="Heading2 46" xfId="7504"/>
    <cellStyle name="Heading2 47" xfId="6904"/>
    <cellStyle name="Heading2 48" xfId="7015"/>
    <cellStyle name="Heading2 49" xfId="7418"/>
    <cellStyle name="Heading2 5" xfId="871"/>
    <cellStyle name="Heading2 50" xfId="7543"/>
    <cellStyle name="Heading2 51" xfId="7215"/>
    <cellStyle name="Heading2 52" xfId="6707"/>
    <cellStyle name="Heading2 53" xfId="7125"/>
    <cellStyle name="Heading2 54" xfId="12032"/>
    <cellStyle name="HEADING2 55" xfId="14968"/>
    <cellStyle name="HEADING2 56" xfId="15532"/>
    <cellStyle name="HEADING2 57" xfId="15598"/>
    <cellStyle name="HEADING2 58" xfId="15530"/>
    <cellStyle name="HEADING2 59" xfId="15596"/>
    <cellStyle name="Heading2 6" xfId="1314"/>
    <cellStyle name="HEADING2 60" xfId="15526"/>
    <cellStyle name="HEADING2 61" xfId="15594"/>
    <cellStyle name="HEADING2 62" xfId="15520"/>
    <cellStyle name="HEADING2 63" xfId="15313"/>
    <cellStyle name="HEADING2 64" xfId="15518"/>
    <cellStyle name="HEADING2 65" xfId="15319"/>
    <cellStyle name="Heading2 7" xfId="1320"/>
    <cellStyle name="Heading2 8" xfId="1327"/>
    <cellStyle name="Heading2 9" xfId="1335"/>
    <cellStyle name="HEADINGS" xfId="37735"/>
    <cellStyle name="HEADINGSTOP" xfId="37736"/>
    <cellStyle name="Hyperlink 2" xfId="15136"/>
    <cellStyle name="Hyperlink 2 2" xfId="869"/>
    <cellStyle name="Hyperlink 2 3" xfId="867"/>
    <cellStyle name="Hyperlink 3" xfId="15137"/>
    <cellStyle name="Hyperlink 4" xfId="15138"/>
    <cellStyle name="Input [yellow]" xfId="68"/>
    <cellStyle name="Input [yellow] 10" xfId="2174"/>
    <cellStyle name="Input [yellow] 10 10" xfId="8620"/>
    <cellStyle name="Input [yellow] 10 10 2" xfId="11103"/>
    <cellStyle name="Input [yellow] 10 11" xfId="8613"/>
    <cellStyle name="Input [yellow] 10 12" xfId="10428"/>
    <cellStyle name="Input [yellow] 10 2" xfId="8119"/>
    <cellStyle name="Input [yellow] 10 2 2" xfId="8939"/>
    <cellStyle name="Input [yellow] 10 2 2 2" xfId="11343"/>
    <cellStyle name="Input [yellow] 10 2 3" xfId="9433"/>
    <cellStyle name="Input [yellow] 10 2 4" xfId="10894"/>
    <cellStyle name="Input [yellow] 10 3" xfId="8290"/>
    <cellStyle name="Input [yellow] 10 3 2" xfId="9102"/>
    <cellStyle name="Input [yellow] 10 3 2 2" xfId="11503"/>
    <cellStyle name="Input [yellow] 10 3 3" xfId="9593"/>
    <cellStyle name="Input [yellow] 10 3 4" xfId="10983"/>
    <cellStyle name="Input [yellow] 10 4" xfId="8015"/>
    <cellStyle name="Input [yellow] 10 4 2" xfId="8887"/>
    <cellStyle name="Input [yellow] 10 4 2 2" xfId="11296"/>
    <cellStyle name="Input [yellow] 10 4 3" xfId="9385"/>
    <cellStyle name="Input [yellow] 10 4 4" xfId="10859"/>
    <cellStyle name="Input [yellow] 10 5" xfId="8141"/>
    <cellStyle name="Input [yellow] 10 5 2" xfId="8959"/>
    <cellStyle name="Input [yellow] 10 5 2 2" xfId="11363"/>
    <cellStyle name="Input [yellow] 10 5 3" xfId="9453"/>
    <cellStyle name="Input [yellow] 10 5 4" xfId="10903"/>
    <cellStyle name="Input [yellow] 10 6" xfId="8104"/>
    <cellStyle name="Input [yellow] 10 6 2" xfId="8928"/>
    <cellStyle name="Input [yellow] 10 6 2 2" xfId="11332"/>
    <cellStyle name="Input [yellow] 10 6 3" xfId="9422"/>
    <cellStyle name="Input [yellow] 10 6 4" xfId="10886"/>
    <cellStyle name="Input [yellow] 10 7" xfId="8298"/>
    <cellStyle name="Input [yellow] 10 7 2" xfId="9110"/>
    <cellStyle name="Input [yellow] 10 7 2 2" xfId="11511"/>
    <cellStyle name="Input [yellow] 10 7 3" xfId="9601"/>
    <cellStyle name="Input [yellow] 10 7 4" xfId="10985"/>
    <cellStyle name="Input [yellow] 10 8" xfId="8308"/>
    <cellStyle name="Input [yellow] 10 8 2" xfId="9120"/>
    <cellStyle name="Input [yellow] 10 8 2 2" xfId="11521"/>
    <cellStyle name="Input [yellow] 10 8 3" xfId="9611"/>
    <cellStyle name="Input [yellow] 10 8 4" xfId="10988"/>
    <cellStyle name="Input [yellow] 10 9" xfId="8255"/>
    <cellStyle name="Input [yellow] 10 9 2" xfId="9068"/>
    <cellStyle name="Input [yellow] 10 9 2 2" xfId="11471"/>
    <cellStyle name="Input [yellow] 10 9 3" xfId="9561"/>
    <cellStyle name="Input [yellow] 10 9 4" xfId="10965"/>
    <cellStyle name="Input [yellow] 11" xfId="2689"/>
    <cellStyle name="Input [yellow] 11 10" xfId="8647"/>
    <cellStyle name="Input [yellow] 11 10 2" xfId="11124"/>
    <cellStyle name="Input [yellow] 11 11" xfId="8691"/>
    <cellStyle name="Input [yellow] 11 12" xfId="10472"/>
    <cellStyle name="Input [yellow] 11 2" xfId="8132"/>
    <cellStyle name="Input [yellow] 11 2 2" xfId="8952"/>
    <cellStyle name="Input [yellow] 11 2 2 2" xfId="11356"/>
    <cellStyle name="Input [yellow] 11 2 3" xfId="9446"/>
    <cellStyle name="Input [yellow] 11 2 4" xfId="10900"/>
    <cellStyle name="Input [yellow] 11 3" xfId="8334"/>
    <cellStyle name="Input [yellow] 11 3 2" xfId="9146"/>
    <cellStyle name="Input [yellow] 11 3 2 2" xfId="11547"/>
    <cellStyle name="Input [yellow] 11 3 3" xfId="9637"/>
    <cellStyle name="Input [yellow] 11 3 4" xfId="10998"/>
    <cellStyle name="Input [yellow] 11 4" xfId="8223"/>
    <cellStyle name="Input [yellow] 11 4 2" xfId="9036"/>
    <cellStyle name="Input [yellow] 11 4 2 2" xfId="11439"/>
    <cellStyle name="Input [yellow] 11 4 3" xfId="9529"/>
    <cellStyle name="Input [yellow] 11 4 4" xfId="10952"/>
    <cellStyle name="Input [yellow] 11 5" xfId="8146"/>
    <cellStyle name="Input [yellow] 11 5 2" xfId="8964"/>
    <cellStyle name="Input [yellow] 11 5 2 2" xfId="11368"/>
    <cellStyle name="Input [yellow] 11 5 3" xfId="9458"/>
    <cellStyle name="Input [yellow] 11 5 4" xfId="10906"/>
    <cellStyle name="Input [yellow] 11 6" xfId="8155"/>
    <cellStyle name="Input [yellow] 11 6 2" xfId="8973"/>
    <cellStyle name="Input [yellow] 11 6 2 2" xfId="11377"/>
    <cellStyle name="Input [yellow] 11 6 3" xfId="9467"/>
    <cellStyle name="Input [yellow] 11 6 4" xfId="10912"/>
    <cellStyle name="Input [yellow] 11 7" xfId="8183"/>
    <cellStyle name="Input [yellow] 11 7 2" xfId="8996"/>
    <cellStyle name="Input [yellow] 11 7 2 2" xfId="11399"/>
    <cellStyle name="Input [yellow] 11 7 3" xfId="9489"/>
    <cellStyle name="Input [yellow] 11 7 4" xfId="10923"/>
    <cellStyle name="Input [yellow] 11 8" xfId="8327"/>
    <cellStyle name="Input [yellow] 11 8 2" xfId="9139"/>
    <cellStyle name="Input [yellow] 11 8 2 2" xfId="11540"/>
    <cellStyle name="Input [yellow] 11 8 3" xfId="9630"/>
    <cellStyle name="Input [yellow] 11 8 4" xfId="10996"/>
    <cellStyle name="Input [yellow] 11 9" xfId="8274"/>
    <cellStyle name="Input [yellow] 11 9 2" xfId="9087"/>
    <cellStyle name="Input [yellow] 11 9 2 2" xfId="11490"/>
    <cellStyle name="Input [yellow] 11 9 3" xfId="9580"/>
    <cellStyle name="Input [yellow] 11 9 4" xfId="10975"/>
    <cellStyle name="Input [yellow] 12" xfId="3412"/>
    <cellStyle name="Input [yellow] 12 10" xfId="8669"/>
    <cellStyle name="Input [yellow] 12 10 2" xfId="11135"/>
    <cellStyle name="Input [yellow] 12 11" xfId="8551"/>
    <cellStyle name="Input [yellow] 12 12" xfId="10525"/>
    <cellStyle name="Input [yellow] 12 2" xfId="8157"/>
    <cellStyle name="Input [yellow] 12 2 2" xfId="8975"/>
    <cellStyle name="Input [yellow] 12 2 2 2" xfId="11379"/>
    <cellStyle name="Input [yellow] 12 2 3" xfId="9469"/>
    <cellStyle name="Input [yellow] 12 2 4" xfId="10914"/>
    <cellStyle name="Input [yellow] 12 3" xfId="8062"/>
    <cellStyle name="Input [yellow] 12 3 2" xfId="8909"/>
    <cellStyle name="Input [yellow] 12 3 2 2" xfId="11316"/>
    <cellStyle name="Input [yellow] 12 3 3" xfId="9406"/>
    <cellStyle name="Input [yellow] 12 3 4" xfId="10872"/>
    <cellStyle name="Input [yellow] 12 4" xfId="8216"/>
    <cellStyle name="Input [yellow] 12 4 2" xfId="9029"/>
    <cellStyle name="Input [yellow] 12 4 2 2" xfId="11432"/>
    <cellStyle name="Input [yellow] 12 4 3" xfId="9522"/>
    <cellStyle name="Input [yellow] 12 4 4" xfId="10947"/>
    <cellStyle name="Input [yellow] 12 5" xfId="8144"/>
    <cellStyle name="Input [yellow] 12 5 2" xfId="8962"/>
    <cellStyle name="Input [yellow] 12 5 2 2" xfId="11366"/>
    <cellStyle name="Input [yellow] 12 5 3" xfId="9456"/>
    <cellStyle name="Input [yellow] 12 5 4" xfId="10905"/>
    <cellStyle name="Input [yellow] 12 6" xfId="8222"/>
    <cellStyle name="Input [yellow] 12 6 2" xfId="9035"/>
    <cellStyle name="Input [yellow] 12 6 2 2" xfId="11438"/>
    <cellStyle name="Input [yellow] 12 6 3" xfId="9528"/>
    <cellStyle name="Input [yellow] 12 6 4" xfId="10951"/>
    <cellStyle name="Input [yellow] 12 7" xfId="8051"/>
    <cellStyle name="Input [yellow] 12 7 2" xfId="8906"/>
    <cellStyle name="Input [yellow] 12 7 2 2" xfId="11313"/>
    <cellStyle name="Input [yellow] 12 7 3" xfId="9403"/>
    <cellStyle name="Input [yellow] 12 7 4" xfId="10869"/>
    <cellStyle name="Input [yellow] 12 8" xfId="8103"/>
    <cellStyle name="Input [yellow] 12 8 2" xfId="8927"/>
    <cellStyle name="Input [yellow] 12 8 2 2" xfId="11331"/>
    <cellStyle name="Input [yellow] 12 8 3" xfId="9421"/>
    <cellStyle name="Input [yellow] 12 8 4" xfId="10885"/>
    <cellStyle name="Input [yellow] 12 9" xfId="8190"/>
    <cellStyle name="Input [yellow] 12 9 2" xfId="9003"/>
    <cellStyle name="Input [yellow] 12 9 2 2" xfId="11406"/>
    <cellStyle name="Input [yellow] 12 9 3" xfId="9496"/>
    <cellStyle name="Input [yellow] 12 9 4" xfId="10928"/>
    <cellStyle name="Input [yellow] 13" xfId="4445"/>
    <cellStyle name="Input [yellow] 13 10" xfId="8702"/>
    <cellStyle name="Input [yellow] 13 10 2" xfId="11157"/>
    <cellStyle name="Input [yellow] 13 11" xfId="8709"/>
    <cellStyle name="Input [yellow] 13 12" xfId="10600"/>
    <cellStyle name="Input [yellow] 13 2" xfId="8203"/>
    <cellStyle name="Input [yellow] 13 2 2" xfId="9016"/>
    <cellStyle name="Input [yellow] 13 2 2 2" xfId="11419"/>
    <cellStyle name="Input [yellow] 13 2 3" xfId="9509"/>
    <cellStyle name="Input [yellow] 13 2 4" xfId="10938"/>
    <cellStyle name="Input [yellow] 13 3" xfId="8246"/>
    <cellStyle name="Input [yellow] 13 3 2" xfId="9059"/>
    <cellStyle name="Input [yellow] 13 3 2 2" xfId="11462"/>
    <cellStyle name="Input [yellow] 13 3 3" xfId="9552"/>
    <cellStyle name="Input [yellow] 13 3 4" xfId="10960"/>
    <cellStyle name="Input [yellow] 13 4" xfId="8148"/>
    <cellStyle name="Input [yellow] 13 4 2" xfId="8966"/>
    <cellStyle name="Input [yellow] 13 4 2 2" xfId="11370"/>
    <cellStyle name="Input [yellow] 13 4 3" xfId="9460"/>
    <cellStyle name="Input [yellow] 13 4 4" xfId="10907"/>
    <cellStyle name="Input [yellow] 13 5" xfId="8253"/>
    <cellStyle name="Input [yellow] 13 5 2" xfId="9066"/>
    <cellStyle name="Input [yellow] 13 5 2 2" xfId="11469"/>
    <cellStyle name="Input [yellow] 13 5 3" xfId="9559"/>
    <cellStyle name="Input [yellow] 13 5 4" xfId="10963"/>
    <cellStyle name="Input [yellow] 13 6" xfId="8204"/>
    <cellStyle name="Input [yellow] 13 6 2" xfId="9017"/>
    <cellStyle name="Input [yellow] 13 6 2 2" xfId="11420"/>
    <cellStyle name="Input [yellow] 13 6 3" xfId="9510"/>
    <cellStyle name="Input [yellow] 13 6 4" xfId="10939"/>
    <cellStyle name="Input [yellow] 13 7" xfId="8378"/>
    <cellStyle name="Input [yellow] 13 7 2" xfId="9190"/>
    <cellStyle name="Input [yellow] 13 7 2 2" xfId="11591"/>
    <cellStyle name="Input [yellow] 13 7 3" xfId="9681"/>
    <cellStyle name="Input [yellow] 13 7 4" xfId="11012"/>
    <cellStyle name="Input [yellow] 13 8" xfId="8323"/>
    <cellStyle name="Input [yellow] 13 8 2" xfId="9135"/>
    <cellStyle name="Input [yellow] 13 8 2 2" xfId="11536"/>
    <cellStyle name="Input [yellow] 13 8 3" xfId="9626"/>
    <cellStyle name="Input [yellow] 13 8 4" xfId="10995"/>
    <cellStyle name="Input [yellow] 13 9" xfId="8182"/>
    <cellStyle name="Input [yellow] 13 9 2" xfId="8995"/>
    <cellStyle name="Input [yellow] 13 9 2 2" xfId="11398"/>
    <cellStyle name="Input [yellow] 13 9 3" xfId="9488"/>
    <cellStyle name="Input [yellow] 13 9 4" xfId="10922"/>
    <cellStyle name="Input [yellow] 14" xfId="5323"/>
    <cellStyle name="Input [yellow] 14 10" xfId="8724"/>
    <cellStyle name="Input [yellow] 14 10 2" xfId="11164"/>
    <cellStyle name="Input [yellow] 14 11" xfId="8646"/>
    <cellStyle name="Input [yellow] 14 12" xfId="10663"/>
    <cellStyle name="Input [yellow] 14 2" xfId="8235"/>
    <cellStyle name="Input [yellow] 14 2 2" xfId="9048"/>
    <cellStyle name="Input [yellow] 14 2 2 2" xfId="11451"/>
    <cellStyle name="Input [yellow] 14 2 3" xfId="9541"/>
    <cellStyle name="Input [yellow] 14 2 4" xfId="10956"/>
    <cellStyle name="Input [yellow] 14 3" xfId="8201"/>
    <cellStyle name="Input [yellow] 14 3 2" xfId="9014"/>
    <cellStyle name="Input [yellow] 14 3 2 2" xfId="11417"/>
    <cellStyle name="Input [yellow] 14 3 3" xfId="9507"/>
    <cellStyle name="Input [yellow] 14 3 4" xfId="10937"/>
    <cellStyle name="Input [yellow] 14 4" xfId="8174"/>
    <cellStyle name="Input [yellow] 14 4 2" xfId="8987"/>
    <cellStyle name="Input [yellow] 14 4 2 2" xfId="11390"/>
    <cellStyle name="Input [yellow] 14 4 3" xfId="9480"/>
    <cellStyle name="Input [yellow] 14 4 4" xfId="10919"/>
    <cellStyle name="Input [yellow] 14 5" xfId="8088"/>
    <cellStyle name="Input [yellow] 14 5 2" xfId="8918"/>
    <cellStyle name="Input [yellow] 14 5 2 2" xfId="11324"/>
    <cellStyle name="Input [yellow] 14 5 3" xfId="9414"/>
    <cellStyle name="Input [yellow] 14 5 4" xfId="10880"/>
    <cellStyle name="Input [yellow] 14 6" xfId="8249"/>
    <cellStyle name="Input [yellow] 14 6 2" xfId="9062"/>
    <cellStyle name="Input [yellow] 14 6 2 2" xfId="11465"/>
    <cellStyle name="Input [yellow] 14 6 3" xfId="9555"/>
    <cellStyle name="Input [yellow] 14 6 4" xfId="10961"/>
    <cellStyle name="Input [yellow] 14 7" xfId="8049"/>
    <cellStyle name="Input [yellow] 14 7 2" xfId="8905"/>
    <cellStyle name="Input [yellow] 14 7 2 2" xfId="11312"/>
    <cellStyle name="Input [yellow] 14 7 3" xfId="9402"/>
    <cellStyle name="Input [yellow] 14 7 4" xfId="10868"/>
    <cellStyle name="Input [yellow] 14 8" xfId="8066"/>
    <cellStyle name="Input [yellow] 14 8 2" xfId="8910"/>
    <cellStyle name="Input [yellow] 14 8 2 2" xfId="11317"/>
    <cellStyle name="Input [yellow] 14 8 3" xfId="9407"/>
    <cellStyle name="Input [yellow] 14 8 4" xfId="10873"/>
    <cellStyle name="Input [yellow] 14 9" xfId="8053"/>
    <cellStyle name="Input [yellow] 14 9 2" xfId="8907"/>
    <cellStyle name="Input [yellow] 14 9 2 2" xfId="11314"/>
    <cellStyle name="Input [yellow] 14 9 3" xfId="9404"/>
    <cellStyle name="Input [yellow] 14 9 4" xfId="10870"/>
    <cellStyle name="Input [yellow] 15" xfId="6632"/>
    <cellStyle name="Input [yellow] 15 10" xfId="8747"/>
    <cellStyle name="Input [yellow] 15 10 2" xfId="11171"/>
    <cellStyle name="Input [yellow] 15 11" xfId="8744"/>
    <cellStyle name="Input [yellow] 15 12" xfId="10743"/>
    <cellStyle name="Input [yellow] 15 2" xfId="8283"/>
    <cellStyle name="Input [yellow] 15 2 2" xfId="9096"/>
    <cellStyle name="Input [yellow] 15 2 2 2" xfId="11499"/>
    <cellStyle name="Input [yellow] 15 2 3" xfId="9589"/>
    <cellStyle name="Input [yellow] 15 2 4" xfId="10981"/>
    <cellStyle name="Input [yellow] 15 3" xfId="8313"/>
    <cellStyle name="Input [yellow] 15 3 2" xfId="9125"/>
    <cellStyle name="Input [yellow] 15 3 2 2" xfId="11526"/>
    <cellStyle name="Input [yellow] 15 3 3" xfId="9616"/>
    <cellStyle name="Input [yellow] 15 3 4" xfId="10990"/>
    <cellStyle name="Input [yellow] 15 4" xfId="8178"/>
    <cellStyle name="Input [yellow] 15 4 2" xfId="8991"/>
    <cellStyle name="Input [yellow] 15 4 2 2" xfId="11394"/>
    <cellStyle name="Input [yellow] 15 4 3" xfId="9484"/>
    <cellStyle name="Input [yellow] 15 4 4" xfId="10920"/>
    <cellStyle name="Input [yellow] 15 5" xfId="8191"/>
    <cellStyle name="Input [yellow] 15 5 2" xfId="9004"/>
    <cellStyle name="Input [yellow] 15 5 2 2" xfId="11407"/>
    <cellStyle name="Input [yellow] 15 5 3" xfId="9497"/>
    <cellStyle name="Input [yellow] 15 5 4" xfId="10929"/>
    <cellStyle name="Input [yellow] 15 6" xfId="8207"/>
    <cellStyle name="Input [yellow] 15 6 2" xfId="9020"/>
    <cellStyle name="Input [yellow] 15 6 2 2" xfId="11423"/>
    <cellStyle name="Input [yellow] 15 6 3" xfId="9513"/>
    <cellStyle name="Input [yellow] 15 6 4" xfId="10942"/>
    <cellStyle name="Input [yellow] 15 7" xfId="8244"/>
    <cellStyle name="Input [yellow] 15 7 2" xfId="9057"/>
    <cellStyle name="Input [yellow] 15 7 2 2" xfId="11460"/>
    <cellStyle name="Input [yellow] 15 7 3" xfId="9550"/>
    <cellStyle name="Input [yellow] 15 7 4" xfId="10959"/>
    <cellStyle name="Input [yellow] 15 8" xfId="8156"/>
    <cellStyle name="Input [yellow] 15 8 2" xfId="8974"/>
    <cellStyle name="Input [yellow] 15 8 2 2" xfId="11378"/>
    <cellStyle name="Input [yellow] 15 8 3" xfId="9468"/>
    <cellStyle name="Input [yellow] 15 8 4" xfId="10913"/>
    <cellStyle name="Input [yellow] 15 9" xfId="8276"/>
    <cellStyle name="Input [yellow] 15 9 2" xfId="9089"/>
    <cellStyle name="Input [yellow] 15 9 2 2" xfId="11492"/>
    <cellStyle name="Input [yellow] 15 9 3" xfId="9582"/>
    <cellStyle name="Input [yellow] 15 9 4" xfId="10976"/>
    <cellStyle name="Input [yellow] 16" xfId="6618"/>
    <cellStyle name="Input [yellow] 16 10" xfId="8745"/>
    <cellStyle name="Input [yellow] 16 10 2" xfId="11169"/>
    <cellStyle name="Input [yellow] 16 11" xfId="8729"/>
    <cellStyle name="Input [yellow] 16 12" xfId="10741"/>
    <cellStyle name="Input [yellow] 16 2" xfId="8281"/>
    <cellStyle name="Input [yellow] 16 2 2" xfId="9094"/>
    <cellStyle name="Input [yellow] 16 2 2 2" xfId="11497"/>
    <cellStyle name="Input [yellow] 16 2 3" xfId="9587"/>
    <cellStyle name="Input [yellow] 16 2 4" xfId="10979"/>
    <cellStyle name="Input [yellow] 16 3" xfId="8257"/>
    <cellStyle name="Input [yellow] 16 3 2" xfId="9070"/>
    <cellStyle name="Input [yellow] 16 3 2 2" xfId="11473"/>
    <cellStyle name="Input [yellow] 16 3 3" xfId="9563"/>
    <cellStyle name="Input [yellow] 16 3 4" xfId="10966"/>
    <cellStyle name="Input [yellow] 16 4" xfId="8269"/>
    <cellStyle name="Input [yellow] 16 4 2" xfId="9082"/>
    <cellStyle name="Input [yellow] 16 4 2 2" xfId="11485"/>
    <cellStyle name="Input [yellow] 16 4 3" xfId="9575"/>
    <cellStyle name="Input [yellow] 16 4 4" xfId="10971"/>
    <cellStyle name="Input [yellow] 16 5" xfId="8210"/>
    <cellStyle name="Input [yellow] 16 5 2" xfId="9023"/>
    <cellStyle name="Input [yellow] 16 5 2 2" xfId="11426"/>
    <cellStyle name="Input [yellow] 16 5 3" xfId="9516"/>
    <cellStyle name="Input [yellow] 16 5 4" xfId="10944"/>
    <cellStyle name="Input [yellow] 16 6" xfId="8200"/>
    <cellStyle name="Input [yellow] 16 6 2" xfId="9013"/>
    <cellStyle name="Input [yellow] 16 6 2 2" xfId="11416"/>
    <cellStyle name="Input [yellow] 16 6 3" xfId="9506"/>
    <cellStyle name="Input [yellow] 16 6 4" xfId="10936"/>
    <cellStyle name="Input [yellow] 16 7" xfId="8098"/>
    <cellStyle name="Input [yellow] 16 7 2" xfId="8923"/>
    <cellStyle name="Input [yellow] 16 7 2 2" xfId="11328"/>
    <cellStyle name="Input [yellow] 16 7 3" xfId="9418"/>
    <cellStyle name="Input [yellow] 16 7 4" xfId="10883"/>
    <cellStyle name="Input [yellow] 16 8" xfId="8421"/>
    <cellStyle name="Input [yellow] 16 8 2" xfId="9233"/>
    <cellStyle name="Input [yellow] 16 8 2 2" xfId="11634"/>
    <cellStyle name="Input [yellow] 16 8 3" xfId="9724"/>
    <cellStyle name="Input [yellow] 16 8 4" xfId="11015"/>
    <cellStyle name="Input [yellow] 16 9" xfId="8214"/>
    <cellStyle name="Input [yellow] 16 9 2" xfId="9027"/>
    <cellStyle name="Input [yellow] 16 9 2 2" xfId="11430"/>
    <cellStyle name="Input [yellow] 16 9 3" xfId="9520"/>
    <cellStyle name="Input [yellow] 16 9 4" xfId="10946"/>
    <cellStyle name="Input [yellow] 17" xfId="6629"/>
    <cellStyle name="Input [yellow] 17 10" xfId="8746"/>
    <cellStyle name="Input [yellow] 17 10 2" xfId="11170"/>
    <cellStyle name="Input [yellow] 17 11" xfId="8735"/>
    <cellStyle name="Input [yellow] 17 12" xfId="10742"/>
    <cellStyle name="Input [yellow] 17 2" xfId="8282"/>
    <cellStyle name="Input [yellow] 17 2 2" xfId="9095"/>
    <cellStyle name="Input [yellow] 17 2 2 2" xfId="11498"/>
    <cellStyle name="Input [yellow] 17 2 3" xfId="9588"/>
    <cellStyle name="Input [yellow] 17 2 4" xfId="10980"/>
    <cellStyle name="Input [yellow] 17 3" xfId="8116"/>
    <cellStyle name="Input [yellow] 17 3 2" xfId="8936"/>
    <cellStyle name="Input [yellow] 17 3 2 2" xfId="11340"/>
    <cellStyle name="Input [yellow] 17 3 3" xfId="9430"/>
    <cellStyle name="Input [yellow] 17 3 4" xfId="10891"/>
    <cellStyle name="Input [yellow] 17 4" xfId="8265"/>
    <cellStyle name="Input [yellow] 17 4 2" xfId="9078"/>
    <cellStyle name="Input [yellow] 17 4 2 2" xfId="11481"/>
    <cellStyle name="Input [yellow] 17 4 3" xfId="9571"/>
    <cellStyle name="Input [yellow] 17 4 4" xfId="10970"/>
    <cellStyle name="Input [yellow] 17 5" xfId="8130"/>
    <cellStyle name="Input [yellow] 17 5 2" xfId="8950"/>
    <cellStyle name="Input [yellow] 17 5 2 2" xfId="11354"/>
    <cellStyle name="Input [yellow] 17 5 3" xfId="9444"/>
    <cellStyle name="Input [yellow] 17 5 4" xfId="10899"/>
    <cellStyle name="Input [yellow] 17 6" xfId="8241"/>
    <cellStyle name="Input [yellow] 17 6 2" xfId="9054"/>
    <cellStyle name="Input [yellow] 17 6 2 2" xfId="11457"/>
    <cellStyle name="Input [yellow] 17 6 3" xfId="9547"/>
    <cellStyle name="Input [yellow] 17 6 4" xfId="10957"/>
    <cellStyle name="Input [yellow] 17 7" xfId="8036"/>
    <cellStyle name="Input [yellow] 17 7 2" xfId="8902"/>
    <cellStyle name="Input [yellow] 17 7 2 2" xfId="11310"/>
    <cellStyle name="Input [yellow] 17 7 3" xfId="9400"/>
    <cellStyle name="Input [yellow] 17 7 4" xfId="10867"/>
    <cellStyle name="Input [yellow] 17 8" xfId="8031"/>
    <cellStyle name="Input [yellow] 17 8 2" xfId="8899"/>
    <cellStyle name="Input [yellow] 17 8 2 2" xfId="11307"/>
    <cellStyle name="Input [yellow] 17 8 3" xfId="9397"/>
    <cellStyle name="Input [yellow] 17 8 4" xfId="10866"/>
    <cellStyle name="Input [yellow] 17 9" xfId="8118"/>
    <cellStyle name="Input [yellow] 17 9 2" xfId="8938"/>
    <cellStyle name="Input [yellow] 17 9 2 2" xfId="11342"/>
    <cellStyle name="Input [yellow] 17 9 3" xfId="9432"/>
    <cellStyle name="Input [yellow] 17 9 4" xfId="10893"/>
    <cellStyle name="Input [yellow] 18" xfId="8016"/>
    <cellStyle name="Input [yellow] 18 2" xfId="8888"/>
    <cellStyle name="Input [yellow] 18 2 2" xfId="11297"/>
    <cellStyle name="Input [yellow] 18 3" xfId="9386"/>
    <cellStyle name="Input [yellow] 18 4" xfId="10860"/>
    <cellStyle name="Input [yellow] 19" xfId="8250"/>
    <cellStyle name="Input [yellow] 19 2" xfId="9063"/>
    <cellStyle name="Input [yellow] 19 2 2" xfId="11466"/>
    <cellStyle name="Input [yellow] 19 3" xfId="9556"/>
    <cellStyle name="Input [yellow] 19 4" xfId="10962"/>
    <cellStyle name="Input [yellow] 2" xfId="865"/>
    <cellStyle name="Input [yellow] 2 10" xfId="8528"/>
    <cellStyle name="Input [yellow] 2 10 2" xfId="11028"/>
    <cellStyle name="Input [yellow] 2 11" xfId="8576"/>
    <cellStyle name="Input [yellow] 2 12" xfId="10277"/>
    <cellStyle name="Input [yellow] 2 13" xfId="42946"/>
    <cellStyle name="Input [yellow] 2 2" xfId="8017"/>
    <cellStyle name="Input [yellow] 2 2 2" xfId="8889"/>
    <cellStyle name="Input [yellow] 2 2 2 2" xfId="11298"/>
    <cellStyle name="Input [yellow] 2 2 3" xfId="9387"/>
    <cellStyle name="Input [yellow] 2 2 4" xfId="10861"/>
    <cellStyle name="Input [yellow] 2 3" xfId="8221"/>
    <cellStyle name="Input [yellow] 2 3 2" xfId="9034"/>
    <cellStyle name="Input [yellow] 2 3 2 2" xfId="11437"/>
    <cellStyle name="Input [yellow] 2 3 3" xfId="9527"/>
    <cellStyle name="Input [yellow] 2 3 4" xfId="10950"/>
    <cellStyle name="Input [yellow] 2 4" xfId="8219"/>
    <cellStyle name="Input [yellow] 2 4 2" xfId="9032"/>
    <cellStyle name="Input [yellow] 2 4 2 2" xfId="11435"/>
    <cellStyle name="Input [yellow] 2 4 3" xfId="9525"/>
    <cellStyle name="Input [yellow] 2 4 4" xfId="10948"/>
    <cellStyle name="Input [yellow] 2 5" xfId="8193"/>
    <cellStyle name="Input [yellow] 2 5 2" xfId="9006"/>
    <cellStyle name="Input [yellow] 2 5 2 2" xfId="11409"/>
    <cellStyle name="Input [yellow] 2 5 3" xfId="9499"/>
    <cellStyle name="Input [yellow] 2 5 4" xfId="10931"/>
    <cellStyle name="Input [yellow] 2 6" xfId="8127"/>
    <cellStyle name="Input [yellow] 2 6 2" xfId="8947"/>
    <cellStyle name="Input [yellow] 2 6 2 2" xfId="11351"/>
    <cellStyle name="Input [yellow] 2 6 3" xfId="9441"/>
    <cellStyle name="Input [yellow] 2 6 4" xfId="10898"/>
    <cellStyle name="Input [yellow] 2 7" xfId="8220"/>
    <cellStyle name="Input [yellow] 2 7 2" xfId="9033"/>
    <cellStyle name="Input [yellow] 2 7 2 2" xfId="11436"/>
    <cellStyle name="Input [yellow] 2 7 3" xfId="9526"/>
    <cellStyle name="Input [yellow] 2 7 4" xfId="10949"/>
    <cellStyle name="Input [yellow] 2 8" xfId="8209"/>
    <cellStyle name="Input [yellow] 2 8 2" xfId="9022"/>
    <cellStyle name="Input [yellow] 2 8 2 2" xfId="11425"/>
    <cellStyle name="Input [yellow] 2 8 3" xfId="9515"/>
    <cellStyle name="Input [yellow] 2 8 4" xfId="10943"/>
    <cellStyle name="Input [yellow] 2 9" xfId="8306"/>
    <cellStyle name="Input [yellow] 2 9 2" xfId="9118"/>
    <cellStyle name="Input [yellow] 2 9 2 2" xfId="11519"/>
    <cellStyle name="Input [yellow] 2 9 3" xfId="9609"/>
    <cellStyle name="Input [yellow] 2 9 4" xfId="10987"/>
    <cellStyle name="Input [yellow] 20" xfId="8277"/>
    <cellStyle name="Input [yellow] 20 2" xfId="9090"/>
    <cellStyle name="Input [yellow] 20 2 2" xfId="11493"/>
    <cellStyle name="Input [yellow] 20 3" xfId="9583"/>
    <cellStyle name="Input [yellow] 20 4" xfId="10977"/>
    <cellStyle name="Input [yellow] 21" xfId="8344"/>
    <cellStyle name="Input [yellow] 21 2" xfId="9156"/>
    <cellStyle name="Input [yellow] 21 2 2" xfId="11557"/>
    <cellStyle name="Input [yellow] 21 3" xfId="9647"/>
    <cellStyle name="Input [yellow] 21 4" xfId="11002"/>
    <cellStyle name="Input [yellow] 22" xfId="8302"/>
    <cellStyle name="Input [yellow] 22 2" xfId="9114"/>
    <cellStyle name="Input [yellow] 22 2 2" xfId="11515"/>
    <cellStyle name="Input [yellow] 22 3" xfId="9605"/>
    <cellStyle name="Input [yellow] 22 4" xfId="10986"/>
    <cellStyle name="Input [yellow] 23" xfId="8186"/>
    <cellStyle name="Input [yellow] 23 2" xfId="8999"/>
    <cellStyle name="Input [yellow] 23 2 2" xfId="11402"/>
    <cellStyle name="Input [yellow] 23 3" xfId="9492"/>
    <cellStyle name="Input [yellow] 23 4" xfId="10925"/>
    <cellStyle name="Input [yellow] 24" xfId="8258"/>
    <cellStyle name="Input [yellow] 24 2" xfId="9071"/>
    <cellStyle name="Input [yellow] 24 2 2" xfId="11474"/>
    <cellStyle name="Input [yellow] 24 3" xfId="9564"/>
    <cellStyle name="Input [yellow] 24 4" xfId="10967"/>
    <cellStyle name="Input [yellow] 25" xfId="8370"/>
    <cellStyle name="Input [yellow] 25 2" xfId="9182"/>
    <cellStyle name="Input [yellow] 25 2 2" xfId="11583"/>
    <cellStyle name="Input [yellow] 25 3" xfId="9673"/>
    <cellStyle name="Input [yellow] 25 4" xfId="11011"/>
    <cellStyle name="Input [yellow] 26" xfId="1010"/>
    <cellStyle name="Input [yellow] 26 2" xfId="10287"/>
    <cellStyle name="Input [yellow] 26 3" xfId="11741"/>
    <cellStyle name="Input [yellow] 27" xfId="8527"/>
    <cellStyle name="Input [yellow] 27 2" xfId="11027"/>
    <cellStyle name="Input [yellow] 28" xfId="8579"/>
    <cellStyle name="Input [yellow] 29" xfId="12033"/>
    <cellStyle name="Input [yellow] 3" xfId="1131"/>
    <cellStyle name="Input [yellow] 3 10" xfId="8529"/>
    <cellStyle name="Input [yellow] 3 10 2" xfId="11029"/>
    <cellStyle name="Input [yellow] 3 11" xfId="8573"/>
    <cellStyle name="Input [yellow] 3 12" xfId="10297"/>
    <cellStyle name="Input [yellow] 3 13" xfId="42947"/>
    <cellStyle name="Input [yellow] 3 2" xfId="8018"/>
    <cellStyle name="Input [yellow] 3 2 2" xfId="8890"/>
    <cellStyle name="Input [yellow] 3 2 2 2" xfId="11299"/>
    <cellStyle name="Input [yellow] 3 2 3" xfId="9388"/>
    <cellStyle name="Input [yellow] 3 2 4" xfId="10862"/>
    <cellStyle name="Input [yellow] 3 3" xfId="8184"/>
    <cellStyle name="Input [yellow] 3 3 2" xfId="8997"/>
    <cellStyle name="Input [yellow] 3 3 2 2" xfId="11400"/>
    <cellStyle name="Input [yellow] 3 3 3" xfId="9490"/>
    <cellStyle name="Input [yellow] 3 3 4" xfId="10924"/>
    <cellStyle name="Input [yellow] 3 4" xfId="8211"/>
    <cellStyle name="Input [yellow] 3 4 2" xfId="9024"/>
    <cellStyle name="Input [yellow] 3 4 2 2" xfId="11427"/>
    <cellStyle name="Input [yellow] 3 4 3" xfId="9517"/>
    <cellStyle name="Input [yellow] 3 4 4" xfId="10945"/>
    <cellStyle name="Input [yellow] 3 5" xfId="8149"/>
    <cellStyle name="Input [yellow] 3 5 2" xfId="8967"/>
    <cellStyle name="Input [yellow] 3 5 2 2" xfId="11371"/>
    <cellStyle name="Input [yellow] 3 5 3" xfId="9461"/>
    <cellStyle name="Input [yellow] 3 5 4" xfId="10908"/>
    <cellStyle name="Input [yellow] 3 6" xfId="8126"/>
    <cellStyle name="Input [yellow] 3 6 2" xfId="8946"/>
    <cellStyle name="Input [yellow] 3 6 2 2" xfId="11350"/>
    <cellStyle name="Input [yellow] 3 6 3" xfId="9440"/>
    <cellStyle name="Input [yellow] 3 6 4" xfId="10897"/>
    <cellStyle name="Input [yellow] 3 7" xfId="8270"/>
    <cellStyle name="Input [yellow] 3 7 2" xfId="9083"/>
    <cellStyle name="Input [yellow] 3 7 2 2" xfId="11486"/>
    <cellStyle name="Input [yellow] 3 7 3" xfId="9576"/>
    <cellStyle name="Input [yellow] 3 7 4" xfId="10972"/>
    <cellStyle name="Input [yellow] 3 8" xfId="8316"/>
    <cellStyle name="Input [yellow] 3 8 2" xfId="9128"/>
    <cellStyle name="Input [yellow] 3 8 2 2" xfId="11529"/>
    <cellStyle name="Input [yellow] 3 8 3" xfId="9619"/>
    <cellStyle name="Input [yellow] 3 8 4" xfId="10991"/>
    <cellStyle name="Input [yellow] 3 9" xfId="8340"/>
    <cellStyle name="Input [yellow] 3 9 2" xfId="9152"/>
    <cellStyle name="Input [yellow] 3 9 2 2" xfId="11553"/>
    <cellStyle name="Input [yellow] 3 9 3" xfId="9643"/>
    <cellStyle name="Input [yellow] 3 9 4" xfId="11001"/>
    <cellStyle name="Input [yellow] 30" xfId="14430"/>
    <cellStyle name="Input [yellow] 31" xfId="42593"/>
    <cellStyle name="Input [yellow] 4" xfId="967"/>
    <cellStyle name="Input [yellow] 4 10" xfId="8540"/>
    <cellStyle name="Input [yellow] 4 10 2" xfId="11040"/>
    <cellStyle name="Input [yellow] 4 11" xfId="8705"/>
    <cellStyle name="Input [yellow] 4 12" xfId="10283"/>
    <cellStyle name="Input [yellow] 4 2" xfId="8030"/>
    <cellStyle name="Input [yellow] 4 2 2" xfId="8898"/>
    <cellStyle name="Input [yellow] 4 2 2 2" xfId="11306"/>
    <cellStyle name="Input [yellow] 4 2 3" xfId="9396"/>
    <cellStyle name="Input [yellow] 4 2 4" xfId="10865"/>
    <cellStyle name="Input [yellow] 4 3" xfId="8293"/>
    <cellStyle name="Input [yellow] 4 3 2" xfId="9105"/>
    <cellStyle name="Input [yellow] 4 3 2 2" xfId="11506"/>
    <cellStyle name="Input [yellow] 4 3 3" xfId="9596"/>
    <cellStyle name="Input [yellow] 4 3 4" xfId="10984"/>
    <cellStyle name="Input [yellow] 4 4" xfId="8230"/>
    <cellStyle name="Input [yellow] 4 4 2" xfId="9043"/>
    <cellStyle name="Input [yellow] 4 4 2 2" xfId="11446"/>
    <cellStyle name="Input [yellow] 4 4 3" xfId="9536"/>
    <cellStyle name="Input [yellow] 4 4 4" xfId="10955"/>
    <cellStyle name="Input [yellow] 4 5" xfId="8158"/>
    <cellStyle name="Input [yellow] 4 5 2" xfId="8976"/>
    <cellStyle name="Input [yellow] 4 5 2 2" xfId="11380"/>
    <cellStyle name="Input [yellow] 4 5 3" xfId="9470"/>
    <cellStyle name="Input [yellow] 4 5 4" xfId="10915"/>
    <cellStyle name="Input [yellow] 4 6" xfId="8060"/>
    <cellStyle name="Input [yellow] 4 6 2" xfId="8908"/>
    <cellStyle name="Input [yellow] 4 6 2 2" xfId="11315"/>
    <cellStyle name="Input [yellow] 4 6 3" xfId="9405"/>
    <cellStyle name="Input [yellow] 4 6 4" xfId="10871"/>
    <cellStyle name="Input [yellow] 4 7" xfId="8348"/>
    <cellStyle name="Input [yellow] 4 7 2" xfId="9160"/>
    <cellStyle name="Input [yellow] 4 7 2 2" xfId="11561"/>
    <cellStyle name="Input [yellow] 4 7 3" xfId="9651"/>
    <cellStyle name="Input [yellow] 4 7 4" xfId="11004"/>
    <cellStyle name="Input [yellow] 4 8" xfId="8198"/>
    <cellStyle name="Input [yellow] 4 8 2" xfId="9011"/>
    <cellStyle name="Input [yellow] 4 8 2 2" xfId="11414"/>
    <cellStyle name="Input [yellow] 4 8 3" xfId="9504"/>
    <cellStyle name="Input [yellow] 4 8 4" xfId="10935"/>
    <cellStyle name="Input [yellow] 4 9" xfId="8379"/>
    <cellStyle name="Input [yellow] 4 9 2" xfId="9191"/>
    <cellStyle name="Input [yellow] 4 9 2 2" xfId="11592"/>
    <cellStyle name="Input [yellow] 4 9 3" xfId="9682"/>
    <cellStyle name="Input [yellow] 4 9 4" xfId="11013"/>
    <cellStyle name="Input [yellow] 5" xfId="1124"/>
    <cellStyle name="Input [yellow] 5 10" xfId="8539"/>
    <cellStyle name="Input [yellow] 5 10 2" xfId="11039"/>
    <cellStyle name="Input [yellow] 5 11" xfId="8615"/>
    <cellStyle name="Input [yellow] 5 12" xfId="10295"/>
    <cellStyle name="Input [yellow] 5 2" xfId="8028"/>
    <cellStyle name="Input [yellow] 5 2 2" xfId="8896"/>
    <cellStyle name="Input [yellow] 5 2 2 2" xfId="11304"/>
    <cellStyle name="Input [yellow] 5 2 3" xfId="9394"/>
    <cellStyle name="Input [yellow] 5 2 4" xfId="10864"/>
    <cellStyle name="Input [yellow] 5 3" xfId="8347"/>
    <cellStyle name="Input [yellow] 5 3 2" xfId="9159"/>
    <cellStyle name="Input [yellow] 5 3 2 2" xfId="11560"/>
    <cellStyle name="Input [yellow] 5 3 3" xfId="9650"/>
    <cellStyle name="Input [yellow] 5 3 4" xfId="11003"/>
    <cellStyle name="Input [yellow] 5 4" xfId="8106"/>
    <cellStyle name="Input [yellow] 5 4 2" xfId="8930"/>
    <cellStyle name="Input [yellow] 5 4 2 2" xfId="11334"/>
    <cellStyle name="Input [yellow] 5 4 3" xfId="9424"/>
    <cellStyle name="Input [yellow] 5 4 4" xfId="10888"/>
    <cellStyle name="Input [yellow] 5 5" xfId="8137"/>
    <cellStyle name="Input [yellow] 5 5 2" xfId="8955"/>
    <cellStyle name="Input [yellow] 5 5 2 2" xfId="11359"/>
    <cellStyle name="Input [yellow] 5 5 3" xfId="9449"/>
    <cellStyle name="Input [yellow] 5 5 4" xfId="10901"/>
    <cellStyle name="Input [yellow] 5 6" xfId="8194"/>
    <cellStyle name="Input [yellow] 5 6 2" xfId="9007"/>
    <cellStyle name="Input [yellow] 5 6 2 2" xfId="11410"/>
    <cellStyle name="Input [yellow] 5 6 3" xfId="9500"/>
    <cellStyle name="Input [yellow] 5 6 4" xfId="10932"/>
    <cellStyle name="Input [yellow] 5 7" xfId="8105"/>
    <cellStyle name="Input [yellow] 5 7 2" xfId="8929"/>
    <cellStyle name="Input [yellow] 5 7 2 2" xfId="11333"/>
    <cellStyle name="Input [yellow] 5 7 3" xfId="9423"/>
    <cellStyle name="Input [yellow] 5 7 4" xfId="10887"/>
    <cellStyle name="Input [yellow] 5 8" xfId="8124"/>
    <cellStyle name="Input [yellow] 5 8 2" xfId="8944"/>
    <cellStyle name="Input [yellow] 5 8 2 2" xfId="11348"/>
    <cellStyle name="Input [yellow] 5 8 3" xfId="9438"/>
    <cellStyle name="Input [yellow] 5 8 4" xfId="10896"/>
    <cellStyle name="Input [yellow] 5 9" xfId="8417"/>
    <cellStyle name="Input [yellow] 5 9 2" xfId="9229"/>
    <cellStyle name="Input [yellow] 5 9 2 2" xfId="11630"/>
    <cellStyle name="Input [yellow] 5 9 3" xfId="9720"/>
    <cellStyle name="Input [yellow] 5 9 4" xfId="11014"/>
    <cellStyle name="Input [yellow] 6" xfId="1768"/>
    <cellStyle name="Input [yellow] 6 10" xfId="8597"/>
    <cellStyle name="Input [yellow] 6 10 2" xfId="11085"/>
    <cellStyle name="Input [yellow] 6 11" xfId="8722"/>
    <cellStyle name="Input [yellow] 6 12" xfId="10384"/>
    <cellStyle name="Input [yellow] 6 2" xfId="8095"/>
    <cellStyle name="Input [yellow] 6 2 2" xfId="8922"/>
    <cellStyle name="Input [yellow] 6 2 2 2" xfId="11327"/>
    <cellStyle name="Input [yellow] 6 2 3" xfId="9417"/>
    <cellStyle name="Input [yellow] 6 2 4" xfId="10882"/>
    <cellStyle name="Input [yellow] 6 3" xfId="8206"/>
    <cellStyle name="Input [yellow] 6 3 2" xfId="9019"/>
    <cellStyle name="Input [yellow] 6 3 2 2" xfId="11422"/>
    <cellStyle name="Input [yellow] 6 3 3" xfId="9512"/>
    <cellStyle name="Input [yellow] 6 3 4" xfId="10941"/>
    <cellStyle name="Input [yellow] 6 4" xfId="8254"/>
    <cellStyle name="Input [yellow] 6 4 2" xfId="9067"/>
    <cellStyle name="Input [yellow] 6 4 2 2" xfId="11470"/>
    <cellStyle name="Input [yellow] 6 4 3" xfId="9560"/>
    <cellStyle name="Input [yellow] 6 4 4" xfId="10964"/>
    <cellStyle name="Input [yellow] 6 5" xfId="8205"/>
    <cellStyle name="Input [yellow] 6 5 2" xfId="9018"/>
    <cellStyle name="Input [yellow] 6 5 2 2" xfId="11421"/>
    <cellStyle name="Input [yellow] 6 5 3" xfId="9511"/>
    <cellStyle name="Input [yellow] 6 5 4" xfId="10940"/>
    <cellStyle name="Input [yellow] 6 6" xfId="8197"/>
    <cellStyle name="Input [yellow] 6 6 2" xfId="9010"/>
    <cellStyle name="Input [yellow] 6 6 2 2" xfId="11413"/>
    <cellStyle name="Input [yellow] 6 6 3" xfId="9503"/>
    <cellStyle name="Input [yellow] 6 6 4" xfId="10934"/>
    <cellStyle name="Input [yellow] 6 7" xfId="8229"/>
    <cellStyle name="Input [yellow] 6 7 2" xfId="9042"/>
    <cellStyle name="Input [yellow] 6 7 2 2" xfId="11445"/>
    <cellStyle name="Input [yellow] 6 7 3" xfId="9535"/>
    <cellStyle name="Input [yellow] 6 7 4" xfId="10954"/>
    <cellStyle name="Input [yellow] 6 8" xfId="8082"/>
    <cellStyle name="Input [yellow] 6 8 2" xfId="8915"/>
    <cellStyle name="Input [yellow] 6 8 2 2" xfId="11321"/>
    <cellStyle name="Input [yellow] 6 8 3" xfId="9411"/>
    <cellStyle name="Input [yellow] 6 8 4" xfId="10878"/>
    <cellStyle name="Input [yellow] 6 9" xfId="8187"/>
    <cellStyle name="Input [yellow] 6 9 2" xfId="9000"/>
    <cellStyle name="Input [yellow] 6 9 2 2" xfId="11403"/>
    <cellStyle name="Input [yellow] 6 9 3" xfId="9493"/>
    <cellStyle name="Input [yellow] 6 9 4" xfId="10926"/>
    <cellStyle name="Input [yellow] 7" xfId="1927"/>
    <cellStyle name="Input [yellow] 7 10" xfId="8607"/>
    <cellStyle name="Input [yellow] 7 10 2" xfId="11094"/>
    <cellStyle name="Input [yellow] 7 11" xfId="8643"/>
    <cellStyle name="Input [yellow] 7 12" xfId="10400"/>
    <cellStyle name="Input [yellow] 7 2" xfId="8102"/>
    <cellStyle name="Input [yellow] 7 2 2" xfId="8926"/>
    <cellStyle name="Input [yellow] 7 2 2 2" xfId="11330"/>
    <cellStyle name="Input [yellow] 7 2 3" xfId="9420"/>
    <cellStyle name="Input [yellow] 7 2 4" xfId="10884"/>
    <cellStyle name="Input [yellow] 7 3" xfId="8139"/>
    <cellStyle name="Input [yellow] 7 3 2" xfId="8957"/>
    <cellStyle name="Input [yellow] 7 3 2 2" xfId="11361"/>
    <cellStyle name="Input [yellow] 7 3 3" xfId="9451"/>
    <cellStyle name="Input [yellow] 7 3 4" xfId="10902"/>
    <cellStyle name="Input [yellow] 7 4" xfId="8169"/>
    <cellStyle name="Input [yellow] 7 4 2" xfId="8984"/>
    <cellStyle name="Input [yellow] 7 4 2 2" xfId="11387"/>
    <cellStyle name="Input [yellow] 7 4 3" xfId="9477"/>
    <cellStyle name="Input [yellow] 7 4 4" xfId="10918"/>
    <cellStyle name="Input [yellow] 7 5" xfId="8117"/>
    <cellStyle name="Input [yellow] 7 5 2" xfId="8937"/>
    <cellStyle name="Input [yellow] 7 5 2 2" xfId="11341"/>
    <cellStyle name="Input [yellow] 7 5 3" xfId="9431"/>
    <cellStyle name="Input [yellow] 7 5 4" xfId="10892"/>
    <cellStyle name="Input [yellow] 7 6" xfId="8179"/>
    <cellStyle name="Input [yellow] 7 6 2" xfId="8992"/>
    <cellStyle name="Input [yellow] 7 6 2 2" xfId="11395"/>
    <cellStyle name="Input [yellow] 7 6 3" xfId="9485"/>
    <cellStyle name="Input [yellow] 7 6 4" xfId="10921"/>
    <cellStyle name="Input [yellow] 7 7" xfId="8142"/>
    <cellStyle name="Input [yellow] 7 7 2" xfId="8960"/>
    <cellStyle name="Input [yellow] 7 7 2 2" xfId="11364"/>
    <cellStyle name="Input [yellow] 7 7 3" xfId="9454"/>
    <cellStyle name="Input [yellow] 7 7 4" xfId="10904"/>
    <cellStyle name="Input [yellow] 7 8" xfId="8189"/>
    <cellStyle name="Input [yellow] 7 8 2" xfId="9002"/>
    <cellStyle name="Input [yellow] 7 8 2 2" xfId="11405"/>
    <cellStyle name="Input [yellow] 7 8 3" xfId="9495"/>
    <cellStyle name="Input [yellow] 7 8 4" xfId="10927"/>
    <cellStyle name="Input [yellow] 7 9" xfId="8332"/>
    <cellStyle name="Input [yellow] 7 9 2" xfId="9144"/>
    <cellStyle name="Input [yellow] 7 9 2 2" xfId="11545"/>
    <cellStyle name="Input [yellow] 7 9 3" xfId="9635"/>
    <cellStyle name="Input [yellow] 7 9 4" xfId="10997"/>
    <cellStyle name="Input [yellow] 8" xfId="1969"/>
    <cellStyle name="Input [yellow] 8 10" xfId="8611"/>
    <cellStyle name="Input [yellow] 8 10 2" xfId="11097"/>
    <cellStyle name="Input [yellow] 8 11" xfId="8699"/>
    <cellStyle name="Input [yellow] 8 12" xfId="10406"/>
    <cellStyle name="Input [yellow] 8 2" xfId="8107"/>
    <cellStyle name="Input [yellow] 8 2 2" xfId="8931"/>
    <cellStyle name="Input [yellow] 8 2 2 2" xfId="11335"/>
    <cellStyle name="Input [yellow] 8 2 3" xfId="9425"/>
    <cellStyle name="Input [yellow] 8 2 4" xfId="10889"/>
    <cellStyle name="Input [yellow] 8 3" xfId="8080"/>
    <cellStyle name="Input [yellow] 8 3 2" xfId="8914"/>
    <cellStyle name="Input [yellow] 8 3 2 2" xfId="11320"/>
    <cellStyle name="Input [yellow] 8 3 3" xfId="9410"/>
    <cellStyle name="Input [yellow] 8 3 4" xfId="10877"/>
    <cellStyle name="Input [yellow] 8 4" xfId="8196"/>
    <cellStyle name="Input [yellow] 8 4 2" xfId="9009"/>
    <cellStyle name="Input [yellow] 8 4 2 2" xfId="11412"/>
    <cellStyle name="Input [yellow] 8 4 3" xfId="9502"/>
    <cellStyle name="Input [yellow] 8 4 4" xfId="10933"/>
    <cellStyle name="Input [yellow] 8 5" xfId="8076"/>
    <cellStyle name="Input [yellow] 8 5 2" xfId="8912"/>
    <cellStyle name="Input [yellow] 8 5 2 2" xfId="11318"/>
    <cellStyle name="Input [yellow] 8 5 3" xfId="9408"/>
    <cellStyle name="Input [yellow] 8 5 4" xfId="10875"/>
    <cellStyle name="Input [yellow] 8 6" xfId="8160"/>
    <cellStyle name="Input [yellow] 8 6 2" xfId="8978"/>
    <cellStyle name="Input [yellow] 8 6 2 2" xfId="11382"/>
    <cellStyle name="Input [yellow] 8 6 3" xfId="9472"/>
    <cellStyle name="Input [yellow] 8 6 4" xfId="10917"/>
    <cellStyle name="Input [yellow] 8 7" xfId="8271"/>
    <cellStyle name="Input [yellow] 8 7 2" xfId="9084"/>
    <cellStyle name="Input [yellow] 8 7 2 2" xfId="11487"/>
    <cellStyle name="Input [yellow] 8 7 3" xfId="9577"/>
    <cellStyle name="Input [yellow] 8 7 4" xfId="10973"/>
    <cellStyle name="Input [yellow] 8 8" xfId="8337"/>
    <cellStyle name="Input [yellow] 8 8 2" xfId="9149"/>
    <cellStyle name="Input [yellow] 8 8 2 2" xfId="11550"/>
    <cellStyle name="Input [yellow] 8 8 3" xfId="9640"/>
    <cellStyle name="Input [yellow] 8 8 4" xfId="11000"/>
    <cellStyle name="Input [yellow] 8 9" xfId="8078"/>
    <cellStyle name="Input [yellow] 8 9 2" xfId="8913"/>
    <cellStyle name="Input [yellow] 8 9 2 2" xfId="11319"/>
    <cellStyle name="Input [yellow] 8 9 3" xfId="9409"/>
    <cellStyle name="Input [yellow] 8 9 4" xfId="10876"/>
    <cellStyle name="Input [yellow] 9" xfId="2037"/>
    <cellStyle name="Input [yellow] 9 10" xfId="8616"/>
    <cellStyle name="Input [yellow] 9 10 2" xfId="11100"/>
    <cellStyle name="Input [yellow] 9 11" xfId="963"/>
    <cellStyle name="Input [yellow] 9 12" xfId="10416"/>
    <cellStyle name="Input [yellow] 9 2" xfId="8111"/>
    <cellStyle name="Input [yellow] 9 2 2" xfId="8935"/>
    <cellStyle name="Input [yellow] 9 2 2 2" xfId="11339"/>
    <cellStyle name="Input [yellow] 9 2 3" xfId="9429"/>
    <cellStyle name="Input [yellow] 9 2 4" xfId="10890"/>
    <cellStyle name="Input [yellow] 9 3" xfId="8242"/>
    <cellStyle name="Input [yellow] 9 3 2" xfId="9055"/>
    <cellStyle name="Input [yellow] 9 3 2 2" xfId="11458"/>
    <cellStyle name="Input [yellow] 9 3 3" xfId="9548"/>
    <cellStyle name="Input [yellow] 9 3 4" xfId="10958"/>
    <cellStyle name="Input [yellow] 9 4" xfId="8350"/>
    <cellStyle name="Input [yellow] 9 4 2" xfId="9162"/>
    <cellStyle name="Input [yellow] 9 4 2 2" xfId="11563"/>
    <cellStyle name="Input [yellow] 9 4 3" xfId="9653"/>
    <cellStyle name="Input [yellow] 9 4 4" xfId="11005"/>
    <cellStyle name="Input [yellow] 9 5" xfId="8151"/>
    <cellStyle name="Input [yellow] 9 5 2" xfId="8969"/>
    <cellStyle name="Input [yellow] 9 5 2 2" xfId="11373"/>
    <cellStyle name="Input [yellow] 9 5 3" xfId="9463"/>
    <cellStyle name="Input [yellow] 9 5 4" xfId="10910"/>
    <cellStyle name="Input [yellow] 9 6" xfId="8260"/>
    <cellStyle name="Input [yellow] 9 6 2" xfId="9073"/>
    <cellStyle name="Input [yellow] 9 6 2 2" xfId="11476"/>
    <cellStyle name="Input [yellow] 9 6 3" xfId="9566"/>
    <cellStyle name="Input [yellow] 9 6 4" xfId="10968"/>
    <cellStyle name="Input [yellow] 9 7" xfId="8322"/>
    <cellStyle name="Input [yellow] 9 7 2" xfId="9134"/>
    <cellStyle name="Input [yellow] 9 7 2 2" xfId="11535"/>
    <cellStyle name="Input [yellow] 9 7 3" xfId="9625"/>
    <cellStyle name="Input [yellow] 9 7 4" xfId="10994"/>
    <cellStyle name="Input [yellow] 9 8" xfId="8482"/>
    <cellStyle name="Input [yellow] 9 8 2" xfId="9294"/>
    <cellStyle name="Input [yellow] 9 8 2 2" xfId="11695"/>
    <cellStyle name="Input [yellow] 9 8 3" xfId="9785"/>
    <cellStyle name="Input [yellow] 9 8 4" xfId="11017"/>
    <cellStyle name="Input [yellow] 9 9" xfId="8192"/>
    <cellStyle name="Input [yellow] 9 9 2" xfId="9005"/>
    <cellStyle name="Input [yellow] 9 9 2 2" xfId="11408"/>
    <cellStyle name="Input [yellow] 9 9 3" xfId="9498"/>
    <cellStyle name="Input [yellow] 9 9 4" xfId="10930"/>
    <cellStyle name="Input 10" xfId="1121"/>
    <cellStyle name="Input 10 2" xfId="7749"/>
    <cellStyle name="Input 10 2 2" xfId="10832"/>
    <cellStyle name="Input 10 2 3" xfId="37738"/>
    <cellStyle name="Input 10 3" xfId="8829"/>
    <cellStyle name="Input 10 3 2" xfId="11241"/>
    <cellStyle name="Input 10 4" xfId="8619"/>
    <cellStyle name="Input 10 5" xfId="37737"/>
    <cellStyle name="Input 100" xfId="37739"/>
    <cellStyle name="Input 100 2" xfId="37740"/>
    <cellStyle name="Input 101" xfId="37741"/>
    <cellStyle name="Input 101 2" xfId="37742"/>
    <cellStyle name="Input 102" xfId="37743"/>
    <cellStyle name="Input 102 2" xfId="37744"/>
    <cellStyle name="Input 103" xfId="37745"/>
    <cellStyle name="Input 103 2" xfId="37746"/>
    <cellStyle name="Input 104" xfId="37747"/>
    <cellStyle name="Input 104 2" xfId="37748"/>
    <cellStyle name="Input 105" xfId="37749"/>
    <cellStyle name="Input 105 2" xfId="37750"/>
    <cellStyle name="Input 106" xfId="37751"/>
    <cellStyle name="Input 106 2" xfId="37752"/>
    <cellStyle name="Input 107" xfId="37753"/>
    <cellStyle name="Input 107 2" xfId="37754"/>
    <cellStyle name="Input 108" xfId="37755"/>
    <cellStyle name="Input 108 2" xfId="37756"/>
    <cellStyle name="Input 109" xfId="37757"/>
    <cellStyle name="Input 109 2" xfId="37758"/>
    <cellStyle name="Input 11" xfId="1086"/>
    <cellStyle name="Input 11 2" xfId="7626"/>
    <cellStyle name="Input 11 2 2" xfId="10823"/>
    <cellStyle name="Input 11 2 3" xfId="37760"/>
    <cellStyle name="Input 11 3" xfId="8824"/>
    <cellStyle name="Input 11 3 2" xfId="11238"/>
    <cellStyle name="Input 11 4" xfId="8695"/>
    <cellStyle name="Input 11 5" xfId="37759"/>
    <cellStyle name="Input 110" xfId="37761"/>
    <cellStyle name="Input 110 2" xfId="37762"/>
    <cellStyle name="Input 111" xfId="37763"/>
    <cellStyle name="Input 111 2" xfId="37764"/>
    <cellStyle name="Input 112" xfId="37765"/>
    <cellStyle name="Input 112 2" xfId="37766"/>
    <cellStyle name="Input 113" xfId="37767"/>
    <cellStyle name="Input 113 2" xfId="37768"/>
    <cellStyle name="Input 114" xfId="37769"/>
    <cellStyle name="Input 114 2" xfId="37770"/>
    <cellStyle name="Input 115" xfId="37771"/>
    <cellStyle name="Input 115 2" xfId="37772"/>
    <cellStyle name="Input 116" xfId="37773"/>
    <cellStyle name="Input 116 2" xfId="37774"/>
    <cellStyle name="Input 117" xfId="37775"/>
    <cellStyle name="Input 117 2" xfId="37776"/>
    <cellStyle name="Input 118" xfId="37777"/>
    <cellStyle name="Input 118 2" xfId="37778"/>
    <cellStyle name="Input 119" xfId="37779"/>
    <cellStyle name="Input 119 2" xfId="37780"/>
    <cellStyle name="Input 12" xfId="1102"/>
    <cellStyle name="Input 12 2" xfId="7109"/>
    <cellStyle name="Input 12 2 2" xfId="10787"/>
    <cellStyle name="Input 12 2 3" xfId="37782"/>
    <cellStyle name="Input 12 3" xfId="8791"/>
    <cellStyle name="Input 12 3 2" xfId="11207"/>
    <cellStyle name="Input 12 4" xfId="8664"/>
    <cellStyle name="Input 12 5" xfId="37781"/>
    <cellStyle name="Input 120" xfId="37783"/>
    <cellStyle name="Input 120 2" xfId="37784"/>
    <cellStyle name="Input 121" xfId="37785"/>
    <cellStyle name="Input 121 2" xfId="37786"/>
    <cellStyle name="Input 122" xfId="37787"/>
    <cellStyle name="Input 122 2" xfId="37788"/>
    <cellStyle name="Input 123" xfId="37789"/>
    <cellStyle name="Input 123 2" xfId="37790"/>
    <cellStyle name="Input 124" xfId="37791"/>
    <cellStyle name="Input 124 2" xfId="37792"/>
    <cellStyle name="Input 125" xfId="37793"/>
    <cellStyle name="Input 125 2" xfId="37794"/>
    <cellStyle name="Input 126" xfId="37795"/>
    <cellStyle name="Input 126 2" xfId="37796"/>
    <cellStyle name="Input 127" xfId="37797"/>
    <cellStyle name="Input 127 2" xfId="37798"/>
    <cellStyle name="Input 128" xfId="37799"/>
    <cellStyle name="Input 128 2" xfId="37800"/>
    <cellStyle name="Input 129" xfId="37801"/>
    <cellStyle name="Input 129 2" xfId="37802"/>
    <cellStyle name="Input 13" xfId="7489"/>
    <cellStyle name="Input 13 2" xfId="8819"/>
    <cellStyle name="Input 13 2 2" xfId="11233"/>
    <cellStyle name="Input 13 2 3" xfId="37804"/>
    <cellStyle name="Input 13 3" xfId="8701"/>
    <cellStyle name="Input 13 4" xfId="37803"/>
    <cellStyle name="Input 130" xfId="37805"/>
    <cellStyle name="Input 130 2" xfId="37806"/>
    <cellStyle name="Input 131" xfId="37807"/>
    <cellStyle name="Input 131 2" xfId="37808"/>
    <cellStyle name="Input 132" xfId="37809"/>
    <cellStyle name="Input 132 2" xfId="37810"/>
    <cellStyle name="Input 133" xfId="37811"/>
    <cellStyle name="Input 133 2" xfId="37812"/>
    <cellStyle name="Input 134" xfId="37813"/>
    <cellStyle name="Input 134 2" xfId="37814"/>
    <cellStyle name="Input 135" xfId="37815"/>
    <cellStyle name="Input 135 2" xfId="37816"/>
    <cellStyle name="Input 136" xfId="37817"/>
    <cellStyle name="Input 136 2" xfId="37818"/>
    <cellStyle name="Input 137" xfId="37819"/>
    <cellStyle name="Input 137 2" xfId="37820"/>
    <cellStyle name="Input 138" xfId="37821"/>
    <cellStyle name="Input 138 2" xfId="37822"/>
    <cellStyle name="Input 139" xfId="37823"/>
    <cellStyle name="Input 139 2" xfId="37824"/>
    <cellStyle name="Input 14" xfId="9926"/>
    <cellStyle name="Input 14 2" xfId="37826"/>
    <cellStyle name="Input 14 3" xfId="37825"/>
    <cellStyle name="Input 140" xfId="37827"/>
    <cellStyle name="Input 140 2" xfId="37828"/>
    <cellStyle name="Input 141" xfId="37829"/>
    <cellStyle name="Input 141 2" xfId="37830"/>
    <cellStyle name="Input 142" xfId="37831"/>
    <cellStyle name="Input 142 2" xfId="37832"/>
    <cellStyle name="Input 143" xfId="37833"/>
    <cellStyle name="Input 143 2" xfId="37834"/>
    <cellStyle name="Input 144" xfId="37835"/>
    <cellStyle name="Input 144 2" xfId="37836"/>
    <cellStyle name="Input 145" xfId="37837"/>
    <cellStyle name="Input 145 2" xfId="37838"/>
    <cellStyle name="Input 146" xfId="37839"/>
    <cellStyle name="Input 146 2" xfId="37840"/>
    <cellStyle name="Input 147" xfId="37841"/>
    <cellStyle name="Input 147 2" xfId="37842"/>
    <cellStyle name="Input 148" xfId="37843"/>
    <cellStyle name="Input 148 2" xfId="37844"/>
    <cellStyle name="Input 149" xfId="37845"/>
    <cellStyle name="Input 149 2" xfId="37846"/>
    <cellStyle name="Input 15" xfId="9978"/>
    <cellStyle name="Input 15 2" xfId="37848"/>
    <cellStyle name="Input 15 3" xfId="37847"/>
    <cellStyle name="Input 150" xfId="37849"/>
    <cellStyle name="Input 150 2" xfId="37850"/>
    <cellStyle name="Input 151" xfId="37851"/>
    <cellStyle name="Input 151 2" xfId="37852"/>
    <cellStyle name="Input 152" xfId="37853"/>
    <cellStyle name="Input 152 2" xfId="37854"/>
    <cellStyle name="Input 153" xfId="37855"/>
    <cellStyle name="Input 153 2" xfId="37856"/>
    <cellStyle name="Input 154" xfId="37857"/>
    <cellStyle name="Input 154 2" xfId="37858"/>
    <cellStyle name="Input 155" xfId="37859"/>
    <cellStyle name="Input 155 2" xfId="37860"/>
    <cellStyle name="Input 156" xfId="37861"/>
    <cellStyle name="Input 156 2" xfId="37862"/>
    <cellStyle name="Input 157" xfId="37863"/>
    <cellStyle name="Input 157 2" xfId="37864"/>
    <cellStyle name="Input 158" xfId="37865"/>
    <cellStyle name="Input 158 2" xfId="37866"/>
    <cellStyle name="Input 159" xfId="37867"/>
    <cellStyle name="Input 159 2" xfId="37868"/>
    <cellStyle name="Input 16" xfId="14724"/>
    <cellStyle name="Input 16 2" xfId="37870"/>
    <cellStyle name="Input 16 3" xfId="37869"/>
    <cellStyle name="Input 160" xfId="37871"/>
    <cellStyle name="Input 160 2" xfId="37872"/>
    <cellStyle name="Input 161" xfId="37873"/>
    <cellStyle name="Input 161 2" xfId="37874"/>
    <cellStyle name="Input 162" xfId="37875"/>
    <cellStyle name="Input 162 2" xfId="37876"/>
    <cellStyle name="Input 163" xfId="37877"/>
    <cellStyle name="Input 163 2" xfId="37878"/>
    <cellStyle name="Input 164" xfId="37879"/>
    <cellStyle name="Input 164 2" xfId="37880"/>
    <cellStyle name="Input 165" xfId="37881"/>
    <cellStyle name="Input 165 2" xfId="37882"/>
    <cellStyle name="Input 166" xfId="37883"/>
    <cellStyle name="Input 166 2" xfId="37884"/>
    <cellStyle name="Input 167" xfId="37885"/>
    <cellStyle name="Input 167 2" xfId="37886"/>
    <cellStyle name="Input 168" xfId="37887"/>
    <cellStyle name="Input 168 2" xfId="37888"/>
    <cellStyle name="Input 169" xfId="37889"/>
    <cellStyle name="Input 169 2" xfId="37890"/>
    <cellStyle name="Input 17" xfId="14723"/>
    <cellStyle name="Input 17 2" xfId="37892"/>
    <cellStyle name="Input 17 3" xfId="37891"/>
    <cellStyle name="Input 170" xfId="37893"/>
    <cellStyle name="Input 170 2" xfId="37894"/>
    <cellStyle name="Input 171" xfId="37895"/>
    <cellStyle name="Input 171 2" xfId="37896"/>
    <cellStyle name="Input 172" xfId="37897"/>
    <cellStyle name="Input 172 2" xfId="37898"/>
    <cellStyle name="Input 173" xfId="37899"/>
    <cellStyle name="Input 173 2" xfId="37900"/>
    <cellStyle name="Input 174" xfId="37901"/>
    <cellStyle name="Input 174 2" xfId="37902"/>
    <cellStyle name="Input 175" xfId="37903"/>
    <cellStyle name="Input 175 2" xfId="37904"/>
    <cellStyle name="Input 176" xfId="37905"/>
    <cellStyle name="Input 176 2" xfId="37906"/>
    <cellStyle name="Input 177" xfId="37907"/>
    <cellStyle name="Input 177 2" xfId="37908"/>
    <cellStyle name="Input 178" xfId="37909"/>
    <cellStyle name="Input 178 2" xfId="37910"/>
    <cellStyle name="Input 179" xfId="37911"/>
    <cellStyle name="Input 179 2" xfId="37912"/>
    <cellStyle name="Input 18" xfId="14715"/>
    <cellStyle name="Input 18 2" xfId="37914"/>
    <cellStyle name="Input 18 3" xfId="37913"/>
    <cellStyle name="Input 180" xfId="37915"/>
    <cellStyle name="Input 180 2" xfId="37916"/>
    <cellStyle name="Input 181" xfId="37917"/>
    <cellStyle name="Input 181 2" xfId="37918"/>
    <cellStyle name="Input 182" xfId="37919"/>
    <cellStyle name="Input 182 2" xfId="37920"/>
    <cellStyle name="Input 183" xfId="37921"/>
    <cellStyle name="Input 183 2" xfId="37922"/>
    <cellStyle name="Input 184" xfId="37923"/>
    <cellStyle name="Input 184 2" xfId="37924"/>
    <cellStyle name="Input 185" xfId="37925"/>
    <cellStyle name="Input 185 2" xfId="37926"/>
    <cellStyle name="Input 186" xfId="37927"/>
    <cellStyle name="Input 186 2" xfId="37928"/>
    <cellStyle name="Input 187" xfId="37929"/>
    <cellStyle name="Input 187 2" xfId="37930"/>
    <cellStyle name="Input 188" xfId="37931"/>
    <cellStyle name="Input 188 2" xfId="37932"/>
    <cellStyle name="Input 189" xfId="37933"/>
    <cellStyle name="Input 189 2" xfId="37934"/>
    <cellStyle name="Input 19" xfId="14721"/>
    <cellStyle name="Input 19 2" xfId="37936"/>
    <cellStyle name="Input 19 3" xfId="37935"/>
    <cellStyle name="Input 190" xfId="37937"/>
    <cellStyle name="Input 190 2" xfId="37938"/>
    <cellStyle name="Input 191" xfId="37939"/>
    <cellStyle name="Input 191 2" xfId="37940"/>
    <cellStyle name="Input 192" xfId="37941"/>
    <cellStyle name="Input 192 2" xfId="37942"/>
    <cellStyle name="Input 193" xfId="37943"/>
    <cellStyle name="Input 194" xfId="37944"/>
    <cellStyle name="Input 195" xfId="37945"/>
    <cellStyle name="Input 196" xfId="37946"/>
    <cellStyle name="Input 197" xfId="37947"/>
    <cellStyle name="Input 198" xfId="37948"/>
    <cellStyle name="Input 199" xfId="37949"/>
    <cellStyle name="Input 2" xfId="246"/>
    <cellStyle name="Input 2 10" xfId="7607"/>
    <cellStyle name="Input 2 11" xfId="7242"/>
    <cellStyle name="Input 2 12" xfId="7267"/>
    <cellStyle name="Input 2 13" xfId="866"/>
    <cellStyle name="Input 2 13 2" xfId="10278"/>
    <cellStyle name="Input 2 14" xfId="8526"/>
    <cellStyle name="Input 2 14 2" xfId="11026"/>
    <cellStyle name="Input 2 15" xfId="8581"/>
    <cellStyle name="Input 2 16" xfId="9967"/>
    <cellStyle name="Input 2 17" xfId="14774"/>
    <cellStyle name="Input 2 2" xfId="796"/>
    <cellStyle name="Input 2 2 2" xfId="935"/>
    <cellStyle name="Input 2 2 3" xfId="11833"/>
    <cellStyle name="Input 2 2 4" xfId="14775"/>
    <cellStyle name="Input 2 3" xfId="6679"/>
    <cellStyle name="Input 2 4" xfId="6851"/>
    <cellStyle name="Input 2 5" xfId="7332"/>
    <cellStyle name="Input 2 6" xfId="7227"/>
    <cellStyle name="Input 2 7" xfId="7315"/>
    <cellStyle name="Input 2 8" xfId="7147"/>
    <cellStyle name="Input 2 9" xfId="7479"/>
    <cellStyle name="Input 20" xfId="37950"/>
    <cellStyle name="Input 20 2" xfId="37951"/>
    <cellStyle name="Input 200" xfId="37952"/>
    <cellStyle name="Input 201" xfId="37953"/>
    <cellStyle name="Input 202" xfId="37954"/>
    <cellStyle name="Input 203" xfId="37955"/>
    <cellStyle name="Input 204" xfId="37956"/>
    <cellStyle name="Input 205" xfId="37957"/>
    <cellStyle name="Input 206" xfId="37958"/>
    <cellStyle name="Input 207" xfId="37959"/>
    <cellStyle name="Input 208" xfId="37960"/>
    <cellStyle name="Input 209" xfId="37961"/>
    <cellStyle name="Input 21" xfId="37962"/>
    <cellStyle name="Input 21 2" xfId="37963"/>
    <cellStyle name="Input 210" xfId="37964"/>
    <cellStyle name="Input 211" xfId="37965"/>
    <cellStyle name="Input 212" xfId="37966"/>
    <cellStyle name="Input 213" xfId="37967"/>
    <cellStyle name="Input 214" xfId="37968"/>
    <cellStyle name="Input 215" xfId="37969"/>
    <cellStyle name="Input 216" xfId="37970"/>
    <cellStyle name="Input 217" xfId="37971"/>
    <cellStyle name="Input 218" xfId="37972"/>
    <cellStyle name="Input 219" xfId="37973"/>
    <cellStyle name="Input 22" xfId="37974"/>
    <cellStyle name="Input 22 2" xfId="37975"/>
    <cellStyle name="Input 220" xfId="37976"/>
    <cellStyle name="Input 221" xfId="37977"/>
    <cellStyle name="Input 222" xfId="37978"/>
    <cellStyle name="Input 223" xfId="37979"/>
    <cellStyle name="Input 224" xfId="37980"/>
    <cellStyle name="Input 225" xfId="37981"/>
    <cellStyle name="Input 226" xfId="37982"/>
    <cellStyle name="Input 227" xfId="37983"/>
    <cellStyle name="Input 228" xfId="37984"/>
    <cellStyle name="Input 229" xfId="37985"/>
    <cellStyle name="Input 23" xfId="37986"/>
    <cellStyle name="Input 23 2" xfId="37987"/>
    <cellStyle name="Input 230" xfId="37988"/>
    <cellStyle name="Input 231" xfId="37989"/>
    <cellStyle name="Input 232" xfId="37990"/>
    <cellStyle name="Input 233" xfId="37991"/>
    <cellStyle name="Input 234" xfId="37992"/>
    <cellStyle name="Input 235" xfId="37993"/>
    <cellStyle name="Input 236" xfId="37994"/>
    <cellStyle name="Input 237" xfId="37995"/>
    <cellStyle name="Input 238" xfId="37996"/>
    <cellStyle name="Input 239" xfId="37997"/>
    <cellStyle name="Input 24" xfId="37998"/>
    <cellStyle name="Input 24 2" xfId="37999"/>
    <cellStyle name="Input 240" xfId="38000"/>
    <cellStyle name="Input 241" xfId="38001"/>
    <cellStyle name="Input 242" xfId="38002"/>
    <cellStyle name="Input 243" xfId="38003"/>
    <cellStyle name="Input 244" xfId="38004"/>
    <cellStyle name="Input 245" xfId="38005"/>
    <cellStyle name="Input 246" xfId="38006"/>
    <cellStyle name="Input 247" xfId="38007"/>
    <cellStyle name="Input 248" xfId="38008"/>
    <cellStyle name="Input 249" xfId="38009"/>
    <cellStyle name="Input 25" xfId="38010"/>
    <cellStyle name="Input 25 2" xfId="38011"/>
    <cellStyle name="Input 250" xfId="38012"/>
    <cellStyle name="Input 251" xfId="38013"/>
    <cellStyle name="Input 252" xfId="38014"/>
    <cellStyle name="Input 253" xfId="38015"/>
    <cellStyle name="Input 254" xfId="38016"/>
    <cellStyle name="Input 255" xfId="38017"/>
    <cellStyle name="Input 256" xfId="38018"/>
    <cellStyle name="Input 257" xfId="38019"/>
    <cellStyle name="Input 258" xfId="38020"/>
    <cellStyle name="Input 259" xfId="38021"/>
    <cellStyle name="Input 26" xfId="38022"/>
    <cellStyle name="Input 26 2" xfId="38023"/>
    <cellStyle name="Input 260" xfId="38024"/>
    <cellStyle name="Input 261" xfId="38025"/>
    <cellStyle name="Input 262" xfId="38026"/>
    <cellStyle name="Input 263" xfId="38027"/>
    <cellStyle name="Input 264" xfId="38028"/>
    <cellStyle name="Input 265" xfId="38029"/>
    <cellStyle name="Input 266" xfId="38030"/>
    <cellStyle name="Input 267" xfId="38031"/>
    <cellStyle name="Input 268" xfId="38032"/>
    <cellStyle name="Input 269" xfId="38033"/>
    <cellStyle name="Input 27" xfId="38034"/>
    <cellStyle name="Input 27 2" xfId="38035"/>
    <cellStyle name="Input 270" xfId="38036"/>
    <cellStyle name="Input 271" xfId="38037"/>
    <cellStyle name="Input 272" xfId="38038"/>
    <cellStyle name="Input 273" xfId="38039"/>
    <cellStyle name="Input 274" xfId="38040"/>
    <cellStyle name="Input 275" xfId="38041"/>
    <cellStyle name="Input 276" xfId="38042"/>
    <cellStyle name="Input 277" xfId="38043"/>
    <cellStyle name="Input 278" xfId="38044"/>
    <cellStyle name="Input 279" xfId="38045"/>
    <cellStyle name="Input 28" xfId="38046"/>
    <cellStyle name="Input 28 2" xfId="38047"/>
    <cellStyle name="Input 280" xfId="38048"/>
    <cellStyle name="Input 281" xfId="38049"/>
    <cellStyle name="Input 282" xfId="38050"/>
    <cellStyle name="Input 283" xfId="38051"/>
    <cellStyle name="Input 284" xfId="38052"/>
    <cellStyle name="Input 285" xfId="38053"/>
    <cellStyle name="Input 286" xfId="38054"/>
    <cellStyle name="Input 287" xfId="38055"/>
    <cellStyle name="Input 288" xfId="38056"/>
    <cellStyle name="Input 289" xfId="38057"/>
    <cellStyle name="Input 29" xfId="38058"/>
    <cellStyle name="Input 29 2" xfId="38059"/>
    <cellStyle name="Input 290" xfId="38060"/>
    <cellStyle name="Input 291" xfId="38061"/>
    <cellStyle name="Input 292" xfId="38062"/>
    <cellStyle name="Input 293" xfId="38063"/>
    <cellStyle name="Input 294" xfId="38064"/>
    <cellStyle name="Input 295" xfId="38065"/>
    <cellStyle name="Input 296" xfId="38066"/>
    <cellStyle name="Input 297" xfId="38067"/>
    <cellStyle name="Input 298" xfId="38068"/>
    <cellStyle name="Input 299" xfId="38069"/>
    <cellStyle name="Input 3" xfId="797"/>
    <cellStyle name="Input 3 2" xfId="941"/>
    <cellStyle name="Input 3 2 2" xfId="38071"/>
    <cellStyle name="Input 3 3" xfId="15139"/>
    <cellStyle name="Input 3 4" xfId="38070"/>
    <cellStyle name="Input 30" xfId="38072"/>
    <cellStyle name="Input 30 2" xfId="38073"/>
    <cellStyle name="Input 300" xfId="38074"/>
    <cellStyle name="Input 301" xfId="38075"/>
    <cellStyle name="Input 302" xfId="38076"/>
    <cellStyle name="Input 303" xfId="38077"/>
    <cellStyle name="Input 304" xfId="38078"/>
    <cellStyle name="Input 305" xfId="38079"/>
    <cellStyle name="Input 306" xfId="38080"/>
    <cellStyle name="Input 307" xfId="38081"/>
    <cellStyle name="Input 308" xfId="38082"/>
    <cellStyle name="Input 309" xfId="38083"/>
    <cellStyle name="Input 31" xfId="38084"/>
    <cellStyle name="Input 31 2" xfId="38085"/>
    <cellStyle name="Input 310" xfId="38086"/>
    <cellStyle name="Input 311" xfId="38087"/>
    <cellStyle name="Input 312" xfId="38088"/>
    <cellStyle name="Input 313" xfId="38089"/>
    <cellStyle name="Input 314" xfId="38090"/>
    <cellStyle name="Input 315" xfId="38091"/>
    <cellStyle name="Input 316" xfId="38092"/>
    <cellStyle name="Input 317" xfId="38093"/>
    <cellStyle name="Input 318" xfId="38094"/>
    <cellStyle name="Input 319" xfId="38095"/>
    <cellStyle name="Input 32" xfId="38096"/>
    <cellStyle name="Input 32 2" xfId="38097"/>
    <cellStyle name="Input 320" xfId="38098"/>
    <cellStyle name="Input 321" xfId="38099"/>
    <cellStyle name="Input 322" xfId="38100"/>
    <cellStyle name="Input 323" xfId="38101"/>
    <cellStyle name="Input 324" xfId="38102"/>
    <cellStyle name="Input 325" xfId="38103"/>
    <cellStyle name="Input 326" xfId="38104"/>
    <cellStyle name="Input 327" xfId="38105"/>
    <cellStyle name="Input 328" xfId="38106"/>
    <cellStyle name="Input 329" xfId="38107"/>
    <cellStyle name="Input 33" xfId="38108"/>
    <cellStyle name="Input 33 2" xfId="38109"/>
    <cellStyle name="Input 330" xfId="38110"/>
    <cellStyle name="Input 331" xfId="38111"/>
    <cellStyle name="Input 332" xfId="38112"/>
    <cellStyle name="Input 333" xfId="38113"/>
    <cellStyle name="Input 334" xfId="38114"/>
    <cellStyle name="Input 335" xfId="38115"/>
    <cellStyle name="Input 336" xfId="38116"/>
    <cellStyle name="Input 337" xfId="38117"/>
    <cellStyle name="Input 338" xfId="38118"/>
    <cellStyle name="Input 339" xfId="38119"/>
    <cellStyle name="Input 34" xfId="38120"/>
    <cellStyle name="Input 34 2" xfId="38121"/>
    <cellStyle name="Input 340" xfId="38122"/>
    <cellStyle name="Input 341" xfId="38123"/>
    <cellStyle name="Input 342" xfId="38124"/>
    <cellStyle name="Input 343" xfId="38125"/>
    <cellStyle name="Input 344" xfId="38126"/>
    <cellStyle name="Input 345" xfId="38127"/>
    <cellStyle name="Input 346" xfId="38128"/>
    <cellStyle name="Input 347" xfId="38129"/>
    <cellStyle name="Input 348" xfId="38130"/>
    <cellStyle name="Input 349" xfId="38131"/>
    <cellStyle name="Input 35" xfId="38132"/>
    <cellStyle name="Input 35 2" xfId="38133"/>
    <cellStyle name="Input 350" xfId="38134"/>
    <cellStyle name="Input 351" xfId="38135"/>
    <cellStyle name="Input 352" xfId="38136"/>
    <cellStyle name="Input 353" xfId="38137"/>
    <cellStyle name="Input 354" xfId="38138"/>
    <cellStyle name="Input 355" xfId="38139"/>
    <cellStyle name="Input 356" xfId="38140"/>
    <cellStyle name="Input 357" xfId="38141"/>
    <cellStyle name="Input 358" xfId="38142"/>
    <cellStyle name="Input 359" xfId="38143"/>
    <cellStyle name="Input 36" xfId="38144"/>
    <cellStyle name="Input 36 2" xfId="38145"/>
    <cellStyle name="Input 360" xfId="38146"/>
    <cellStyle name="Input 361" xfId="38147"/>
    <cellStyle name="Input 362" xfId="38148"/>
    <cellStyle name="Input 363" xfId="38149"/>
    <cellStyle name="Input 364" xfId="38150"/>
    <cellStyle name="Input 365" xfId="38151"/>
    <cellStyle name="Input 366" xfId="38152"/>
    <cellStyle name="Input 367" xfId="38153"/>
    <cellStyle name="Input 368" xfId="38154"/>
    <cellStyle name="Input 369" xfId="38155"/>
    <cellStyle name="Input 37" xfId="38156"/>
    <cellStyle name="Input 37 2" xfId="38157"/>
    <cellStyle name="Input 370" xfId="38158"/>
    <cellStyle name="Input 371" xfId="38159"/>
    <cellStyle name="Input 372" xfId="38160"/>
    <cellStyle name="Input 373" xfId="38161"/>
    <cellStyle name="Input 374" xfId="38162"/>
    <cellStyle name="Input 375" xfId="38163"/>
    <cellStyle name="Input 376" xfId="38164"/>
    <cellStyle name="Input 377" xfId="38165"/>
    <cellStyle name="Input 378" xfId="38166"/>
    <cellStyle name="Input 379" xfId="38167"/>
    <cellStyle name="Input 38" xfId="38168"/>
    <cellStyle name="Input 38 2" xfId="38169"/>
    <cellStyle name="Input 380" xfId="38170"/>
    <cellStyle name="Input 39" xfId="38171"/>
    <cellStyle name="Input 39 2" xfId="38172"/>
    <cellStyle name="Input 4" xfId="50"/>
    <cellStyle name="Input 4 2" xfId="6677"/>
    <cellStyle name="Input 4 2 2" xfId="10750"/>
    <cellStyle name="Input 4 2 3" xfId="38173"/>
    <cellStyle name="Input 4 3" xfId="8754"/>
    <cellStyle name="Input 4 3 2" xfId="11175"/>
    <cellStyle name="Input 4 4" xfId="8698"/>
    <cellStyle name="Input 4 5" xfId="11779"/>
    <cellStyle name="Input 4 6" xfId="15140"/>
    <cellStyle name="Input 40" xfId="38174"/>
    <cellStyle name="Input 40 2" xfId="38175"/>
    <cellStyle name="Input 41" xfId="38176"/>
    <cellStyle name="Input 41 2" xfId="38177"/>
    <cellStyle name="Input 42" xfId="38178"/>
    <cellStyle name="Input 42 2" xfId="38179"/>
    <cellStyle name="Input 43" xfId="38180"/>
    <cellStyle name="Input 43 2" xfId="38181"/>
    <cellStyle name="Input 44" xfId="38182"/>
    <cellStyle name="Input 44 2" xfId="38183"/>
    <cellStyle name="Input 45" xfId="38184"/>
    <cellStyle name="Input 45 2" xfId="38185"/>
    <cellStyle name="Input 46" xfId="38186"/>
    <cellStyle name="Input 46 2" xfId="38187"/>
    <cellStyle name="Input 47" xfId="38188"/>
    <cellStyle name="Input 47 2" xfId="38189"/>
    <cellStyle name="Input 48" xfId="38190"/>
    <cellStyle name="Input 48 2" xfId="38191"/>
    <cellStyle name="Input 49" xfId="38192"/>
    <cellStyle name="Input 49 2" xfId="38193"/>
    <cellStyle name="Input 5" xfId="802"/>
    <cellStyle name="Input 5 2" xfId="7087"/>
    <cellStyle name="Input 5 2 2" xfId="10783"/>
    <cellStyle name="Input 5 2 3" xfId="38194"/>
    <cellStyle name="Input 5 3" xfId="8789"/>
    <cellStyle name="Input 5 3 2" xfId="11205"/>
    <cellStyle name="Input 5 4" xfId="8595"/>
    <cellStyle name="Input 5 5" xfId="11816"/>
    <cellStyle name="Input 5 6" xfId="15141"/>
    <cellStyle name="Input 50" xfId="38195"/>
    <cellStyle name="Input 50 2" xfId="38196"/>
    <cellStyle name="Input 51" xfId="38197"/>
    <cellStyle name="Input 51 2" xfId="38198"/>
    <cellStyle name="Input 52" xfId="38199"/>
    <cellStyle name="Input 52 2" xfId="38200"/>
    <cellStyle name="Input 53" xfId="38201"/>
    <cellStyle name="Input 53 2" xfId="38202"/>
    <cellStyle name="Input 54" xfId="38203"/>
    <cellStyle name="Input 54 2" xfId="38204"/>
    <cellStyle name="Input 55" xfId="38205"/>
    <cellStyle name="Input 55 2" xfId="38206"/>
    <cellStyle name="Input 56" xfId="38207"/>
    <cellStyle name="Input 56 2" xfId="38208"/>
    <cellStyle name="Input 57" xfId="38209"/>
    <cellStyle name="Input 57 2" xfId="38210"/>
    <cellStyle name="Input 58" xfId="38211"/>
    <cellStyle name="Input 58 2" xfId="38212"/>
    <cellStyle name="Input 59" xfId="38213"/>
    <cellStyle name="Input 59 2" xfId="38214"/>
    <cellStyle name="Input 6" xfId="838"/>
    <cellStyle name="Input 6 2" xfId="6960"/>
    <cellStyle name="Input 6 2 2" xfId="10774"/>
    <cellStyle name="Input 6 2 3" xfId="38215"/>
    <cellStyle name="Input 6 3" xfId="8781"/>
    <cellStyle name="Input 6 3 2" xfId="11197"/>
    <cellStyle name="Input 6 4" xfId="8685"/>
    <cellStyle name="Input 6 5" xfId="11822"/>
    <cellStyle name="Input 6 6" xfId="15142"/>
    <cellStyle name="Input 60" xfId="38216"/>
    <cellStyle name="Input 60 2" xfId="38217"/>
    <cellStyle name="Input 61" xfId="38218"/>
    <cellStyle name="Input 61 2" xfId="38219"/>
    <cellStyle name="Input 62" xfId="38220"/>
    <cellStyle name="Input 62 2" xfId="38221"/>
    <cellStyle name="Input 63" xfId="38222"/>
    <cellStyle name="Input 63 2" xfId="38223"/>
    <cellStyle name="Input 64" xfId="38224"/>
    <cellStyle name="Input 64 2" xfId="38225"/>
    <cellStyle name="Input 65" xfId="38226"/>
    <cellStyle name="Input 65 2" xfId="38227"/>
    <cellStyle name="Input 66" xfId="38228"/>
    <cellStyle name="Input 66 2" xfId="38229"/>
    <cellStyle name="Input 67" xfId="38230"/>
    <cellStyle name="Input 67 2" xfId="38231"/>
    <cellStyle name="Input 68" xfId="38232"/>
    <cellStyle name="Input 68 2" xfId="38233"/>
    <cellStyle name="Input 69" xfId="38234"/>
    <cellStyle name="Input 69 2" xfId="38235"/>
    <cellStyle name="Input 7" xfId="877"/>
    <cellStyle name="Input 7 2" xfId="7399"/>
    <cellStyle name="Input 7 2 2" xfId="10809"/>
    <cellStyle name="Input 7 2 3" xfId="38237"/>
    <cellStyle name="Input 7 3" xfId="8809"/>
    <cellStyle name="Input 7 3 2" xfId="11223"/>
    <cellStyle name="Input 7 4" xfId="8739"/>
    <cellStyle name="Input 7 5" xfId="38236"/>
    <cellStyle name="Input 70" xfId="38238"/>
    <cellStyle name="Input 70 2" xfId="38239"/>
    <cellStyle name="Input 71" xfId="38240"/>
    <cellStyle name="Input 71 2" xfId="38241"/>
    <cellStyle name="Input 72" xfId="38242"/>
    <cellStyle name="Input 72 2" xfId="38243"/>
    <cellStyle name="Input 73" xfId="38244"/>
    <cellStyle name="Input 73 2" xfId="38245"/>
    <cellStyle name="Input 74" xfId="38246"/>
    <cellStyle name="Input 74 2" xfId="38247"/>
    <cellStyle name="Input 75" xfId="38248"/>
    <cellStyle name="Input 75 2" xfId="38249"/>
    <cellStyle name="Input 76" xfId="38250"/>
    <cellStyle name="Input 76 2" xfId="38251"/>
    <cellStyle name="Input 77" xfId="38252"/>
    <cellStyle name="Input 77 2" xfId="38253"/>
    <cellStyle name="Input 78" xfId="38254"/>
    <cellStyle name="Input 78 2" xfId="38255"/>
    <cellStyle name="Input 79" xfId="38256"/>
    <cellStyle name="Input 79 2" xfId="38257"/>
    <cellStyle name="Input 8" xfId="881"/>
    <cellStyle name="Input 8 2" xfId="6898"/>
    <cellStyle name="Input 8 2 2" xfId="10766"/>
    <cellStyle name="Input 8 2 3" xfId="38259"/>
    <cellStyle name="Input 8 3" xfId="8777"/>
    <cellStyle name="Input 8 3 2" xfId="11195"/>
    <cellStyle name="Input 8 4" xfId="8687"/>
    <cellStyle name="Input 8 5" xfId="38258"/>
    <cellStyle name="Input 80" xfId="38260"/>
    <cellStyle name="Input 80 2" xfId="38261"/>
    <cellStyle name="Input 81" xfId="38262"/>
    <cellStyle name="Input 81 2" xfId="38263"/>
    <cellStyle name="Input 82" xfId="38264"/>
    <cellStyle name="Input 82 2" xfId="38265"/>
    <cellStyle name="Input 83" xfId="38266"/>
    <cellStyle name="Input 83 2" xfId="38267"/>
    <cellStyle name="Input 84" xfId="38268"/>
    <cellStyle name="Input 84 2" xfId="38269"/>
    <cellStyle name="Input 85" xfId="38270"/>
    <cellStyle name="Input 85 2" xfId="38271"/>
    <cellStyle name="Input 86" xfId="38272"/>
    <cellStyle name="Input 86 2" xfId="38273"/>
    <cellStyle name="Input 87" xfId="38274"/>
    <cellStyle name="Input 87 2" xfId="38275"/>
    <cellStyle name="Input 88" xfId="38276"/>
    <cellStyle name="Input 88 2" xfId="38277"/>
    <cellStyle name="Input 89" xfId="38278"/>
    <cellStyle name="Input 89 2" xfId="38279"/>
    <cellStyle name="Input 9" xfId="868"/>
    <cellStyle name="Input 9 2" xfId="7410"/>
    <cellStyle name="Input 9 2 2" xfId="10810"/>
    <cellStyle name="Input 9 2 3" xfId="38281"/>
    <cellStyle name="Input 9 3" xfId="8812"/>
    <cellStyle name="Input 9 3 2" xfId="11226"/>
    <cellStyle name="Input 9 4" xfId="8621"/>
    <cellStyle name="Input 9 5" xfId="38280"/>
    <cellStyle name="Input 90" xfId="38282"/>
    <cellStyle name="Input 90 2" xfId="38283"/>
    <cellStyle name="Input 91" xfId="38284"/>
    <cellStyle name="Input 91 2" xfId="38285"/>
    <cellStyle name="Input 92" xfId="38286"/>
    <cellStyle name="Input 92 2" xfId="38287"/>
    <cellStyle name="Input 93" xfId="38288"/>
    <cellStyle name="Input 93 2" xfId="38289"/>
    <cellStyle name="Input 94" xfId="38290"/>
    <cellStyle name="Input 94 2" xfId="38291"/>
    <cellStyle name="Input 95" xfId="38292"/>
    <cellStyle name="Input 95 2" xfId="38293"/>
    <cellStyle name="Input 96" xfId="38294"/>
    <cellStyle name="Input 96 2" xfId="38295"/>
    <cellStyle name="Input 97" xfId="38296"/>
    <cellStyle name="Input 97 2" xfId="38297"/>
    <cellStyle name="Input 98" xfId="38298"/>
    <cellStyle name="Input 98 2" xfId="38299"/>
    <cellStyle name="Input 99" xfId="38300"/>
    <cellStyle name="Input 99 2" xfId="38301"/>
    <cellStyle name="Input Cells" xfId="12034"/>
    <cellStyle name="Input Cells Percent" xfId="12035"/>
    <cellStyle name="Input Cells_Book9" xfId="12036"/>
    <cellStyle name="Input1" xfId="14966"/>
    <cellStyle name="Input2" xfId="14964"/>
    <cellStyle name="Inst. Sections" xfId="247"/>
    <cellStyle name="Inst. Subheading" xfId="248"/>
    <cellStyle name="KA billion" xfId="38302"/>
    <cellStyle name="KA million" xfId="38303"/>
    <cellStyle name="Labels - Style3" xfId="945"/>
    <cellStyle name="Labels - Style3 2" xfId="8530"/>
    <cellStyle name="Labels - Style3 2 2" xfId="11030"/>
    <cellStyle name="Labels - Style3 3" xfId="8592"/>
    <cellStyle name="Lines" xfId="12037"/>
    <cellStyle name="LINKED" xfId="12038"/>
    <cellStyle name="Linked Cell 10" xfId="6692"/>
    <cellStyle name="Linked Cell 10 2" xfId="38305"/>
    <cellStyle name="Linked Cell 10 3" xfId="38304"/>
    <cellStyle name="Linked Cell 100" xfId="38306"/>
    <cellStyle name="Linked Cell 100 2" xfId="38307"/>
    <cellStyle name="Linked Cell 101" xfId="38308"/>
    <cellStyle name="Linked Cell 101 2" xfId="38309"/>
    <cellStyle name="Linked Cell 102" xfId="38310"/>
    <cellStyle name="Linked Cell 102 2" xfId="38311"/>
    <cellStyle name="Linked Cell 103" xfId="38312"/>
    <cellStyle name="Linked Cell 103 2" xfId="38313"/>
    <cellStyle name="Linked Cell 104" xfId="38314"/>
    <cellStyle name="Linked Cell 104 2" xfId="38315"/>
    <cellStyle name="Linked Cell 105" xfId="38316"/>
    <cellStyle name="Linked Cell 105 2" xfId="38317"/>
    <cellStyle name="Linked Cell 106" xfId="38318"/>
    <cellStyle name="Linked Cell 106 2" xfId="38319"/>
    <cellStyle name="Linked Cell 107" xfId="38320"/>
    <cellStyle name="Linked Cell 107 2" xfId="38321"/>
    <cellStyle name="Linked Cell 108" xfId="38322"/>
    <cellStyle name="Linked Cell 108 2" xfId="38323"/>
    <cellStyle name="Linked Cell 109" xfId="38324"/>
    <cellStyle name="Linked Cell 109 2" xfId="38325"/>
    <cellStyle name="Linked Cell 11" xfId="7687"/>
    <cellStyle name="Linked Cell 11 2" xfId="38327"/>
    <cellStyle name="Linked Cell 11 3" xfId="38326"/>
    <cellStyle name="Linked Cell 110" xfId="38328"/>
    <cellStyle name="Linked Cell 110 2" xfId="38329"/>
    <cellStyle name="Linked Cell 111" xfId="38330"/>
    <cellStyle name="Linked Cell 111 2" xfId="38331"/>
    <cellStyle name="Linked Cell 112" xfId="38332"/>
    <cellStyle name="Linked Cell 112 2" xfId="38333"/>
    <cellStyle name="Linked Cell 113" xfId="38334"/>
    <cellStyle name="Linked Cell 113 2" xfId="38335"/>
    <cellStyle name="Linked Cell 114" xfId="38336"/>
    <cellStyle name="Linked Cell 114 2" xfId="38337"/>
    <cellStyle name="Linked Cell 115" xfId="38338"/>
    <cellStyle name="Linked Cell 115 2" xfId="38339"/>
    <cellStyle name="Linked Cell 116" xfId="38340"/>
    <cellStyle name="Linked Cell 116 2" xfId="38341"/>
    <cellStyle name="Linked Cell 117" xfId="38342"/>
    <cellStyle name="Linked Cell 117 2" xfId="38343"/>
    <cellStyle name="Linked Cell 118" xfId="38344"/>
    <cellStyle name="Linked Cell 118 2" xfId="38345"/>
    <cellStyle name="Linked Cell 119" xfId="38346"/>
    <cellStyle name="Linked Cell 119 2" xfId="38347"/>
    <cellStyle name="Linked Cell 12" xfId="6977"/>
    <cellStyle name="Linked Cell 12 2" xfId="38349"/>
    <cellStyle name="Linked Cell 12 3" xfId="38348"/>
    <cellStyle name="Linked Cell 120" xfId="38350"/>
    <cellStyle name="Linked Cell 120 2" xfId="38351"/>
    <cellStyle name="Linked Cell 121" xfId="38352"/>
    <cellStyle name="Linked Cell 121 2" xfId="38353"/>
    <cellStyle name="Linked Cell 122" xfId="38354"/>
    <cellStyle name="Linked Cell 122 2" xfId="38355"/>
    <cellStyle name="Linked Cell 123" xfId="38356"/>
    <cellStyle name="Linked Cell 123 2" xfId="38357"/>
    <cellStyle name="Linked Cell 124" xfId="38358"/>
    <cellStyle name="Linked Cell 124 2" xfId="38359"/>
    <cellStyle name="Linked Cell 125" xfId="38360"/>
    <cellStyle name="Linked Cell 125 2" xfId="38361"/>
    <cellStyle name="Linked Cell 126" xfId="38362"/>
    <cellStyle name="Linked Cell 126 2" xfId="38363"/>
    <cellStyle name="Linked Cell 127" xfId="38364"/>
    <cellStyle name="Linked Cell 127 2" xfId="38365"/>
    <cellStyle name="Linked Cell 128" xfId="38366"/>
    <cellStyle name="Linked Cell 128 2" xfId="38367"/>
    <cellStyle name="Linked Cell 129" xfId="38368"/>
    <cellStyle name="Linked Cell 129 2" xfId="38369"/>
    <cellStyle name="Linked Cell 13" xfId="7457"/>
    <cellStyle name="Linked Cell 13 2" xfId="38371"/>
    <cellStyle name="Linked Cell 13 3" xfId="38370"/>
    <cellStyle name="Linked Cell 130" xfId="38372"/>
    <cellStyle name="Linked Cell 130 2" xfId="38373"/>
    <cellStyle name="Linked Cell 131" xfId="38374"/>
    <cellStyle name="Linked Cell 131 2" xfId="38375"/>
    <cellStyle name="Linked Cell 132" xfId="38376"/>
    <cellStyle name="Linked Cell 132 2" xfId="38377"/>
    <cellStyle name="Linked Cell 133" xfId="38378"/>
    <cellStyle name="Linked Cell 133 2" xfId="38379"/>
    <cellStyle name="Linked Cell 134" xfId="38380"/>
    <cellStyle name="Linked Cell 134 2" xfId="38381"/>
    <cellStyle name="Linked Cell 135" xfId="38382"/>
    <cellStyle name="Linked Cell 135 2" xfId="38383"/>
    <cellStyle name="Linked Cell 136" xfId="38384"/>
    <cellStyle name="Linked Cell 136 2" xfId="38385"/>
    <cellStyle name="Linked Cell 137" xfId="38386"/>
    <cellStyle name="Linked Cell 137 2" xfId="38387"/>
    <cellStyle name="Linked Cell 138" xfId="38388"/>
    <cellStyle name="Linked Cell 138 2" xfId="38389"/>
    <cellStyle name="Linked Cell 139" xfId="38390"/>
    <cellStyle name="Linked Cell 139 2" xfId="38391"/>
    <cellStyle name="Linked Cell 14" xfId="38392"/>
    <cellStyle name="Linked Cell 14 2" xfId="38393"/>
    <cellStyle name="Linked Cell 140" xfId="38394"/>
    <cellStyle name="Linked Cell 140 2" xfId="38395"/>
    <cellStyle name="Linked Cell 141" xfId="38396"/>
    <cellStyle name="Linked Cell 141 2" xfId="38397"/>
    <cellStyle name="Linked Cell 142" xfId="38398"/>
    <cellStyle name="Linked Cell 142 2" xfId="38399"/>
    <cellStyle name="Linked Cell 143" xfId="38400"/>
    <cellStyle name="Linked Cell 143 2" xfId="38401"/>
    <cellStyle name="Linked Cell 144" xfId="38402"/>
    <cellStyle name="Linked Cell 144 2" xfId="38403"/>
    <cellStyle name="Linked Cell 145" xfId="38404"/>
    <cellStyle name="Linked Cell 145 2" xfId="38405"/>
    <cellStyle name="Linked Cell 146" xfId="38406"/>
    <cellStyle name="Linked Cell 146 2" xfId="38407"/>
    <cellStyle name="Linked Cell 147" xfId="38408"/>
    <cellStyle name="Linked Cell 147 2" xfId="38409"/>
    <cellStyle name="Linked Cell 148" xfId="38410"/>
    <cellStyle name="Linked Cell 148 2" xfId="38411"/>
    <cellStyle name="Linked Cell 149" xfId="38412"/>
    <cellStyle name="Linked Cell 149 2" xfId="38413"/>
    <cellStyle name="Linked Cell 15" xfId="38414"/>
    <cellStyle name="Linked Cell 15 2" xfId="38415"/>
    <cellStyle name="Linked Cell 150" xfId="38416"/>
    <cellStyle name="Linked Cell 150 2" xfId="38417"/>
    <cellStyle name="Linked Cell 151" xfId="38418"/>
    <cellStyle name="Linked Cell 151 2" xfId="38419"/>
    <cellStyle name="Linked Cell 152" xfId="38420"/>
    <cellStyle name="Linked Cell 152 2" xfId="38421"/>
    <cellStyle name="Linked Cell 153" xfId="38422"/>
    <cellStyle name="Linked Cell 153 2" xfId="38423"/>
    <cellStyle name="Linked Cell 154" xfId="38424"/>
    <cellStyle name="Linked Cell 154 2" xfId="38425"/>
    <cellStyle name="Linked Cell 155" xfId="38426"/>
    <cellStyle name="Linked Cell 155 2" xfId="38427"/>
    <cellStyle name="Linked Cell 156" xfId="38428"/>
    <cellStyle name="Linked Cell 156 2" xfId="38429"/>
    <cellStyle name="Linked Cell 157" xfId="38430"/>
    <cellStyle name="Linked Cell 157 2" xfId="38431"/>
    <cellStyle name="Linked Cell 158" xfId="38432"/>
    <cellStyle name="Linked Cell 158 2" xfId="38433"/>
    <cellStyle name="Linked Cell 159" xfId="38434"/>
    <cellStyle name="Linked Cell 159 2" xfId="38435"/>
    <cellStyle name="Linked Cell 16" xfId="38436"/>
    <cellStyle name="Linked Cell 16 2" xfId="38437"/>
    <cellStyle name="Linked Cell 160" xfId="38438"/>
    <cellStyle name="Linked Cell 160 2" xfId="38439"/>
    <cellStyle name="Linked Cell 161" xfId="38440"/>
    <cellStyle name="Linked Cell 161 2" xfId="38441"/>
    <cellStyle name="Linked Cell 162" xfId="38442"/>
    <cellStyle name="Linked Cell 162 2" xfId="38443"/>
    <cellStyle name="Linked Cell 163" xfId="38444"/>
    <cellStyle name="Linked Cell 163 2" xfId="38445"/>
    <cellStyle name="Linked Cell 164" xfId="38446"/>
    <cellStyle name="Linked Cell 164 2" xfId="38447"/>
    <cellStyle name="Linked Cell 165" xfId="38448"/>
    <cellStyle name="Linked Cell 165 2" xfId="38449"/>
    <cellStyle name="Linked Cell 166" xfId="38450"/>
    <cellStyle name="Linked Cell 166 2" xfId="38451"/>
    <cellStyle name="Linked Cell 167" xfId="38452"/>
    <cellStyle name="Linked Cell 167 2" xfId="38453"/>
    <cellStyle name="Linked Cell 168" xfId="38454"/>
    <cellStyle name="Linked Cell 168 2" xfId="38455"/>
    <cellStyle name="Linked Cell 169" xfId="38456"/>
    <cellStyle name="Linked Cell 169 2" xfId="38457"/>
    <cellStyle name="Linked Cell 17" xfId="38458"/>
    <cellStyle name="Linked Cell 17 2" xfId="38459"/>
    <cellStyle name="Linked Cell 170" xfId="38460"/>
    <cellStyle name="Linked Cell 170 2" xfId="38461"/>
    <cellStyle name="Linked Cell 171" xfId="38462"/>
    <cellStyle name="Linked Cell 171 2" xfId="38463"/>
    <cellStyle name="Linked Cell 172" xfId="38464"/>
    <cellStyle name="Linked Cell 172 2" xfId="38465"/>
    <cellStyle name="Linked Cell 173" xfId="38466"/>
    <cellStyle name="Linked Cell 173 2" xfId="38467"/>
    <cellStyle name="Linked Cell 174" xfId="38468"/>
    <cellStyle name="Linked Cell 174 2" xfId="38469"/>
    <cellStyle name="Linked Cell 175" xfId="38470"/>
    <cellStyle name="Linked Cell 175 2" xfId="38471"/>
    <cellStyle name="Linked Cell 176" xfId="38472"/>
    <cellStyle name="Linked Cell 176 2" xfId="38473"/>
    <cellStyle name="Linked Cell 177" xfId="38474"/>
    <cellStyle name="Linked Cell 177 2" xfId="38475"/>
    <cellStyle name="Linked Cell 178" xfId="38476"/>
    <cellStyle name="Linked Cell 178 2" xfId="38477"/>
    <cellStyle name="Linked Cell 179" xfId="38478"/>
    <cellStyle name="Linked Cell 179 2" xfId="38479"/>
    <cellStyle name="Linked Cell 18" xfId="38480"/>
    <cellStyle name="Linked Cell 18 2" xfId="38481"/>
    <cellStyle name="Linked Cell 180" xfId="38482"/>
    <cellStyle name="Linked Cell 180 2" xfId="38483"/>
    <cellStyle name="Linked Cell 181" xfId="38484"/>
    <cellStyle name="Linked Cell 181 2" xfId="38485"/>
    <cellStyle name="Linked Cell 182" xfId="38486"/>
    <cellStyle name="Linked Cell 182 2" xfId="38487"/>
    <cellStyle name="Linked Cell 183" xfId="38488"/>
    <cellStyle name="Linked Cell 183 2" xfId="38489"/>
    <cellStyle name="Linked Cell 184" xfId="38490"/>
    <cellStyle name="Linked Cell 184 2" xfId="38491"/>
    <cellStyle name="Linked Cell 185" xfId="38492"/>
    <cellStyle name="Linked Cell 185 2" xfId="38493"/>
    <cellStyle name="Linked Cell 186" xfId="38494"/>
    <cellStyle name="Linked Cell 186 2" xfId="38495"/>
    <cellStyle name="Linked Cell 187" xfId="38496"/>
    <cellStyle name="Linked Cell 187 2" xfId="38497"/>
    <cellStyle name="Linked Cell 188" xfId="38498"/>
    <cellStyle name="Linked Cell 188 2" xfId="38499"/>
    <cellStyle name="Linked Cell 189" xfId="38500"/>
    <cellStyle name="Linked Cell 189 2" xfId="38501"/>
    <cellStyle name="Linked Cell 19" xfId="38502"/>
    <cellStyle name="Linked Cell 19 2" xfId="38503"/>
    <cellStyle name="Linked Cell 190" xfId="38504"/>
    <cellStyle name="Linked Cell 190 2" xfId="38505"/>
    <cellStyle name="Linked Cell 191" xfId="38506"/>
    <cellStyle name="Linked Cell 191 2" xfId="38507"/>
    <cellStyle name="Linked Cell 192" xfId="38508"/>
    <cellStyle name="Linked Cell 192 2" xfId="38509"/>
    <cellStyle name="Linked Cell 193" xfId="38510"/>
    <cellStyle name="Linked Cell 194" xfId="38511"/>
    <cellStyle name="Linked Cell 195" xfId="38512"/>
    <cellStyle name="Linked Cell 196" xfId="38513"/>
    <cellStyle name="Linked Cell 197" xfId="38514"/>
    <cellStyle name="Linked Cell 198" xfId="38515"/>
    <cellStyle name="Linked Cell 199" xfId="38516"/>
    <cellStyle name="Linked Cell 2" xfId="249"/>
    <cellStyle name="Linked Cell 2 10" xfId="7802"/>
    <cellStyle name="Linked Cell 2 11" xfId="7113"/>
    <cellStyle name="Linked Cell 2 12" xfId="7391"/>
    <cellStyle name="Linked Cell 2 13" xfId="9968"/>
    <cellStyle name="Linked Cell 2 2" xfId="798"/>
    <cellStyle name="Linked Cell 2 2 2" xfId="860"/>
    <cellStyle name="Linked Cell 2 2 3" xfId="11836"/>
    <cellStyle name="Linked Cell 2 3" xfId="6682"/>
    <cellStyle name="Linked Cell 2 4" xfId="6871"/>
    <cellStyle name="Linked Cell 2 5" xfId="7275"/>
    <cellStyle name="Linked Cell 2 6" xfId="7508"/>
    <cellStyle name="Linked Cell 2 7" xfId="7197"/>
    <cellStyle name="Linked Cell 2 8" xfId="6989"/>
    <cellStyle name="Linked Cell 2 9" xfId="7216"/>
    <cellStyle name="Linked Cell 20" xfId="38517"/>
    <cellStyle name="Linked Cell 20 2" xfId="38518"/>
    <cellStyle name="Linked Cell 200" xfId="38519"/>
    <cellStyle name="Linked Cell 201" xfId="38520"/>
    <cellStyle name="Linked Cell 202" xfId="38521"/>
    <cellStyle name="Linked Cell 203" xfId="38522"/>
    <cellStyle name="Linked Cell 204" xfId="38523"/>
    <cellStyle name="Linked Cell 205" xfId="38524"/>
    <cellStyle name="Linked Cell 206" xfId="38525"/>
    <cellStyle name="Linked Cell 207" xfId="38526"/>
    <cellStyle name="Linked Cell 208" xfId="38527"/>
    <cellStyle name="Linked Cell 209" xfId="38528"/>
    <cellStyle name="Linked Cell 21" xfId="38529"/>
    <cellStyle name="Linked Cell 21 2" xfId="38530"/>
    <cellStyle name="Linked Cell 210" xfId="38531"/>
    <cellStyle name="Linked Cell 211" xfId="38532"/>
    <cellStyle name="Linked Cell 212" xfId="38533"/>
    <cellStyle name="Linked Cell 213" xfId="38534"/>
    <cellStyle name="Linked Cell 214" xfId="38535"/>
    <cellStyle name="Linked Cell 215" xfId="38536"/>
    <cellStyle name="Linked Cell 216" xfId="38537"/>
    <cellStyle name="Linked Cell 217" xfId="38538"/>
    <cellStyle name="Linked Cell 218" xfId="38539"/>
    <cellStyle name="Linked Cell 219" xfId="38540"/>
    <cellStyle name="Linked Cell 22" xfId="38541"/>
    <cellStyle name="Linked Cell 22 2" xfId="38542"/>
    <cellStyle name="Linked Cell 220" xfId="38543"/>
    <cellStyle name="Linked Cell 221" xfId="38544"/>
    <cellStyle name="Linked Cell 222" xfId="38545"/>
    <cellStyle name="Linked Cell 223" xfId="38546"/>
    <cellStyle name="Linked Cell 224" xfId="38547"/>
    <cellStyle name="Linked Cell 225" xfId="38548"/>
    <cellStyle name="Linked Cell 226" xfId="38549"/>
    <cellStyle name="Linked Cell 227" xfId="38550"/>
    <cellStyle name="Linked Cell 228" xfId="38551"/>
    <cellStyle name="Linked Cell 229" xfId="38552"/>
    <cellStyle name="Linked Cell 23" xfId="38553"/>
    <cellStyle name="Linked Cell 23 2" xfId="38554"/>
    <cellStyle name="Linked Cell 230" xfId="38555"/>
    <cellStyle name="Linked Cell 231" xfId="38556"/>
    <cellStyle name="Linked Cell 232" xfId="38557"/>
    <cellStyle name="Linked Cell 233" xfId="38558"/>
    <cellStyle name="Linked Cell 234" xfId="38559"/>
    <cellStyle name="Linked Cell 235" xfId="38560"/>
    <cellStyle name="Linked Cell 236" xfId="38561"/>
    <cellStyle name="Linked Cell 237" xfId="38562"/>
    <cellStyle name="Linked Cell 238" xfId="38563"/>
    <cellStyle name="Linked Cell 239" xfId="38564"/>
    <cellStyle name="Linked Cell 24" xfId="38565"/>
    <cellStyle name="Linked Cell 24 2" xfId="38566"/>
    <cellStyle name="Linked Cell 240" xfId="38567"/>
    <cellStyle name="Linked Cell 241" xfId="38568"/>
    <cellStyle name="Linked Cell 242" xfId="38569"/>
    <cellStyle name="Linked Cell 243" xfId="38570"/>
    <cellStyle name="Linked Cell 244" xfId="38571"/>
    <cellStyle name="Linked Cell 245" xfId="38572"/>
    <cellStyle name="Linked Cell 246" xfId="38573"/>
    <cellStyle name="Linked Cell 247" xfId="38574"/>
    <cellStyle name="Linked Cell 248" xfId="38575"/>
    <cellStyle name="Linked Cell 249" xfId="38576"/>
    <cellStyle name="Linked Cell 25" xfId="38577"/>
    <cellStyle name="Linked Cell 25 2" xfId="38578"/>
    <cellStyle name="Linked Cell 250" xfId="38579"/>
    <cellStyle name="Linked Cell 251" xfId="38580"/>
    <cellStyle name="Linked Cell 252" xfId="38581"/>
    <cellStyle name="Linked Cell 253" xfId="38582"/>
    <cellStyle name="Linked Cell 254" xfId="38583"/>
    <cellStyle name="Linked Cell 255" xfId="38584"/>
    <cellStyle name="Linked Cell 256" xfId="38585"/>
    <cellStyle name="Linked Cell 257" xfId="38586"/>
    <cellStyle name="Linked Cell 26" xfId="38587"/>
    <cellStyle name="Linked Cell 26 2" xfId="38588"/>
    <cellStyle name="Linked Cell 27" xfId="38589"/>
    <cellStyle name="Linked Cell 27 2" xfId="38590"/>
    <cellStyle name="Linked Cell 28" xfId="38591"/>
    <cellStyle name="Linked Cell 28 2" xfId="38592"/>
    <cellStyle name="Linked Cell 29" xfId="38593"/>
    <cellStyle name="Linked Cell 29 2" xfId="38594"/>
    <cellStyle name="Linked Cell 3" xfId="799"/>
    <cellStyle name="Linked Cell 3 2" xfId="859"/>
    <cellStyle name="Linked Cell 3 2 2" xfId="38596"/>
    <cellStyle name="Linked Cell 3 3" xfId="15143"/>
    <cellStyle name="Linked Cell 3 4" xfId="38595"/>
    <cellStyle name="Linked Cell 30" xfId="38597"/>
    <cellStyle name="Linked Cell 30 2" xfId="38598"/>
    <cellStyle name="Linked Cell 31" xfId="38599"/>
    <cellStyle name="Linked Cell 31 2" xfId="38600"/>
    <cellStyle name="Linked Cell 32" xfId="38601"/>
    <cellStyle name="Linked Cell 32 2" xfId="38602"/>
    <cellStyle name="Linked Cell 33" xfId="38603"/>
    <cellStyle name="Linked Cell 33 2" xfId="38604"/>
    <cellStyle name="Linked Cell 34" xfId="38605"/>
    <cellStyle name="Linked Cell 34 2" xfId="38606"/>
    <cellStyle name="Linked Cell 35" xfId="38607"/>
    <cellStyle name="Linked Cell 35 2" xfId="38608"/>
    <cellStyle name="Linked Cell 36" xfId="38609"/>
    <cellStyle name="Linked Cell 36 2" xfId="38610"/>
    <cellStyle name="Linked Cell 37" xfId="38611"/>
    <cellStyle name="Linked Cell 37 2" xfId="38612"/>
    <cellStyle name="Linked Cell 38" xfId="38613"/>
    <cellStyle name="Linked Cell 38 2" xfId="38614"/>
    <cellStyle name="Linked Cell 39" xfId="38615"/>
    <cellStyle name="Linked Cell 39 2" xfId="38616"/>
    <cellStyle name="Linked Cell 4" xfId="691"/>
    <cellStyle name="Linked Cell 4 2" xfId="6681"/>
    <cellStyle name="Linked Cell 4 2 2" xfId="38617"/>
    <cellStyle name="Linked Cell 4 3" xfId="11782"/>
    <cellStyle name="Linked Cell 40" xfId="38618"/>
    <cellStyle name="Linked Cell 40 2" xfId="38619"/>
    <cellStyle name="Linked Cell 41" xfId="38620"/>
    <cellStyle name="Linked Cell 41 2" xfId="38621"/>
    <cellStyle name="Linked Cell 42" xfId="38622"/>
    <cellStyle name="Linked Cell 42 2" xfId="38623"/>
    <cellStyle name="Linked Cell 43" xfId="38624"/>
    <cellStyle name="Linked Cell 43 2" xfId="38625"/>
    <cellStyle name="Linked Cell 44" xfId="38626"/>
    <cellStyle name="Linked Cell 44 2" xfId="38627"/>
    <cellStyle name="Linked Cell 45" xfId="38628"/>
    <cellStyle name="Linked Cell 45 2" xfId="38629"/>
    <cellStyle name="Linked Cell 46" xfId="38630"/>
    <cellStyle name="Linked Cell 46 2" xfId="38631"/>
    <cellStyle name="Linked Cell 47" xfId="38632"/>
    <cellStyle name="Linked Cell 47 2" xfId="38633"/>
    <cellStyle name="Linked Cell 48" xfId="38634"/>
    <cellStyle name="Linked Cell 48 2" xfId="38635"/>
    <cellStyle name="Linked Cell 49" xfId="38636"/>
    <cellStyle name="Linked Cell 49 2" xfId="38637"/>
    <cellStyle name="Linked Cell 5" xfId="6874"/>
    <cellStyle name="Linked Cell 5 2" xfId="38639"/>
    <cellStyle name="Linked Cell 5 3" xfId="38638"/>
    <cellStyle name="Linked Cell 50" xfId="38640"/>
    <cellStyle name="Linked Cell 50 2" xfId="38641"/>
    <cellStyle name="Linked Cell 51" xfId="38642"/>
    <cellStyle name="Linked Cell 51 2" xfId="38643"/>
    <cellStyle name="Linked Cell 52" xfId="38644"/>
    <cellStyle name="Linked Cell 52 2" xfId="38645"/>
    <cellStyle name="Linked Cell 53" xfId="38646"/>
    <cellStyle name="Linked Cell 53 2" xfId="38647"/>
    <cellStyle name="Linked Cell 54" xfId="38648"/>
    <cellStyle name="Linked Cell 54 2" xfId="38649"/>
    <cellStyle name="Linked Cell 55" xfId="38650"/>
    <cellStyle name="Linked Cell 55 2" xfId="38651"/>
    <cellStyle name="Linked Cell 56" xfId="38652"/>
    <cellStyle name="Linked Cell 56 2" xfId="38653"/>
    <cellStyle name="Linked Cell 57" xfId="38654"/>
    <cellStyle name="Linked Cell 57 2" xfId="38655"/>
    <cellStyle name="Linked Cell 58" xfId="38656"/>
    <cellStyle name="Linked Cell 58 2" xfId="38657"/>
    <cellStyle name="Linked Cell 59" xfId="38658"/>
    <cellStyle name="Linked Cell 59 2" xfId="38659"/>
    <cellStyle name="Linked Cell 6" xfId="6853"/>
    <cellStyle name="Linked Cell 6 2" xfId="38661"/>
    <cellStyle name="Linked Cell 6 3" xfId="38660"/>
    <cellStyle name="Linked Cell 60" xfId="38662"/>
    <cellStyle name="Linked Cell 60 2" xfId="38663"/>
    <cellStyle name="Linked Cell 61" xfId="38664"/>
    <cellStyle name="Linked Cell 61 2" xfId="38665"/>
    <cellStyle name="Linked Cell 62" xfId="38666"/>
    <cellStyle name="Linked Cell 62 2" xfId="38667"/>
    <cellStyle name="Linked Cell 63" xfId="38668"/>
    <cellStyle name="Linked Cell 63 2" xfId="38669"/>
    <cellStyle name="Linked Cell 64" xfId="38670"/>
    <cellStyle name="Linked Cell 64 2" xfId="38671"/>
    <cellStyle name="Linked Cell 65" xfId="38672"/>
    <cellStyle name="Linked Cell 65 2" xfId="38673"/>
    <cellStyle name="Linked Cell 66" xfId="38674"/>
    <cellStyle name="Linked Cell 66 2" xfId="38675"/>
    <cellStyle name="Linked Cell 67" xfId="38676"/>
    <cellStyle name="Linked Cell 67 2" xfId="38677"/>
    <cellStyle name="Linked Cell 68" xfId="38678"/>
    <cellStyle name="Linked Cell 68 2" xfId="38679"/>
    <cellStyle name="Linked Cell 69" xfId="38680"/>
    <cellStyle name="Linked Cell 69 2" xfId="38681"/>
    <cellStyle name="Linked Cell 7" xfId="7081"/>
    <cellStyle name="Linked Cell 7 2" xfId="38683"/>
    <cellStyle name="Linked Cell 7 3" xfId="38682"/>
    <cellStyle name="Linked Cell 70" xfId="38684"/>
    <cellStyle name="Linked Cell 70 2" xfId="38685"/>
    <cellStyle name="Linked Cell 71" xfId="38686"/>
    <cellStyle name="Linked Cell 71 2" xfId="38687"/>
    <cellStyle name="Linked Cell 72" xfId="38688"/>
    <cellStyle name="Linked Cell 72 2" xfId="38689"/>
    <cellStyle name="Linked Cell 73" xfId="38690"/>
    <cellStyle name="Linked Cell 73 2" xfId="38691"/>
    <cellStyle name="Linked Cell 74" xfId="38692"/>
    <cellStyle name="Linked Cell 74 2" xfId="38693"/>
    <cellStyle name="Linked Cell 75" xfId="38694"/>
    <cellStyle name="Linked Cell 75 2" xfId="38695"/>
    <cellStyle name="Linked Cell 76" xfId="38696"/>
    <cellStyle name="Linked Cell 76 2" xfId="38697"/>
    <cellStyle name="Linked Cell 77" xfId="38698"/>
    <cellStyle name="Linked Cell 77 2" xfId="38699"/>
    <cellStyle name="Linked Cell 78" xfId="38700"/>
    <cellStyle name="Linked Cell 78 2" xfId="38701"/>
    <cellStyle name="Linked Cell 79" xfId="38702"/>
    <cellStyle name="Linked Cell 79 2" xfId="38703"/>
    <cellStyle name="Linked Cell 8" xfId="7707"/>
    <cellStyle name="Linked Cell 8 2" xfId="38705"/>
    <cellStyle name="Linked Cell 8 3" xfId="38704"/>
    <cellStyle name="Linked Cell 80" xfId="38706"/>
    <cellStyle name="Linked Cell 80 2" xfId="38707"/>
    <cellStyle name="Linked Cell 81" xfId="38708"/>
    <cellStyle name="Linked Cell 81 2" xfId="38709"/>
    <cellStyle name="Linked Cell 82" xfId="38710"/>
    <cellStyle name="Linked Cell 82 2" xfId="38711"/>
    <cellStyle name="Linked Cell 83" xfId="38712"/>
    <cellStyle name="Linked Cell 83 2" xfId="38713"/>
    <cellStyle name="Linked Cell 84" xfId="38714"/>
    <cellStyle name="Linked Cell 84 2" xfId="38715"/>
    <cellStyle name="Linked Cell 85" xfId="38716"/>
    <cellStyle name="Linked Cell 85 2" xfId="38717"/>
    <cellStyle name="Linked Cell 86" xfId="38718"/>
    <cellStyle name="Linked Cell 86 2" xfId="38719"/>
    <cellStyle name="Linked Cell 87" xfId="38720"/>
    <cellStyle name="Linked Cell 87 2" xfId="38721"/>
    <cellStyle name="Linked Cell 88" xfId="38722"/>
    <cellStyle name="Linked Cell 88 2" xfId="38723"/>
    <cellStyle name="Linked Cell 89" xfId="38724"/>
    <cellStyle name="Linked Cell 89 2" xfId="38725"/>
    <cellStyle name="Linked Cell 9" xfId="1339"/>
    <cellStyle name="Linked Cell 9 2" xfId="38727"/>
    <cellStyle name="Linked Cell 9 3" xfId="38726"/>
    <cellStyle name="Linked Cell 90" xfId="38728"/>
    <cellStyle name="Linked Cell 90 2" xfId="38729"/>
    <cellStyle name="Linked Cell 91" xfId="38730"/>
    <cellStyle name="Linked Cell 91 2" xfId="38731"/>
    <cellStyle name="Linked Cell 92" xfId="38732"/>
    <cellStyle name="Linked Cell 92 2" xfId="38733"/>
    <cellStyle name="Linked Cell 93" xfId="38734"/>
    <cellStyle name="Linked Cell 93 2" xfId="38735"/>
    <cellStyle name="Linked Cell 94" xfId="38736"/>
    <cellStyle name="Linked Cell 94 2" xfId="38737"/>
    <cellStyle name="Linked Cell 95" xfId="38738"/>
    <cellStyle name="Linked Cell 95 2" xfId="38739"/>
    <cellStyle name="Linked Cell 96" xfId="38740"/>
    <cellStyle name="Linked Cell 96 2" xfId="38741"/>
    <cellStyle name="Linked Cell 97" xfId="38742"/>
    <cellStyle name="Linked Cell 97 2" xfId="38743"/>
    <cellStyle name="Linked Cell 98" xfId="38744"/>
    <cellStyle name="Linked Cell 98 2" xfId="38745"/>
    <cellStyle name="Linked Cell 99" xfId="38746"/>
    <cellStyle name="Linked Cell 99 2" xfId="38747"/>
    <cellStyle name="Macro" xfId="15145"/>
    <cellStyle name="Macro 2" xfId="15146"/>
    <cellStyle name="macro descr" xfId="15147"/>
    <cellStyle name="macro descr 2" xfId="15148"/>
    <cellStyle name="Macro_Comments" xfId="15149"/>
    <cellStyle name="MacroText" xfId="15150"/>
    <cellStyle name="MacroText 2" xfId="15151"/>
    <cellStyle name="Marathon" xfId="250"/>
    <cellStyle name="Marathon 2" xfId="251"/>
    <cellStyle name="Marathon 2 2" xfId="15152"/>
    <cellStyle name="Marathon 3" xfId="252"/>
    <cellStyle name="Marathon 4" xfId="14725"/>
    <cellStyle name="MCP" xfId="253"/>
    <cellStyle name="modified border" xfId="12039"/>
    <cellStyle name="modified border1" xfId="12040"/>
    <cellStyle name="Multiple" xfId="14961"/>
    <cellStyle name="Multiple [1]" xfId="14960"/>
    <cellStyle name="Multiple_10_21 A&amp;G Review" xfId="14959"/>
    <cellStyle name="Neutral 10" xfId="7656"/>
    <cellStyle name="Neutral 10 2" xfId="38749"/>
    <cellStyle name="Neutral 10 3" xfId="38748"/>
    <cellStyle name="Neutral 100" xfId="38750"/>
    <cellStyle name="Neutral 100 2" xfId="38751"/>
    <cellStyle name="Neutral 101" xfId="38752"/>
    <cellStyle name="Neutral 101 2" xfId="38753"/>
    <cellStyle name="Neutral 102" xfId="38754"/>
    <cellStyle name="Neutral 102 2" xfId="38755"/>
    <cellStyle name="Neutral 103" xfId="38756"/>
    <cellStyle name="Neutral 103 2" xfId="38757"/>
    <cellStyle name="Neutral 104" xfId="38758"/>
    <cellStyle name="Neutral 104 2" xfId="38759"/>
    <cellStyle name="Neutral 105" xfId="38760"/>
    <cellStyle name="Neutral 105 2" xfId="38761"/>
    <cellStyle name="Neutral 106" xfId="38762"/>
    <cellStyle name="Neutral 106 2" xfId="38763"/>
    <cellStyle name="Neutral 107" xfId="38764"/>
    <cellStyle name="Neutral 107 2" xfId="38765"/>
    <cellStyle name="Neutral 108" xfId="38766"/>
    <cellStyle name="Neutral 108 2" xfId="38767"/>
    <cellStyle name="Neutral 109" xfId="38768"/>
    <cellStyle name="Neutral 109 2" xfId="38769"/>
    <cellStyle name="Neutral 11" xfId="7117"/>
    <cellStyle name="Neutral 11 2" xfId="38771"/>
    <cellStyle name="Neutral 11 3" xfId="38770"/>
    <cellStyle name="Neutral 110" xfId="38772"/>
    <cellStyle name="Neutral 110 2" xfId="38773"/>
    <cellStyle name="Neutral 111" xfId="38774"/>
    <cellStyle name="Neutral 111 2" xfId="38775"/>
    <cellStyle name="Neutral 112" xfId="38776"/>
    <cellStyle name="Neutral 112 2" xfId="38777"/>
    <cellStyle name="Neutral 113" xfId="38778"/>
    <cellStyle name="Neutral 113 2" xfId="38779"/>
    <cellStyle name="Neutral 114" xfId="38780"/>
    <cellStyle name="Neutral 114 2" xfId="38781"/>
    <cellStyle name="Neutral 115" xfId="38782"/>
    <cellStyle name="Neutral 115 2" xfId="38783"/>
    <cellStyle name="Neutral 116" xfId="38784"/>
    <cellStyle name="Neutral 116 2" xfId="38785"/>
    <cellStyle name="Neutral 117" xfId="38786"/>
    <cellStyle name="Neutral 117 2" xfId="38787"/>
    <cellStyle name="Neutral 118" xfId="38788"/>
    <cellStyle name="Neutral 118 2" xfId="38789"/>
    <cellStyle name="Neutral 119" xfId="38790"/>
    <cellStyle name="Neutral 119 2" xfId="38791"/>
    <cellStyle name="Neutral 12" xfId="7444"/>
    <cellStyle name="Neutral 12 2" xfId="38793"/>
    <cellStyle name="Neutral 12 3" xfId="38792"/>
    <cellStyle name="Neutral 120" xfId="38794"/>
    <cellStyle name="Neutral 120 2" xfId="38795"/>
    <cellStyle name="Neutral 121" xfId="38796"/>
    <cellStyle name="Neutral 121 2" xfId="38797"/>
    <cellStyle name="Neutral 122" xfId="38798"/>
    <cellStyle name="Neutral 122 2" xfId="38799"/>
    <cellStyle name="Neutral 123" xfId="38800"/>
    <cellStyle name="Neutral 123 2" xfId="38801"/>
    <cellStyle name="Neutral 124" xfId="38802"/>
    <cellStyle name="Neutral 124 2" xfId="38803"/>
    <cellStyle name="Neutral 125" xfId="38804"/>
    <cellStyle name="Neutral 125 2" xfId="38805"/>
    <cellStyle name="Neutral 126" xfId="38806"/>
    <cellStyle name="Neutral 126 2" xfId="38807"/>
    <cellStyle name="Neutral 127" xfId="38808"/>
    <cellStyle name="Neutral 127 2" xfId="38809"/>
    <cellStyle name="Neutral 128" xfId="38810"/>
    <cellStyle name="Neutral 128 2" xfId="38811"/>
    <cellStyle name="Neutral 129" xfId="38812"/>
    <cellStyle name="Neutral 129 2" xfId="38813"/>
    <cellStyle name="Neutral 13" xfId="7622"/>
    <cellStyle name="Neutral 13 2" xfId="38815"/>
    <cellStyle name="Neutral 13 3" xfId="38814"/>
    <cellStyle name="Neutral 130" xfId="38816"/>
    <cellStyle name="Neutral 130 2" xfId="38817"/>
    <cellStyle name="Neutral 131" xfId="38818"/>
    <cellStyle name="Neutral 131 2" xfId="38819"/>
    <cellStyle name="Neutral 132" xfId="38820"/>
    <cellStyle name="Neutral 132 2" xfId="38821"/>
    <cellStyle name="Neutral 133" xfId="38822"/>
    <cellStyle name="Neutral 133 2" xfId="38823"/>
    <cellStyle name="Neutral 134" xfId="38824"/>
    <cellStyle name="Neutral 134 2" xfId="38825"/>
    <cellStyle name="Neutral 135" xfId="38826"/>
    <cellStyle name="Neutral 135 2" xfId="38827"/>
    <cellStyle name="Neutral 136" xfId="38828"/>
    <cellStyle name="Neutral 136 2" xfId="38829"/>
    <cellStyle name="Neutral 137" xfId="38830"/>
    <cellStyle name="Neutral 137 2" xfId="38831"/>
    <cellStyle name="Neutral 138" xfId="38832"/>
    <cellStyle name="Neutral 138 2" xfId="38833"/>
    <cellStyle name="Neutral 139" xfId="38834"/>
    <cellStyle name="Neutral 139 2" xfId="38835"/>
    <cellStyle name="Neutral 14" xfId="38836"/>
    <cellStyle name="Neutral 14 2" xfId="38837"/>
    <cellStyle name="Neutral 140" xfId="38838"/>
    <cellStyle name="Neutral 140 2" xfId="38839"/>
    <cellStyle name="Neutral 141" xfId="38840"/>
    <cellStyle name="Neutral 141 2" xfId="38841"/>
    <cellStyle name="Neutral 142" xfId="38842"/>
    <cellStyle name="Neutral 142 2" xfId="38843"/>
    <cellStyle name="Neutral 143" xfId="38844"/>
    <cellStyle name="Neutral 143 2" xfId="38845"/>
    <cellStyle name="Neutral 144" xfId="38846"/>
    <cellStyle name="Neutral 144 2" xfId="38847"/>
    <cellStyle name="Neutral 145" xfId="38848"/>
    <cellStyle name="Neutral 145 2" xfId="38849"/>
    <cellStyle name="Neutral 146" xfId="38850"/>
    <cellStyle name="Neutral 146 2" xfId="38851"/>
    <cellStyle name="Neutral 147" xfId="38852"/>
    <cellStyle name="Neutral 147 2" xfId="38853"/>
    <cellStyle name="Neutral 148" xfId="38854"/>
    <cellStyle name="Neutral 148 2" xfId="38855"/>
    <cellStyle name="Neutral 149" xfId="38856"/>
    <cellStyle name="Neutral 149 2" xfId="38857"/>
    <cellStyle name="Neutral 15" xfId="38858"/>
    <cellStyle name="Neutral 15 2" xfId="38859"/>
    <cellStyle name="Neutral 150" xfId="38860"/>
    <cellStyle name="Neutral 150 2" xfId="38861"/>
    <cellStyle name="Neutral 151" xfId="38862"/>
    <cellStyle name="Neutral 151 2" xfId="38863"/>
    <cellStyle name="Neutral 152" xfId="38864"/>
    <cellStyle name="Neutral 152 2" xfId="38865"/>
    <cellStyle name="Neutral 153" xfId="38866"/>
    <cellStyle name="Neutral 153 2" xfId="38867"/>
    <cellStyle name="Neutral 154" xfId="38868"/>
    <cellStyle name="Neutral 154 2" xfId="38869"/>
    <cellStyle name="Neutral 155" xfId="38870"/>
    <cellStyle name="Neutral 155 2" xfId="38871"/>
    <cellStyle name="Neutral 156" xfId="38872"/>
    <cellStyle name="Neutral 156 2" xfId="38873"/>
    <cellStyle name="Neutral 157" xfId="38874"/>
    <cellStyle name="Neutral 157 2" xfId="38875"/>
    <cellStyle name="Neutral 158" xfId="38876"/>
    <cellStyle name="Neutral 158 2" xfId="38877"/>
    <cellStyle name="Neutral 159" xfId="38878"/>
    <cellStyle name="Neutral 159 2" xfId="38879"/>
    <cellStyle name="Neutral 16" xfId="38880"/>
    <cellStyle name="Neutral 16 2" xfId="38881"/>
    <cellStyle name="Neutral 160" xfId="38882"/>
    <cellStyle name="Neutral 160 2" xfId="38883"/>
    <cellStyle name="Neutral 161" xfId="38884"/>
    <cellStyle name="Neutral 161 2" xfId="38885"/>
    <cellStyle name="Neutral 162" xfId="38886"/>
    <cellStyle name="Neutral 162 2" xfId="38887"/>
    <cellStyle name="Neutral 163" xfId="38888"/>
    <cellStyle name="Neutral 163 2" xfId="38889"/>
    <cellStyle name="Neutral 164" xfId="38890"/>
    <cellStyle name="Neutral 164 2" xfId="38891"/>
    <cellStyle name="Neutral 165" xfId="38892"/>
    <cellStyle name="Neutral 165 2" xfId="38893"/>
    <cellStyle name="Neutral 166" xfId="38894"/>
    <cellStyle name="Neutral 166 2" xfId="38895"/>
    <cellStyle name="Neutral 167" xfId="38896"/>
    <cellStyle name="Neutral 167 2" xfId="38897"/>
    <cellStyle name="Neutral 168" xfId="38898"/>
    <cellStyle name="Neutral 168 2" xfId="38899"/>
    <cellStyle name="Neutral 169" xfId="38900"/>
    <cellStyle name="Neutral 169 2" xfId="38901"/>
    <cellStyle name="Neutral 17" xfId="38902"/>
    <cellStyle name="Neutral 17 2" xfId="38903"/>
    <cellStyle name="Neutral 170" xfId="38904"/>
    <cellStyle name="Neutral 170 2" xfId="38905"/>
    <cellStyle name="Neutral 171" xfId="38906"/>
    <cellStyle name="Neutral 171 2" xfId="38907"/>
    <cellStyle name="Neutral 172" xfId="38908"/>
    <cellStyle name="Neutral 172 2" xfId="38909"/>
    <cellStyle name="Neutral 173" xfId="38910"/>
    <cellStyle name="Neutral 173 2" xfId="38911"/>
    <cellStyle name="Neutral 174" xfId="38912"/>
    <cellStyle name="Neutral 174 2" xfId="38913"/>
    <cellStyle name="Neutral 175" xfId="38914"/>
    <cellStyle name="Neutral 175 2" xfId="38915"/>
    <cellStyle name="Neutral 176" xfId="38916"/>
    <cellStyle name="Neutral 176 2" xfId="38917"/>
    <cellStyle name="Neutral 177" xfId="38918"/>
    <cellStyle name="Neutral 177 2" xfId="38919"/>
    <cellStyle name="Neutral 178" xfId="38920"/>
    <cellStyle name="Neutral 178 2" xfId="38921"/>
    <cellStyle name="Neutral 179" xfId="38922"/>
    <cellStyle name="Neutral 179 2" xfId="38923"/>
    <cellStyle name="Neutral 18" xfId="38924"/>
    <cellStyle name="Neutral 18 2" xfId="38925"/>
    <cellStyle name="Neutral 180" xfId="38926"/>
    <cellStyle name="Neutral 180 2" xfId="38927"/>
    <cellStyle name="Neutral 181" xfId="38928"/>
    <cellStyle name="Neutral 181 2" xfId="38929"/>
    <cellStyle name="Neutral 182" xfId="38930"/>
    <cellStyle name="Neutral 182 2" xfId="38931"/>
    <cellStyle name="Neutral 183" xfId="38932"/>
    <cellStyle name="Neutral 183 2" xfId="38933"/>
    <cellStyle name="Neutral 184" xfId="38934"/>
    <cellStyle name="Neutral 184 2" xfId="38935"/>
    <cellStyle name="Neutral 185" xfId="38936"/>
    <cellStyle name="Neutral 185 2" xfId="38937"/>
    <cellStyle name="Neutral 186" xfId="38938"/>
    <cellStyle name="Neutral 186 2" xfId="38939"/>
    <cellStyle name="Neutral 187" xfId="38940"/>
    <cellStyle name="Neutral 187 2" xfId="38941"/>
    <cellStyle name="Neutral 188" xfId="38942"/>
    <cellStyle name="Neutral 188 2" xfId="38943"/>
    <cellStyle name="Neutral 189" xfId="38944"/>
    <cellStyle name="Neutral 189 2" xfId="38945"/>
    <cellStyle name="Neutral 19" xfId="38946"/>
    <cellStyle name="Neutral 19 2" xfId="38947"/>
    <cellStyle name="Neutral 190" xfId="38948"/>
    <cellStyle name="Neutral 190 2" xfId="38949"/>
    <cellStyle name="Neutral 191" xfId="38950"/>
    <cellStyle name="Neutral 191 2" xfId="38951"/>
    <cellStyle name="Neutral 192" xfId="38952"/>
    <cellStyle name="Neutral 192 2" xfId="38953"/>
    <cellStyle name="Neutral 193" xfId="38954"/>
    <cellStyle name="Neutral 194" xfId="38955"/>
    <cellStyle name="Neutral 195" xfId="38956"/>
    <cellStyle name="Neutral 196" xfId="38957"/>
    <cellStyle name="Neutral 197" xfId="38958"/>
    <cellStyle name="Neutral 198" xfId="38959"/>
    <cellStyle name="Neutral 199" xfId="38960"/>
    <cellStyle name="Neutral 2" xfId="254"/>
    <cellStyle name="Neutral 2 10" xfId="7233"/>
    <cellStyle name="Neutral 2 11" xfId="6705"/>
    <cellStyle name="Neutral 2 12" xfId="6861"/>
    <cellStyle name="Neutral 2 13" xfId="9969"/>
    <cellStyle name="Neutral 2 2" xfId="800"/>
    <cellStyle name="Neutral 2 2 2" xfId="856"/>
    <cellStyle name="Neutral 2 2 3" xfId="11832"/>
    <cellStyle name="Neutral 2 3" xfId="6684"/>
    <cellStyle name="Neutral 2 4" xfId="7376"/>
    <cellStyle name="Neutral 2 5" xfId="7480"/>
    <cellStyle name="Neutral 2 6" xfId="6957"/>
    <cellStyle name="Neutral 2 7" xfId="7064"/>
    <cellStyle name="Neutral 2 8" xfId="6949"/>
    <cellStyle name="Neutral 2 9" xfId="7188"/>
    <cellStyle name="Neutral 20" xfId="38961"/>
    <cellStyle name="Neutral 20 2" xfId="38962"/>
    <cellStyle name="Neutral 200" xfId="38963"/>
    <cellStyle name="Neutral 201" xfId="38964"/>
    <cellStyle name="Neutral 202" xfId="38965"/>
    <cellStyle name="Neutral 203" xfId="38966"/>
    <cellStyle name="Neutral 204" xfId="38967"/>
    <cellStyle name="Neutral 205" xfId="38968"/>
    <cellStyle name="Neutral 206" xfId="38969"/>
    <cellStyle name="Neutral 207" xfId="38970"/>
    <cellStyle name="Neutral 208" xfId="38971"/>
    <cellStyle name="Neutral 209" xfId="38972"/>
    <cellStyle name="Neutral 21" xfId="38973"/>
    <cellStyle name="Neutral 21 2" xfId="38974"/>
    <cellStyle name="Neutral 210" xfId="38975"/>
    <cellStyle name="Neutral 211" xfId="38976"/>
    <cellStyle name="Neutral 212" xfId="38977"/>
    <cellStyle name="Neutral 213" xfId="38978"/>
    <cellStyle name="Neutral 214" xfId="38979"/>
    <cellStyle name="Neutral 215" xfId="38980"/>
    <cellStyle name="Neutral 216" xfId="38981"/>
    <cellStyle name="Neutral 217" xfId="38982"/>
    <cellStyle name="Neutral 218" xfId="38983"/>
    <cellStyle name="Neutral 219" xfId="38984"/>
    <cellStyle name="Neutral 22" xfId="38985"/>
    <cellStyle name="Neutral 22 2" xfId="38986"/>
    <cellStyle name="Neutral 220" xfId="38987"/>
    <cellStyle name="Neutral 221" xfId="38988"/>
    <cellStyle name="Neutral 222" xfId="38989"/>
    <cellStyle name="Neutral 223" xfId="38990"/>
    <cellStyle name="Neutral 224" xfId="38991"/>
    <cellStyle name="Neutral 225" xfId="38992"/>
    <cellStyle name="Neutral 226" xfId="38993"/>
    <cellStyle name="Neutral 227" xfId="38994"/>
    <cellStyle name="Neutral 228" xfId="38995"/>
    <cellStyle name="Neutral 229" xfId="38996"/>
    <cellStyle name="Neutral 23" xfId="38997"/>
    <cellStyle name="Neutral 23 2" xfId="38998"/>
    <cellStyle name="Neutral 230" xfId="38999"/>
    <cellStyle name="Neutral 231" xfId="39000"/>
    <cellStyle name="Neutral 232" xfId="39001"/>
    <cellStyle name="Neutral 233" xfId="39002"/>
    <cellStyle name="Neutral 234" xfId="39003"/>
    <cellStyle name="Neutral 235" xfId="39004"/>
    <cellStyle name="Neutral 236" xfId="39005"/>
    <cellStyle name="Neutral 237" xfId="39006"/>
    <cellStyle name="Neutral 238" xfId="39007"/>
    <cellStyle name="Neutral 239" xfId="39008"/>
    <cellStyle name="Neutral 24" xfId="39009"/>
    <cellStyle name="Neutral 24 2" xfId="39010"/>
    <cellStyle name="Neutral 240" xfId="39011"/>
    <cellStyle name="Neutral 241" xfId="39012"/>
    <cellStyle name="Neutral 242" xfId="39013"/>
    <cellStyle name="Neutral 243" xfId="39014"/>
    <cellStyle name="Neutral 244" xfId="39015"/>
    <cellStyle name="Neutral 245" xfId="39016"/>
    <cellStyle name="Neutral 246" xfId="39017"/>
    <cellStyle name="Neutral 247" xfId="39018"/>
    <cellStyle name="Neutral 248" xfId="39019"/>
    <cellStyle name="Neutral 249" xfId="39020"/>
    <cellStyle name="Neutral 25" xfId="39021"/>
    <cellStyle name="Neutral 25 2" xfId="39022"/>
    <cellStyle name="Neutral 250" xfId="39023"/>
    <cellStyle name="Neutral 251" xfId="39024"/>
    <cellStyle name="Neutral 252" xfId="39025"/>
    <cellStyle name="Neutral 253" xfId="39026"/>
    <cellStyle name="Neutral 254" xfId="39027"/>
    <cellStyle name="Neutral 255" xfId="39028"/>
    <cellStyle name="Neutral 256" xfId="39029"/>
    <cellStyle name="Neutral 257" xfId="39030"/>
    <cellStyle name="Neutral 26" xfId="39031"/>
    <cellStyle name="Neutral 26 2" xfId="39032"/>
    <cellStyle name="Neutral 27" xfId="39033"/>
    <cellStyle name="Neutral 27 2" xfId="39034"/>
    <cellStyle name="Neutral 28" xfId="39035"/>
    <cellStyle name="Neutral 28 2" xfId="39036"/>
    <cellStyle name="Neutral 29" xfId="39037"/>
    <cellStyle name="Neutral 29 2" xfId="39038"/>
    <cellStyle name="Neutral 3" xfId="801"/>
    <cellStyle name="Neutral 3 2" xfId="855"/>
    <cellStyle name="Neutral 3 2 2" xfId="39040"/>
    <cellStyle name="Neutral 3 3" xfId="15153"/>
    <cellStyle name="Neutral 3 4" xfId="39039"/>
    <cellStyle name="Neutral 30" xfId="39041"/>
    <cellStyle name="Neutral 30 2" xfId="39042"/>
    <cellStyle name="Neutral 31" xfId="39043"/>
    <cellStyle name="Neutral 31 2" xfId="39044"/>
    <cellStyle name="Neutral 32" xfId="39045"/>
    <cellStyle name="Neutral 32 2" xfId="39046"/>
    <cellStyle name="Neutral 33" xfId="39047"/>
    <cellStyle name="Neutral 33 2" xfId="39048"/>
    <cellStyle name="Neutral 34" xfId="39049"/>
    <cellStyle name="Neutral 34 2" xfId="39050"/>
    <cellStyle name="Neutral 35" xfId="39051"/>
    <cellStyle name="Neutral 35 2" xfId="39052"/>
    <cellStyle name="Neutral 36" xfId="39053"/>
    <cellStyle name="Neutral 36 2" xfId="39054"/>
    <cellStyle name="Neutral 37" xfId="39055"/>
    <cellStyle name="Neutral 37 2" xfId="39056"/>
    <cellStyle name="Neutral 38" xfId="39057"/>
    <cellStyle name="Neutral 38 2" xfId="39058"/>
    <cellStyle name="Neutral 39" xfId="39059"/>
    <cellStyle name="Neutral 39 2" xfId="39060"/>
    <cellStyle name="Neutral 4" xfId="208"/>
    <cellStyle name="Neutral 4 2" xfId="6683"/>
    <cellStyle name="Neutral 4 2 2" xfId="39061"/>
    <cellStyle name="Neutral 4 3" xfId="11778"/>
    <cellStyle name="Neutral 40" xfId="39062"/>
    <cellStyle name="Neutral 40 2" xfId="39063"/>
    <cellStyle name="Neutral 41" xfId="39064"/>
    <cellStyle name="Neutral 41 2" xfId="39065"/>
    <cellStyle name="Neutral 42" xfId="39066"/>
    <cellStyle name="Neutral 42 2" xfId="39067"/>
    <cellStyle name="Neutral 43" xfId="39068"/>
    <cellStyle name="Neutral 43 2" xfId="39069"/>
    <cellStyle name="Neutral 44" xfId="39070"/>
    <cellStyle name="Neutral 44 2" xfId="39071"/>
    <cellStyle name="Neutral 45" xfId="39072"/>
    <cellStyle name="Neutral 45 2" xfId="39073"/>
    <cellStyle name="Neutral 46" xfId="39074"/>
    <cellStyle name="Neutral 46 2" xfId="39075"/>
    <cellStyle name="Neutral 47" xfId="39076"/>
    <cellStyle name="Neutral 47 2" xfId="39077"/>
    <cellStyle name="Neutral 48" xfId="39078"/>
    <cellStyle name="Neutral 48 2" xfId="39079"/>
    <cellStyle name="Neutral 49" xfId="39080"/>
    <cellStyle name="Neutral 49 2" xfId="39081"/>
    <cellStyle name="Neutral 5" xfId="6751"/>
    <cellStyle name="Neutral 5 2" xfId="39083"/>
    <cellStyle name="Neutral 5 3" xfId="39082"/>
    <cellStyle name="Neutral 50" xfId="39084"/>
    <cellStyle name="Neutral 50 2" xfId="39085"/>
    <cellStyle name="Neutral 51" xfId="39086"/>
    <cellStyle name="Neutral 51 2" xfId="39087"/>
    <cellStyle name="Neutral 52" xfId="39088"/>
    <cellStyle name="Neutral 52 2" xfId="39089"/>
    <cellStyle name="Neutral 53" xfId="39090"/>
    <cellStyle name="Neutral 53 2" xfId="39091"/>
    <cellStyle name="Neutral 54" xfId="39092"/>
    <cellStyle name="Neutral 54 2" xfId="39093"/>
    <cellStyle name="Neutral 55" xfId="39094"/>
    <cellStyle name="Neutral 55 2" xfId="39095"/>
    <cellStyle name="Neutral 56" xfId="39096"/>
    <cellStyle name="Neutral 56 2" xfId="39097"/>
    <cellStyle name="Neutral 57" xfId="39098"/>
    <cellStyle name="Neutral 57 2" xfId="39099"/>
    <cellStyle name="Neutral 58" xfId="39100"/>
    <cellStyle name="Neutral 58 2" xfId="39101"/>
    <cellStyle name="Neutral 59" xfId="39102"/>
    <cellStyle name="Neutral 59 2" xfId="39103"/>
    <cellStyle name="Neutral 6" xfId="7080"/>
    <cellStyle name="Neutral 6 2" xfId="39105"/>
    <cellStyle name="Neutral 6 3" xfId="39104"/>
    <cellStyle name="Neutral 60" xfId="39106"/>
    <cellStyle name="Neutral 60 2" xfId="39107"/>
    <cellStyle name="Neutral 61" xfId="39108"/>
    <cellStyle name="Neutral 61 2" xfId="39109"/>
    <cellStyle name="Neutral 62" xfId="39110"/>
    <cellStyle name="Neutral 62 2" xfId="39111"/>
    <cellStyle name="Neutral 63" xfId="39112"/>
    <cellStyle name="Neutral 63 2" xfId="39113"/>
    <cellStyle name="Neutral 64" xfId="39114"/>
    <cellStyle name="Neutral 64 2" xfId="39115"/>
    <cellStyle name="Neutral 65" xfId="39116"/>
    <cellStyle name="Neutral 65 2" xfId="39117"/>
    <cellStyle name="Neutral 66" xfId="39118"/>
    <cellStyle name="Neutral 66 2" xfId="39119"/>
    <cellStyle name="Neutral 67" xfId="39120"/>
    <cellStyle name="Neutral 67 2" xfId="39121"/>
    <cellStyle name="Neutral 68" xfId="39122"/>
    <cellStyle name="Neutral 68 2" xfId="39123"/>
    <cellStyle name="Neutral 69" xfId="39124"/>
    <cellStyle name="Neutral 69 2" xfId="39125"/>
    <cellStyle name="Neutral 7" xfId="7229"/>
    <cellStyle name="Neutral 7 2" xfId="39127"/>
    <cellStyle name="Neutral 7 3" xfId="39126"/>
    <cellStyle name="Neutral 70" xfId="39128"/>
    <cellStyle name="Neutral 70 2" xfId="39129"/>
    <cellStyle name="Neutral 71" xfId="39130"/>
    <cellStyle name="Neutral 71 2" xfId="39131"/>
    <cellStyle name="Neutral 72" xfId="39132"/>
    <cellStyle name="Neutral 72 2" xfId="39133"/>
    <cellStyle name="Neutral 73" xfId="39134"/>
    <cellStyle name="Neutral 73 2" xfId="39135"/>
    <cellStyle name="Neutral 74" xfId="39136"/>
    <cellStyle name="Neutral 74 2" xfId="39137"/>
    <cellStyle name="Neutral 75" xfId="39138"/>
    <cellStyle name="Neutral 75 2" xfId="39139"/>
    <cellStyle name="Neutral 76" xfId="39140"/>
    <cellStyle name="Neutral 76 2" xfId="39141"/>
    <cellStyle name="Neutral 77" xfId="39142"/>
    <cellStyle name="Neutral 77 2" xfId="39143"/>
    <cellStyle name="Neutral 78" xfId="39144"/>
    <cellStyle name="Neutral 78 2" xfId="39145"/>
    <cellStyle name="Neutral 79" xfId="39146"/>
    <cellStyle name="Neutral 79 2" xfId="39147"/>
    <cellStyle name="Neutral 8" xfId="7692"/>
    <cellStyle name="Neutral 8 2" xfId="39149"/>
    <cellStyle name="Neutral 8 3" xfId="39148"/>
    <cellStyle name="Neutral 80" xfId="39150"/>
    <cellStyle name="Neutral 80 2" xfId="39151"/>
    <cellStyle name="Neutral 81" xfId="39152"/>
    <cellStyle name="Neutral 81 2" xfId="39153"/>
    <cellStyle name="Neutral 82" xfId="39154"/>
    <cellStyle name="Neutral 82 2" xfId="39155"/>
    <cellStyle name="Neutral 83" xfId="39156"/>
    <cellStyle name="Neutral 83 2" xfId="39157"/>
    <cellStyle name="Neutral 84" xfId="39158"/>
    <cellStyle name="Neutral 84 2" xfId="39159"/>
    <cellStyle name="Neutral 85" xfId="39160"/>
    <cellStyle name="Neutral 85 2" xfId="39161"/>
    <cellStyle name="Neutral 86" xfId="39162"/>
    <cellStyle name="Neutral 86 2" xfId="39163"/>
    <cellStyle name="Neutral 87" xfId="39164"/>
    <cellStyle name="Neutral 87 2" xfId="39165"/>
    <cellStyle name="Neutral 88" xfId="39166"/>
    <cellStyle name="Neutral 88 2" xfId="39167"/>
    <cellStyle name="Neutral 89" xfId="39168"/>
    <cellStyle name="Neutral 89 2" xfId="39169"/>
    <cellStyle name="Neutral 9" xfId="7591"/>
    <cellStyle name="Neutral 9 2" xfId="39171"/>
    <cellStyle name="Neutral 9 3" xfId="39170"/>
    <cellStyle name="Neutral 90" xfId="39172"/>
    <cellStyle name="Neutral 90 2" xfId="39173"/>
    <cellStyle name="Neutral 91" xfId="39174"/>
    <cellStyle name="Neutral 91 2" xfId="39175"/>
    <cellStyle name="Neutral 92" xfId="39176"/>
    <cellStyle name="Neutral 92 2" xfId="39177"/>
    <cellStyle name="Neutral 93" xfId="39178"/>
    <cellStyle name="Neutral 93 2" xfId="39179"/>
    <cellStyle name="Neutral 94" xfId="39180"/>
    <cellStyle name="Neutral 94 2" xfId="39181"/>
    <cellStyle name="Neutral 95" xfId="39182"/>
    <cellStyle name="Neutral 95 2" xfId="39183"/>
    <cellStyle name="Neutral 96" xfId="39184"/>
    <cellStyle name="Neutral 96 2" xfId="39185"/>
    <cellStyle name="Neutral 97" xfId="39186"/>
    <cellStyle name="Neutral 97 2" xfId="39187"/>
    <cellStyle name="Neutral 98" xfId="39188"/>
    <cellStyle name="Neutral 98 2" xfId="39189"/>
    <cellStyle name="Neutral 99" xfId="39190"/>
    <cellStyle name="Neutral 99 2" xfId="39191"/>
    <cellStyle name="no dec" xfId="12041"/>
    <cellStyle name="nONE" xfId="69"/>
    <cellStyle name="nONE 2" xfId="841"/>
    <cellStyle name="nONE 2 2" xfId="14776"/>
    <cellStyle name="nONE 3" xfId="15154"/>
    <cellStyle name="nONE 4" xfId="15155"/>
    <cellStyle name="nONE 5" xfId="15156"/>
    <cellStyle name="nONE 6" xfId="15157"/>
    <cellStyle name="nONE 7" xfId="15158"/>
    <cellStyle name="nONE 8" xfId="15159"/>
    <cellStyle name="noninput" xfId="255"/>
    <cellStyle name="noninput 2" xfId="14897"/>
    <cellStyle name="noninput 2 2" xfId="39192"/>
    <cellStyle name="noninput 3" xfId="15160"/>
    <cellStyle name="Normal" xfId="0" builtinId="0"/>
    <cellStyle name="Normal - Style1" xfId="70"/>
    <cellStyle name="Normal - Style1 10" xfId="39193"/>
    <cellStyle name="Normal - Style1 11" xfId="39194"/>
    <cellStyle name="Normal - Style1 12" xfId="39195"/>
    <cellStyle name="Normal - Style1 13" xfId="39196"/>
    <cellStyle name="Normal - Style1 14" xfId="39197"/>
    <cellStyle name="Normal - Style1 15" xfId="39198"/>
    <cellStyle name="Normal - Style1 15 2" xfId="39199"/>
    <cellStyle name="Normal - Style1 15 3" xfId="39200"/>
    <cellStyle name="Normal - Style1 16" xfId="39201"/>
    <cellStyle name="Normal - Style1 2" xfId="256"/>
    <cellStyle name="Normal - Style1 2 2" xfId="15161"/>
    <cellStyle name="Normal - Style1 2 3" xfId="39202"/>
    <cellStyle name="Normal - Style1 3" xfId="257"/>
    <cellStyle name="Normal - Style1 3 2" xfId="15162"/>
    <cellStyle name="Normal - Style1 3 3" xfId="39203"/>
    <cellStyle name="Normal - Style1 4" xfId="983"/>
    <cellStyle name="Normal - Style1 4 2" xfId="15164"/>
    <cellStyle name="Normal - Style1 4 3" xfId="15163"/>
    <cellStyle name="Normal - Style1 4 4" xfId="39204"/>
    <cellStyle name="Normal - Style1 5" xfId="12042"/>
    <cellStyle name="Normal - Style1 5 2" xfId="15166"/>
    <cellStyle name="Normal - Style1 5 3" xfId="15165"/>
    <cellStyle name="Normal - Style1 5 4" xfId="39205"/>
    <cellStyle name="Normal - Style1 6" xfId="14728"/>
    <cellStyle name="Normal - Style1 6 2" xfId="15167"/>
    <cellStyle name="Normal - Style1 6 3" xfId="39206"/>
    <cellStyle name="Normal - Style1 7" xfId="39207"/>
    <cellStyle name="Normal - Style1 8" xfId="39208"/>
    <cellStyle name="Normal - Style1 9" xfId="39209"/>
    <cellStyle name="Normal - Style2" xfId="15168"/>
    <cellStyle name="Normal - Style3" xfId="15169"/>
    <cellStyle name="Normal - Style4" xfId="15170"/>
    <cellStyle name="Normal - Style5" xfId="15171"/>
    <cellStyle name="Normal - Style6" xfId="15172"/>
    <cellStyle name="Normal - Style7" xfId="15173"/>
    <cellStyle name="Normal - Style8" xfId="15174"/>
    <cellStyle name="Normal 10" xfId="258"/>
    <cellStyle name="Normal 10 10" xfId="7875"/>
    <cellStyle name="Normal 10 11" xfId="7891"/>
    <cellStyle name="Normal 10 12" xfId="7902"/>
    <cellStyle name="Normal 10 13" xfId="1126"/>
    <cellStyle name="Normal 10 14" xfId="11770"/>
    <cellStyle name="Normal 10 15" xfId="14777"/>
    <cellStyle name="Normal 10 16" xfId="42948"/>
    <cellStyle name="Normal 10 2" xfId="259"/>
    <cellStyle name="Normal 10 2 10" xfId="14438"/>
    <cellStyle name="Normal 10 2 11" xfId="14439"/>
    <cellStyle name="Normal 10 2 12" xfId="14898"/>
    <cellStyle name="Normal 10 2 13" xfId="39210"/>
    <cellStyle name="Normal 10 2 2" xfId="14440"/>
    <cellStyle name="Normal 10 2 2 2" xfId="14441"/>
    <cellStyle name="Normal 10 2 2 3" xfId="14442"/>
    <cellStyle name="Normal 10 2 2 3 2" xfId="14443"/>
    <cellStyle name="Normal 10 2 2 4" xfId="14444"/>
    <cellStyle name="Normal 10 2 2 5" xfId="14445"/>
    <cellStyle name="Normal 10 2 2 6" xfId="14954"/>
    <cellStyle name="Normal 10 2 2 7" xfId="14952"/>
    <cellStyle name="Normal 10 2 2 8" xfId="14951"/>
    <cellStyle name="Normal 10 2 3" xfId="14446"/>
    <cellStyle name="Normal 10 2 4" xfId="14447"/>
    <cellStyle name="Normal 10 2 5" xfId="14448"/>
    <cellStyle name="Normal 10 2 6" xfId="14449"/>
    <cellStyle name="Normal 10 2 7" xfId="14450"/>
    <cellStyle name="Normal 10 2 8" xfId="14451"/>
    <cellStyle name="Normal 10 2 9" xfId="14452"/>
    <cellStyle name="Normal 10 3" xfId="260"/>
    <cellStyle name="Normal 10 3 2" xfId="14453"/>
    <cellStyle name="Normal 10 3 2 2" xfId="14948"/>
    <cellStyle name="Normal 10 3 2 2 2" xfId="14946"/>
    <cellStyle name="Normal 10 3 2 2 3" xfId="15311"/>
    <cellStyle name="Normal 10 3 2 3" xfId="14945"/>
    <cellStyle name="Normal 10 3 2 4" xfId="14944"/>
    <cellStyle name="Normal 10 4" xfId="7736"/>
    <cellStyle name="Normal 10 5" xfId="7765"/>
    <cellStyle name="Normal 10 5 2" xfId="14942"/>
    <cellStyle name="Normal 10 5 2 2" xfId="14941"/>
    <cellStyle name="Normal 10 5 3" xfId="14940"/>
    <cellStyle name="Normal 10 6" xfId="7796"/>
    <cellStyle name="Normal 10 7" xfId="7819"/>
    <cellStyle name="Normal 10 8" xfId="7841"/>
    <cellStyle name="Normal 10 9" xfId="7857"/>
    <cellStyle name="Normal 100" xfId="14871"/>
    <cellStyle name="Normal 100 2" xfId="39212"/>
    <cellStyle name="Normal 100 3" xfId="39211"/>
    <cellStyle name="Normal 101" xfId="14875"/>
    <cellStyle name="Normal 101 2" xfId="39214"/>
    <cellStyle name="Normal 101 3" xfId="39213"/>
    <cellStyle name="Normal 102" xfId="14878"/>
    <cellStyle name="Normal 102 2" xfId="39216"/>
    <cellStyle name="Normal 102 3" xfId="39215"/>
    <cellStyle name="Normal 103" xfId="14881"/>
    <cellStyle name="Normal 103 2" xfId="39218"/>
    <cellStyle name="Normal 103 3" xfId="39217"/>
    <cellStyle name="Normal 104" xfId="14884"/>
    <cellStyle name="Normal 104 2" xfId="39220"/>
    <cellStyle name="Normal 104 3" xfId="39219"/>
    <cellStyle name="Normal 105" xfId="14887"/>
    <cellStyle name="Normal 105 2" xfId="39222"/>
    <cellStyle name="Normal 105 3" xfId="39221"/>
    <cellStyle name="Normal 106" xfId="14863"/>
    <cellStyle name="Normal 106 2" xfId="39224"/>
    <cellStyle name="Normal 106 3" xfId="39223"/>
    <cellStyle name="Normal 107" xfId="14903"/>
    <cellStyle name="Normal 107 2" xfId="39226"/>
    <cellStyle name="Normal 107 3" xfId="39225"/>
    <cellStyle name="Normal 108" xfId="14921"/>
    <cellStyle name="Normal 108 2" xfId="39228"/>
    <cellStyle name="Normal 108 3" xfId="39227"/>
    <cellStyle name="Normal 109" xfId="14917"/>
    <cellStyle name="Normal 109 2" xfId="39230"/>
    <cellStyle name="Normal 109 3" xfId="39229"/>
    <cellStyle name="Normal 11" xfId="261"/>
    <cellStyle name="Normal 11 10" xfId="7876"/>
    <cellStyle name="Normal 11 11" xfId="7892"/>
    <cellStyle name="Normal 11 12" xfId="7903"/>
    <cellStyle name="Normal 11 13" xfId="1239"/>
    <cellStyle name="Normal 11 14" xfId="11814"/>
    <cellStyle name="Normal 11 15" xfId="15175"/>
    <cellStyle name="Normal 11 2" xfId="262"/>
    <cellStyle name="Normal 11 2 10" xfId="14454"/>
    <cellStyle name="Normal 11 2 11" xfId="39231"/>
    <cellStyle name="Normal 11 2 2" xfId="14455"/>
    <cellStyle name="Normal 11 2 2 2" xfId="14456"/>
    <cellStyle name="Normal 11 2 2 3" xfId="14457"/>
    <cellStyle name="Normal 11 2 2 4" xfId="14458"/>
    <cellStyle name="Normal 11 2 2 5" xfId="14459"/>
    <cellStyle name="Normal 11 2 2 6" xfId="14936"/>
    <cellStyle name="Normal 11 2 2 7" xfId="14935"/>
    <cellStyle name="Normal 11 2 2 8" xfId="14934"/>
    <cellStyle name="Normal 11 2 3" xfId="14460"/>
    <cellStyle name="Normal 11 2 4" xfId="14461"/>
    <cellStyle name="Normal 11 2 5" xfId="14462"/>
    <cellStyle name="Normal 11 2 6" xfId="14463"/>
    <cellStyle name="Normal 11 2 7" xfId="14464"/>
    <cellStyle name="Normal 11 2 8" xfId="14465"/>
    <cellStyle name="Normal 11 2 9" xfId="14466"/>
    <cellStyle name="Normal 11 3" xfId="7705"/>
    <cellStyle name="Normal 11 3 2" xfId="14932"/>
    <cellStyle name="Normal 11 4" xfId="7737"/>
    <cellStyle name="Normal 11 5" xfId="7766"/>
    <cellStyle name="Normal 11 6" xfId="7797"/>
    <cellStyle name="Normal 11 7" xfId="7820"/>
    <cellStyle name="Normal 11 8" xfId="7842"/>
    <cellStyle name="Normal 11 9" xfId="7858"/>
    <cellStyle name="Normal 110" xfId="14927"/>
    <cellStyle name="Normal 110 2" xfId="39233"/>
    <cellStyle name="Normal 110 3" xfId="39232"/>
    <cellStyle name="Normal 111" xfId="14912"/>
    <cellStyle name="Normal 111 2" xfId="39235"/>
    <cellStyle name="Normal 111 3" xfId="39234"/>
    <cellStyle name="Normal 112" xfId="14913"/>
    <cellStyle name="Normal 112 2" xfId="39237"/>
    <cellStyle name="Normal 112 3" xfId="39236"/>
    <cellStyle name="Normal 113" xfId="14924"/>
    <cellStyle name="Normal 113 2" xfId="39239"/>
    <cellStyle name="Normal 113 3" xfId="39238"/>
    <cellStyle name="Normal 114" xfId="14916"/>
    <cellStyle name="Normal 114 2" xfId="39241"/>
    <cellStyle name="Normal 114 3" xfId="39240"/>
    <cellStyle name="Normal 115" xfId="14929"/>
    <cellStyle name="Normal 115 2" xfId="39243"/>
    <cellStyle name="Normal 115 3" xfId="39242"/>
    <cellStyle name="Normal 116" xfId="14926"/>
    <cellStyle name="Normal 116 2" xfId="39245"/>
    <cellStyle name="Normal 116 3" xfId="39244"/>
    <cellStyle name="Normal 117" xfId="15176"/>
    <cellStyle name="Normal 117 2" xfId="39247"/>
    <cellStyle name="Normal 117 3" xfId="39246"/>
    <cellStyle name="Normal 118" xfId="15357"/>
    <cellStyle name="Normal 118 2" xfId="39248"/>
    <cellStyle name="Normal 119" xfId="15310"/>
    <cellStyle name="Normal 119 2" xfId="39249"/>
    <cellStyle name="Normal 12" xfId="263"/>
    <cellStyle name="Normal 12 10" xfId="7877"/>
    <cellStyle name="Normal 12 11" xfId="7893"/>
    <cellStyle name="Normal 12 12" xfId="7904"/>
    <cellStyle name="Normal 12 13" xfId="1237"/>
    <cellStyle name="Normal 12 14" xfId="11820"/>
    <cellStyle name="Normal 12 15" xfId="15316"/>
    <cellStyle name="Normal 12 2" xfId="264"/>
    <cellStyle name="Normal 12 2 10" xfId="14467"/>
    <cellStyle name="Normal 12 2 11" xfId="39250"/>
    <cellStyle name="Normal 12 2 2" xfId="14468"/>
    <cellStyle name="Normal 12 2 2 2" xfId="14469"/>
    <cellStyle name="Normal 12 2 2 3" xfId="14470"/>
    <cellStyle name="Normal 12 2 2 4" xfId="14471"/>
    <cellStyle name="Normal 12 2 2 5" xfId="14472"/>
    <cellStyle name="Normal 12 2 2 6" xfId="14922"/>
    <cellStyle name="Normal 12 2 2 7" xfId="14907"/>
    <cellStyle name="Normal 12 2 2 8" xfId="14908"/>
    <cellStyle name="Normal 12 2 2 9" xfId="15315"/>
    <cellStyle name="Normal 12 2 3" xfId="14473"/>
    <cellStyle name="Normal 12 2 4" xfId="14474"/>
    <cellStyle name="Normal 12 2 5" xfId="14475"/>
    <cellStyle name="Normal 12 2 6" xfId="14476"/>
    <cellStyle name="Normal 12 2 7" xfId="14477"/>
    <cellStyle name="Normal 12 2 8" xfId="14478"/>
    <cellStyle name="Normal 12 2 9" xfId="14479"/>
    <cellStyle name="Normal 12 3" xfId="7706"/>
    <cellStyle name="Normal 12 4" xfId="7738"/>
    <cellStyle name="Normal 12 5" xfId="7767"/>
    <cellStyle name="Normal 12 6" xfId="7798"/>
    <cellStyle name="Normal 12 7" xfId="7821"/>
    <cellStyle name="Normal 12 8" xfId="7843"/>
    <cellStyle name="Normal 12 9" xfId="7859"/>
    <cellStyle name="Normal 120" xfId="15354"/>
    <cellStyle name="Normal 120 2" xfId="39251"/>
    <cellStyle name="Normal 121" xfId="15309"/>
    <cellStyle name="Normal 121 2" xfId="39252"/>
    <cellStyle name="Normal 122" xfId="15177"/>
    <cellStyle name="Normal 122 2" xfId="39253"/>
    <cellStyle name="Normal 123" xfId="15305"/>
    <cellStyle name="Normal 123 2" xfId="39254"/>
    <cellStyle name="Normal 124" xfId="15292"/>
    <cellStyle name="Normal 124 2" xfId="39255"/>
    <cellStyle name="Normal 125" xfId="15144"/>
    <cellStyle name="Normal 125 2" xfId="39256"/>
    <cellStyle name="Normal 126" xfId="15115"/>
    <cellStyle name="Normal 126 2" xfId="39257"/>
    <cellStyle name="Normal 127" xfId="15589"/>
    <cellStyle name="Normal 127 2" xfId="39258"/>
    <cellStyle name="Normal 128" xfId="15722"/>
    <cellStyle name="Normal 128 2" xfId="39259"/>
    <cellStyle name="Normal 129" xfId="15723"/>
    <cellStyle name="Normal 129 2" xfId="39260"/>
    <cellStyle name="Normal 13" xfId="265"/>
    <cellStyle name="Normal 13 10" xfId="7878"/>
    <cellStyle name="Normal 13 11" xfId="7894"/>
    <cellStyle name="Normal 13 12" xfId="7905"/>
    <cellStyle name="Normal 13 13" xfId="1125"/>
    <cellStyle name="Normal 13 14" xfId="12043"/>
    <cellStyle name="Normal 13 15" xfId="15178"/>
    <cellStyle name="Normal 13 16" xfId="42950"/>
    <cellStyle name="Normal 13 2" xfId="266"/>
    <cellStyle name="Normal 13 2 2" xfId="39261"/>
    <cellStyle name="Normal 13 3" xfId="267"/>
    <cellStyle name="Normal 13 4" xfId="268"/>
    <cellStyle name="Normal 13 4 2" xfId="15372"/>
    <cellStyle name="Normal 13 4 3" xfId="15373"/>
    <cellStyle name="Normal 13 5" xfId="269"/>
    <cellStyle name="Normal 13 6" xfId="7799"/>
    <cellStyle name="Normal 13 7" xfId="7822"/>
    <cellStyle name="Normal 13 8" xfId="7844"/>
    <cellStyle name="Normal 13 9" xfId="7860"/>
    <cellStyle name="Normal 130" xfId="15725"/>
    <cellStyle name="Normal 130 2" xfId="39262"/>
    <cellStyle name="Normal 131" xfId="15726"/>
    <cellStyle name="Normal 131 2" xfId="39263"/>
    <cellStyle name="Normal 132" xfId="15728"/>
    <cellStyle name="Normal 132 2" xfId="39264"/>
    <cellStyle name="Normal 133" xfId="15729"/>
    <cellStyle name="Normal 133 2" xfId="39265"/>
    <cellStyle name="Normal 134" xfId="15732"/>
    <cellStyle name="Normal 134 2" xfId="39266"/>
    <cellStyle name="Normal 135" xfId="15733"/>
    <cellStyle name="Normal 135 2" xfId="39267"/>
    <cellStyle name="Normal 136" xfId="15736"/>
    <cellStyle name="Normal 136 2" xfId="39268"/>
    <cellStyle name="Normal 137" xfId="15555"/>
    <cellStyle name="Normal 138" xfId="15514"/>
    <cellStyle name="Normal 139" xfId="15511"/>
    <cellStyle name="Normal 14" xfId="270"/>
    <cellStyle name="Normal 14 2" xfId="1181"/>
    <cellStyle name="Normal 14 2 2" xfId="15374"/>
    <cellStyle name="Normal 14 2 3" xfId="39269"/>
    <cellStyle name="Normal 14 3" xfId="11824"/>
    <cellStyle name="Normal 14 3 2" xfId="14176"/>
    <cellStyle name="Normal 14 3 3" xfId="15375"/>
    <cellStyle name="Normal 14 4" xfId="15179"/>
    <cellStyle name="Normal 14 5" xfId="15815"/>
    <cellStyle name="Normal 14 6" xfId="42951"/>
    <cellStyle name="Normal 140" xfId="15508"/>
    <cellStyle name="Normal 141" xfId="15463"/>
    <cellStyle name="Normal 142" xfId="15452"/>
    <cellStyle name="Normal 143" xfId="15424"/>
    <cellStyle name="Normal 143 2" xfId="39270"/>
    <cellStyle name="Normal 144" xfId="15543"/>
    <cellStyle name="Normal 144 2" xfId="39271"/>
    <cellStyle name="Normal 145" xfId="15406"/>
    <cellStyle name="Normal 145 2" xfId="39272"/>
    <cellStyle name="Normal 146" xfId="15588"/>
    <cellStyle name="Normal 146 2" xfId="39273"/>
    <cellStyle name="Normal 147" xfId="14910"/>
    <cellStyle name="Normal 147 2" xfId="39274"/>
    <cellStyle name="Normal 148" xfId="14979"/>
    <cellStyle name="Normal 148 2" xfId="39275"/>
    <cellStyle name="Normal 149" xfId="15602"/>
    <cellStyle name="Normal 149 2" xfId="39276"/>
    <cellStyle name="Normal 15" xfId="271"/>
    <cellStyle name="Normal 15 10" xfId="14480"/>
    <cellStyle name="Normal 15 11" xfId="15180"/>
    <cellStyle name="Normal 15 12" xfId="42952"/>
    <cellStyle name="Normal 15 2" xfId="14481"/>
    <cellStyle name="Normal 15 2 2" xfId="14482"/>
    <cellStyle name="Normal 15 2 3" xfId="14483"/>
    <cellStyle name="Normal 15 2 4" xfId="14484"/>
    <cellStyle name="Normal 15 2 5" xfId="14485"/>
    <cellStyle name="Normal 15 2 6" xfId="15376"/>
    <cellStyle name="Normal 15 2 7" xfId="15377"/>
    <cellStyle name="Normal 15 2 8" xfId="15378"/>
    <cellStyle name="Normal 15 2 9" xfId="39277"/>
    <cellStyle name="Normal 15 3" xfId="14486"/>
    <cellStyle name="Normal 15 4" xfId="14487"/>
    <cellStyle name="Normal 15 5" xfId="14488"/>
    <cellStyle name="Normal 15 6" xfId="14489"/>
    <cellStyle name="Normal 15 7" xfId="14490"/>
    <cellStyle name="Normal 15 8" xfId="14491"/>
    <cellStyle name="Normal 15 9" xfId="14492"/>
    <cellStyle name="Normal 150" xfId="15753"/>
    <cellStyle name="Normal 150 2" xfId="39278"/>
    <cellStyle name="Normal 151" xfId="15756"/>
    <cellStyle name="Normal 152" xfId="15968"/>
    <cellStyle name="Normal 153" xfId="15987"/>
    <cellStyle name="Normal 154" xfId="15959"/>
    <cellStyle name="Normal 155" xfId="16018"/>
    <cellStyle name="Normal 155 2" xfId="39279"/>
    <cellStyle name="Normal 156" xfId="20262"/>
    <cellStyle name="Normal 156 2" xfId="39280"/>
    <cellStyle name="Normal 157" xfId="24178"/>
    <cellStyle name="Normal 157 2" xfId="39281"/>
    <cellStyle name="Normal 158" xfId="39282"/>
    <cellStyle name="Normal 159" xfId="39283"/>
    <cellStyle name="Normal 16" xfId="15"/>
    <cellStyle name="Normal 16 10" xfId="15817"/>
    <cellStyle name="Normal 16 11" xfId="42953"/>
    <cellStyle name="Normal 16 2" xfId="1279"/>
    <cellStyle name="Normal 16 2 2" xfId="14494"/>
    <cellStyle name="Normal 16 2 3" xfId="14495"/>
    <cellStyle name="Normal 16 2 4" xfId="14496"/>
    <cellStyle name="Normal 16 2 5" xfId="14497"/>
    <cellStyle name="Normal 16 2 6" xfId="14493"/>
    <cellStyle name="Normal 16 2 7" xfId="15379"/>
    <cellStyle name="Normal 16 2 8" xfId="15380"/>
    <cellStyle name="Normal 16 2 9" xfId="39284"/>
    <cellStyle name="Normal 16 3" xfId="14498"/>
    <cellStyle name="Normal 16 4" xfId="14499"/>
    <cellStyle name="Normal 16 5" xfId="14500"/>
    <cellStyle name="Normal 16 6" xfId="14501"/>
    <cellStyle name="Normal 16 7" xfId="14502"/>
    <cellStyle name="Normal 16 8" xfId="14503"/>
    <cellStyle name="Normal 16 9" xfId="14504"/>
    <cellStyle name="Normal 160" xfId="39285"/>
    <cellStyle name="Normal 161" xfId="39286"/>
    <cellStyle name="Normal 162" xfId="39287"/>
    <cellStyle name="Normal 163" xfId="39288"/>
    <cellStyle name="Normal 164" xfId="39289"/>
    <cellStyle name="Normal 165" xfId="39290"/>
    <cellStyle name="Normal 166" xfId="39291"/>
    <cellStyle name="Normal 167" xfId="39292"/>
    <cellStyle name="Normal 168" xfId="39293"/>
    <cellStyle name="Normal 169" xfId="39294"/>
    <cellStyle name="Normal 17" xfId="273"/>
    <cellStyle name="Normal 17 2" xfId="1283"/>
    <cellStyle name="Normal 17 2 2" xfId="14506"/>
    <cellStyle name="Normal 17 2 3" xfId="14507"/>
    <cellStyle name="Normal 17 2 4" xfId="14508"/>
    <cellStyle name="Normal 17 2 5" xfId="14509"/>
    <cellStyle name="Normal 17 2 6" xfId="14505"/>
    <cellStyle name="Normal 17 2 7" xfId="15381"/>
    <cellStyle name="Normal 17 2 8" xfId="15382"/>
    <cellStyle name="Normal 17 2 9" xfId="39295"/>
    <cellStyle name="Normal 17 3" xfId="12084"/>
    <cellStyle name="Normal 17 3 2" xfId="14510"/>
    <cellStyle name="Normal 17 4" xfId="14511"/>
    <cellStyle name="Normal 17 5" xfId="14512"/>
    <cellStyle name="Normal 17 6" xfId="14513"/>
    <cellStyle name="Normal 17 7" xfId="14514"/>
    <cellStyle name="Normal 17 8" xfId="14515"/>
    <cellStyle name="Normal 170" xfId="39296"/>
    <cellStyle name="Normal 171" xfId="39297"/>
    <cellStyle name="Normal 172" xfId="39298"/>
    <cellStyle name="Normal 173" xfId="39299"/>
    <cellStyle name="Normal 174" xfId="39300"/>
    <cellStyle name="Normal 175" xfId="39301"/>
    <cellStyle name="Normal 176" xfId="39302"/>
    <cellStyle name="Normal 177" xfId="39303"/>
    <cellStyle name="Normal 178" xfId="39304"/>
    <cellStyle name="Normal 179" xfId="39305"/>
    <cellStyle name="Normal 18" xfId="274"/>
    <cellStyle name="Normal 18 2" xfId="275"/>
    <cellStyle name="Normal 18 2 2" xfId="39306"/>
    <cellStyle name="Normal 18 3" xfId="1285"/>
    <cellStyle name="Normal 18 3 2" xfId="14517"/>
    <cellStyle name="Normal 18 3 3" xfId="14518"/>
    <cellStyle name="Normal 18 3 4" xfId="14519"/>
    <cellStyle name="Normal 18 3 5" xfId="14520"/>
    <cellStyle name="Normal 18 3 6" xfId="14516"/>
    <cellStyle name="Normal 18 3 7" xfId="15383"/>
    <cellStyle name="Normal 18 3 8" xfId="15384"/>
    <cellStyle name="Normal 18 4" xfId="14521"/>
    <cellStyle name="Normal 18 5" xfId="14522"/>
    <cellStyle name="Normal 18 6" xfId="14523"/>
    <cellStyle name="Normal 18 7" xfId="14524"/>
    <cellStyle name="Normal 18 8" xfId="14525"/>
    <cellStyle name="Normal 180" xfId="39307"/>
    <cellStyle name="Normal 181" xfId="39308"/>
    <cellStyle name="Normal 182" xfId="39309"/>
    <cellStyle name="Normal 183" xfId="39310"/>
    <cellStyle name="Normal 184" xfId="39311"/>
    <cellStyle name="Normal 185" xfId="39312"/>
    <cellStyle name="Normal 186" xfId="39313"/>
    <cellStyle name="Normal 187" xfId="39314"/>
    <cellStyle name="Normal 188" xfId="39315"/>
    <cellStyle name="Normal 189" xfId="39316"/>
    <cellStyle name="Normal 19" xfId="276"/>
    <cellStyle name="Normal 19 2" xfId="1284"/>
    <cellStyle name="Normal 19 2 2" xfId="39317"/>
    <cellStyle name="Normal 19 3" xfId="39318"/>
    <cellStyle name="Normal 190" xfId="39319"/>
    <cellStyle name="Normal 191" xfId="39320"/>
    <cellStyle name="Normal 192" xfId="39321"/>
    <cellStyle name="Normal 193" xfId="39322"/>
    <cellStyle name="Normal 194" xfId="39323"/>
    <cellStyle name="Normal 195" xfId="39324"/>
    <cellStyle name="Normal 196" xfId="39325"/>
    <cellStyle name="Normal 197" xfId="39326"/>
    <cellStyle name="Normal 198" xfId="39327"/>
    <cellStyle name="Normal 199" xfId="39328"/>
    <cellStyle name="Normal 2" xfId="5"/>
    <cellStyle name="Normal 2 10" xfId="2051"/>
    <cellStyle name="Normal 2 10 2" xfId="3019"/>
    <cellStyle name="Normal 2 10 2 2" xfId="4909"/>
    <cellStyle name="Normal 2 10 2 3" xfId="5708"/>
    <cellStyle name="Normal 2 10 2 4" xfId="6338"/>
    <cellStyle name="Normal 2 10 3" xfId="4148"/>
    <cellStyle name="Normal 2 10 4" xfId="4571"/>
    <cellStyle name="Normal 2 10 5" xfId="5428"/>
    <cellStyle name="Normal 2 10 6" xfId="15181"/>
    <cellStyle name="Normal 2 10 7" xfId="39329"/>
    <cellStyle name="Normal 2 11" xfId="2133"/>
    <cellStyle name="Normal 2 11 2" xfId="3085"/>
    <cellStyle name="Normal 2 11 2 2" xfId="4975"/>
    <cellStyle name="Normal 2 11 2 3" xfId="5774"/>
    <cellStyle name="Normal 2 11 2 4" xfId="6404"/>
    <cellStyle name="Normal 2 11 3" xfId="4223"/>
    <cellStyle name="Normal 2 11 4" xfId="3365"/>
    <cellStyle name="Normal 2 11 5" xfId="3829"/>
    <cellStyle name="Normal 2 11 6" xfId="15182"/>
    <cellStyle name="Normal 2 11 7" xfId="39330"/>
    <cellStyle name="Normal 2 12" xfId="2690"/>
    <cellStyle name="Normal 2 12 2" xfId="4639"/>
    <cellStyle name="Normal 2 12 3" xfId="5482"/>
    <cellStyle name="Normal 2 12 4" xfId="6168"/>
    <cellStyle name="Normal 2 12 5" xfId="15183"/>
    <cellStyle name="Normal 2 12 6" xfId="39331"/>
    <cellStyle name="Normal 2 13" xfId="3422"/>
    <cellStyle name="Normal 2 13 2" xfId="39332"/>
    <cellStyle name="Normal 2 14" xfId="4386"/>
    <cellStyle name="Normal 2 14 2" xfId="39333"/>
    <cellStyle name="Normal 2 15" xfId="5282"/>
    <cellStyle name="Normal 2 15 2" xfId="39334"/>
    <cellStyle name="Normal 2 16" xfId="6685"/>
    <cellStyle name="Normal 2 16 2" xfId="39335"/>
    <cellStyle name="Normal 2 17" xfId="6928"/>
    <cellStyle name="Normal 2 17 2" xfId="39336"/>
    <cellStyle name="Normal 2 18" xfId="7300"/>
    <cellStyle name="Normal 2 18 2" xfId="39337"/>
    <cellStyle name="Normal 2 19" xfId="7565"/>
    <cellStyle name="Normal 2 19 2" xfId="39338"/>
    <cellStyle name="Normal 2 2" xfId="12"/>
    <cellStyle name="Normal 2 2 10" xfId="3527"/>
    <cellStyle name="Normal 2 2 11" xfId="3462"/>
    <cellStyle name="Normal 2 2 12" xfId="4593"/>
    <cellStyle name="Normal 2 2 13" xfId="7948"/>
    <cellStyle name="Normal 2 2 14" xfId="9976"/>
    <cellStyle name="Normal 2 2 2" xfId="803"/>
    <cellStyle name="Normal 2 2 2 2" xfId="1021"/>
    <cellStyle name="Normal 2 2 2 2 2" xfId="15184"/>
    <cellStyle name="Normal 2 2 2 2 3" xfId="39339"/>
    <cellStyle name="Normal 2 2 2 3" xfId="7949"/>
    <cellStyle name="Normal 2 2 2 4" xfId="917"/>
    <cellStyle name="Normal 2 2 2 5" xfId="9979"/>
    <cellStyle name="Normal 2 2 2 6" xfId="14778"/>
    <cellStyle name="Normal 2 2 2 7" xfId="42467"/>
    <cellStyle name="Normal 2 2 3" xfId="926"/>
    <cellStyle name="Normal 2 2 3 2" xfId="1713"/>
    <cellStyle name="Normal 2 2 3 3" xfId="14779"/>
    <cellStyle name="Normal 2 2 4" xfId="1807"/>
    <cellStyle name="Normal 2 2 4 2" xfId="2240"/>
    <cellStyle name="Normal 2 2 4 3" xfId="2476"/>
    <cellStyle name="Normal 2 2 4 4" xfId="2803"/>
    <cellStyle name="Normal 2 2 4 5" xfId="3916"/>
    <cellStyle name="Normal 2 2 4 6" xfId="4609"/>
    <cellStyle name="Normal 2 2 4 7" xfId="5453"/>
    <cellStyle name="Normal 2 2 4 8" xfId="39340"/>
    <cellStyle name="Normal 2 2 5" xfId="1903"/>
    <cellStyle name="Normal 2 2 5 2" xfId="2327"/>
    <cellStyle name="Normal 2 2 5 3" xfId="2559"/>
    <cellStyle name="Normal 2 2 5 4" xfId="2886"/>
    <cellStyle name="Normal 2 2 5 5" xfId="4008"/>
    <cellStyle name="Normal 2 2 5 6" xfId="3571"/>
    <cellStyle name="Normal 2 2 5 7" xfId="4610"/>
    <cellStyle name="Normal 2 2 5 8" xfId="39341"/>
    <cellStyle name="Normal 2 2 6" xfId="1947"/>
    <cellStyle name="Normal 2 2 6 2" xfId="2369"/>
    <cellStyle name="Normal 2 2 6 3" xfId="2600"/>
    <cellStyle name="Normal 2 2 6 4" xfId="2927"/>
    <cellStyle name="Normal 2 2 6 5" xfId="4052"/>
    <cellStyle name="Normal 2 2 6 6" xfId="4495"/>
    <cellStyle name="Normal 2 2 6 7" xfId="5370"/>
    <cellStyle name="Normal 2 2 6 8" xfId="39342"/>
    <cellStyle name="Normal 2 2 7" xfId="2104"/>
    <cellStyle name="Normal 2 2 7 2" xfId="3056"/>
    <cellStyle name="Normal 2 2 7 2 2" xfId="4946"/>
    <cellStyle name="Normal 2 2 7 2 3" xfId="5745"/>
    <cellStyle name="Normal 2 2 7 2 4" xfId="6375"/>
    <cellStyle name="Normal 2 2 7 3" xfId="4194"/>
    <cellStyle name="Normal 2 2 7 4" xfId="4544"/>
    <cellStyle name="Normal 2 2 7 5" xfId="5410"/>
    <cellStyle name="Normal 2 2 8" xfId="2161"/>
    <cellStyle name="Normal 2 2 8 2" xfId="3108"/>
    <cellStyle name="Normal 2 2 8 2 2" xfId="4998"/>
    <cellStyle name="Normal 2 2 8 2 3" xfId="5797"/>
    <cellStyle name="Normal 2 2 8 2 4" xfId="6427"/>
    <cellStyle name="Normal 2 2 8 3" xfId="4249"/>
    <cellStyle name="Normal 2 2 8 4" xfId="3340"/>
    <cellStyle name="Normal 2 2 8 5" xfId="3684"/>
    <cellStyle name="Normal 2 2 9" xfId="2724"/>
    <cellStyle name="Normal 2 2 9 2" xfId="4671"/>
    <cellStyle name="Normal 2 2 9 3" xfId="5513"/>
    <cellStyle name="Normal 2 2 9 4" xfId="6196"/>
    <cellStyle name="Normal 2 20" xfId="7482"/>
    <cellStyle name="Normal 2 20 2" xfId="39343"/>
    <cellStyle name="Normal 2 21" xfId="6955"/>
    <cellStyle name="Normal 2 21 2" xfId="39344"/>
    <cellStyle name="Normal 2 22" xfId="7429"/>
    <cellStyle name="Normal 2 22 2" xfId="39345"/>
    <cellStyle name="Normal 2 23" xfId="7408"/>
    <cellStyle name="Normal 2 23 2" xfId="39346"/>
    <cellStyle name="Normal 2 24" xfId="7720"/>
    <cellStyle name="Normal 2 25" xfId="7386"/>
    <cellStyle name="Normal 2 26" xfId="7912"/>
    <cellStyle name="Normal 2 27" xfId="7917"/>
    <cellStyle name="Normal 2 28" xfId="7923"/>
    <cellStyle name="Normal 2 29" xfId="7930"/>
    <cellStyle name="Normal 2 3" xfId="24"/>
    <cellStyle name="Normal 2 3 2" xfId="277"/>
    <cellStyle name="Normal 2 3 2 10" xfId="15185"/>
    <cellStyle name="Normal 2 3 2 11" xfId="39347"/>
    <cellStyle name="Normal 2 3 2 12" xfId="42898"/>
    <cellStyle name="Normal 2 3 2 2" xfId="2317"/>
    <cellStyle name="Normal 2 3 2 2 2" xfId="15186"/>
    <cellStyle name="Normal 2 3 2 3" xfId="2549"/>
    <cellStyle name="Normal 2 3 2 4" xfId="2876"/>
    <cellStyle name="Normal 2 3 2 5" xfId="3998"/>
    <cellStyle name="Normal 2 3 2 6" xfId="4374"/>
    <cellStyle name="Normal 2 3 2 7" xfId="5272"/>
    <cellStyle name="Normal 2 3 2 8" xfId="1625"/>
    <cellStyle name="Normal 2 3 2 9" xfId="14899"/>
    <cellStyle name="Normal 2 3 3" xfId="814"/>
    <cellStyle name="Normal 2 3 3 2" xfId="2359"/>
    <cellStyle name="Normal 2 3 3 3" xfId="2590"/>
    <cellStyle name="Normal 2 3 3 4" xfId="2917"/>
    <cellStyle name="Normal 2 3 3 5" xfId="4042"/>
    <cellStyle name="Normal 2 3 3 6" xfId="4546"/>
    <cellStyle name="Normal 2 3 3 7" xfId="5412"/>
    <cellStyle name="Normal 2 3 3 8" xfId="1937"/>
    <cellStyle name="Normal 2 3 3 9" xfId="15187"/>
    <cellStyle name="Normal 2 3 4" xfId="1976"/>
    <cellStyle name="Normal 2 3 4 2" xfId="2397"/>
    <cellStyle name="Normal 2 3 4 3" xfId="2628"/>
    <cellStyle name="Normal 2 3 4 4" xfId="2955"/>
    <cellStyle name="Normal 2 3 4 5" xfId="4080"/>
    <cellStyle name="Normal 2 3 4 6" xfId="3584"/>
    <cellStyle name="Normal 2 3 4 7" xfId="4575"/>
    <cellStyle name="Normal 2 3 4 8" xfId="15188"/>
    <cellStyle name="Normal 2 3 5" xfId="7953"/>
    <cellStyle name="Normal 2 3 5 2" xfId="15189"/>
    <cellStyle name="Normal 2 3 6" xfId="1288"/>
    <cellStyle name="Normal 2 3 7" xfId="15190"/>
    <cellStyle name="Normal 2 3 8" xfId="15550"/>
    <cellStyle name="Normal 2 3 9" xfId="42897"/>
    <cellStyle name="Normal 2 30" xfId="7935"/>
    <cellStyle name="Normal 2 31" xfId="7938"/>
    <cellStyle name="Normal 2 32" xfId="7939"/>
    <cellStyle name="Normal 2 33" xfId="7989"/>
    <cellStyle name="Normal 2 34" xfId="7976"/>
    <cellStyle name="Normal 2 35" xfId="7990"/>
    <cellStyle name="Normal 2 36" xfId="7961"/>
    <cellStyle name="Normal 2 37" xfId="7951"/>
    <cellStyle name="Normal 2 38" xfId="7962"/>
    <cellStyle name="Normal 2 39" xfId="7966"/>
    <cellStyle name="Normal 2 4" xfId="722"/>
    <cellStyle name="Normal 2 4 2" xfId="1915"/>
    <cellStyle name="Normal 2 4 2 2" xfId="2338"/>
    <cellStyle name="Normal 2 4 2 3" xfId="2570"/>
    <cellStyle name="Normal 2 4 2 4" xfId="2897"/>
    <cellStyle name="Normal 2 4 2 5" xfId="4020"/>
    <cellStyle name="Normal 2 4 2 6" xfId="3883"/>
    <cellStyle name="Normal 2 4 2 7" xfId="3774"/>
    <cellStyle name="Normal 2 4 2 8" xfId="39348"/>
    <cellStyle name="Normal 2 4 3" xfId="1958"/>
    <cellStyle name="Normal 2 4 3 2" xfId="2380"/>
    <cellStyle name="Normal 2 4 3 3" xfId="2611"/>
    <cellStyle name="Normal 2 4 3 4" xfId="2938"/>
    <cellStyle name="Normal 2 4 3 5" xfId="4063"/>
    <cellStyle name="Normal 2 4 3 6" xfId="3652"/>
    <cellStyle name="Normal 2 4 3 7" xfId="3695"/>
    <cellStyle name="Normal 2 4 4" xfId="1993"/>
    <cellStyle name="Normal 2 4 4 2" xfId="2414"/>
    <cellStyle name="Normal 2 4 4 3" xfId="2645"/>
    <cellStyle name="Normal 2 4 4 4" xfId="2972"/>
    <cellStyle name="Normal 2 4 4 5" xfId="4097"/>
    <cellStyle name="Normal 2 4 4 6" xfId="4742"/>
    <cellStyle name="Normal 2 4 4 7" xfId="5584"/>
    <cellStyle name="Normal 2 4 5" xfId="1669"/>
    <cellStyle name="Normal 2 4 6" xfId="11812"/>
    <cellStyle name="Normal 2 4 7" xfId="15191"/>
    <cellStyle name="Normal 2 40" xfId="7988"/>
    <cellStyle name="Normal 2 5" xfId="920"/>
    <cellStyle name="Normal 2 5 2" xfId="1663"/>
    <cellStyle name="Normal 2 5 2 2" xfId="15192"/>
    <cellStyle name="Normal 2 5 3" xfId="11865"/>
    <cellStyle name="Normal 2 6" xfId="951"/>
    <cellStyle name="Normal 2 6 2" xfId="2100"/>
    <cellStyle name="Normal 2 6 2 2" xfId="3052"/>
    <cellStyle name="Normal 2 6 2 2 2" xfId="4942"/>
    <cellStyle name="Normal 2 6 2 2 3" xfId="5741"/>
    <cellStyle name="Normal 2 6 2 2 4" xfId="6371"/>
    <cellStyle name="Normal 2 6 2 3" xfId="4190"/>
    <cellStyle name="Normal 2 6 2 4" xfId="4827"/>
    <cellStyle name="Normal 2 6 2 5" xfId="5646"/>
    <cellStyle name="Normal 2 6 3" xfId="2349"/>
    <cellStyle name="Normal 2 6 3 2" xfId="3207"/>
    <cellStyle name="Normal 2 6 3 2 2" xfId="5097"/>
    <cellStyle name="Normal 2 6 3 2 3" xfId="5896"/>
    <cellStyle name="Normal 2 6 3 2 4" xfId="6526"/>
    <cellStyle name="Normal 2 6 3 3" xfId="4400"/>
    <cellStyle name="Normal 2 6 3 4" xfId="5294"/>
    <cellStyle name="Normal 2 6 3 5" xfId="6058"/>
    <cellStyle name="Normal 2 6 4" xfId="2723"/>
    <cellStyle name="Normal 2 6 4 2" xfId="4670"/>
    <cellStyle name="Normal 2 6 4 3" xfId="5512"/>
    <cellStyle name="Normal 2 6 4 4" xfId="6195"/>
    <cellStyle name="Normal 2 6 5" xfId="3517"/>
    <cellStyle name="Normal 2 6 6" xfId="3467"/>
    <cellStyle name="Normal 2 6 7" xfId="3785"/>
    <cellStyle name="Normal 2 6 8" xfId="15193"/>
    <cellStyle name="Normal 2 7" xfId="1775"/>
    <cellStyle name="Normal 2 7 2" xfId="2221"/>
    <cellStyle name="Normal 2 7 2 2" xfId="3164"/>
    <cellStyle name="Normal 2 7 2 2 2" xfId="5054"/>
    <cellStyle name="Normal 2 7 2 2 3" xfId="5853"/>
    <cellStyle name="Normal 2 7 2 2 4" xfId="6483"/>
    <cellStyle name="Normal 2 7 2 3" xfId="4306"/>
    <cellStyle name="Normal 2 7 2 4" xfId="5216"/>
    <cellStyle name="Normal 2 7 2 5" xfId="6015"/>
    <cellStyle name="Normal 2 7 3" xfId="2458"/>
    <cellStyle name="Normal 2 7 3 2" xfId="3249"/>
    <cellStyle name="Normal 2 7 3 2 2" xfId="5139"/>
    <cellStyle name="Normal 2 7 3 2 3" xfId="5938"/>
    <cellStyle name="Normal 2 7 3 2 4" xfId="6568"/>
    <cellStyle name="Normal 2 7 3 3" xfId="4480"/>
    <cellStyle name="Normal 2 7 3 4" xfId="5358"/>
    <cellStyle name="Normal 2 7 3 5" xfId="6100"/>
    <cellStyle name="Normal 2 7 4" xfId="2785"/>
    <cellStyle name="Normal 2 7 4 2" xfId="4731"/>
    <cellStyle name="Normal 2 7 4 3" xfId="5573"/>
    <cellStyle name="Normal 2 7 4 4" xfId="6256"/>
    <cellStyle name="Normal 2 7 5" xfId="3889"/>
    <cellStyle name="Normal 2 7 6" xfId="3732"/>
    <cellStyle name="Normal 2 7 7" xfId="4560"/>
    <cellStyle name="Normal 2 7 8" xfId="15194"/>
    <cellStyle name="Normal 2 8" xfId="1784"/>
    <cellStyle name="Normal 2 8 2" xfId="2224"/>
    <cellStyle name="Normal 2 8 2 2" xfId="3167"/>
    <cellStyle name="Normal 2 8 2 2 2" xfId="5057"/>
    <cellStyle name="Normal 2 8 2 2 3" xfId="5856"/>
    <cellStyle name="Normal 2 8 2 2 4" xfId="6486"/>
    <cellStyle name="Normal 2 8 2 3" xfId="4309"/>
    <cellStyle name="Normal 2 8 2 4" xfId="5219"/>
    <cellStyle name="Normal 2 8 2 5" xfId="6018"/>
    <cellStyle name="Normal 2 8 3" xfId="2461"/>
    <cellStyle name="Normal 2 8 3 2" xfId="3252"/>
    <cellStyle name="Normal 2 8 3 2 2" xfId="5142"/>
    <cellStyle name="Normal 2 8 3 2 3" xfId="5941"/>
    <cellStyle name="Normal 2 8 3 2 4" xfId="6571"/>
    <cellStyle name="Normal 2 8 3 3" xfId="4483"/>
    <cellStyle name="Normal 2 8 3 4" xfId="5361"/>
    <cellStyle name="Normal 2 8 3 5" xfId="6103"/>
    <cellStyle name="Normal 2 8 4" xfId="2788"/>
    <cellStyle name="Normal 2 8 4 2" xfId="4734"/>
    <cellStyle name="Normal 2 8 4 3" xfId="5576"/>
    <cellStyle name="Normal 2 8 4 4" xfId="6259"/>
    <cellStyle name="Normal 2 8 5" xfId="3895"/>
    <cellStyle name="Normal 2 8 6" xfId="4490"/>
    <cellStyle name="Normal 2 8 7" xfId="5367"/>
    <cellStyle name="Normal 2 8 8" xfId="15195"/>
    <cellStyle name="Normal 2 9" xfId="1773"/>
    <cellStyle name="Normal 2 9 2" xfId="2219"/>
    <cellStyle name="Normal 2 9 2 2" xfId="3162"/>
    <cellStyle name="Normal 2 9 2 2 2" xfId="5052"/>
    <cellStyle name="Normal 2 9 2 2 3" xfId="5851"/>
    <cellStyle name="Normal 2 9 2 2 4" xfId="6481"/>
    <cellStyle name="Normal 2 9 2 3" xfId="4304"/>
    <cellStyle name="Normal 2 9 2 4" xfId="5214"/>
    <cellStyle name="Normal 2 9 2 5" xfId="6013"/>
    <cellStyle name="Normal 2 9 3" xfId="2456"/>
    <cellStyle name="Normal 2 9 3 2" xfId="3247"/>
    <cellStyle name="Normal 2 9 3 2 2" xfId="5137"/>
    <cellStyle name="Normal 2 9 3 2 3" xfId="5936"/>
    <cellStyle name="Normal 2 9 3 2 4" xfId="6566"/>
    <cellStyle name="Normal 2 9 3 3" xfId="4478"/>
    <cellStyle name="Normal 2 9 3 4" xfId="5356"/>
    <cellStyle name="Normal 2 9 3 5" xfId="6098"/>
    <cellStyle name="Normal 2 9 4" xfId="2783"/>
    <cellStyle name="Normal 2 9 4 2" xfId="4729"/>
    <cellStyle name="Normal 2 9 4 3" xfId="5571"/>
    <cellStyle name="Normal 2 9 4 4" xfId="6254"/>
    <cellStyle name="Normal 2 9 5" xfId="3887"/>
    <cellStyle name="Normal 2 9 6" xfId="3744"/>
    <cellStyle name="Normal 2 9 7" xfId="4338"/>
    <cellStyle name="Normal 2 9 8" xfId="15196"/>
    <cellStyle name="Normal 2_04-2009 MEHC Cross Charge" xfId="15197"/>
    <cellStyle name="Normal 20" xfId="278"/>
    <cellStyle name="Normal 20 2" xfId="1208"/>
    <cellStyle name="Normal 20 2 2" xfId="14527"/>
    <cellStyle name="Normal 20 2 3" xfId="14528"/>
    <cellStyle name="Normal 20 2 4" xfId="14529"/>
    <cellStyle name="Normal 20 2 5" xfId="14530"/>
    <cellStyle name="Normal 20 2 6" xfId="14526"/>
    <cellStyle name="Normal 20 2 7" xfId="15386"/>
    <cellStyle name="Normal 20 2 8" xfId="15387"/>
    <cellStyle name="Normal 20 2 9" xfId="39349"/>
    <cellStyle name="Normal 20 3" xfId="14531"/>
    <cellStyle name="Normal 20 4" xfId="14532"/>
    <cellStyle name="Normal 20 5" xfId="14533"/>
    <cellStyle name="Normal 20 6" xfId="14534"/>
    <cellStyle name="Normal 200" xfId="39350"/>
    <cellStyle name="Normal 201" xfId="39351"/>
    <cellStyle name="Normal 202" xfId="39352"/>
    <cellStyle name="Normal 203" xfId="39353"/>
    <cellStyle name="Normal 204" xfId="39354"/>
    <cellStyle name="Normal 205" xfId="39355"/>
    <cellStyle name="Normal 206" xfId="39356"/>
    <cellStyle name="Normal 207" xfId="39357"/>
    <cellStyle name="Normal 208" xfId="39358"/>
    <cellStyle name="Normal 209" xfId="39359"/>
    <cellStyle name="Normal 21" xfId="279"/>
    <cellStyle name="Normal 21 2" xfId="1024"/>
    <cellStyle name="Normal 21 2 2" xfId="14536"/>
    <cellStyle name="Normal 21 2 3" xfId="14537"/>
    <cellStyle name="Normal 21 2 4" xfId="14538"/>
    <cellStyle name="Normal 21 2 5" xfId="14539"/>
    <cellStyle name="Normal 21 2 6" xfId="14535"/>
    <cellStyle name="Normal 21 2 7" xfId="15388"/>
    <cellStyle name="Normal 21 2 8" xfId="15389"/>
    <cellStyle name="Normal 21 2 9" xfId="39360"/>
    <cellStyle name="Normal 21 3" xfId="14540"/>
    <cellStyle name="Normal 21 4" xfId="14541"/>
    <cellStyle name="Normal 21 5" xfId="14542"/>
    <cellStyle name="Normal 21 6" xfId="14543"/>
    <cellStyle name="Normal 21 7" xfId="15198"/>
    <cellStyle name="Normal 210" xfId="39361"/>
    <cellStyle name="Normal 211" xfId="39362"/>
    <cellStyle name="Normal 212" xfId="39363"/>
    <cellStyle name="Normal 213" xfId="39364"/>
    <cellStyle name="Normal 214" xfId="39365"/>
    <cellStyle name="Normal 215" xfId="39366"/>
    <cellStyle name="Normal 216" xfId="39367"/>
    <cellStyle name="Normal 217" xfId="39368"/>
    <cellStyle name="Normal 218" xfId="39369"/>
    <cellStyle name="Normal 219" xfId="39370"/>
    <cellStyle name="Normal 22" xfId="280"/>
    <cellStyle name="Normal 22 2" xfId="1286"/>
    <cellStyle name="Normal 22 2 2" xfId="14545"/>
    <cellStyle name="Normal 22 2 3" xfId="14546"/>
    <cellStyle name="Normal 22 2 4" xfId="14547"/>
    <cellStyle name="Normal 22 2 5" xfId="14548"/>
    <cellStyle name="Normal 22 2 6" xfId="14544"/>
    <cellStyle name="Normal 22 2 7" xfId="15390"/>
    <cellStyle name="Normal 22 2 8" xfId="15391"/>
    <cellStyle name="Normal 22 2 9" xfId="39371"/>
    <cellStyle name="Normal 22 3" xfId="14549"/>
    <cellStyle name="Normal 22 4" xfId="14550"/>
    <cellStyle name="Normal 22 5" xfId="14551"/>
    <cellStyle name="Normal 220" xfId="39372"/>
    <cellStyle name="Normal 221" xfId="39373"/>
    <cellStyle name="Normal 222" xfId="39374"/>
    <cellStyle name="Normal 223" xfId="39375"/>
    <cellStyle name="Normal 224" xfId="39376"/>
    <cellStyle name="Normal 225" xfId="39377"/>
    <cellStyle name="Normal 226" xfId="39378"/>
    <cellStyle name="Normal 227" xfId="39379"/>
    <cellStyle name="Normal 228" xfId="39380"/>
    <cellStyle name="Normal 229" xfId="39381"/>
    <cellStyle name="Normal 23" xfId="281"/>
    <cellStyle name="Normal 23 2" xfId="7906"/>
    <cellStyle name="Normal 23 2 2" xfId="39383"/>
    <cellStyle name="Normal 23 3" xfId="39384"/>
    <cellStyle name="Normal 23 4" xfId="39382"/>
    <cellStyle name="Normal 230" xfId="39385"/>
    <cellStyle name="Normal 231" xfId="39386"/>
    <cellStyle name="Normal 232" xfId="39387"/>
    <cellStyle name="Normal 233" xfId="39388"/>
    <cellStyle name="Normal 234" xfId="39389"/>
    <cellStyle name="Normal 235" xfId="39390"/>
    <cellStyle name="Normal 236" xfId="39391"/>
    <cellStyle name="Normal 237" xfId="39392"/>
    <cellStyle name="Normal 238" xfId="39393"/>
    <cellStyle name="Normal 239" xfId="39394"/>
    <cellStyle name="Normal 24" xfId="282"/>
    <cellStyle name="Normal 24 2" xfId="14552"/>
    <cellStyle name="Normal 24 2 2" xfId="14553"/>
    <cellStyle name="Normal 24 2 3" xfId="14554"/>
    <cellStyle name="Normal 24 2 4" xfId="14555"/>
    <cellStyle name="Normal 24 2 5" xfId="14556"/>
    <cellStyle name="Normal 24 2 6" xfId="15392"/>
    <cellStyle name="Normal 24 2 7" xfId="15393"/>
    <cellStyle name="Normal 24 2 8" xfId="15394"/>
    <cellStyle name="Normal 24 2 9" xfId="39395"/>
    <cellStyle name="Normal 24 3" xfId="14557"/>
    <cellStyle name="Normal 24 4" xfId="15199"/>
    <cellStyle name="Normal 240" xfId="39396"/>
    <cellStyle name="Normal 241" xfId="39397"/>
    <cellStyle name="Normal 242" xfId="39398"/>
    <cellStyle name="Normal 243" xfId="39399"/>
    <cellStyle name="Normal 244" xfId="39400"/>
    <cellStyle name="Normal 245" xfId="39401"/>
    <cellStyle name="Normal 246" xfId="39402"/>
    <cellStyle name="Normal 247" xfId="39403"/>
    <cellStyle name="Normal 248" xfId="39404"/>
    <cellStyle name="Normal 249" xfId="39405"/>
    <cellStyle name="Normal 25" xfId="283"/>
    <cellStyle name="Normal 25 2" xfId="14558"/>
    <cellStyle name="Normal 25 2 2" xfId="14559"/>
    <cellStyle name="Normal 25 2 3" xfId="14560"/>
    <cellStyle name="Normal 25 2 4" xfId="14561"/>
    <cellStyle name="Normal 25 2 5" xfId="14562"/>
    <cellStyle name="Normal 25 2 6" xfId="15395"/>
    <cellStyle name="Normal 25 2 7" xfId="15396"/>
    <cellStyle name="Normal 25 2 8" xfId="15397"/>
    <cellStyle name="Normal 25 2 9" xfId="39406"/>
    <cellStyle name="Normal 25 3" xfId="14563"/>
    <cellStyle name="Normal 25 4" xfId="15200"/>
    <cellStyle name="Normal 250" xfId="39407"/>
    <cellStyle name="Normal 251" xfId="39408"/>
    <cellStyle name="Normal 252" xfId="39409"/>
    <cellStyle name="Normal 253" xfId="39410"/>
    <cellStyle name="Normal 254" xfId="39411"/>
    <cellStyle name="Normal 255" xfId="39412"/>
    <cellStyle name="Normal 256" xfId="39413"/>
    <cellStyle name="Normal 257" xfId="39414"/>
    <cellStyle name="Normal 258" xfId="39415"/>
    <cellStyle name="Normal 259" xfId="39416"/>
    <cellStyle name="Normal 26" xfId="284"/>
    <cellStyle name="Normal 26 2" xfId="14564"/>
    <cellStyle name="Normal 26 2 2" xfId="14565"/>
    <cellStyle name="Normal 26 2 3" xfId="14566"/>
    <cellStyle name="Normal 26 2 4" xfId="14567"/>
    <cellStyle name="Normal 26 2 5" xfId="14568"/>
    <cellStyle name="Normal 26 2 6" xfId="15398"/>
    <cellStyle name="Normal 26 2 7" xfId="15399"/>
    <cellStyle name="Normal 26 2 8" xfId="15400"/>
    <cellStyle name="Normal 26 2 9" xfId="39417"/>
    <cellStyle name="Normal 26 3" xfId="14569"/>
    <cellStyle name="Normal 26 4" xfId="15201"/>
    <cellStyle name="Normal 260" xfId="39418"/>
    <cellStyle name="Normal 261" xfId="39419"/>
    <cellStyle name="Normal 262" xfId="39420"/>
    <cellStyle name="Normal 263" xfId="39421"/>
    <cellStyle name="Normal 264" xfId="39422"/>
    <cellStyle name="Normal 265" xfId="39423"/>
    <cellStyle name="Normal 266" xfId="39424"/>
    <cellStyle name="Normal 266 2" xfId="39425"/>
    <cellStyle name="Normal 266 2 2" xfId="39426"/>
    <cellStyle name="Normal 267" xfId="39427"/>
    <cellStyle name="Normal 268" xfId="39428"/>
    <cellStyle name="Normal 269" xfId="39429"/>
    <cellStyle name="Normal 27" xfId="285"/>
    <cellStyle name="Normal 27 2" xfId="14570"/>
    <cellStyle name="Normal 27 2 10" xfId="15401"/>
    <cellStyle name="Normal 27 2 11" xfId="39430"/>
    <cellStyle name="Normal 27 2 2" xfId="14571"/>
    <cellStyle name="Normal 27 2 3" xfId="14572"/>
    <cellStyle name="Normal 27 2 4" xfId="14573"/>
    <cellStyle name="Normal 27 2 5" xfId="14574"/>
    <cellStyle name="Normal 27 2 6" xfId="15402"/>
    <cellStyle name="Normal 27 2 7" xfId="15403"/>
    <cellStyle name="Normal 27 2 8" xfId="15404"/>
    <cellStyle name="Normal 27 2 9" xfId="15405"/>
    <cellStyle name="Normal 27 3" xfId="14575"/>
    <cellStyle name="Normal 27 4" xfId="15202"/>
    <cellStyle name="Normal 270" xfId="20253"/>
    <cellStyle name="Normal 271" xfId="42436"/>
    <cellStyle name="Normal 272" xfId="24179"/>
    <cellStyle name="Normal 273" xfId="42438"/>
    <cellStyle name="Normal 274" xfId="42447"/>
    <cellStyle name="Normal 275" xfId="42448"/>
    <cellStyle name="Normal 276" xfId="42451"/>
    <cellStyle name="Normal 277" xfId="42481"/>
    <cellStyle name="Normal 278" xfId="42482"/>
    <cellStyle name="Normal 279" xfId="42480"/>
    <cellStyle name="Normal 28" xfId="82"/>
    <cellStyle name="Normal 28 2" xfId="15203"/>
    <cellStyle name="Normal 28 2 2" xfId="15407"/>
    <cellStyle name="Normal 28 2 3" xfId="39431"/>
    <cellStyle name="Normal 28 3" xfId="39432"/>
    <cellStyle name="Normal 280" xfId="42459"/>
    <cellStyle name="Normal 281" xfId="42452"/>
    <cellStyle name="Normal 282" xfId="42484"/>
    <cellStyle name="Normal 283" xfId="42485"/>
    <cellStyle name="Normal 284" xfId="42486"/>
    <cellStyle name="Normal 285" xfId="42487"/>
    <cellStyle name="Normal 286" xfId="42489"/>
    <cellStyle name="Normal 287" xfId="42488"/>
    <cellStyle name="Normal 288" xfId="42506"/>
    <cellStyle name="Normal 289" xfId="42509"/>
    <cellStyle name="Normal 29" xfId="809"/>
    <cellStyle name="Normal 29 2" xfId="14576"/>
    <cellStyle name="Normal 29 2 2" xfId="15205"/>
    <cellStyle name="Normal 29 2 2 2" xfId="15410"/>
    <cellStyle name="Normal 29 2 3" xfId="39433"/>
    <cellStyle name="Normal 29 3" xfId="15204"/>
    <cellStyle name="Normal 29 3 2" xfId="15411"/>
    <cellStyle name="Normal 29 4" xfId="15412"/>
    <cellStyle name="Normal 290" xfId="42501"/>
    <cellStyle name="Normal 291" xfId="42498"/>
    <cellStyle name="Normal 292" xfId="42514"/>
    <cellStyle name="Normal 293" xfId="42517"/>
    <cellStyle name="Normal 294" xfId="42520"/>
    <cellStyle name="Normal 295" xfId="42523"/>
    <cellStyle name="Normal 296" xfId="42526"/>
    <cellStyle name="Normal 297" xfId="42529"/>
    <cellStyle name="Normal 298" xfId="42532"/>
    <cellStyle name="Normal 299" xfId="42539"/>
    <cellStyle name="Normal 3" xfId="20"/>
    <cellStyle name="Normal 3 10" xfId="3423"/>
    <cellStyle name="Normal 3 11" xfId="3792"/>
    <cellStyle name="Normal 3 12" xfId="4436"/>
    <cellStyle name="Normal 3 13" xfId="6686"/>
    <cellStyle name="Normal 3 14" xfId="6931"/>
    <cellStyle name="Normal 3 15" xfId="7495"/>
    <cellStyle name="Normal 3 16" xfId="7456"/>
    <cellStyle name="Normal 3 17" xfId="7451"/>
    <cellStyle name="Normal 3 18" xfId="7398"/>
    <cellStyle name="Normal 3 19" xfId="7584"/>
    <cellStyle name="Normal 3 2" xfId="72"/>
    <cellStyle name="Normal 3 2 10" xfId="39434"/>
    <cellStyle name="Normal 3 2 11" xfId="42466"/>
    <cellStyle name="Normal 3 2 2" xfId="286"/>
    <cellStyle name="Normal 3 2 2 2" xfId="3057"/>
    <cellStyle name="Normal 3 2 2 2 2" xfId="4947"/>
    <cellStyle name="Normal 3 2 2 2 3" xfId="5746"/>
    <cellStyle name="Normal 3 2 2 2 4" xfId="6376"/>
    <cellStyle name="Normal 3 2 2 2 5" xfId="15207"/>
    <cellStyle name="Normal 3 2 2 3" xfId="4195"/>
    <cellStyle name="Normal 3 2 2 4" xfId="4380"/>
    <cellStyle name="Normal 3 2 2 5" xfId="5278"/>
    <cellStyle name="Normal 3 2 2 6" xfId="2105"/>
    <cellStyle name="Normal 3 2 2 7" xfId="14859"/>
    <cellStyle name="Normal 3 2 2 8" xfId="15206"/>
    <cellStyle name="Normal 3 2 3" xfId="953"/>
    <cellStyle name="Normal 3 2 3 2" xfId="3105"/>
    <cellStyle name="Normal 3 2 3 2 2" xfId="4995"/>
    <cellStyle name="Normal 3 2 3 2 3" xfId="5794"/>
    <cellStyle name="Normal 3 2 3 2 4" xfId="6424"/>
    <cellStyle name="Normal 3 2 3 3" xfId="4246"/>
    <cellStyle name="Normal 3 2 3 4" xfId="3343"/>
    <cellStyle name="Normal 3 2 3 5" xfId="3667"/>
    <cellStyle name="Normal 3 2 3 6" xfId="2158"/>
    <cellStyle name="Normal 3 2 3 7" xfId="15208"/>
    <cellStyle name="Normal 3 2 4" xfId="2725"/>
    <cellStyle name="Normal 3 2 4 2" xfId="4672"/>
    <cellStyle name="Normal 3 2 4 3" xfId="5514"/>
    <cellStyle name="Normal 3 2 4 4" xfId="6197"/>
    <cellStyle name="Normal 3 2 4 5" xfId="15209"/>
    <cellStyle name="Normal 3 2 5" xfId="3528"/>
    <cellStyle name="Normal 3 2 5 2" xfId="15210"/>
    <cellStyle name="Normal 3 2 6" xfId="3461"/>
    <cellStyle name="Normal 3 2 6 2" xfId="15211"/>
    <cellStyle name="Normal 3 2 7" xfId="4853"/>
    <cellStyle name="Normal 3 2 8" xfId="9986"/>
    <cellStyle name="Normal 3 2 9" xfId="11769"/>
    <cellStyle name="Normal 3 20" xfId="7172"/>
    <cellStyle name="Normal 3 21" xfId="7811"/>
    <cellStyle name="Normal 3 22" xfId="7409"/>
    <cellStyle name="Normal 3 23" xfId="18053"/>
    <cellStyle name="Normal 3 24" xfId="18054"/>
    <cellStyle name="Normal 3 25" xfId="18055"/>
    <cellStyle name="Normal 3 26" xfId="18056"/>
    <cellStyle name="Normal 3 27" xfId="18057"/>
    <cellStyle name="Normal 3 28" xfId="18058"/>
    <cellStyle name="Normal 3 29" xfId="18059"/>
    <cellStyle name="Normal 3 3" xfId="73"/>
    <cellStyle name="Normal 3 3 2" xfId="287"/>
    <cellStyle name="Normal 3 3 2 2" xfId="3051"/>
    <cellStyle name="Normal 3 3 2 2 2" xfId="4941"/>
    <cellStyle name="Normal 3 3 2 2 3" xfId="5740"/>
    <cellStyle name="Normal 3 3 2 2 4" xfId="6370"/>
    <cellStyle name="Normal 3 3 2 3" xfId="4189"/>
    <cellStyle name="Normal 3 3 2 4" xfId="4430"/>
    <cellStyle name="Normal 3 3 2 5" xfId="5313"/>
    <cellStyle name="Normal 3 3 3" xfId="288"/>
    <cellStyle name="Normal 3 3 3 2" xfId="3214"/>
    <cellStyle name="Normal 3 3 3 2 2" xfId="5104"/>
    <cellStyle name="Normal 3 3 3 2 3" xfId="5903"/>
    <cellStyle name="Normal 3 3 3 2 4" xfId="6533"/>
    <cellStyle name="Normal 3 3 3 3" xfId="4428"/>
    <cellStyle name="Normal 3 3 3 4" xfId="5312"/>
    <cellStyle name="Normal 3 3 3 5" xfId="6065"/>
    <cellStyle name="Normal 3 3 4" xfId="289"/>
    <cellStyle name="Normal 3 3 4 2" xfId="4669"/>
    <cellStyle name="Normal 3 3 4 3" xfId="5511"/>
    <cellStyle name="Normal 3 3 4 4" xfId="6194"/>
    <cellStyle name="Normal 3 3 5" xfId="290"/>
    <cellStyle name="Normal 3 3 6" xfId="291"/>
    <cellStyle name="Normal 3 3 6 10" xfId="14577"/>
    <cellStyle name="Normal 3 3 6 11" xfId="14578"/>
    <cellStyle name="Normal 3 3 6 2" xfId="14579"/>
    <cellStyle name="Normal 3 3 6 2 2" xfId="14580"/>
    <cellStyle name="Normal 3 3 6 2 3" xfId="14581"/>
    <cellStyle name="Normal 3 3 6 2 4" xfId="14582"/>
    <cellStyle name="Normal 3 3 6 2 5" xfId="14583"/>
    <cellStyle name="Normal 3 3 6 2 6" xfId="15413"/>
    <cellStyle name="Normal 3 3 6 2 7" xfId="15414"/>
    <cellStyle name="Normal 3 3 6 2 8" xfId="15415"/>
    <cellStyle name="Normal 3 3 6 3" xfId="14584"/>
    <cellStyle name="Normal 3 3 6 4" xfId="14585"/>
    <cellStyle name="Normal 3 3 6 5" xfId="14586"/>
    <cellStyle name="Normal 3 3 6 6" xfId="14587"/>
    <cellStyle name="Normal 3 3 6 7" xfId="14588"/>
    <cellStyle name="Normal 3 3 6 8" xfId="14589"/>
    <cellStyle name="Normal 3 3 6 9" xfId="14590"/>
    <cellStyle name="Normal 3 3 7" xfId="3780"/>
    <cellStyle name="Normal 3 3 8" xfId="9977"/>
    <cellStyle name="Normal 3 3 9" xfId="18060"/>
    <cellStyle name="Normal 3 30" xfId="18061"/>
    <cellStyle name="Normal 3 31" xfId="18062"/>
    <cellStyle name="Normal 3 32" xfId="18063"/>
    <cellStyle name="Normal 3 33" xfId="18064"/>
    <cellStyle name="Normal 3 34" xfId="18065"/>
    <cellStyle name="Normal 3 35" xfId="18066"/>
    <cellStyle name="Normal 3 36" xfId="18067"/>
    <cellStyle name="Normal 3 37" xfId="18068"/>
    <cellStyle name="Normal 3 38" xfId="18069"/>
    <cellStyle name="Normal 3 39" xfId="18070"/>
    <cellStyle name="Normal 3 4" xfId="723"/>
    <cellStyle name="Normal 3 4 10" xfId="39435"/>
    <cellStyle name="Normal 3 4 2" xfId="2222"/>
    <cellStyle name="Normal 3 4 2 2" xfId="3165"/>
    <cellStyle name="Normal 3 4 2 2 2" xfId="5055"/>
    <cellStyle name="Normal 3 4 2 2 3" xfId="5854"/>
    <cellStyle name="Normal 3 4 2 2 4" xfId="6484"/>
    <cellStyle name="Normal 3 4 2 3" xfId="4307"/>
    <cellStyle name="Normal 3 4 2 4" xfId="5217"/>
    <cellStyle name="Normal 3 4 2 5" xfId="6016"/>
    <cellStyle name="Normal 3 4 3" xfId="2459"/>
    <cellStyle name="Normal 3 4 3 2" xfId="3250"/>
    <cellStyle name="Normal 3 4 3 2 2" xfId="5140"/>
    <cellStyle name="Normal 3 4 3 2 3" xfId="5939"/>
    <cellStyle name="Normal 3 4 3 2 4" xfId="6569"/>
    <cellStyle name="Normal 3 4 3 3" xfId="4481"/>
    <cellStyle name="Normal 3 4 3 4" xfId="5359"/>
    <cellStyle name="Normal 3 4 3 5" xfId="6101"/>
    <cellStyle name="Normal 3 4 4" xfId="2786"/>
    <cellStyle name="Normal 3 4 4 2" xfId="4732"/>
    <cellStyle name="Normal 3 4 4 3" xfId="5574"/>
    <cellStyle name="Normal 3 4 4 4" xfId="6257"/>
    <cellStyle name="Normal 3 4 5" xfId="3890"/>
    <cellStyle name="Normal 3 4 6" xfId="3727"/>
    <cellStyle name="Normal 3 4 7" xfId="3404"/>
    <cellStyle name="Normal 3 4 8" xfId="1776"/>
    <cellStyle name="Normal 3 4 9" xfId="15212"/>
    <cellStyle name="Normal 3 40" xfId="18072"/>
    <cellStyle name="Normal 3 41" xfId="18073"/>
    <cellStyle name="Normal 3 42" xfId="18074"/>
    <cellStyle name="Normal 3 43" xfId="18075"/>
    <cellStyle name="Normal 3 5" xfId="925"/>
    <cellStyle name="Normal 3 5 2" xfId="2223"/>
    <cellStyle name="Normal 3 5 2 2" xfId="3166"/>
    <cellStyle name="Normal 3 5 2 2 2" xfId="5056"/>
    <cellStyle name="Normal 3 5 2 2 3" xfId="5855"/>
    <cellStyle name="Normal 3 5 2 2 4" xfId="6485"/>
    <cellStyle name="Normal 3 5 2 3" xfId="4308"/>
    <cellStyle name="Normal 3 5 2 4" xfId="5218"/>
    <cellStyle name="Normal 3 5 2 5" xfId="6017"/>
    <cellStyle name="Normal 3 5 3" xfId="2460"/>
    <cellStyle name="Normal 3 5 3 2" xfId="3251"/>
    <cellStyle name="Normal 3 5 3 2 2" xfId="5141"/>
    <cellStyle name="Normal 3 5 3 2 3" xfId="5940"/>
    <cellStyle name="Normal 3 5 3 2 4" xfId="6570"/>
    <cellStyle name="Normal 3 5 3 3" xfId="4482"/>
    <cellStyle name="Normal 3 5 3 4" xfId="5360"/>
    <cellStyle name="Normal 3 5 3 5" xfId="6102"/>
    <cellStyle name="Normal 3 5 4" xfId="2787"/>
    <cellStyle name="Normal 3 5 4 2" xfId="4733"/>
    <cellStyle name="Normal 3 5 4 3" xfId="5575"/>
    <cellStyle name="Normal 3 5 4 4" xfId="6258"/>
    <cellStyle name="Normal 3 5 5" xfId="3894"/>
    <cellStyle name="Normal 3 5 6" xfId="4741"/>
    <cellStyle name="Normal 3 5 7" xfId="5583"/>
    <cellStyle name="Normal 3 5 8" xfId="1783"/>
    <cellStyle name="Normal 3 6" xfId="952"/>
    <cellStyle name="Normal 3 6 2" xfId="2220"/>
    <cellStyle name="Normal 3 6 2 2" xfId="3163"/>
    <cellStyle name="Normal 3 6 2 2 2" xfId="5053"/>
    <cellStyle name="Normal 3 6 2 2 3" xfId="5852"/>
    <cellStyle name="Normal 3 6 2 2 4" xfId="6482"/>
    <cellStyle name="Normal 3 6 2 3" xfId="4305"/>
    <cellStyle name="Normal 3 6 2 4" xfId="5215"/>
    <cellStyle name="Normal 3 6 2 5" xfId="6014"/>
    <cellStyle name="Normal 3 6 3" xfId="2457"/>
    <cellStyle name="Normal 3 6 3 2" xfId="3248"/>
    <cellStyle name="Normal 3 6 3 2 2" xfId="5138"/>
    <cellStyle name="Normal 3 6 3 2 3" xfId="5937"/>
    <cellStyle name="Normal 3 6 3 2 4" xfId="6567"/>
    <cellStyle name="Normal 3 6 3 3" xfId="4479"/>
    <cellStyle name="Normal 3 6 3 4" xfId="5357"/>
    <cellStyle name="Normal 3 6 3 5" xfId="6099"/>
    <cellStyle name="Normal 3 6 4" xfId="2784"/>
    <cellStyle name="Normal 3 6 4 2" xfId="4730"/>
    <cellStyle name="Normal 3 6 4 3" xfId="5572"/>
    <cellStyle name="Normal 3 6 4 4" xfId="6255"/>
    <cellStyle name="Normal 3 6 5" xfId="3888"/>
    <cellStyle name="Normal 3 6 6" xfId="3738"/>
    <cellStyle name="Normal 3 6 7" xfId="4802"/>
    <cellStyle name="Normal 3 6 8" xfId="1774"/>
    <cellStyle name="Normal 3 6 9" xfId="39436"/>
    <cellStyle name="Normal 3 7" xfId="1113"/>
    <cellStyle name="Normal 3 7 2" xfId="3020"/>
    <cellStyle name="Normal 3 7 2 2" xfId="4910"/>
    <cellStyle name="Normal 3 7 2 3" xfId="5709"/>
    <cellStyle name="Normal 3 7 2 4" xfId="6339"/>
    <cellStyle name="Normal 3 7 3" xfId="4149"/>
    <cellStyle name="Normal 3 7 4" xfId="4409"/>
    <cellStyle name="Normal 3 7 5" xfId="5299"/>
    <cellStyle name="Normal 3 7 6" xfId="2052"/>
    <cellStyle name="Normal 3 8" xfId="2159"/>
    <cellStyle name="Normal 3 8 2" xfId="3106"/>
    <cellStyle name="Normal 3 8 2 2" xfId="4996"/>
    <cellStyle name="Normal 3 8 2 3" xfId="5795"/>
    <cellStyle name="Normal 3 8 2 4" xfId="6425"/>
    <cellStyle name="Normal 3 8 3" xfId="4247"/>
    <cellStyle name="Normal 3 8 4" xfId="3342"/>
    <cellStyle name="Normal 3 8 5" xfId="3672"/>
    <cellStyle name="Normal 3 9" xfId="2691"/>
    <cellStyle name="Normal 3 9 2" xfId="4640"/>
    <cellStyle name="Normal 3 9 3" xfId="5483"/>
    <cellStyle name="Normal 3 9 4" xfId="6169"/>
    <cellStyle name="Normal 3 9 5" xfId="15213"/>
    <cellStyle name="Normal 30" xfId="839"/>
    <cellStyle name="Normal 30 2" xfId="7931"/>
    <cellStyle name="Normal 30 2 2" xfId="39437"/>
    <cellStyle name="Normal 30 3" xfId="39438"/>
    <cellStyle name="Normal 300" xfId="42544"/>
    <cellStyle name="Normal 301" xfId="42552"/>
    <cellStyle name="Normal 302" xfId="42558"/>
    <cellStyle name="Normal 303" xfId="42559"/>
    <cellStyle name="Normal 304" xfId="42562"/>
    <cellStyle name="Normal 305" xfId="42565"/>
    <cellStyle name="Normal 306" xfId="42573"/>
    <cellStyle name="Normal 307" xfId="42574"/>
    <cellStyle name="Normal 308" xfId="42581"/>
    <cellStyle name="Normal 309" xfId="42583"/>
    <cellStyle name="Normal 31" xfId="843"/>
    <cellStyle name="Normal 31 2" xfId="14591"/>
    <cellStyle name="Normal 31 2 2" xfId="39439"/>
    <cellStyle name="Normal 31 3" xfId="39440"/>
    <cellStyle name="Normal 310" xfId="42584"/>
    <cellStyle name="Normal 311" xfId="42588"/>
    <cellStyle name="Normal 312" xfId="42624"/>
    <cellStyle name="Normal 313" xfId="42630"/>
    <cellStyle name="Normal 314" xfId="42638"/>
    <cellStyle name="Normal 315" xfId="42642"/>
    <cellStyle name="Normal 316" xfId="42644"/>
    <cellStyle name="Normal 317" xfId="42751"/>
    <cellStyle name="Normal 318" xfId="42772"/>
    <cellStyle name="Normal 319" xfId="42776"/>
    <cellStyle name="Normal 32" xfId="805"/>
    <cellStyle name="Normal 32 2" xfId="14592"/>
    <cellStyle name="Normal 32 2 2" xfId="39441"/>
    <cellStyle name="Normal 32 3" xfId="15214"/>
    <cellStyle name="Normal 32 3 2" xfId="39442"/>
    <cellStyle name="Normal 320" xfId="42781"/>
    <cellStyle name="Normal 321" xfId="42785"/>
    <cellStyle name="Normal 322" xfId="42788"/>
    <cellStyle name="Normal 323" xfId="42791"/>
    <cellStyle name="Normal 324" xfId="42796"/>
    <cellStyle name="Normal 325" xfId="42800"/>
    <cellStyle name="Normal 326" xfId="42778"/>
    <cellStyle name="Normal 327" xfId="42808"/>
    <cellStyle name="Normal 328" xfId="42811"/>
    <cellStyle name="Normal 329" xfId="42814"/>
    <cellStyle name="Normal 33" xfId="919"/>
    <cellStyle name="Normal 33 2" xfId="14593"/>
    <cellStyle name="Normal 33 2 2" xfId="15416"/>
    <cellStyle name="Normal 33 2 3" xfId="39443"/>
    <cellStyle name="Normal 33 3" xfId="15417"/>
    <cellStyle name="Normal 330" xfId="42817"/>
    <cellStyle name="Normal 331" xfId="42819"/>
    <cellStyle name="Normal 332" xfId="42648"/>
    <cellStyle name="Normal 333" xfId="42821"/>
    <cellStyle name="Normal 334" xfId="42822"/>
    <cellStyle name="Normal 335" xfId="42823"/>
    <cellStyle name="Normal 336" xfId="42824"/>
    <cellStyle name="Normal 337" xfId="42825"/>
    <cellStyle name="Normal 338" xfId="42826"/>
    <cellStyle name="Normal 339" xfId="42827"/>
    <cellStyle name="Normal 34" xfId="933"/>
    <cellStyle name="Normal 34 2" xfId="14594"/>
    <cellStyle name="Normal 34 2 2" xfId="39444"/>
    <cellStyle name="Normal 34 3" xfId="15418"/>
    <cellStyle name="Normal 34 4" xfId="15419"/>
    <cellStyle name="Normal 340" xfId="42828"/>
    <cellStyle name="Normal 341" xfId="42829"/>
    <cellStyle name="Normal 342" xfId="42835"/>
    <cellStyle name="Normal 343" xfId="42848"/>
    <cellStyle name="Normal 344" xfId="42855"/>
    <cellStyle name="Normal 345" xfId="42840"/>
    <cellStyle name="Normal 346" xfId="42888"/>
    <cellStyle name="Normal 347" xfId="42891"/>
    <cellStyle name="Normal 348" xfId="42943"/>
    <cellStyle name="Normal 349" xfId="42962"/>
    <cellStyle name="Normal 35" xfId="909"/>
    <cellStyle name="Normal 35 2" xfId="14595"/>
    <cellStyle name="Normal 35 2 2" xfId="39445"/>
    <cellStyle name="Normal 35 3" xfId="39446"/>
    <cellStyle name="Normal 350" xfId="42966"/>
    <cellStyle name="Normal 351" xfId="42969"/>
    <cellStyle name="Normal 352" xfId="42972"/>
    <cellStyle name="Normal 353" xfId="42973"/>
    <cellStyle name="Normal 354" xfId="42974"/>
    <cellStyle name="Normal 355" xfId="42975"/>
    <cellStyle name="Normal 356" xfId="42976"/>
    <cellStyle name="Normal 357" xfId="42977"/>
    <cellStyle name="Normal 358" xfId="42979"/>
    <cellStyle name="Normal 359" xfId="42978"/>
    <cellStyle name="Normal 36" xfId="1139"/>
    <cellStyle name="Normal 36 2" xfId="14596"/>
    <cellStyle name="Normal 36 2 2" xfId="39447"/>
    <cellStyle name="Normal 36 3" xfId="39448"/>
    <cellStyle name="Normal 360" xfId="42980"/>
    <cellStyle name="Normal 37" xfId="905"/>
    <cellStyle name="Normal 37 2" xfId="14597"/>
    <cellStyle name="Normal 37 2 2" xfId="39449"/>
    <cellStyle name="Normal 37 3" xfId="39450"/>
    <cellStyle name="Normal 38" xfId="1071"/>
    <cellStyle name="Normal 38 2" xfId="14598"/>
    <cellStyle name="Normal 38 2 2" xfId="39451"/>
    <cellStyle name="Normal 38 3" xfId="39452"/>
    <cellStyle name="Normal 39" xfId="1299"/>
    <cellStyle name="Normal 39 2" xfId="15420"/>
    <cellStyle name="Normal 39 2 2" xfId="39454"/>
    <cellStyle name="Normal 39 3" xfId="39455"/>
    <cellStyle name="Normal 39 4" xfId="39453"/>
    <cellStyle name="Normal 4" xfId="74"/>
    <cellStyle name="Normal 4 10" xfId="7325"/>
    <cellStyle name="Normal 4 10 2" xfId="39458"/>
    <cellStyle name="Normal 4 10 3" xfId="39457"/>
    <cellStyle name="Normal 4 11" xfId="6881"/>
    <cellStyle name="Normal 4 11 2" xfId="39459"/>
    <cellStyle name="Normal 4 12" xfId="7221"/>
    <cellStyle name="Normal 4 12 2" xfId="39460"/>
    <cellStyle name="Normal 4 13" xfId="14730"/>
    <cellStyle name="Normal 4 14" xfId="15317"/>
    <cellStyle name="Normal 4 15" xfId="39456"/>
    <cellStyle name="Normal 4 2" xfId="292"/>
    <cellStyle name="Normal 4 2 10" xfId="39462"/>
    <cellStyle name="Normal 4 2 11" xfId="39461"/>
    <cellStyle name="Normal 4 2 12" xfId="42465"/>
    <cellStyle name="Normal 4 2 2" xfId="820"/>
    <cellStyle name="Normal 4 2 2 10" xfId="39463"/>
    <cellStyle name="Normal 4 2 2 2" xfId="15216"/>
    <cellStyle name="Normal 4 2 2 2 2" xfId="39465"/>
    <cellStyle name="Normal 4 2 2 2 2 2" xfId="39466"/>
    <cellStyle name="Normal 4 2 2 2 2 3" xfId="39467"/>
    <cellStyle name="Normal 4 2 2 2 3" xfId="39468"/>
    <cellStyle name="Normal 4 2 2 2 3 2" xfId="39469"/>
    <cellStyle name="Normal 4 2 2 2 3 3" xfId="39470"/>
    <cellStyle name="Normal 4 2 2 2 4" xfId="39471"/>
    <cellStyle name="Normal 4 2 2 2 4 2" xfId="39472"/>
    <cellStyle name="Normal 4 2 2 2 4 3" xfId="39473"/>
    <cellStyle name="Normal 4 2 2 2 5" xfId="39474"/>
    <cellStyle name="Normal 4 2 2 2 5 2" xfId="39475"/>
    <cellStyle name="Normal 4 2 2 2 5 3" xfId="39476"/>
    <cellStyle name="Normal 4 2 2 2 6" xfId="39477"/>
    <cellStyle name="Normal 4 2 2 2 6 2" xfId="39478"/>
    <cellStyle name="Normal 4 2 2 2 6 3" xfId="39479"/>
    <cellStyle name="Normal 4 2 2 2 7" xfId="39480"/>
    <cellStyle name="Normal 4 2 2 2 8" xfId="39481"/>
    <cellStyle name="Normal 4 2 2 2 9" xfId="39464"/>
    <cellStyle name="Normal 4 2 2 3" xfId="39482"/>
    <cellStyle name="Normal 4 2 2 3 2" xfId="39483"/>
    <cellStyle name="Normal 4 2 2 3 3" xfId="39484"/>
    <cellStyle name="Normal 4 2 2 4" xfId="39485"/>
    <cellStyle name="Normal 4 2 2 4 2" xfId="39486"/>
    <cellStyle name="Normal 4 2 2 4 3" xfId="39487"/>
    <cellStyle name="Normal 4 2 2 5" xfId="39488"/>
    <cellStyle name="Normal 4 2 2 5 2" xfId="39489"/>
    <cellStyle name="Normal 4 2 2 5 3" xfId="39490"/>
    <cellStyle name="Normal 4 2 2 6" xfId="39491"/>
    <cellStyle name="Normal 4 2 2 6 2" xfId="39492"/>
    <cellStyle name="Normal 4 2 2 6 3" xfId="39493"/>
    <cellStyle name="Normal 4 2 2 7" xfId="39494"/>
    <cellStyle name="Normal 4 2 2 7 2" xfId="39495"/>
    <cellStyle name="Normal 4 2 2 7 3" xfId="39496"/>
    <cellStyle name="Normal 4 2 2 8" xfId="39497"/>
    <cellStyle name="Normal 4 2 2 9" xfId="39498"/>
    <cellStyle name="Normal 4 2 3" xfId="9987"/>
    <cellStyle name="Normal 4 2 3 2" xfId="15217"/>
    <cellStyle name="Normal 4 2 3 2 2" xfId="39501"/>
    <cellStyle name="Normal 4 2 3 2 3" xfId="39502"/>
    <cellStyle name="Normal 4 2 3 2 4" xfId="39500"/>
    <cellStyle name="Normal 4 2 3 3" xfId="39503"/>
    <cellStyle name="Normal 4 2 3 3 2" xfId="39504"/>
    <cellStyle name="Normal 4 2 3 3 3" xfId="39505"/>
    <cellStyle name="Normal 4 2 3 4" xfId="39506"/>
    <cellStyle name="Normal 4 2 3 4 2" xfId="39507"/>
    <cellStyle name="Normal 4 2 3 4 3" xfId="39508"/>
    <cellStyle name="Normal 4 2 3 5" xfId="39509"/>
    <cellStyle name="Normal 4 2 3 5 2" xfId="39510"/>
    <cellStyle name="Normal 4 2 3 5 3" xfId="39511"/>
    <cellStyle name="Normal 4 2 3 6" xfId="39512"/>
    <cellStyle name="Normal 4 2 3 6 2" xfId="39513"/>
    <cellStyle name="Normal 4 2 3 6 3" xfId="39514"/>
    <cellStyle name="Normal 4 2 3 7" xfId="39515"/>
    <cellStyle name="Normal 4 2 3 8" xfId="39516"/>
    <cellStyle name="Normal 4 2 3 9" xfId="39499"/>
    <cellStyle name="Normal 4 2 4" xfId="14861"/>
    <cellStyle name="Normal 4 2 4 2" xfId="39518"/>
    <cellStyle name="Normal 4 2 4 3" xfId="39519"/>
    <cellStyle name="Normal 4 2 4 4" xfId="39517"/>
    <cellStyle name="Normal 4 2 5" xfId="15215"/>
    <cellStyle name="Normal 4 2 5 2" xfId="39521"/>
    <cellStyle name="Normal 4 2 5 3" xfId="39522"/>
    <cellStyle name="Normal 4 2 5 4" xfId="39520"/>
    <cellStyle name="Normal 4 2 6" xfId="39523"/>
    <cellStyle name="Normal 4 2 6 2" xfId="39524"/>
    <cellStyle name="Normal 4 2 6 3" xfId="39525"/>
    <cellStyle name="Normal 4 2 7" xfId="39526"/>
    <cellStyle name="Normal 4 2 7 2" xfId="39527"/>
    <cellStyle name="Normal 4 2 7 3" xfId="39528"/>
    <cellStyle name="Normal 4 2 8" xfId="39529"/>
    <cellStyle name="Normal 4 2 8 2" xfId="39530"/>
    <cellStyle name="Normal 4 2 8 3" xfId="39531"/>
    <cellStyle name="Normal 4 2 9" xfId="39532"/>
    <cellStyle name="Normal 4 2 9 2" xfId="39533"/>
    <cellStyle name="Normal 4 3" xfId="293"/>
    <cellStyle name="Normal 4 3 10" xfId="39534"/>
    <cellStyle name="Normal 4 3 2" xfId="294"/>
    <cellStyle name="Normal 4 3 2 2" xfId="39536"/>
    <cellStyle name="Normal 4 3 2 2 2" xfId="39537"/>
    <cellStyle name="Normal 4 3 2 2 3" xfId="39538"/>
    <cellStyle name="Normal 4 3 2 3" xfId="39539"/>
    <cellStyle name="Normal 4 3 2 3 2" xfId="39540"/>
    <cellStyle name="Normal 4 3 2 3 3" xfId="39541"/>
    <cellStyle name="Normal 4 3 2 4" xfId="39542"/>
    <cellStyle name="Normal 4 3 2 4 2" xfId="39543"/>
    <cellStyle name="Normal 4 3 2 4 3" xfId="39544"/>
    <cellStyle name="Normal 4 3 2 5" xfId="39545"/>
    <cellStyle name="Normal 4 3 2 5 2" xfId="39546"/>
    <cellStyle name="Normal 4 3 2 5 3" xfId="39547"/>
    <cellStyle name="Normal 4 3 2 6" xfId="39548"/>
    <cellStyle name="Normal 4 3 2 6 2" xfId="39549"/>
    <cellStyle name="Normal 4 3 2 6 3" xfId="39550"/>
    <cellStyle name="Normal 4 3 2 7" xfId="39551"/>
    <cellStyle name="Normal 4 3 2 8" xfId="39552"/>
    <cellStyle name="Normal 4 3 2 9" xfId="39535"/>
    <cellStyle name="Normal 4 3 3" xfId="295"/>
    <cellStyle name="Normal 4 3 3 2" xfId="39554"/>
    <cellStyle name="Normal 4 3 3 3" xfId="39555"/>
    <cellStyle name="Normal 4 3 3 4" xfId="39553"/>
    <cellStyle name="Normal 4 3 4" xfId="296"/>
    <cellStyle name="Normal 4 3 4 2" xfId="39557"/>
    <cellStyle name="Normal 4 3 4 3" xfId="39558"/>
    <cellStyle name="Normal 4 3 4 4" xfId="39556"/>
    <cellStyle name="Normal 4 3 5" xfId="297"/>
    <cellStyle name="Normal 4 3 5 2" xfId="39560"/>
    <cellStyle name="Normal 4 3 5 3" xfId="39561"/>
    <cellStyle name="Normal 4 3 5 4" xfId="39559"/>
    <cellStyle name="Normal 4 3 6" xfId="298"/>
    <cellStyle name="Normal 4 3 6 10" xfId="14599"/>
    <cellStyle name="Normal 4 3 6 11" xfId="14600"/>
    <cellStyle name="Normal 4 3 6 12" xfId="39562"/>
    <cellStyle name="Normal 4 3 6 2" xfId="14601"/>
    <cellStyle name="Normal 4 3 6 2 2" xfId="14602"/>
    <cellStyle name="Normal 4 3 6 2 3" xfId="14603"/>
    <cellStyle name="Normal 4 3 6 2 4" xfId="14604"/>
    <cellStyle name="Normal 4 3 6 2 5" xfId="14605"/>
    <cellStyle name="Normal 4 3 6 2 6" xfId="15421"/>
    <cellStyle name="Normal 4 3 6 2 7" xfId="15422"/>
    <cellStyle name="Normal 4 3 6 2 8" xfId="15423"/>
    <cellStyle name="Normal 4 3 6 2 9" xfId="39563"/>
    <cellStyle name="Normal 4 3 6 3" xfId="14606"/>
    <cellStyle name="Normal 4 3 6 3 2" xfId="39564"/>
    <cellStyle name="Normal 4 3 6 4" xfId="14607"/>
    <cellStyle name="Normal 4 3 6 5" xfId="14608"/>
    <cellStyle name="Normal 4 3 6 6" xfId="14609"/>
    <cellStyle name="Normal 4 3 6 7" xfId="14610"/>
    <cellStyle name="Normal 4 3 6 8" xfId="14611"/>
    <cellStyle name="Normal 4 3 6 9" xfId="14612"/>
    <cellStyle name="Normal 4 3 7" xfId="6733"/>
    <cellStyle name="Normal 4 3 7 2" xfId="39566"/>
    <cellStyle name="Normal 4 3 7 3" xfId="39567"/>
    <cellStyle name="Normal 4 3 7 4" xfId="39565"/>
    <cellStyle name="Normal 4 3 8" xfId="11866"/>
    <cellStyle name="Normal 4 3 8 2" xfId="39568"/>
    <cellStyle name="Normal 4 3 9" xfId="14900"/>
    <cellStyle name="Normal 4 3 9 2" xfId="39569"/>
    <cellStyle name="Normal 4 4" xfId="804"/>
    <cellStyle name="Normal 4 4 2" xfId="6899"/>
    <cellStyle name="Normal 4 4 2 2" xfId="39572"/>
    <cellStyle name="Normal 4 4 2 3" xfId="39573"/>
    <cellStyle name="Normal 4 4 2 4" xfId="39571"/>
    <cellStyle name="Normal 4 4 3" xfId="9857"/>
    <cellStyle name="Normal 4 4 3 2" xfId="39575"/>
    <cellStyle name="Normal 4 4 3 3" xfId="39576"/>
    <cellStyle name="Normal 4 4 3 4" xfId="39574"/>
    <cellStyle name="Normal 4 4 4" xfId="15218"/>
    <cellStyle name="Normal 4 4 4 2" xfId="39578"/>
    <cellStyle name="Normal 4 4 4 3" xfId="39579"/>
    <cellStyle name="Normal 4 4 4 4" xfId="39577"/>
    <cellStyle name="Normal 4 4 5" xfId="39580"/>
    <cellStyle name="Normal 4 4 5 2" xfId="39581"/>
    <cellStyle name="Normal 4 4 5 3" xfId="39582"/>
    <cellStyle name="Normal 4 4 6" xfId="39583"/>
    <cellStyle name="Normal 4 4 6 2" xfId="39584"/>
    <cellStyle name="Normal 4 4 6 3" xfId="39585"/>
    <cellStyle name="Normal 4 4 7" xfId="39586"/>
    <cellStyle name="Normal 4 4 8" xfId="39587"/>
    <cellStyle name="Normal 4 4 9" xfId="39570"/>
    <cellStyle name="Normal 4 5" xfId="817"/>
    <cellStyle name="Normal 4 5 2" xfId="7274"/>
    <cellStyle name="Normal 4 5 2 2" xfId="39589"/>
    <cellStyle name="Normal 4 5 3" xfId="15219"/>
    <cellStyle name="Normal 4 5 3 2" xfId="39590"/>
    <cellStyle name="Normal 4 5 4" xfId="15425"/>
    <cellStyle name="Normal 4 5 5" xfId="39588"/>
    <cellStyle name="Normal 4 6" xfId="930"/>
    <cellStyle name="Normal 4 6 2" xfId="7618"/>
    <cellStyle name="Normal 4 6 2 2" xfId="39592"/>
    <cellStyle name="Normal 4 6 3" xfId="15220"/>
    <cellStyle name="Normal 4 6 3 2" xfId="39593"/>
    <cellStyle name="Normal 4 6 4" xfId="39591"/>
    <cellStyle name="Normal 4 7" xfId="904"/>
    <cellStyle name="Normal 4 7 2" xfId="6947"/>
    <cellStyle name="Normal 4 7 2 2" xfId="39595"/>
    <cellStyle name="Normal 4 7 3" xfId="15221"/>
    <cellStyle name="Normal 4 7 3 2" xfId="39596"/>
    <cellStyle name="Normal 4 7 4" xfId="39594"/>
    <cellStyle name="Normal 4 8" xfId="6887"/>
    <cellStyle name="Normal 4 8 2" xfId="39598"/>
    <cellStyle name="Normal 4 8 3" xfId="39599"/>
    <cellStyle name="Normal 4 8 4" xfId="39597"/>
    <cellStyle name="Normal 4 9" xfId="7240"/>
    <cellStyle name="Normal 4 9 2" xfId="39601"/>
    <cellStyle name="Normal 4 9 3" xfId="39602"/>
    <cellStyle name="Normal 4 9 4" xfId="39600"/>
    <cellStyle name="Normal 4_Sheet3" xfId="11818"/>
    <cellStyle name="Normal 40" xfId="1050"/>
    <cellStyle name="Normal 40 2" xfId="15426"/>
    <cellStyle name="Normal 40 2 2" xfId="39603"/>
    <cellStyle name="Normal 40 3" xfId="39604"/>
    <cellStyle name="Normal 41" xfId="1295"/>
    <cellStyle name="Normal 41 2" xfId="15427"/>
    <cellStyle name="Normal 41 2 2" xfId="39605"/>
    <cellStyle name="Normal 41 3" xfId="39606"/>
    <cellStyle name="Normal 42" xfId="1277"/>
    <cellStyle name="Normal 42 2" xfId="15429"/>
    <cellStyle name="Normal 42 2 2" xfId="39607"/>
    <cellStyle name="Normal 42 3" xfId="39608"/>
    <cellStyle name="Normal 43" xfId="793"/>
    <cellStyle name="Normal 43 2" xfId="15430"/>
    <cellStyle name="Normal 43 2 2" xfId="39609"/>
    <cellStyle name="Normal 43 3" xfId="39610"/>
    <cellStyle name="Normal 44" xfId="8543"/>
    <cellStyle name="Normal 44 2" xfId="15431"/>
    <cellStyle name="Normal 44 2 2" xfId="39611"/>
    <cellStyle name="Normal 44 3" xfId="39612"/>
    <cellStyle name="Normal 45" xfId="8682"/>
    <cellStyle name="Normal 45 2" xfId="15432"/>
    <cellStyle name="Normal 45 2 2" xfId="39613"/>
    <cellStyle name="Normal 45 3" xfId="39614"/>
    <cellStyle name="Normal 46" xfId="9822"/>
    <cellStyle name="Normal 46 2" xfId="15433"/>
    <cellStyle name="Normal 46 2 2" xfId="39615"/>
    <cellStyle name="Normal 46 3" xfId="39616"/>
    <cellStyle name="Normal 47" xfId="9825"/>
    <cellStyle name="Normal 47 2" xfId="15434"/>
    <cellStyle name="Normal 47 2 2" xfId="39617"/>
    <cellStyle name="Normal 47 3" xfId="39618"/>
    <cellStyle name="Normal 48" xfId="9828"/>
    <cellStyle name="Normal 48 2" xfId="39620"/>
    <cellStyle name="Normal 48 3" xfId="39621"/>
    <cellStyle name="Normal 48 4" xfId="39619"/>
    <cellStyle name="Normal 49" xfId="9831"/>
    <cellStyle name="Normal 49 2" xfId="39623"/>
    <cellStyle name="Normal 49 3" xfId="39624"/>
    <cellStyle name="Normal 49 4" xfId="39622"/>
    <cellStyle name="Normal 5" xfId="75"/>
    <cellStyle name="Normal 5 10" xfId="6905"/>
    <cellStyle name="Normal 5 10 2" xfId="18096"/>
    <cellStyle name="Normal 5 10 3" xfId="18097"/>
    <cellStyle name="Normal 5 10 4" xfId="18095"/>
    <cellStyle name="Normal 5 11" xfId="7208"/>
    <cellStyle name="Normal 5 11 2" xfId="18099"/>
    <cellStyle name="Normal 5 11 3" xfId="18100"/>
    <cellStyle name="Normal 5 11 4" xfId="18098"/>
    <cellStyle name="Normal 5 12" xfId="7810"/>
    <cellStyle name="Normal 5 12 2" xfId="18102"/>
    <cellStyle name="Normal 5 12 3" xfId="18103"/>
    <cellStyle name="Normal 5 12 4" xfId="18101"/>
    <cellStyle name="Normal 5 13" xfId="18104"/>
    <cellStyle name="Normal 5 13 2" xfId="18105"/>
    <cellStyle name="Normal 5 13 3" xfId="18106"/>
    <cellStyle name="Normal 5 14" xfId="18107"/>
    <cellStyle name="Normal 5 14 2" xfId="18108"/>
    <cellStyle name="Normal 5 14 3" xfId="18109"/>
    <cellStyle name="Normal 5 15" xfId="18110"/>
    <cellStyle name="Normal 5 15 2" xfId="18111"/>
    <cellStyle name="Normal 5 15 3" xfId="18112"/>
    <cellStyle name="Normal 5 16" xfId="18113"/>
    <cellStyle name="Normal 5 16 2" xfId="18114"/>
    <cellStyle name="Normal 5 16 3" xfId="18115"/>
    <cellStyle name="Normal 5 17" xfId="18116"/>
    <cellStyle name="Normal 5 17 2" xfId="18117"/>
    <cellStyle name="Normal 5 17 3" xfId="18118"/>
    <cellStyle name="Normal 5 18" xfId="18119"/>
    <cellStyle name="Normal 5 18 2" xfId="18120"/>
    <cellStyle name="Normal 5 18 3" xfId="18121"/>
    <cellStyle name="Normal 5 19" xfId="18122"/>
    <cellStyle name="Normal 5 19 2" xfId="18123"/>
    <cellStyle name="Normal 5 19 3" xfId="18124"/>
    <cellStyle name="Normal 5 2" xfId="36"/>
    <cellStyle name="Normal 5 2 10" xfId="18126"/>
    <cellStyle name="Normal 5 2 10 2" xfId="18127"/>
    <cellStyle name="Normal 5 2 10 3" xfId="18128"/>
    <cellStyle name="Normal 5 2 11" xfId="18129"/>
    <cellStyle name="Normal 5 2 11 2" xfId="18130"/>
    <cellStyle name="Normal 5 2 11 3" xfId="18131"/>
    <cellStyle name="Normal 5 2 12" xfId="18132"/>
    <cellStyle name="Normal 5 2 12 2" xfId="18133"/>
    <cellStyle name="Normal 5 2 12 3" xfId="18134"/>
    <cellStyle name="Normal 5 2 13" xfId="18135"/>
    <cellStyle name="Normal 5 2 13 2" xfId="18136"/>
    <cellStyle name="Normal 5 2 13 3" xfId="18137"/>
    <cellStyle name="Normal 5 2 14" xfId="18138"/>
    <cellStyle name="Normal 5 2 14 2" xfId="18139"/>
    <cellStyle name="Normal 5 2 14 3" xfId="18140"/>
    <cellStyle name="Normal 5 2 15" xfId="18141"/>
    <cellStyle name="Normal 5 2 15 2" xfId="18142"/>
    <cellStyle name="Normal 5 2 15 3" xfId="18143"/>
    <cellStyle name="Normal 5 2 16" xfId="18144"/>
    <cellStyle name="Normal 5 2 16 2" xfId="18145"/>
    <cellStyle name="Normal 5 2 16 3" xfId="18146"/>
    <cellStyle name="Normal 5 2 17" xfId="18147"/>
    <cellStyle name="Normal 5 2 17 2" xfId="18148"/>
    <cellStyle name="Normal 5 2 17 3" xfId="18149"/>
    <cellStyle name="Normal 5 2 18" xfId="18150"/>
    <cellStyle name="Normal 5 2 18 2" xfId="18151"/>
    <cellStyle name="Normal 5 2 18 3" xfId="18152"/>
    <cellStyle name="Normal 5 2 19" xfId="18153"/>
    <cellStyle name="Normal 5 2 19 2" xfId="18154"/>
    <cellStyle name="Normal 5 2 19 3" xfId="18155"/>
    <cellStyle name="Normal 5 2 2" xfId="299"/>
    <cellStyle name="Normal 5 2 2 2" xfId="15222"/>
    <cellStyle name="Normal 5 2 2 2 2" xfId="18157"/>
    <cellStyle name="Normal 5 2 2 3" xfId="18158"/>
    <cellStyle name="Normal 5 2 2 4" xfId="18156"/>
    <cellStyle name="Normal 5 2 20" xfId="18159"/>
    <cellStyle name="Normal 5 2 20 2" xfId="18160"/>
    <cellStyle name="Normal 5 2 20 3" xfId="18161"/>
    <cellStyle name="Normal 5 2 21" xfId="18162"/>
    <cellStyle name="Normal 5 2 21 2" xfId="18163"/>
    <cellStyle name="Normal 5 2 21 3" xfId="18164"/>
    <cellStyle name="Normal 5 2 22" xfId="18165"/>
    <cellStyle name="Normal 5 2 22 2" xfId="18166"/>
    <cellStyle name="Normal 5 2 22 3" xfId="18167"/>
    <cellStyle name="Normal 5 2 23" xfId="18168"/>
    <cellStyle name="Normal 5 2 23 2" xfId="18169"/>
    <cellStyle name="Normal 5 2 23 3" xfId="18170"/>
    <cellStyle name="Normal 5 2 24" xfId="18171"/>
    <cellStyle name="Normal 5 2 24 2" xfId="18172"/>
    <cellStyle name="Normal 5 2 24 3" xfId="18173"/>
    <cellStyle name="Normal 5 2 25" xfId="18174"/>
    <cellStyle name="Normal 5 2 25 2" xfId="18175"/>
    <cellStyle name="Normal 5 2 25 3" xfId="18176"/>
    <cellStyle name="Normal 5 2 26" xfId="18177"/>
    <cellStyle name="Normal 5 2 26 2" xfId="18178"/>
    <cellStyle name="Normal 5 2 26 3" xfId="18179"/>
    <cellStyle name="Normal 5 2 27" xfId="18180"/>
    <cellStyle name="Normal 5 2 27 2" xfId="18181"/>
    <cellStyle name="Normal 5 2 27 3" xfId="18182"/>
    <cellStyle name="Normal 5 2 28" xfId="18183"/>
    <cellStyle name="Normal 5 2 28 2" xfId="18184"/>
    <cellStyle name="Normal 5 2 28 3" xfId="18185"/>
    <cellStyle name="Normal 5 2 29" xfId="18186"/>
    <cellStyle name="Normal 5 2 29 2" xfId="18187"/>
    <cellStyle name="Normal 5 2 29 3" xfId="18188"/>
    <cellStyle name="Normal 5 2 3" xfId="300"/>
    <cellStyle name="Normal 5 2 3 2" xfId="18190"/>
    <cellStyle name="Normal 5 2 3 3" xfId="18191"/>
    <cellStyle name="Normal 5 2 3 4" xfId="18189"/>
    <cellStyle name="Normal 5 2 30" xfId="18192"/>
    <cellStyle name="Normal 5 2 30 2" xfId="18193"/>
    <cellStyle name="Normal 5 2 30 3" xfId="18194"/>
    <cellStyle name="Normal 5 2 31" xfId="18195"/>
    <cellStyle name="Normal 5 2 31 2" xfId="18196"/>
    <cellStyle name="Normal 5 2 31 3" xfId="18197"/>
    <cellStyle name="Normal 5 2 32" xfId="18198"/>
    <cellStyle name="Normal 5 2 32 2" xfId="18199"/>
    <cellStyle name="Normal 5 2 32 3" xfId="18200"/>
    <cellStyle name="Normal 5 2 33" xfId="18201"/>
    <cellStyle name="Normal 5 2 33 2" xfId="18202"/>
    <cellStyle name="Normal 5 2 33 3" xfId="18203"/>
    <cellStyle name="Normal 5 2 34" xfId="18204"/>
    <cellStyle name="Normal 5 2 34 2" xfId="18205"/>
    <cellStyle name="Normal 5 2 34 3" xfId="18206"/>
    <cellStyle name="Normal 5 2 35" xfId="18207"/>
    <cellStyle name="Normal 5 2 36" xfId="18208"/>
    <cellStyle name="Normal 5 2 37" xfId="39625"/>
    <cellStyle name="Normal 5 2 4" xfId="301"/>
    <cellStyle name="Normal 5 2 4 2" xfId="18210"/>
    <cellStyle name="Normal 5 2 4 3" xfId="18211"/>
    <cellStyle name="Normal 5 2 4 4" xfId="18209"/>
    <cellStyle name="Normal 5 2 5" xfId="302"/>
    <cellStyle name="Normal 5 2 5 2" xfId="18213"/>
    <cellStyle name="Normal 5 2 5 3" xfId="18214"/>
    <cellStyle name="Normal 5 2 5 4" xfId="18212"/>
    <cellStyle name="Normal 5 2 6" xfId="303"/>
    <cellStyle name="Normal 5 2 6 10" xfId="14613"/>
    <cellStyle name="Normal 5 2 6 11" xfId="14614"/>
    <cellStyle name="Normal 5 2 6 12" xfId="18215"/>
    <cellStyle name="Normal 5 2 6 2" xfId="14615"/>
    <cellStyle name="Normal 5 2 6 2 2" xfId="14616"/>
    <cellStyle name="Normal 5 2 6 2 3" xfId="14617"/>
    <cellStyle name="Normal 5 2 6 2 4" xfId="14618"/>
    <cellStyle name="Normal 5 2 6 2 5" xfId="14619"/>
    <cellStyle name="Normal 5 2 6 2 6" xfId="15435"/>
    <cellStyle name="Normal 5 2 6 2 7" xfId="15436"/>
    <cellStyle name="Normal 5 2 6 2 8" xfId="15437"/>
    <cellStyle name="Normal 5 2 6 2 9" xfId="18216"/>
    <cellStyle name="Normal 5 2 6 3" xfId="14620"/>
    <cellStyle name="Normal 5 2 6 3 2" xfId="18217"/>
    <cellStyle name="Normal 5 2 6 4" xfId="14621"/>
    <cellStyle name="Normal 5 2 6 5" xfId="14622"/>
    <cellStyle name="Normal 5 2 6 6" xfId="14623"/>
    <cellStyle name="Normal 5 2 6 7" xfId="14624"/>
    <cellStyle name="Normal 5 2 6 8" xfId="14625"/>
    <cellStyle name="Normal 5 2 6 9" xfId="14626"/>
    <cellStyle name="Normal 5 2 7" xfId="1109"/>
    <cellStyle name="Normal 5 2 7 2" xfId="18219"/>
    <cellStyle name="Normal 5 2 7 3" xfId="18220"/>
    <cellStyle name="Normal 5 2 7 4" xfId="18218"/>
    <cellStyle name="Normal 5 2 8" xfId="11867"/>
    <cellStyle name="Normal 5 2 8 2" xfId="18222"/>
    <cellStyle name="Normal 5 2 8 3" xfId="18223"/>
    <cellStyle name="Normal 5 2 8 4" xfId="18221"/>
    <cellStyle name="Normal 5 2 9" xfId="18224"/>
    <cellStyle name="Normal 5 2 9 2" xfId="18225"/>
    <cellStyle name="Normal 5 2 9 3" xfId="18226"/>
    <cellStyle name="Normal 5 20" xfId="18227"/>
    <cellStyle name="Normal 5 20 2" xfId="18228"/>
    <cellStyle name="Normal 5 20 3" xfId="18229"/>
    <cellStyle name="Normal 5 21" xfId="18230"/>
    <cellStyle name="Normal 5 21 2" xfId="18231"/>
    <cellStyle name="Normal 5 21 3" xfId="18232"/>
    <cellStyle name="Normal 5 22" xfId="18233"/>
    <cellStyle name="Normal 5 22 2" xfId="18234"/>
    <cellStyle name="Normal 5 22 3" xfId="18235"/>
    <cellStyle name="Normal 5 23" xfId="18236"/>
    <cellStyle name="Normal 5 23 2" xfId="18237"/>
    <cellStyle name="Normal 5 23 3" xfId="18238"/>
    <cellStyle name="Normal 5 24" xfId="18239"/>
    <cellStyle name="Normal 5 24 2" xfId="18240"/>
    <cellStyle name="Normal 5 24 3" xfId="18241"/>
    <cellStyle name="Normal 5 25" xfId="18242"/>
    <cellStyle name="Normal 5 25 2" xfId="18243"/>
    <cellStyle name="Normal 5 25 3" xfId="18244"/>
    <cellStyle name="Normal 5 26" xfId="18245"/>
    <cellStyle name="Normal 5 26 2" xfId="18246"/>
    <cellStyle name="Normal 5 26 3" xfId="18247"/>
    <cellStyle name="Normal 5 27" xfId="18248"/>
    <cellStyle name="Normal 5 27 2" xfId="18249"/>
    <cellStyle name="Normal 5 27 3" xfId="18250"/>
    <cellStyle name="Normal 5 28" xfId="18251"/>
    <cellStyle name="Normal 5 28 2" xfId="18252"/>
    <cellStyle name="Normal 5 28 3" xfId="18253"/>
    <cellStyle name="Normal 5 29" xfId="18254"/>
    <cellStyle name="Normal 5 29 2" xfId="18255"/>
    <cellStyle name="Normal 5 29 3" xfId="18256"/>
    <cellStyle name="Normal 5 3" xfId="304"/>
    <cellStyle name="Normal 5 3 10" xfId="18258"/>
    <cellStyle name="Normal 5 3 10 2" xfId="18259"/>
    <cellStyle name="Normal 5 3 10 3" xfId="18260"/>
    <cellStyle name="Normal 5 3 11" xfId="18261"/>
    <cellStyle name="Normal 5 3 11 2" xfId="18262"/>
    <cellStyle name="Normal 5 3 11 3" xfId="18263"/>
    <cellStyle name="Normal 5 3 12" xfId="18264"/>
    <cellStyle name="Normal 5 3 12 2" xfId="18265"/>
    <cellStyle name="Normal 5 3 12 3" xfId="18266"/>
    <cellStyle name="Normal 5 3 13" xfId="18267"/>
    <cellStyle name="Normal 5 3 13 2" xfId="18268"/>
    <cellStyle name="Normal 5 3 13 3" xfId="18269"/>
    <cellStyle name="Normal 5 3 14" xfId="18270"/>
    <cellStyle name="Normal 5 3 14 2" xfId="18271"/>
    <cellStyle name="Normal 5 3 14 3" xfId="18272"/>
    <cellStyle name="Normal 5 3 15" xfId="18273"/>
    <cellStyle name="Normal 5 3 15 2" xfId="18274"/>
    <cellStyle name="Normal 5 3 15 3" xfId="18275"/>
    <cellStyle name="Normal 5 3 16" xfId="18276"/>
    <cellStyle name="Normal 5 3 16 2" xfId="18277"/>
    <cellStyle name="Normal 5 3 16 3" xfId="18278"/>
    <cellStyle name="Normal 5 3 17" xfId="18279"/>
    <cellStyle name="Normal 5 3 17 2" xfId="18280"/>
    <cellStyle name="Normal 5 3 17 3" xfId="18281"/>
    <cellStyle name="Normal 5 3 18" xfId="18282"/>
    <cellStyle name="Normal 5 3 18 2" xfId="18283"/>
    <cellStyle name="Normal 5 3 18 3" xfId="18284"/>
    <cellStyle name="Normal 5 3 19" xfId="18285"/>
    <cellStyle name="Normal 5 3 19 2" xfId="18286"/>
    <cellStyle name="Normal 5 3 19 3" xfId="18287"/>
    <cellStyle name="Normal 5 3 2" xfId="305"/>
    <cellStyle name="Normal 5 3 2 2" xfId="15224"/>
    <cellStyle name="Normal 5 3 2 2 2" xfId="18289"/>
    <cellStyle name="Normal 5 3 2 3" xfId="18290"/>
    <cellStyle name="Normal 5 3 2 4" xfId="18288"/>
    <cellStyle name="Normal 5 3 20" xfId="18291"/>
    <cellStyle name="Normal 5 3 20 2" xfId="18292"/>
    <cellStyle name="Normal 5 3 20 3" xfId="18293"/>
    <cellStyle name="Normal 5 3 21" xfId="18294"/>
    <cellStyle name="Normal 5 3 21 2" xfId="18295"/>
    <cellStyle name="Normal 5 3 21 3" xfId="18296"/>
    <cellStyle name="Normal 5 3 22" xfId="18297"/>
    <cellStyle name="Normal 5 3 22 2" xfId="18298"/>
    <cellStyle name="Normal 5 3 22 3" xfId="18299"/>
    <cellStyle name="Normal 5 3 23" xfId="18300"/>
    <cellStyle name="Normal 5 3 23 2" xfId="18301"/>
    <cellStyle name="Normal 5 3 23 3" xfId="18302"/>
    <cellStyle name="Normal 5 3 24" xfId="18303"/>
    <cellStyle name="Normal 5 3 24 2" xfId="18304"/>
    <cellStyle name="Normal 5 3 24 3" xfId="18305"/>
    <cellStyle name="Normal 5 3 25" xfId="18306"/>
    <cellStyle name="Normal 5 3 25 2" xfId="18307"/>
    <cellStyle name="Normal 5 3 25 3" xfId="18308"/>
    <cellStyle name="Normal 5 3 26" xfId="18309"/>
    <cellStyle name="Normal 5 3 26 2" xfId="18310"/>
    <cellStyle name="Normal 5 3 26 3" xfId="18311"/>
    <cellStyle name="Normal 5 3 27" xfId="18312"/>
    <cellStyle name="Normal 5 3 27 2" xfId="18313"/>
    <cellStyle name="Normal 5 3 27 3" xfId="18314"/>
    <cellStyle name="Normal 5 3 28" xfId="18315"/>
    <cellStyle name="Normal 5 3 28 2" xfId="18316"/>
    <cellStyle name="Normal 5 3 28 3" xfId="18317"/>
    <cellStyle name="Normal 5 3 29" xfId="18318"/>
    <cellStyle name="Normal 5 3 29 2" xfId="18319"/>
    <cellStyle name="Normal 5 3 29 3" xfId="18320"/>
    <cellStyle name="Normal 5 3 3" xfId="306"/>
    <cellStyle name="Normal 5 3 3 2" xfId="14627"/>
    <cellStyle name="Normal 5 3 3 2 2" xfId="15438"/>
    <cellStyle name="Normal 5 3 3 2 3" xfId="18322"/>
    <cellStyle name="Normal 5 3 3 3" xfId="14628"/>
    <cellStyle name="Normal 5 3 3 3 2" xfId="15439"/>
    <cellStyle name="Normal 5 3 3 3 3" xfId="18323"/>
    <cellStyle name="Normal 5 3 3 4" xfId="15440"/>
    <cellStyle name="Normal 5 3 3 5" xfId="15441"/>
    <cellStyle name="Normal 5 3 3 6" xfId="15442"/>
    <cellStyle name="Normal 5 3 3 7" xfId="15443"/>
    <cellStyle name="Normal 5 3 3 8" xfId="18321"/>
    <cellStyle name="Normal 5 3 30" xfId="18324"/>
    <cellStyle name="Normal 5 3 30 2" xfId="18325"/>
    <cellStyle name="Normal 5 3 30 3" xfId="18326"/>
    <cellStyle name="Normal 5 3 31" xfId="18327"/>
    <cellStyle name="Normal 5 3 31 2" xfId="18328"/>
    <cellStyle name="Normal 5 3 31 3" xfId="18329"/>
    <cellStyle name="Normal 5 3 32" xfId="18330"/>
    <cellStyle name="Normal 5 3 32 2" xfId="18331"/>
    <cellStyle name="Normal 5 3 32 3" xfId="18332"/>
    <cellStyle name="Normal 5 3 33" xfId="18333"/>
    <cellStyle name="Normal 5 3 33 2" xfId="18334"/>
    <cellStyle name="Normal 5 3 33 3" xfId="18335"/>
    <cellStyle name="Normal 5 3 34" xfId="18336"/>
    <cellStyle name="Normal 5 3 34 2" xfId="18337"/>
    <cellStyle name="Normal 5 3 34 3" xfId="18338"/>
    <cellStyle name="Normal 5 3 35" xfId="18339"/>
    <cellStyle name="Normal 5 3 36" xfId="18340"/>
    <cellStyle name="Normal 5 3 37" xfId="18257"/>
    <cellStyle name="Normal 5 3 4" xfId="6750"/>
    <cellStyle name="Normal 5 3 4 2" xfId="14629"/>
    <cellStyle name="Normal 5 3 4 2 2" xfId="18342"/>
    <cellStyle name="Normal 5 3 4 3" xfId="15444"/>
    <cellStyle name="Normal 5 3 4 3 2" xfId="18343"/>
    <cellStyle name="Normal 5 3 4 4" xfId="18341"/>
    <cellStyle name="Normal 5 3 5" xfId="15223"/>
    <cellStyle name="Normal 5 3 5 2" xfId="15445"/>
    <cellStyle name="Normal 5 3 5 2 2" xfId="18345"/>
    <cellStyle name="Normal 5 3 5 3" xfId="18346"/>
    <cellStyle name="Normal 5 3 5 4" xfId="18344"/>
    <cellStyle name="Normal 5 3 6" xfId="15446"/>
    <cellStyle name="Normal 5 3 6 2" xfId="18348"/>
    <cellStyle name="Normal 5 3 6 3" xfId="18349"/>
    <cellStyle name="Normal 5 3 6 4" xfId="18347"/>
    <cellStyle name="Normal 5 3 7" xfId="18350"/>
    <cellStyle name="Normal 5 3 7 2" xfId="18351"/>
    <cellStyle name="Normal 5 3 7 3" xfId="18352"/>
    <cellStyle name="Normal 5 3 8" xfId="18353"/>
    <cellStyle name="Normal 5 3 8 2" xfId="18354"/>
    <cellStyle name="Normal 5 3 8 3" xfId="18355"/>
    <cellStyle name="Normal 5 3 9" xfId="18356"/>
    <cellStyle name="Normal 5 3 9 2" xfId="18357"/>
    <cellStyle name="Normal 5 3 9 3" xfId="18358"/>
    <cellStyle name="Normal 5 30" xfId="18359"/>
    <cellStyle name="Normal 5 30 2" xfId="18360"/>
    <cellStyle name="Normal 5 30 3" xfId="18361"/>
    <cellStyle name="Normal 5 31" xfId="18362"/>
    <cellStyle name="Normal 5 31 2" xfId="18363"/>
    <cellStyle name="Normal 5 31 3" xfId="18364"/>
    <cellStyle name="Normal 5 32" xfId="18365"/>
    <cellStyle name="Normal 5 32 2" xfId="18366"/>
    <cellStyle name="Normal 5 32 3" xfId="18367"/>
    <cellStyle name="Normal 5 33" xfId="18368"/>
    <cellStyle name="Normal 5 33 2" xfId="18369"/>
    <cellStyle name="Normal 5 33 3" xfId="18370"/>
    <cellStyle name="Normal 5 34" xfId="18371"/>
    <cellStyle name="Normal 5 34 2" xfId="18372"/>
    <cellStyle name="Normal 5 34 3" xfId="18373"/>
    <cellStyle name="Normal 5 35" xfId="18374"/>
    <cellStyle name="Normal 5 35 2" xfId="18375"/>
    <cellStyle name="Normal 5 35 3" xfId="18376"/>
    <cellStyle name="Normal 5 36" xfId="18377"/>
    <cellStyle name="Normal 5 36 2" xfId="18378"/>
    <cellStyle name="Normal 5 36 3" xfId="18379"/>
    <cellStyle name="Normal 5 37" xfId="18380"/>
    <cellStyle name="Normal 5 37 2" xfId="18381"/>
    <cellStyle name="Normal 5 37 3" xfId="18382"/>
    <cellStyle name="Normal 5 38" xfId="18383"/>
    <cellStyle name="Normal 5 38 2" xfId="18384"/>
    <cellStyle name="Normal 5 38 3" xfId="18385"/>
    <cellStyle name="Normal 5 39" xfId="18386"/>
    <cellStyle name="Normal 5 39 2" xfId="18387"/>
    <cellStyle name="Normal 5 39 3" xfId="18388"/>
    <cellStyle name="Normal 5 4" xfId="818"/>
    <cellStyle name="Normal 5 4 10" xfId="18390"/>
    <cellStyle name="Normal 5 4 10 2" xfId="18391"/>
    <cellStyle name="Normal 5 4 10 3" xfId="18392"/>
    <cellStyle name="Normal 5 4 11" xfId="18393"/>
    <cellStyle name="Normal 5 4 11 2" xfId="18394"/>
    <cellStyle name="Normal 5 4 11 3" xfId="18395"/>
    <cellStyle name="Normal 5 4 12" xfId="18396"/>
    <cellStyle name="Normal 5 4 12 2" xfId="18397"/>
    <cellStyle name="Normal 5 4 12 3" xfId="18398"/>
    <cellStyle name="Normal 5 4 13" xfId="18399"/>
    <cellStyle name="Normal 5 4 13 2" xfId="18400"/>
    <cellStyle name="Normal 5 4 13 3" xfId="18401"/>
    <cellStyle name="Normal 5 4 14" xfId="18402"/>
    <cellStyle name="Normal 5 4 14 2" xfId="18403"/>
    <cellStyle name="Normal 5 4 14 3" xfId="18404"/>
    <cellStyle name="Normal 5 4 15" xfId="18405"/>
    <cellStyle name="Normal 5 4 15 2" xfId="18406"/>
    <cellStyle name="Normal 5 4 15 3" xfId="18407"/>
    <cellStyle name="Normal 5 4 16" xfId="18408"/>
    <cellStyle name="Normal 5 4 16 2" xfId="18409"/>
    <cellStyle name="Normal 5 4 16 3" xfId="18410"/>
    <cellStyle name="Normal 5 4 17" xfId="18411"/>
    <cellStyle name="Normal 5 4 17 2" xfId="18412"/>
    <cellStyle name="Normal 5 4 17 3" xfId="18413"/>
    <cellStyle name="Normal 5 4 18" xfId="18414"/>
    <cellStyle name="Normal 5 4 18 2" xfId="18415"/>
    <cellStyle name="Normal 5 4 18 3" xfId="18416"/>
    <cellStyle name="Normal 5 4 19" xfId="18417"/>
    <cellStyle name="Normal 5 4 19 2" xfId="18418"/>
    <cellStyle name="Normal 5 4 19 3" xfId="18419"/>
    <cellStyle name="Normal 5 4 2" xfId="7270"/>
    <cellStyle name="Normal 5 4 2 2" xfId="18421"/>
    <cellStyle name="Normal 5 4 2 3" xfId="18422"/>
    <cellStyle name="Normal 5 4 2 4" xfId="18420"/>
    <cellStyle name="Normal 5 4 20" xfId="18423"/>
    <cellStyle name="Normal 5 4 20 2" xfId="18424"/>
    <cellStyle name="Normal 5 4 20 3" xfId="18425"/>
    <cellStyle name="Normal 5 4 21" xfId="18426"/>
    <cellStyle name="Normal 5 4 21 2" xfId="18427"/>
    <cellStyle name="Normal 5 4 21 3" xfId="18428"/>
    <cellStyle name="Normal 5 4 22" xfId="18429"/>
    <cellStyle name="Normal 5 4 22 2" xfId="18430"/>
    <cellStyle name="Normal 5 4 22 3" xfId="18431"/>
    <cellStyle name="Normal 5 4 23" xfId="18432"/>
    <cellStyle name="Normal 5 4 23 2" xfId="18433"/>
    <cellStyle name="Normal 5 4 23 3" xfId="18434"/>
    <cellStyle name="Normal 5 4 24" xfId="18435"/>
    <cellStyle name="Normal 5 4 24 2" xfId="18436"/>
    <cellStyle name="Normal 5 4 24 3" xfId="18437"/>
    <cellStyle name="Normal 5 4 25" xfId="18438"/>
    <cellStyle name="Normal 5 4 25 2" xfId="18439"/>
    <cellStyle name="Normal 5 4 25 3" xfId="18440"/>
    <cellStyle name="Normal 5 4 26" xfId="18441"/>
    <cellStyle name="Normal 5 4 26 2" xfId="18442"/>
    <cellStyle name="Normal 5 4 26 3" xfId="18443"/>
    <cellStyle name="Normal 5 4 27" xfId="18444"/>
    <cellStyle name="Normal 5 4 27 2" xfId="18445"/>
    <cellStyle name="Normal 5 4 27 3" xfId="18446"/>
    <cellStyle name="Normal 5 4 28" xfId="18447"/>
    <cellStyle name="Normal 5 4 28 2" xfId="18448"/>
    <cellStyle name="Normal 5 4 28 3" xfId="18449"/>
    <cellStyle name="Normal 5 4 29" xfId="18450"/>
    <cellStyle name="Normal 5 4 29 2" xfId="18451"/>
    <cellStyle name="Normal 5 4 29 3" xfId="18452"/>
    <cellStyle name="Normal 5 4 3" xfId="15225"/>
    <cellStyle name="Normal 5 4 3 2" xfId="18454"/>
    <cellStyle name="Normal 5 4 3 3" xfId="18455"/>
    <cellStyle name="Normal 5 4 3 4" xfId="18453"/>
    <cellStyle name="Normal 5 4 30" xfId="18456"/>
    <cellStyle name="Normal 5 4 30 2" xfId="18457"/>
    <cellStyle name="Normal 5 4 30 3" xfId="18458"/>
    <cellStyle name="Normal 5 4 31" xfId="18459"/>
    <cellStyle name="Normal 5 4 31 2" xfId="18460"/>
    <cellStyle name="Normal 5 4 31 3" xfId="18461"/>
    <cellStyle name="Normal 5 4 32" xfId="18462"/>
    <cellStyle name="Normal 5 4 32 2" xfId="18463"/>
    <cellStyle name="Normal 5 4 32 3" xfId="18464"/>
    <cellStyle name="Normal 5 4 33" xfId="18465"/>
    <cellStyle name="Normal 5 4 33 2" xfId="18466"/>
    <cellStyle name="Normal 5 4 33 3" xfId="18467"/>
    <cellStyle name="Normal 5 4 34" xfId="18468"/>
    <cellStyle name="Normal 5 4 34 2" xfId="18469"/>
    <cellStyle name="Normal 5 4 34 3" xfId="18470"/>
    <cellStyle name="Normal 5 4 35" xfId="18471"/>
    <cellStyle name="Normal 5 4 36" xfId="18472"/>
    <cellStyle name="Normal 5 4 37" xfId="18389"/>
    <cellStyle name="Normal 5 4 38" xfId="39626"/>
    <cellStyle name="Normal 5 4 4" xfId="18473"/>
    <cellStyle name="Normal 5 4 4 2" xfId="18474"/>
    <cellStyle name="Normal 5 4 4 3" xfId="18475"/>
    <cellStyle name="Normal 5 4 5" xfId="18476"/>
    <cellStyle name="Normal 5 4 5 2" xfId="18477"/>
    <cellStyle name="Normal 5 4 5 3" xfId="18478"/>
    <cellStyle name="Normal 5 4 6" xfId="18479"/>
    <cellStyle name="Normal 5 4 6 2" xfId="18480"/>
    <cellStyle name="Normal 5 4 6 3" xfId="18481"/>
    <cellStyle name="Normal 5 4 7" xfId="18482"/>
    <cellStyle name="Normal 5 4 7 2" xfId="18483"/>
    <cellStyle name="Normal 5 4 7 3" xfId="18484"/>
    <cellStyle name="Normal 5 4 8" xfId="18485"/>
    <cellStyle name="Normal 5 4 8 2" xfId="18486"/>
    <cellStyle name="Normal 5 4 8 3" xfId="18487"/>
    <cellStyle name="Normal 5 4 9" xfId="18488"/>
    <cellStyle name="Normal 5 4 9 2" xfId="18489"/>
    <cellStyle name="Normal 5 4 9 3" xfId="18490"/>
    <cellStyle name="Normal 5 40" xfId="18491"/>
    <cellStyle name="Normal 5 41" xfId="18492"/>
    <cellStyle name="Normal 5 5" xfId="932"/>
    <cellStyle name="Normal 5 5 10" xfId="18494"/>
    <cellStyle name="Normal 5 5 10 2" xfId="18495"/>
    <cellStyle name="Normal 5 5 10 3" xfId="18496"/>
    <cellStyle name="Normal 5 5 11" xfId="18497"/>
    <cellStyle name="Normal 5 5 11 2" xfId="18498"/>
    <cellStyle name="Normal 5 5 11 3" xfId="18499"/>
    <cellStyle name="Normal 5 5 12" xfId="18500"/>
    <cellStyle name="Normal 5 5 12 2" xfId="18501"/>
    <cellStyle name="Normal 5 5 12 3" xfId="18502"/>
    <cellStyle name="Normal 5 5 13" xfId="18503"/>
    <cellStyle name="Normal 5 5 13 2" xfId="18504"/>
    <cellStyle name="Normal 5 5 13 3" xfId="18505"/>
    <cellStyle name="Normal 5 5 14" xfId="18506"/>
    <cellStyle name="Normal 5 5 14 2" xfId="18507"/>
    <cellStyle name="Normal 5 5 14 3" xfId="18508"/>
    <cellStyle name="Normal 5 5 15" xfId="18509"/>
    <cellStyle name="Normal 5 5 15 2" xfId="18510"/>
    <cellStyle name="Normal 5 5 15 3" xfId="18511"/>
    <cellStyle name="Normal 5 5 16" xfId="18512"/>
    <cellStyle name="Normal 5 5 16 2" xfId="18513"/>
    <cellStyle name="Normal 5 5 16 3" xfId="18514"/>
    <cellStyle name="Normal 5 5 17" xfId="18515"/>
    <cellStyle name="Normal 5 5 17 2" xfId="18516"/>
    <cellStyle name="Normal 5 5 17 3" xfId="18517"/>
    <cellStyle name="Normal 5 5 18" xfId="18518"/>
    <cellStyle name="Normal 5 5 18 2" xfId="18519"/>
    <cellStyle name="Normal 5 5 18 3" xfId="18520"/>
    <cellStyle name="Normal 5 5 19" xfId="18521"/>
    <cellStyle name="Normal 5 5 19 2" xfId="18522"/>
    <cellStyle name="Normal 5 5 19 3" xfId="18523"/>
    <cellStyle name="Normal 5 5 2" xfId="7449"/>
    <cellStyle name="Normal 5 5 2 2" xfId="18525"/>
    <cellStyle name="Normal 5 5 2 3" xfId="18526"/>
    <cellStyle name="Normal 5 5 2 4" xfId="18524"/>
    <cellStyle name="Normal 5 5 20" xfId="18527"/>
    <cellStyle name="Normal 5 5 20 2" xfId="18528"/>
    <cellStyle name="Normal 5 5 20 3" xfId="18529"/>
    <cellStyle name="Normal 5 5 21" xfId="18530"/>
    <cellStyle name="Normal 5 5 21 2" xfId="18531"/>
    <cellStyle name="Normal 5 5 21 3" xfId="18532"/>
    <cellStyle name="Normal 5 5 22" xfId="18533"/>
    <cellStyle name="Normal 5 5 22 2" xfId="18534"/>
    <cellStyle name="Normal 5 5 22 3" xfId="18535"/>
    <cellStyle name="Normal 5 5 23" xfId="18536"/>
    <cellStyle name="Normal 5 5 23 2" xfId="18537"/>
    <cellStyle name="Normal 5 5 23 3" xfId="18538"/>
    <cellStyle name="Normal 5 5 24" xfId="18539"/>
    <cellStyle name="Normal 5 5 24 2" xfId="18540"/>
    <cellStyle name="Normal 5 5 24 3" xfId="18541"/>
    <cellStyle name="Normal 5 5 25" xfId="18542"/>
    <cellStyle name="Normal 5 5 25 2" xfId="18543"/>
    <cellStyle name="Normal 5 5 25 3" xfId="18544"/>
    <cellStyle name="Normal 5 5 26" xfId="18545"/>
    <cellStyle name="Normal 5 5 26 2" xfId="18546"/>
    <cellStyle name="Normal 5 5 26 3" xfId="18547"/>
    <cellStyle name="Normal 5 5 27" xfId="18548"/>
    <cellStyle name="Normal 5 5 27 2" xfId="18549"/>
    <cellStyle name="Normal 5 5 27 3" xfId="18550"/>
    <cellStyle name="Normal 5 5 28" xfId="18551"/>
    <cellStyle name="Normal 5 5 28 2" xfId="18552"/>
    <cellStyle name="Normal 5 5 28 3" xfId="18553"/>
    <cellStyle name="Normal 5 5 29" xfId="18554"/>
    <cellStyle name="Normal 5 5 29 2" xfId="18555"/>
    <cellStyle name="Normal 5 5 29 3" xfId="18556"/>
    <cellStyle name="Normal 5 5 3" xfId="18557"/>
    <cellStyle name="Normal 5 5 3 2" xfId="18558"/>
    <cellStyle name="Normal 5 5 3 3" xfId="18559"/>
    <cellStyle name="Normal 5 5 30" xfId="18560"/>
    <cellStyle name="Normal 5 5 30 2" xfId="18561"/>
    <cellStyle name="Normal 5 5 30 3" xfId="18562"/>
    <cellStyle name="Normal 5 5 31" xfId="18563"/>
    <cellStyle name="Normal 5 5 31 2" xfId="18564"/>
    <cellStyle name="Normal 5 5 31 3" xfId="18565"/>
    <cellStyle name="Normal 5 5 32" xfId="18566"/>
    <cellStyle name="Normal 5 5 32 2" xfId="18567"/>
    <cellStyle name="Normal 5 5 32 3" xfId="18568"/>
    <cellStyle name="Normal 5 5 33" xfId="18569"/>
    <cellStyle name="Normal 5 5 33 2" xfId="18570"/>
    <cellStyle name="Normal 5 5 33 3" xfId="18571"/>
    <cellStyle name="Normal 5 5 34" xfId="18572"/>
    <cellStyle name="Normal 5 5 34 2" xfId="18573"/>
    <cellStyle name="Normal 5 5 34 3" xfId="18574"/>
    <cellStyle name="Normal 5 5 35" xfId="18575"/>
    <cellStyle name="Normal 5 5 36" xfId="18576"/>
    <cellStyle name="Normal 5 5 37" xfId="18493"/>
    <cellStyle name="Normal 5 5 38" xfId="39627"/>
    <cellStyle name="Normal 5 5 4" xfId="18577"/>
    <cellStyle name="Normal 5 5 4 2" xfId="18578"/>
    <cellStyle name="Normal 5 5 4 3" xfId="18579"/>
    <cellStyle name="Normal 5 5 5" xfId="18580"/>
    <cellStyle name="Normal 5 5 5 2" xfId="18581"/>
    <cellStyle name="Normal 5 5 5 3" xfId="18582"/>
    <cellStyle name="Normal 5 5 6" xfId="18583"/>
    <cellStyle name="Normal 5 5 6 2" xfId="18584"/>
    <cellStyle name="Normal 5 5 6 3" xfId="18585"/>
    <cellStyle name="Normal 5 5 7" xfId="18586"/>
    <cellStyle name="Normal 5 5 7 2" xfId="18587"/>
    <cellStyle name="Normal 5 5 7 3" xfId="18588"/>
    <cellStyle name="Normal 5 5 8" xfId="18589"/>
    <cellStyle name="Normal 5 5 8 2" xfId="18590"/>
    <cellStyle name="Normal 5 5 8 3" xfId="18591"/>
    <cellStyle name="Normal 5 5 9" xfId="18592"/>
    <cellStyle name="Normal 5 5 9 2" xfId="18593"/>
    <cellStyle name="Normal 5 5 9 3" xfId="18594"/>
    <cellStyle name="Normal 5 6" xfId="6930"/>
    <cellStyle name="Normal 5 6 10" xfId="18596"/>
    <cellStyle name="Normal 5 6 10 2" xfId="18597"/>
    <cellStyle name="Normal 5 6 10 3" xfId="18598"/>
    <cellStyle name="Normal 5 6 11" xfId="18599"/>
    <cellStyle name="Normal 5 6 11 2" xfId="18600"/>
    <cellStyle name="Normal 5 6 11 3" xfId="18601"/>
    <cellStyle name="Normal 5 6 12" xfId="18602"/>
    <cellStyle name="Normal 5 6 12 2" xfId="18603"/>
    <cellStyle name="Normal 5 6 12 3" xfId="18604"/>
    <cellStyle name="Normal 5 6 13" xfId="18605"/>
    <cellStyle name="Normal 5 6 13 2" xfId="18606"/>
    <cellStyle name="Normal 5 6 13 3" xfId="18607"/>
    <cellStyle name="Normal 5 6 14" xfId="18608"/>
    <cellStyle name="Normal 5 6 14 2" xfId="18609"/>
    <cellStyle name="Normal 5 6 14 3" xfId="18610"/>
    <cellStyle name="Normal 5 6 15" xfId="18611"/>
    <cellStyle name="Normal 5 6 15 2" xfId="18612"/>
    <cellStyle name="Normal 5 6 15 3" xfId="18613"/>
    <cellStyle name="Normal 5 6 16" xfId="18614"/>
    <cellStyle name="Normal 5 6 16 2" xfId="18615"/>
    <cellStyle name="Normal 5 6 16 3" xfId="18616"/>
    <cellStyle name="Normal 5 6 17" xfId="18617"/>
    <cellStyle name="Normal 5 6 17 2" xfId="18618"/>
    <cellStyle name="Normal 5 6 17 3" xfId="18619"/>
    <cellStyle name="Normal 5 6 18" xfId="18620"/>
    <cellStyle name="Normal 5 6 18 2" xfId="18621"/>
    <cellStyle name="Normal 5 6 18 3" xfId="18622"/>
    <cellStyle name="Normal 5 6 19" xfId="18623"/>
    <cellStyle name="Normal 5 6 19 2" xfId="18624"/>
    <cellStyle name="Normal 5 6 19 3" xfId="18625"/>
    <cellStyle name="Normal 5 6 2" xfId="18626"/>
    <cellStyle name="Normal 5 6 2 2" xfId="18627"/>
    <cellStyle name="Normal 5 6 2 3" xfId="18628"/>
    <cellStyle name="Normal 5 6 20" xfId="18629"/>
    <cellStyle name="Normal 5 6 20 2" xfId="18630"/>
    <cellStyle name="Normal 5 6 20 3" xfId="18631"/>
    <cellStyle name="Normal 5 6 21" xfId="18632"/>
    <cellStyle name="Normal 5 6 21 2" xfId="18633"/>
    <cellStyle name="Normal 5 6 21 3" xfId="18634"/>
    <cellStyle name="Normal 5 6 22" xfId="18635"/>
    <cellStyle name="Normal 5 6 22 2" xfId="18636"/>
    <cellStyle name="Normal 5 6 22 3" xfId="18637"/>
    <cellStyle name="Normal 5 6 23" xfId="18638"/>
    <cellStyle name="Normal 5 6 23 2" xfId="18639"/>
    <cellStyle name="Normal 5 6 23 3" xfId="18640"/>
    <cellStyle name="Normal 5 6 24" xfId="18641"/>
    <cellStyle name="Normal 5 6 24 2" xfId="18642"/>
    <cellStyle name="Normal 5 6 24 3" xfId="18643"/>
    <cellStyle name="Normal 5 6 25" xfId="18644"/>
    <cellStyle name="Normal 5 6 25 2" xfId="18645"/>
    <cellStyle name="Normal 5 6 25 3" xfId="18646"/>
    <cellStyle name="Normal 5 6 26" xfId="18647"/>
    <cellStyle name="Normal 5 6 26 2" xfId="18648"/>
    <cellStyle name="Normal 5 6 26 3" xfId="18649"/>
    <cellStyle name="Normal 5 6 27" xfId="18650"/>
    <cellStyle name="Normal 5 6 27 2" xfId="18651"/>
    <cellStyle name="Normal 5 6 27 3" xfId="18652"/>
    <cellStyle name="Normal 5 6 28" xfId="18653"/>
    <cellStyle name="Normal 5 6 28 2" xfId="18654"/>
    <cellStyle name="Normal 5 6 28 3" xfId="18655"/>
    <cellStyle name="Normal 5 6 29" xfId="18656"/>
    <cellStyle name="Normal 5 6 29 2" xfId="18657"/>
    <cellStyle name="Normal 5 6 29 3" xfId="18658"/>
    <cellStyle name="Normal 5 6 3" xfId="18659"/>
    <cellStyle name="Normal 5 6 3 2" xfId="18660"/>
    <cellStyle name="Normal 5 6 3 3" xfId="18661"/>
    <cellStyle name="Normal 5 6 30" xfId="18662"/>
    <cellStyle name="Normal 5 6 30 2" xfId="18663"/>
    <cellStyle name="Normal 5 6 30 3" xfId="18664"/>
    <cellStyle name="Normal 5 6 31" xfId="18665"/>
    <cellStyle name="Normal 5 6 31 2" xfId="18666"/>
    <cellStyle name="Normal 5 6 31 3" xfId="18667"/>
    <cellStyle name="Normal 5 6 32" xfId="18668"/>
    <cellStyle name="Normal 5 6 32 2" xfId="18669"/>
    <cellStyle name="Normal 5 6 32 3" xfId="18670"/>
    <cellStyle name="Normal 5 6 33" xfId="18671"/>
    <cellStyle name="Normal 5 6 33 2" xfId="18672"/>
    <cellStyle name="Normal 5 6 33 3" xfId="18673"/>
    <cellStyle name="Normal 5 6 34" xfId="18674"/>
    <cellStyle name="Normal 5 6 34 2" xfId="18675"/>
    <cellStyle name="Normal 5 6 34 3" xfId="18676"/>
    <cellStyle name="Normal 5 6 35" xfId="18677"/>
    <cellStyle name="Normal 5 6 36" xfId="18678"/>
    <cellStyle name="Normal 5 6 37" xfId="18595"/>
    <cellStyle name="Normal 5 6 38" xfId="39628"/>
    <cellStyle name="Normal 5 6 4" xfId="18679"/>
    <cellStyle name="Normal 5 6 4 2" xfId="18680"/>
    <cellStyle name="Normal 5 6 4 3" xfId="18681"/>
    <cellStyle name="Normal 5 6 5" xfId="18682"/>
    <cellStyle name="Normal 5 6 5 2" xfId="18683"/>
    <cellStyle name="Normal 5 6 5 3" xfId="18684"/>
    <cellStyle name="Normal 5 6 6" xfId="18685"/>
    <cellStyle name="Normal 5 6 6 2" xfId="18686"/>
    <cellStyle name="Normal 5 6 6 3" xfId="18687"/>
    <cellStyle name="Normal 5 6 7" xfId="18688"/>
    <cellStyle name="Normal 5 6 7 2" xfId="18689"/>
    <cellStyle name="Normal 5 6 7 3" xfId="18690"/>
    <cellStyle name="Normal 5 6 8" xfId="18691"/>
    <cellStyle name="Normal 5 6 8 2" xfId="18692"/>
    <cellStyle name="Normal 5 6 8 3" xfId="18693"/>
    <cellStyle name="Normal 5 6 9" xfId="18694"/>
    <cellStyle name="Normal 5 6 9 2" xfId="18695"/>
    <cellStyle name="Normal 5 6 9 3" xfId="18696"/>
    <cellStyle name="Normal 5 7" xfId="7009"/>
    <cellStyle name="Normal 5 7 2" xfId="18698"/>
    <cellStyle name="Normal 5 7 3" xfId="18699"/>
    <cellStyle name="Normal 5 7 4" xfId="18697"/>
    <cellStyle name="Normal 5 7 5" xfId="39629"/>
    <cellStyle name="Normal 5 8" xfId="7636"/>
    <cellStyle name="Normal 5 8 2" xfId="18701"/>
    <cellStyle name="Normal 5 8 3" xfId="18702"/>
    <cellStyle name="Normal 5 8 4" xfId="18700"/>
    <cellStyle name="Normal 5 9" xfId="7362"/>
    <cellStyle name="Normal 5 9 2" xfId="18704"/>
    <cellStyle name="Normal 5 9 3" xfId="18705"/>
    <cellStyle name="Normal 5 9 4" xfId="18703"/>
    <cellStyle name="Normal 50" xfId="9834"/>
    <cellStyle name="Normal 50 2" xfId="39631"/>
    <cellStyle name="Normal 50 3" xfId="39632"/>
    <cellStyle name="Normal 50 4" xfId="39630"/>
    <cellStyle name="Normal 51" xfId="9924"/>
    <cellStyle name="Normal 51 2" xfId="39634"/>
    <cellStyle name="Normal 51 3" xfId="39635"/>
    <cellStyle name="Normal 51 4" xfId="39633"/>
    <cellStyle name="Normal 52" xfId="9928"/>
    <cellStyle name="Normal 52 2" xfId="39637"/>
    <cellStyle name="Normal 52 3" xfId="39638"/>
    <cellStyle name="Normal 52 4" xfId="39636"/>
    <cellStyle name="Normal 53" xfId="9880"/>
    <cellStyle name="Normal 53 2" xfId="39640"/>
    <cellStyle name="Normal 53 3" xfId="39641"/>
    <cellStyle name="Normal 53 4" xfId="39639"/>
    <cellStyle name="Normal 54" xfId="9931"/>
    <cellStyle name="Normal 54 2" xfId="39643"/>
    <cellStyle name="Normal 54 3" xfId="39644"/>
    <cellStyle name="Normal 54 4" xfId="39642"/>
    <cellStyle name="Normal 55" xfId="9932"/>
    <cellStyle name="Normal 55 2" xfId="39646"/>
    <cellStyle name="Normal 55 3" xfId="39647"/>
    <cellStyle name="Normal 55 4" xfId="39645"/>
    <cellStyle name="Normal 56" xfId="9930"/>
    <cellStyle name="Normal 56 2" xfId="39649"/>
    <cellStyle name="Normal 56 3" xfId="39650"/>
    <cellStyle name="Normal 56 4" xfId="39648"/>
    <cellStyle name="Normal 57" xfId="9835"/>
    <cellStyle name="Normal 57 2" xfId="39652"/>
    <cellStyle name="Normal 57 3" xfId="39653"/>
    <cellStyle name="Normal 57 4" xfId="39651"/>
    <cellStyle name="Normal 58" xfId="9933"/>
    <cellStyle name="Normal 58 2" xfId="39655"/>
    <cellStyle name="Normal 58 3" xfId="39656"/>
    <cellStyle name="Normal 58 4" xfId="39654"/>
    <cellStyle name="Normal 59" xfId="9983"/>
    <cellStyle name="Normal 59 2" xfId="39658"/>
    <cellStyle name="Normal 59 3" xfId="39659"/>
    <cellStyle name="Normal 59 4" xfId="39657"/>
    <cellStyle name="Normal 6" xfId="76"/>
    <cellStyle name="Normal 6 10" xfId="7385"/>
    <cellStyle name="Normal 6 10 2" xfId="18708"/>
    <cellStyle name="Normal 6 10 3" xfId="18709"/>
    <cellStyle name="Normal 6 10 4" xfId="18707"/>
    <cellStyle name="Normal 6 11" xfId="7501"/>
    <cellStyle name="Normal 6 11 2" xfId="18711"/>
    <cellStyle name="Normal 6 11 3" xfId="18712"/>
    <cellStyle name="Normal 6 11 4" xfId="18710"/>
    <cellStyle name="Normal 6 12" xfId="7862"/>
    <cellStyle name="Normal 6 12 2" xfId="18714"/>
    <cellStyle name="Normal 6 12 3" xfId="18715"/>
    <cellStyle name="Normal 6 12 4" xfId="18713"/>
    <cellStyle name="Normal 6 13" xfId="15226"/>
    <cellStyle name="Normal 6 13 2" xfId="18717"/>
    <cellStyle name="Normal 6 13 3" xfId="18718"/>
    <cellStyle name="Normal 6 13 4" xfId="18716"/>
    <cellStyle name="Normal 6 14" xfId="18719"/>
    <cellStyle name="Normal 6 14 2" xfId="18720"/>
    <cellStyle name="Normal 6 14 3" xfId="18721"/>
    <cellStyle name="Normal 6 15" xfId="18722"/>
    <cellStyle name="Normal 6 15 2" xfId="18723"/>
    <cellStyle name="Normal 6 15 3" xfId="18724"/>
    <cellStyle name="Normal 6 16" xfId="18725"/>
    <cellStyle name="Normal 6 16 2" xfId="18726"/>
    <cellStyle name="Normal 6 16 3" xfId="18727"/>
    <cellStyle name="Normal 6 17" xfId="18728"/>
    <cellStyle name="Normal 6 17 2" xfId="18729"/>
    <cellStyle name="Normal 6 17 3" xfId="18730"/>
    <cellStyle name="Normal 6 18" xfId="18731"/>
    <cellStyle name="Normal 6 18 2" xfId="18732"/>
    <cellStyle name="Normal 6 18 3" xfId="18733"/>
    <cellStyle name="Normal 6 19" xfId="18734"/>
    <cellStyle name="Normal 6 19 2" xfId="18735"/>
    <cellStyle name="Normal 6 19 3" xfId="18736"/>
    <cellStyle name="Normal 6 2" xfId="307"/>
    <cellStyle name="Normal 6 2 10" xfId="18738"/>
    <cellStyle name="Normal 6 2 10 2" xfId="18739"/>
    <cellStyle name="Normal 6 2 10 3" xfId="18740"/>
    <cellStyle name="Normal 6 2 11" xfId="18741"/>
    <cellStyle name="Normal 6 2 11 2" xfId="18742"/>
    <cellStyle name="Normal 6 2 11 3" xfId="18743"/>
    <cellStyle name="Normal 6 2 12" xfId="18744"/>
    <cellStyle name="Normal 6 2 12 2" xfId="18745"/>
    <cellStyle name="Normal 6 2 12 3" xfId="18746"/>
    <cellStyle name="Normal 6 2 13" xfId="18747"/>
    <cellStyle name="Normal 6 2 13 2" xfId="18748"/>
    <cellStyle name="Normal 6 2 13 3" xfId="18749"/>
    <cellStyle name="Normal 6 2 14" xfId="18750"/>
    <cellStyle name="Normal 6 2 14 2" xfId="18751"/>
    <cellStyle name="Normal 6 2 14 3" xfId="18752"/>
    <cellStyle name="Normal 6 2 15" xfId="18753"/>
    <cellStyle name="Normal 6 2 15 2" xfId="18754"/>
    <cellStyle name="Normal 6 2 15 3" xfId="18755"/>
    <cellStyle name="Normal 6 2 16" xfId="18756"/>
    <cellStyle name="Normal 6 2 16 2" xfId="18757"/>
    <cellStyle name="Normal 6 2 16 3" xfId="18758"/>
    <cellStyle name="Normal 6 2 17" xfId="18759"/>
    <cellStyle name="Normal 6 2 17 2" xfId="18760"/>
    <cellStyle name="Normal 6 2 17 3" xfId="18761"/>
    <cellStyle name="Normal 6 2 18" xfId="18762"/>
    <cellStyle name="Normal 6 2 18 2" xfId="18763"/>
    <cellStyle name="Normal 6 2 18 3" xfId="18764"/>
    <cellStyle name="Normal 6 2 19" xfId="18765"/>
    <cellStyle name="Normal 6 2 19 2" xfId="18766"/>
    <cellStyle name="Normal 6 2 19 3" xfId="18767"/>
    <cellStyle name="Normal 6 2 2" xfId="308"/>
    <cellStyle name="Normal 6 2 2 2" xfId="309"/>
    <cellStyle name="Normal 6 2 2 2 2" xfId="310"/>
    <cellStyle name="Normal 6 2 2 2 3" xfId="18769"/>
    <cellStyle name="Normal 6 2 2 3" xfId="311"/>
    <cellStyle name="Normal 6 2 2 3 2" xfId="18770"/>
    <cellStyle name="Normal 6 2 2 4" xfId="312"/>
    <cellStyle name="Normal 6 2 2 5" xfId="313"/>
    <cellStyle name="Normal 6 2 2 6" xfId="314"/>
    <cellStyle name="Normal 6 2 2 6 10" xfId="14630"/>
    <cellStyle name="Normal 6 2 2 6 11" xfId="14631"/>
    <cellStyle name="Normal 6 2 2 6 2" xfId="14632"/>
    <cellStyle name="Normal 6 2 2 6 2 2" xfId="14633"/>
    <cellStyle name="Normal 6 2 2 6 2 3" xfId="14634"/>
    <cellStyle name="Normal 6 2 2 6 2 4" xfId="14635"/>
    <cellStyle name="Normal 6 2 2 6 2 5" xfId="14636"/>
    <cellStyle name="Normal 6 2 2 6 2 6" xfId="15447"/>
    <cellStyle name="Normal 6 2 2 6 2 7" xfId="15448"/>
    <cellStyle name="Normal 6 2 2 6 2 8" xfId="15449"/>
    <cellStyle name="Normal 6 2 2 6 3" xfId="14637"/>
    <cellStyle name="Normal 6 2 2 6 4" xfId="14638"/>
    <cellStyle name="Normal 6 2 2 6 5" xfId="14639"/>
    <cellStyle name="Normal 6 2 2 6 6" xfId="14640"/>
    <cellStyle name="Normal 6 2 2 6 7" xfId="14641"/>
    <cellStyle name="Normal 6 2 2 6 8" xfId="14642"/>
    <cellStyle name="Normal 6 2 2 6 9" xfId="14643"/>
    <cellStyle name="Normal 6 2 2 7" xfId="18768"/>
    <cellStyle name="Normal 6 2 2 8" xfId="42981"/>
    <cellStyle name="Normal 6 2 20" xfId="18771"/>
    <cellStyle name="Normal 6 2 20 2" xfId="18772"/>
    <cellStyle name="Normal 6 2 20 3" xfId="18773"/>
    <cellStyle name="Normal 6 2 21" xfId="18774"/>
    <cellStyle name="Normal 6 2 21 2" xfId="18775"/>
    <cellStyle name="Normal 6 2 21 3" xfId="18776"/>
    <cellStyle name="Normal 6 2 22" xfId="18777"/>
    <cellStyle name="Normal 6 2 22 2" xfId="18778"/>
    <cellStyle name="Normal 6 2 22 3" xfId="18779"/>
    <cellStyle name="Normal 6 2 23" xfId="18780"/>
    <cellStyle name="Normal 6 2 23 2" xfId="18781"/>
    <cellStyle name="Normal 6 2 23 3" xfId="18782"/>
    <cellStyle name="Normal 6 2 24" xfId="18783"/>
    <cellStyle name="Normal 6 2 24 2" xfId="18784"/>
    <cellStyle name="Normal 6 2 24 3" xfId="18785"/>
    <cellStyle name="Normal 6 2 25" xfId="18786"/>
    <cellStyle name="Normal 6 2 25 2" xfId="18787"/>
    <cellStyle name="Normal 6 2 25 3" xfId="18788"/>
    <cellStyle name="Normal 6 2 26" xfId="18789"/>
    <cellStyle name="Normal 6 2 26 2" xfId="18790"/>
    <cellStyle name="Normal 6 2 26 3" xfId="18791"/>
    <cellStyle name="Normal 6 2 27" xfId="18792"/>
    <cellStyle name="Normal 6 2 27 2" xfId="18793"/>
    <cellStyle name="Normal 6 2 27 3" xfId="18794"/>
    <cellStyle name="Normal 6 2 28" xfId="18795"/>
    <cellStyle name="Normal 6 2 28 2" xfId="18796"/>
    <cellStyle name="Normal 6 2 28 3" xfId="18797"/>
    <cellStyle name="Normal 6 2 29" xfId="18798"/>
    <cellStyle name="Normal 6 2 29 2" xfId="18799"/>
    <cellStyle name="Normal 6 2 29 3" xfId="18800"/>
    <cellStyle name="Normal 6 2 3" xfId="2654"/>
    <cellStyle name="Normal 6 2 3 2" xfId="18802"/>
    <cellStyle name="Normal 6 2 3 3" xfId="18803"/>
    <cellStyle name="Normal 6 2 3 4" xfId="18801"/>
    <cellStyle name="Normal 6 2 30" xfId="18804"/>
    <cellStyle name="Normal 6 2 30 2" xfId="18805"/>
    <cellStyle name="Normal 6 2 30 3" xfId="18806"/>
    <cellStyle name="Normal 6 2 31" xfId="18807"/>
    <cellStyle name="Normal 6 2 31 2" xfId="18808"/>
    <cellStyle name="Normal 6 2 31 3" xfId="18809"/>
    <cellStyle name="Normal 6 2 32" xfId="18810"/>
    <cellStyle name="Normal 6 2 32 2" xfId="18811"/>
    <cellStyle name="Normal 6 2 32 3" xfId="18812"/>
    <cellStyle name="Normal 6 2 33" xfId="18813"/>
    <cellStyle name="Normal 6 2 33 2" xfId="18814"/>
    <cellStyle name="Normal 6 2 33 3" xfId="18815"/>
    <cellStyle name="Normal 6 2 34" xfId="18816"/>
    <cellStyle name="Normal 6 2 34 2" xfId="18817"/>
    <cellStyle name="Normal 6 2 34 3" xfId="18818"/>
    <cellStyle name="Normal 6 2 35" xfId="18819"/>
    <cellStyle name="Normal 6 2 36" xfId="18820"/>
    <cellStyle name="Normal 6 2 37" xfId="39660"/>
    <cellStyle name="Normal 6 2 4" xfId="15227"/>
    <cellStyle name="Normal 6 2 4 2" xfId="18822"/>
    <cellStyle name="Normal 6 2 4 3" xfId="18823"/>
    <cellStyle name="Normal 6 2 4 4" xfId="18821"/>
    <cellStyle name="Normal 6 2 5" xfId="18824"/>
    <cellStyle name="Normal 6 2 5 2" xfId="18825"/>
    <cellStyle name="Normal 6 2 5 3" xfId="18826"/>
    <cellStyle name="Normal 6 2 6" xfId="18827"/>
    <cellStyle name="Normal 6 2 6 2" xfId="18828"/>
    <cellStyle name="Normal 6 2 6 3" xfId="18829"/>
    <cellStyle name="Normal 6 2 7" xfId="18830"/>
    <cellStyle name="Normal 6 2 7 2" xfId="18831"/>
    <cellStyle name="Normal 6 2 7 3" xfId="18832"/>
    <cellStyle name="Normal 6 2 8" xfId="18833"/>
    <cellStyle name="Normal 6 2 8 2" xfId="18834"/>
    <cellStyle name="Normal 6 2 8 3" xfId="18835"/>
    <cellStyle name="Normal 6 2 9" xfId="18836"/>
    <cellStyle name="Normal 6 2 9 2" xfId="18837"/>
    <cellStyle name="Normal 6 2 9 3" xfId="18838"/>
    <cellStyle name="Normal 6 20" xfId="18839"/>
    <cellStyle name="Normal 6 20 2" xfId="18840"/>
    <cellStyle name="Normal 6 20 3" xfId="18841"/>
    <cellStyle name="Normal 6 21" xfId="18842"/>
    <cellStyle name="Normal 6 21 2" xfId="18843"/>
    <cellStyle name="Normal 6 21 3" xfId="18844"/>
    <cellStyle name="Normal 6 22" xfId="18845"/>
    <cellStyle name="Normal 6 22 2" xfId="18846"/>
    <cellStyle name="Normal 6 22 3" xfId="18847"/>
    <cellStyle name="Normal 6 23" xfId="18848"/>
    <cellStyle name="Normal 6 23 2" xfId="18849"/>
    <cellStyle name="Normal 6 23 3" xfId="18850"/>
    <cellStyle name="Normal 6 24" xfId="18851"/>
    <cellStyle name="Normal 6 24 2" xfId="18852"/>
    <cellStyle name="Normal 6 24 3" xfId="18853"/>
    <cellStyle name="Normal 6 25" xfId="18854"/>
    <cellStyle name="Normal 6 25 2" xfId="18855"/>
    <cellStyle name="Normal 6 25 3" xfId="18856"/>
    <cellStyle name="Normal 6 26" xfId="18857"/>
    <cellStyle name="Normal 6 26 2" xfId="18858"/>
    <cellStyle name="Normal 6 26 3" xfId="18859"/>
    <cellStyle name="Normal 6 27" xfId="18860"/>
    <cellStyle name="Normal 6 27 2" xfId="18861"/>
    <cellStyle name="Normal 6 27 3" xfId="18862"/>
    <cellStyle name="Normal 6 28" xfId="18863"/>
    <cellStyle name="Normal 6 28 2" xfId="18864"/>
    <cellStyle name="Normal 6 28 3" xfId="18865"/>
    <cellStyle name="Normal 6 29" xfId="18866"/>
    <cellStyle name="Normal 6 29 2" xfId="18867"/>
    <cellStyle name="Normal 6 29 3" xfId="18868"/>
    <cellStyle name="Normal 6 3" xfId="1116"/>
    <cellStyle name="Normal 6 3 10" xfId="18870"/>
    <cellStyle name="Normal 6 3 10 2" xfId="18871"/>
    <cellStyle name="Normal 6 3 10 3" xfId="18872"/>
    <cellStyle name="Normal 6 3 11" xfId="18873"/>
    <cellStyle name="Normal 6 3 11 2" xfId="18874"/>
    <cellStyle name="Normal 6 3 11 3" xfId="18875"/>
    <cellStyle name="Normal 6 3 12" xfId="18876"/>
    <cellStyle name="Normal 6 3 12 2" xfId="18877"/>
    <cellStyle name="Normal 6 3 12 3" xfId="18878"/>
    <cellStyle name="Normal 6 3 13" xfId="18879"/>
    <cellStyle name="Normal 6 3 13 2" xfId="18880"/>
    <cellStyle name="Normal 6 3 13 3" xfId="18881"/>
    <cellStyle name="Normal 6 3 14" xfId="18882"/>
    <cellStyle name="Normal 6 3 14 2" xfId="18883"/>
    <cellStyle name="Normal 6 3 14 3" xfId="18884"/>
    <cellStyle name="Normal 6 3 15" xfId="18885"/>
    <cellStyle name="Normal 6 3 15 2" xfId="18886"/>
    <cellStyle name="Normal 6 3 15 3" xfId="18887"/>
    <cellStyle name="Normal 6 3 16" xfId="18888"/>
    <cellStyle name="Normal 6 3 16 2" xfId="18889"/>
    <cellStyle name="Normal 6 3 16 3" xfId="18890"/>
    <cellStyle name="Normal 6 3 17" xfId="18891"/>
    <cellStyle name="Normal 6 3 17 2" xfId="18892"/>
    <cellStyle name="Normal 6 3 17 3" xfId="18893"/>
    <cellStyle name="Normal 6 3 18" xfId="18894"/>
    <cellStyle name="Normal 6 3 18 2" xfId="18895"/>
    <cellStyle name="Normal 6 3 18 3" xfId="18896"/>
    <cellStyle name="Normal 6 3 19" xfId="18897"/>
    <cellStyle name="Normal 6 3 19 2" xfId="18898"/>
    <cellStyle name="Normal 6 3 19 3" xfId="18899"/>
    <cellStyle name="Normal 6 3 2" xfId="7044"/>
    <cellStyle name="Normal 6 3 2 2" xfId="18901"/>
    <cellStyle name="Normal 6 3 2 3" xfId="18902"/>
    <cellStyle name="Normal 6 3 2 4" xfId="18900"/>
    <cellStyle name="Normal 6 3 20" xfId="18903"/>
    <cellStyle name="Normal 6 3 20 2" xfId="18904"/>
    <cellStyle name="Normal 6 3 20 3" xfId="18905"/>
    <cellStyle name="Normal 6 3 21" xfId="18906"/>
    <cellStyle name="Normal 6 3 21 2" xfId="18907"/>
    <cellStyle name="Normal 6 3 21 3" xfId="18908"/>
    <cellStyle name="Normal 6 3 22" xfId="18909"/>
    <cellStyle name="Normal 6 3 22 2" xfId="18910"/>
    <cellStyle name="Normal 6 3 22 3" xfId="18911"/>
    <cellStyle name="Normal 6 3 23" xfId="18912"/>
    <cellStyle name="Normal 6 3 23 2" xfId="18913"/>
    <cellStyle name="Normal 6 3 23 3" xfId="18914"/>
    <cellStyle name="Normal 6 3 24" xfId="18915"/>
    <cellStyle name="Normal 6 3 24 2" xfId="18916"/>
    <cellStyle name="Normal 6 3 24 3" xfId="18917"/>
    <cellStyle name="Normal 6 3 25" xfId="18918"/>
    <cellStyle name="Normal 6 3 25 2" xfId="18919"/>
    <cellStyle name="Normal 6 3 25 3" xfId="18920"/>
    <cellStyle name="Normal 6 3 26" xfId="18921"/>
    <cellStyle name="Normal 6 3 26 2" xfId="18922"/>
    <cellStyle name="Normal 6 3 26 3" xfId="18923"/>
    <cellStyle name="Normal 6 3 27" xfId="18924"/>
    <cellStyle name="Normal 6 3 27 2" xfId="18925"/>
    <cellStyle name="Normal 6 3 27 3" xfId="18926"/>
    <cellStyle name="Normal 6 3 28" xfId="18927"/>
    <cellStyle name="Normal 6 3 28 2" xfId="18928"/>
    <cellStyle name="Normal 6 3 28 3" xfId="18929"/>
    <cellStyle name="Normal 6 3 29" xfId="18930"/>
    <cellStyle name="Normal 6 3 29 2" xfId="18931"/>
    <cellStyle name="Normal 6 3 29 3" xfId="18932"/>
    <cellStyle name="Normal 6 3 3" xfId="15228"/>
    <cellStyle name="Normal 6 3 3 2" xfId="18934"/>
    <cellStyle name="Normal 6 3 3 3" xfId="18935"/>
    <cellStyle name="Normal 6 3 3 4" xfId="18933"/>
    <cellStyle name="Normal 6 3 30" xfId="18936"/>
    <cellStyle name="Normal 6 3 30 2" xfId="18937"/>
    <cellStyle name="Normal 6 3 30 3" xfId="18938"/>
    <cellStyle name="Normal 6 3 31" xfId="18939"/>
    <cellStyle name="Normal 6 3 31 2" xfId="18940"/>
    <cellStyle name="Normal 6 3 31 3" xfId="18941"/>
    <cellStyle name="Normal 6 3 32" xfId="18942"/>
    <cellStyle name="Normal 6 3 32 2" xfId="18943"/>
    <cellStyle name="Normal 6 3 32 3" xfId="18944"/>
    <cellStyle name="Normal 6 3 33" xfId="18945"/>
    <cellStyle name="Normal 6 3 33 2" xfId="18946"/>
    <cellStyle name="Normal 6 3 33 3" xfId="18947"/>
    <cellStyle name="Normal 6 3 34" xfId="18948"/>
    <cellStyle name="Normal 6 3 34 2" xfId="18949"/>
    <cellStyle name="Normal 6 3 34 3" xfId="18950"/>
    <cellStyle name="Normal 6 3 35" xfId="18951"/>
    <cellStyle name="Normal 6 3 36" xfId="18952"/>
    <cellStyle name="Normal 6 3 4" xfId="15450"/>
    <cellStyle name="Normal 6 3 4 2" xfId="18954"/>
    <cellStyle name="Normal 6 3 4 3" xfId="18955"/>
    <cellStyle name="Normal 6 3 4 4" xfId="18953"/>
    <cellStyle name="Normal 6 3 5" xfId="18956"/>
    <cellStyle name="Normal 6 3 5 2" xfId="18957"/>
    <cellStyle name="Normal 6 3 5 3" xfId="18958"/>
    <cellStyle name="Normal 6 3 6" xfId="18959"/>
    <cellStyle name="Normal 6 3 6 2" xfId="18960"/>
    <cellStyle name="Normal 6 3 6 3" xfId="18961"/>
    <cellStyle name="Normal 6 3 7" xfId="18962"/>
    <cellStyle name="Normal 6 3 7 2" xfId="18963"/>
    <cellStyle name="Normal 6 3 7 3" xfId="18964"/>
    <cellStyle name="Normal 6 3 8" xfId="18965"/>
    <cellStyle name="Normal 6 3 8 2" xfId="18966"/>
    <cellStyle name="Normal 6 3 8 3" xfId="18967"/>
    <cellStyle name="Normal 6 3 9" xfId="18968"/>
    <cellStyle name="Normal 6 3 9 2" xfId="18969"/>
    <cellStyle name="Normal 6 3 9 3" xfId="18970"/>
    <cellStyle name="Normal 6 30" xfId="18971"/>
    <cellStyle name="Normal 6 30 2" xfId="18972"/>
    <cellStyle name="Normal 6 30 3" xfId="18973"/>
    <cellStyle name="Normal 6 31" xfId="18974"/>
    <cellStyle name="Normal 6 31 2" xfId="18975"/>
    <cellStyle name="Normal 6 31 3" xfId="18976"/>
    <cellStyle name="Normal 6 32" xfId="18977"/>
    <cellStyle name="Normal 6 32 2" xfId="18978"/>
    <cellStyle name="Normal 6 32 3" xfId="18979"/>
    <cellStyle name="Normal 6 33" xfId="18980"/>
    <cellStyle name="Normal 6 33 2" xfId="18981"/>
    <cellStyle name="Normal 6 33 3" xfId="18982"/>
    <cellStyle name="Normal 6 34" xfId="18983"/>
    <cellStyle name="Normal 6 34 2" xfId="18984"/>
    <cellStyle name="Normal 6 34 3" xfId="18985"/>
    <cellStyle name="Normal 6 35" xfId="18986"/>
    <cellStyle name="Normal 6 35 2" xfId="18987"/>
    <cellStyle name="Normal 6 35 3" xfId="18988"/>
    <cellStyle name="Normal 6 36" xfId="18989"/>
    <cellStyle name="Normal 6 36 2" xfId="18990"/>
    <cellStyle name="Normal 6 36 3" xfId="18991"/>
    <cellStyle name="Normal 6 37" xfId="18992"/>
    <cellStyle name="Normal 6 37 2" xfId="18993"/>
    <cellStyle name="Normal 6 37 3" xfId="18994"/>
    <cellStyle name="Normal 6 38" xfId="18995"/>
    <cellStyle name="Normal 6 38 2" xfId="18996"/>
    <cellStyle name="Normal 6 38 3" xfId="18997"/>
    <cellStyle name="Normal 6 39" xfId="18998"/>
    <cellStyle name="Normal 6 39 2" xfId="18999"/>
    <cellStyle name="Normal 6 39 3" xfId="19000"/>
    <cellStyle name="Normal 6 4" xfId="6843"/>
    <cellStyle name="Normal 6 4 10" xfId="19002"/>
    <cellStyle name="Normal 6 4 10 2" xfId="19003"/>
    <cellStyle name="Normal 6 4 10 3" xfId="19004"/>
    <cellStyle name="Normal 6 4 11" xfId="19005"/>
    <cellStyle name="Normal 6 4 11 2" xfId="19006"/>
    <cellStyle name="Normal 6 4 11 3" xfId="19007"/>
    <cellStyle name="Normal 6 4 12" xfId="19008"/>
    <cellStyle name="Normal 6 4 12 2" xfId="19009"/>
    <cellStyle name="Normal 6 4 12 3" xfId="19010"/>
    <cellStyle name="Normal 6 4 13" xfId="19011"/>
    <cellStyle name="Normal 6 4 13 2" xfId="19012"/>
    <cellStyle name="Normal 6 4 13 3" xfId="19013"/>
    <cellStyle name="Normal 6 4 14" xfId="19014"/>
    <cellStyle name="Normal 6 4 14 2" xfId="19015"/>
    <cellStyle name="Normal 6 4 14 3" xfId="19016"/>
    <cellStyle name="Normal 6 4 15" xfId="19017"/>
    <cellStyle name="Normal 6 4 15 2" xfId="19018"/>
    <cellStyle name="Normal 6 4 15 3" xfId="19019"/>
    <cellStyle name="Normal 6 4 16" xfId="19020"/>
    <cellStyle name="Normal 6 4 16 2" xfId="19021"/>
    <cellStyle name="Normal 6 4 16 3" xfId="19022"/>
    <cellStyle name="Normal 6 4 17" xfId="19023"/>
    <cellStyle name="Normal 6 4 17 2" xfId="19024"/>
    <cellStyle name="Normal 6 4 17 3" xfId="19025"/>
    <cellStyle name="Normal 6 4 18" xfId="19026"/>
    <cellStyle name="Normal 6 4 18 2" xfId="19027"/>
    <cellStyle name="Normal 6 4 18 3" xfId="19028"/>
    <cellStyle name="Normal 6 4 19" xfId="19029"/>
    <cellStyle name="Normal 6 4 19 2" xfId="19030"/>
    <cellStyle name="Normal 6 4 19 3" xfId="19031"/>
    <cellStyle name="Normal 6 4 2" xfId="15230"/>
    <cellStyle name="Normal 6 4 2 2" xfId="19033"/>
    <cellStyle name="Normal 6 4 2 3" xfId="19034"/>
    <cellStyle name="Normal 6 4 20" xfId="19035"/>
    <cellStyle name="Normal 6 4 20 2" xfId="19036"/>
    <cellStyle name="Normal 6 4 20 3" xfId="19037"/>
    <cellStyle name="Normal 6 4 21" xfId="19038"/>
    <cellStyle name="Normal 6 4 21 2" xfId="19039"/>
    <cellStyle name="Normal 6 4 21 3" xfId="19040"/>
    <cellStyle name="Normal 6 4 22" xfId="19041"/>
    <cellStyle name="Normal 6 4 22 2" xfId="19042"/>
    <cellStyle name="Normal 6 4 22 3" xfId="19043"/>
    <cellStyle name="Normal 6 4 23" xfId="19044"/>
    <cellStyle name="Normal 6 4 23 2" xfId="19045"/>
    <cellStyle name="Normal 6 4 23 3" xfId="19046"/>
    <cellStyle name="Normal 6 4 24" xfId="19047"/>
    <cellStyle name="Normal 6 4 24 2" xfId="19048"/>
    <cellStyle name="Normal 6 4 24 3" xfId="19049"/>
    <cellStyle name="Normal 6 4 25" xfId="19050"/>
    <cellStyle name="Normal 6 4 25 2" xfId="19051"/>
    <cellStyle name="Normal 6 4 25 3" xfId="19052"/>
    <cellStyle name="Normal 6 4 26" xfId="19053"/>
    <cellStyle name="Normal 6 4 26 2" xfId="19054"/>
    <cellStyle name="Normal 6 4 26 3" xfId="19055"/>
    <cellStyle name="Normal 6 4 27" xfId="19056"/>
    <cellStyle name="Normal 6 4 27 2" xfId="19057"/>
    <cellStyle name="Normal 6 4 27 3" xfId="19058"/>
    <cellStyle name="Normal 6 4 28" xfId="19059"/>
    <cellStyle name="Normal 6 4 28 2" xfId="19060"/>
    <cellStyle name="Normal 6 4 28 3" xfId="19061"/>
    <cellStyle name="Normal 6 4 29" xfId="19062"/>
    <cellStyle name="Normal 6 4 29 2" xfId="19063"/>
    <cellStyle name="Normal 6 4 29 3" xfId="19064"/>
    <cellStyle name="Normal 6 4 3" xfId="15229"/>
    <cellStyle name="Normal 6 4 3 2" xfId="19066"/>
    <cellStyle name="Normal 6 4 3 3" xfId="19067"/>
    <cellStyle name="Normal 6 4 3 4" xfId="19065"/>
    <cellStyle name="Normal 6 4 30" xfId="19068"/>
    <cellStyle name="Normal 6 4 30 2" xfId="19069"/>
    <cellStyle name="Normal 6 4 30 3" xfId="19070"/>
    <cellStyle name="Normal 6 4 31" xfId="19071"/>
    <cellStyle name="Normal 6 4 31 2" xfId="19072"/>
    <cellStyle name="Normal 6 4 31 3" xfId="19073"/>
    <cellStyle name="Normal 6 4 32" xfId="19074"/>
    <cellStyle name="Normal 6 4 32 2" xfId="19075"/>
    <cellStyle name="Normal 6 4 32 3" xfId="19076"/>
    <cellStyle name="Normal 6 4 33" xfId="19077"/>
    <cellStyle name="Normal 6 4 33 2" xfId="19078"/>
    <cellStyle name="Normal 6 4 33 3" xfId="19079"/>
    <cellStyle name="Normal 6 4 34" xfId="19080"/>
    <cellStyle name="Normal 6 4 34 2" xfId="19081"/>
    <cellStyle name="Normal 6 4 34 3" xfId="19082"/>
    <cellStyle name="Normal 6 4 35" xfId="19083"/>
    <cellStyle name="Normal 6 4 36" xfId="19084"/>
    <cellStyle name="Normal 6 4 4" xfId="19085"/>
    <cellStyle name="Normal 6 4 4 2" xfId="19086"/>
    <cellStyle name="Normal 6 4 4 3" xfId="19087"/>
    <cellStyle name="Normal 6 4 5" xfId="19088"/>
    <cellStyle name="Normal 6 4 5 2" xfId="19089"/>
    <cellStyle name="Normal 6 4 5 3" xfId="19090"/>
    <cellStyle name="Normal 6 4 6" xfId="19091"/>
    <cellStyle name="Normal 6 4 6 2" xfId="19092"/>
    <cellStyle name="Normal 6 4 6 3" xfId="19093"/>
    <cellStyle name="Normal 6 4 7" xfId="19094"/>
    <cellStyle name="Normal 6 4 7 2" xfId="19095"/>
    <cellStyle name="Normal 6 4 7 3" xfId="19096"/>
    <cellStyle name="Normal 6 4 8" xfId="19097"/>
    <cellStyle name="Normal 6 4 8 2" xfId="19098"/>
    <cellStyle name="Normal 6 4 8 3" xfId="19099"/>
    <cellStyle name="Normal 6 4 9" xfId="19100"/>
    <cellStyle name="Normal 6 4 9 2" xfId="19101"/>
    <cellStyle name="Normal 6 4 9 3" xfId="19102"/>
    <cellStyle name="Normal 6 40" xfId="19103"/>
    <cellStyle name="Normal 6 41" xfId="19104"/>
    <cellStyle name="Normal 6 5" xfId="6959"/>
    <cellStyle name="Normal 6 5 10" xfId="19106"/>
    <cellStyle name="Normal 6 5 10 2" xfId="19107"/>
    <cellStyle name="Normal 6 5 10 3" xfId="19108"/>
    <cellStyle name="Normal 6 5 11" xfId="19109"/>
    <cellStyle name="Normal 6 5 11 2" xfId="19110"/>
    <cellStyle name="Normal 6 5 11 3" xfId="19111"/>
    <cellStyle name="Normal 6 5 12" xfId="19112"/>
    <cellStyle name="Normal 6 5 12 2" xfId="19113"/>
    <cellStyle name="Normal 6 5 12 3" xfId="19114"/>
    <cellStyle name="Normal 6 5 13" xfId="19115"/>
    <cellStyle name="Normal 6 5 13 2" xfId="19116"/>
    <cellStyle name="Normal 6 5 13 3" xfId="19117"/>
    <cellStyle name="Normal 6 5 14" xfId="19118"/>
    <cellStyle name="Normal 6 5 14 2" xfId="19119"/>
    <cellStyle name="Normal 6 5 14 3" xfId="19120"/>
    <cellStyle name="Normal 6 5 15" xfId="19121"/>
    <cellStyle name="Normal 6 5 15 2" xfId="19122"/>
    <cellStyle name="Normal 6 5 15 3" xfId="19123"/>
    <cellStyle name="Normal 6 5 16" xfId="19124"/>
    <cellStyle name="Normal 6 5 16 2" xfId="19125"/>
    <cellStyle name="Normal 6 5 16 3" xfId="19126"/>
    <cellStyle name="Normal 6 5 17" xfId="19127"/>
    <cellStyle name="Normal 6 5 17 2" xfId="19128"/>
    <cellStyle name="Normal 6 5 17 3" xfId="19129"/>
    <cellStyle name="Normal 6 5 18" xfId="19130"/>
    <cellStyle name="Normal 6 5 18 2" xfId="19131"/>
    <cellStyle name="Normal 6 5 18 3" xfId="19132"/>
    <cellStyle name="Normal 6 5 19" xfId="19133"/>
    <cellStyle name="Normal 6 5 19 2" xfId="19134"/>
    <cellStyle name="Normal 6 5 19 3" xfId="19135"/>
    <cellStyle name="Normal 6 5 2" xfId="15231"/>
    <cellStyle name="Normal 6 5 2 2" xfId="19137"/>
    <cellStyle name="Normal 6 5 2 3" xfId="19138"/>
    <cellStyle name="Normal 6 5 2 4" xfId="19136"/>
    <cellStyle name="Normal 6 5 20" xfId="19139"/>
    <cellStyle name="Normal 6 5 20 2" xfId="19140"/>
    <cellStyle name="Normal 6 5 20 3" xfId="19141"/>
    <cellStyle name="Normal 6 5 21" xfId="19142"/>
    <cellStyle name="Normal 6 5 21 2" xfId="19143"/>
    <cellStyle name="Normal 6 5 21 3" xfId="19144"/>
    <cellStyle name="Normal 6 5 22" xfId="19145"/>
    <cellStyle name="Normal 6 5 22 2" xfId="19146"/>
    <cellStyle name="Normal 6 5 22 3" xfId="19147"/>
    <cellStyle name="Normal 6 5 23" xfId="19148"/>
    <cellStyle name="Normal 6 5 23 2" xfId="19149"/>
    <cellStyle name="Normal 6 5 23 3" xfId="19150"/>
    <cellStyle name="Normal 6 5 24" xfId="19151"/>
    <cellStyle name="Normal 6 5 24 2" xfId="19152"/>
    <cellStyle name="Normal 6 5 24 3" xfId="19153"/>
    <cellStyle name="Normal 6 5 25" xfId="19154"/>
    <cellStyle name="Normal 6 5 25 2" xfId="19155"/>
    <cellStyle name="Normal 6 5 25 3" xfId="19156"/>
    <cellStyle name="Normal 6 5 26" xfId="19157"/>
    <cellStyle name="Normal 6 5 26 2" xfId="19158"/>
    <cellStyle name="Normal 6 5 26 3" xfId="19159"/>
    <cellStyle name="Normal 6 5 27" xfId="19160"/>
    <cellStyle name="Normal 6 5 27 2" xfId="19161"/>
    <cellStyle name="Normal 6 5 27 3" xfId="19162"/>
    <cellStyle name="Normal 6 5 28" xfId="19163"/>
    <cellStyle name="Normal 6 5 28 2" xfId="19164"/>
    <cellStyle name="Normal 6 5 28 3" xfId="19165"/>
    <cellStyle name="Normal 6 5 29" xfId="19166"/>
    <cellStyle name="Normal 6 5 29 2" xfId="19167"/>
    <cellStyle name="Normal 6 5 29 3" xfId="19168"/>
    <cellStyle name="Normal 6 5 3" xfId="19169"/>
    <cellStyle name="Normal 6 5 3 2" xfId="19170"/>
    <cellStyle name="Normal 6 5 3 3" xfId="19171"/>
    <cellStyle name="Normal 6 5 30" xfId="19172"/>
    <cellStyle name="Normal 6 5 30 2" xfId="19173"/>
    <cellStyle name="Normal 6 5 30 3" xfId="19174"/>
    <cellStyle name="Normal 6 5 31" xfId="19175"/>
    <cellStyle name="Normal 6 5 31 2" xfId="19176"/>
    <cellStyle name="Normal 6 5 31 3" xfId="19177"/>
    <cellStyle name="Normal 6 5 32" xfId="19178"/>
    <cellStyle name="Normal 6 5 32 2" xfId="19179"/>
    <cellStyle name="Normal 6 5 32 3" xfId="19180"/>
    <cellStyle name="Normal 6 5 33" xfId="19181"/>
    <cellStyle name="Normal 6 5 33 2" xfId="19182"/>
    <cellStyle name="Normal 6 5 33 3" xfId="19183"/>
    <cellStyle name="Normal 6 5 34" xfId="19184"/>
    <cellStyle name="Normal 6 5 34 2" xfId="19185"/>
    <cellStyle name="Normal 6 5 34 3" xfId="19186"/>
    <cellStyle name="Normal 6 5 35" xfId="19187"/>
    <cellStyle name="Normal 6 5 36" xfId="19188"/>
    <cellStyle name="Normal 6 5 37" xfId="19105"/>
    <cellStyle name="Normal 6 5 38" xfId="39661"/>
    <cellStyle name="Normal 6 5 4" xfId="19189"/>
    <cellStyle name="Normal 6 5 4 2" xfId="19190"/>
    <cellStyle name="Normal 6 5 4 3" xfId="19191"/>
    <cellStyle name="Normal 6 5 5" xfId="19192"/>
    <cellStyle name="Normal 6 5 5 2" xfId="19193"/>
    <cellStyle name="Normal 6 5 5 3" xfId="19194"/>
    <cellStyle name="Normal 6 5 6" xfId="19195"/>
    <cellStyle name="Normal 6 5 6 2" xfId="19196"/>
    <cellStyle name="Normal 6 5 6 3" xfId="19197"/>
    <cellStyle name="Normal 6 5 7" xfId="19198"/>
    <cellStyle name="Normal 6 5 7 2" xfId="19199"/>
    <cellStyle name="Normal 6 5 7 3" xfId="19200"/>
    <cellStyle name="Normal 6 5 8" xfId="19201"/>
    <cellStyle name="Normal 6 5 8 2" xfId="19202"/>
    <cellStyle name="Normal 6 5 8 3" xfId="19203"/>
    <cellStyle name="Normal 6 5 9" xfId="19204"/>
    <cellStyle name="Normal 6 5 9 2" xfId="19205"/>
    <cellStyle name="Normal 6 5 9 3" xfId="19206"/>
    <cellStyle name="Normal 6 6" xfId="7526"/>
    <cellStyle name="Normal 6 6 10" xfId="19208"/>
    <cellStyle name="Normal 6 6 10 2" xfId="19209"/>
    <cellStyle name="Normal 6 6 10 3" xfId="19210"/>
    <cellStyle name="Normal 6 6 11" xfId="19211"/>
    <cellStyle name="Normal 6 6 11 2" xfId="19212"/>
    <cellStyle name="Normal 6 6 11 3" xfId="19213"/>
    <cellStyle name="Normal 6 6 12" xfId="19214"/>
    <cellStyle name="Normal 6 6 12 2" xfId="19215"/>
    <cellStyle name="Normal 6 6 12 3" xfId="19216"/>
    <cellStyle name="Normal 6 6 13" xfId="19217"/>
    <cellStyle name="Normal 6 6 13 2" xfId="19218"/>
    <cellStyle name="Normal 6 6 13 3" xfId="19219"/>
    <cellStyle name="Normal 6 6 14" xfId="19220"/>
    <cellStyle name="Normal 6 6 14 2" xfId="19221"/>
    <cellStyle name="Normal 6 6 14 3" xfId="19222"/>
    <cellStyle name="Normal 6 6 15" xfId="19223"/>
    <cellStyle name="Normal 6 6 15 2" xfId="19224"/>
    <cellStyle name="Normal 6 6 15 3" xfId="19225"/>
    <cellStyle name="Normal 6 6 16" xfId="19226"/>
    <cellStyle name="Normal 6 6 16 2" xfId="19227"/>
    <cellStyle name="Normal 6 6 16 3" xfId="19228"/>
    <cellStyle name="Normal 6 6 17" xfId="19229"/>
    <cellStyle name="Normal 6 6 17 2" xfId="19230"/>
    <cellStyle name="Normal 6 6 17 3" xfId="19231"/>
    <cellStyle name="Normal 6 6 18" xfId="19232"/>
    <cellStyle name="Normal 6 6 18 2" xfId="19233"/>
    <cellStyle name="Normal 6 6 18 3" xfId="19234"/>
    <cellStyle name="Normal 6 6 19" xfId="19235"/>
    <cellStyle name="Normal 6 6 19 2" xfId="19236"/>
    <cellStyle name="Normal 6 6 19 3" xfId="19237"/>
    <cellStyle name="Normal 6 6 2" xfId="15232"/>
    <cellStyle name="Normal 6 6 2 2" xfId="19239"/>
    <cellStyle name="Normal 6 6 2 3" xfId="19240"/>
    <cellStyle name="Normal 6 6 2 4" xfId="19238"/>
    <cellStyle name="Normal 6 6 20" xfId="19241"/>
    <cellStyle name="Normal 6 6 20 2" xfId="19242"/>
    <cellStyle name="Normal 6 6 20 3" xfId="19243"/>
    <cellStyle name="Normal 6 6 21" xfId="19244"/>
    <cellStyle name="Normal 6 6 21 2" xfId="19245"/>
    <cellStyle name="Normal 6 6 21 3" xfId="19246"/>
    <cellStyle name="Normal 6 6 22" xfId="19247"/>
    <cellStyle name="Normal 6 6 22 2" xfId="19248"/>
    <cellStyle name="Normal 6 6 22 3" xfId="19249"/>
    <cellStyle name="Normal 6 6 23" xfId="19250"/>
    <cellStyle name="Normal 6 6 23 2" xfId="19251"/>
    <cellStyle name="Normal 6 6 23 3" xfId="19252"/>
    <cellStyle name="Normal 6 6 24" xfId="19253"/>
    <cellStyle name="Normal 6 6 24 2" xfId="19254"/>
    <cellStyle name="Normal 6 6 24 3" xfId="19255"/>
    <cellStyle name="Normal 6 6 25" xfId="19256"/>
    <cellStyle name="Normal 6 6 25 2" xfId="19257"/>
    <cellStyle name="Normal 6 6 25 3" xfId="19258"/>
    <cellStyle name="Normal 6 6 26" xfId="19259"/>
    <cellStyle name="Normal 6 6 26 2" xfId="19260"/>
    <cellStyle name="Normal 6 6 26 3" xfId="19261"/>
    <cellStyle name="Normal 6 6 27" xfId="19262"/>
    <cellStyle name="Normal 6 6 27 2" xfId="19263"/>
    <cellStyle name="Normal 6 6 27 3" xfId="19264"/>
    <cellStyle name="Normal 6 6 28" xfId="19265"/>
    <cellStyle name="Normal 6 6 28 2" xfId="19266"/>
    <cellStyle name="Normal 6 6 28 3" xfId="19267"/>
    <cellStyle name="Normal 6 6 29" xfId="19268"/>
    <cellStyle name="Normal 6 6 29 2" xfId="19269"/>
    <cellStyle name="Normal 6 6 29 3" xfId="19270"/>
    <cellStyle name="Normal 6 6 3" xfId="19271"/>
    <cellStyle name="Normal 6 6 3 2" xfId="19272"/>
    <cellStyle name="Normal 6 6 3 3" xfId="19273"/>
    <cellStyle name="Normal 6 6 30" xfId="19274"/>
    <cellStyle name="Normal 6 6 30 2" xfId="19275"/>
    <cellStyle name="Normal 6 6 30 3" xfId="19276"/>
    <cellStyle name="Normal 6 6 31" xfId="19277"/>
    <cellStyle name="Normal 6 6 31 2" xfId="19278"/>
    <cellStyle name="Normal 6 6 31 3" xfId="19279"/>
    <cellStyle name="Normal 6 6 32" xfId="19280"/>
    <cellStyle name="Normal 6 6 32 2" xfId="19281"/>
    <cellStyle name="Normal 6 6 32 3" xfId="19282"/>
    <cellStyle name="Normal 6 6 33" xfId="19283"/>
    <cellStyle name="Normal 6 6 33 2" xfId="19284"/>
    <cellStyle name="Normal 6 6 33 3" xfId="19285"/>
    <cellStyle name="Normal 6 6 34" xfId="19286"/>
    <cellStyle name="Normal 6 6 34 2" xfId="19287"/>
    <cellStyle name="Normal 6 6 34 3" xfId="19288"/>
    <cellStyle name="Normal 6 6 35" xfId="19289"/>
    <cellStyle name="Normal 6 6 36" xfId="19290"/>
    <cellStyle name="Normal 6 6 37" xfId="19207"/>
    <cellStyle name="Normal 6 6 38" xfId="39662"/>
    <cellStyle name="Normal 6 6 4" xfId="19291"/>
    <cellStyle name="Normal 6 6 4 2" xfId="19292"/>
    <cellStyle name="Normal 6 6 4 3" xfId="19293"/>
    <cellStyle name="Normal 6 6 5" xfId="19294"/>
    <cellStyle name="Normal 6 6 5 2" xfId="19295"/>
    <cellStyle name="Normal 6 6 5 3" xfId="19296"/>
    <cellStyle name="Normal 6 6 6" xfId="19297"/>
    <cellStyle name="Normal 6 6 6 2" xfId="19298"/>
    <cellStyle name="Normal 6 6 6 3" xfId="19299"/>
    <cellStyle name="Normal 6 6 7" xfId="19300"/>
    <cellStyle name="Normal 6 6 7 2" xfId="19301"/>
    <cellStyle name="Normal 6 6 7 3" xfId="19302"/>
    <cellStyle name="Normal 6 6 8" xfId="19303"/>
    <cellStyle name="Normal 6 6 8 2" xfId="19304"/>
    <cellStyle name="Normal 6 6 8 3" xfId="19305"/>
    <cellStyle name="Normal 6 6 9" xfId="19306"/>
    <cellStyle name="Normal 6 6 9 2" xfId="19307"/>
    <cellStyle name="Normal 6 6 9 3" xfId="19308"/>
    <cellStyle name="Normal 6 7" xfId="7232"/>
    <cellStyle name="Normal 6 7 2" xfId="19310"/>
    <cellStyle name="Normal 6 7 3" xfId="19311"/>
    <cellStyle name="Normal 6 7 4" xfId="19309"/>
    <cellStyle name="Normal 6 7 5" xfId="39663"/>
    <cellStyle name="Normal 6 8" xfId="7773"/>
    <cellStyle name="Normal 6 8 2" xfId="19313"/>
    <cellStyle name="Normal 6 8 3" xfId="19314"/>
    <cellStyle name="Normal 6 8 4" xfId="19312"/>
    <cellStyle name="Normal 6 8 5" xfId="39664"/>
    <cellStyle name="Normal 6 9" xfId="7573"/>
    <cellStyle name="Normal 6 9 2" xfId="19316"/>
    <cellStyle name="Normal 6 9 3" xfId="19317"/>
    <cellStyle name="Normal 6 9 4" xfId="19315"/>
    <cellStyle name="Normal 6_Sheet3" xfId="11817"/>
    <cellStyle name="Normal 60" xfId="9982"/>
    <cellStyle name="Normal 60 2" xfId="39666"/>
    <cellStyle name="Normal 60 3" xfId="39667"/>
    <cellStyle name="Normal 60 4" xfId="39665"/>
    <cellStyle name="Normal 61" xfId="9935"/>
    <cellStyle name="Normal 61 2" xfId="39669"/>
    <cellStyle name="Normal 61 3" xfId="39670"/>
    <cellStyle name="Normal 61 4" xfId="39668"/>
    <cellStyle name="Normal 62" xfId="9989"/>
    <cellStyle name="Normal 62 2" xfId="39672"/>
    <cellStyle name="Normal 62 3" xfId="39673"/>
    <cellStyle name="Normal 62 4" xfId="39671"/>
    <cellStyle name="Normal 63" xfId="9990"/>
    <cellStyle name="Normal 63 2" xfId="39674"/>
    <cellStyle name="Normal 63 3" xfId="39675"/>
    <cellStyle name="Normal 64" xfId="9992"/>
    <cellStyle name="Normal 64 2" xfId="39677"/>
    <cellStyle name="Normal 64 2 2" xfId="39678"/>
    <cellStyle name="Normal 64 3" xfId="39679"/>
    <cellStyle name="Normal 64 3 2" xfId="39680"/>
    <cellStyle name="Normal 64 4" xfId="39681"/>
    <cellStyle name="Normal 64 5" xfId="39676"/>
    <cellStyle name="Normal 65" xfId="9991"/>
    <cellStyle name="Normal 65 2" xfId="39683"/>
    <cellStyle name="Normal 65 3" xfId="39684"/>
    <cellStyle name="Normal 65 4" xfId="39682"/>
    <cellStyle name="Normal 66" xfId="10007"/>
    <cellStyle name="Normal 66 2" xfId="39686"/>
    <cellStyle name="Normal 66 3" xfId="39687"/>
    <cellStyle name="Normal 66 4" xfId="39685"/>
    <cellStyle name="Normal 67" xfId="10008"/>
    <cellStyle name="Normal 67 2" xfId="39689"/>
    <cellStyle name="Normal 67 3" xfId="39690"/>
    <cellStyle name="Normal 67 4" xfId="39688"/>
    <cellStyle name="Normal 68" xfId="10010"/>
    <cellStyle name="Normal 68 2" xfId="39692"/>
    <cellStyle name="Normal 68 3" xfId="39693"/>
    <cellStyle name="Normal 68 4" xfId="39691"/>
    <cellStyle name="Normal 69" xfId="10011"/>
    <cellStyle name="Normal 69 2" xfId="39695"/>
    <cellStyle name="Normal 69 3" xfId="39696"/>
    <cellStyle name="Normal 69 4" xfId="39694"/>
    <cellStyle name="Normal 7" xfId="77"/>
    <cellStyle name="Normal 7 10" xfId="7871"/>
    <cellStyle name="Normal 7 10 2" xfId="19320"/>
    <cellStyle name="Normal 7 10 3" xfId="19321"/>
    <cellStyle name="Normal 7 10 4" xfId="19319"/>
    <cellStyle name="Normal 7 11" xfId="7887"/>
    <cellStyle name="Normal 7 11 2" xfId="19323"/>
    <cellStyle name="Normal 7 11 3" xfId="19324"/>
    <cellStyle name="Normal 7 11 4" xfId="19322"/>
    <cellStyle name="Normal 7 12" xfId="7898"/>
    <cellStyle name="Normal 7 12 2" xfId="19326"/>
    <cellStyle name="Normal 7 12 3" xfId="19327"/>
    <cellStyle name="Normal 7 12 4" xfId="19325"/>
    <cellStyle name="Normal 7 13" xfId="9988"/>
    <cellStyle name="Normal 7 13 2" xfId="19329"/>
    <cellStyle name="Normal 7 13 3" xfId="19330"/>
    <cellStyle name="Normal 7 13 4" xfId="19328"/>
    <cellStyle name="Normal 7 14" xfId="12044"/>
    <cellStyle name="Normal 7 14 2" xfId="19332"/>
    <cellStyle name="Normal 7 14 3" xfId="19333"/>
    <cellStyle name="Normal 7 14 4" xfId="19331"/>
    <cellStyle name="Normal 7 15" xfId="14864"/>
    <cellStyle name="Normal 7 15 2" xfId="19335"/>
    <cellStyle name="Normal 7 15 3" xfId="19336"/>
    <cellStyle name="Normal 7 15 4" xfId="19334"/>
    <cellStyle name="Normal 7 16" xfId="19337"/>
    <cellStyle name="Normal 7 16 2" xfId="19338"/>
    <cellStyle name="Normal 7 16 3" xfId="19339"/>
    <cellStyle name="Normal 7 17" xfId="19340"/>
    <cellStyle name="Normal 7 17 2" xfId="19341"/>
    <cellStyle name="Normal 7 17 3" xfId="19342"/>
    <cellStyle name="Normal 7 18" xfId="19343"/>
    <cellStyle name="Normal 7 18 2" xfId="19344"/>
    <cellStyle name="Normal 7 18 3" xfId="19345"/>
    <cellStyle name="Normal 7 19" xfId="19346"/>
    <cellStyle name="Normal 7 19 2" xfId="19347"/>
    <cellStyle name="Normal 7 19 3" xfId="19348"/>
    <cellStyle name="Normal 7 2" xfId="315"/>
    <cellStyle name="Normal 7 2 10" xfId="19350"/>
    <cellStyle name="Normal 7 2 10 2" xfId="19351"/>
    <cellStyle name="Normal 7 2 10 3" xfId="19352"/>
    <cellStyle name="Normal 7 2 11" xfId="19353"/>
    <cellStyle name="Normal 7 2 11 2" xfId="19354"/>
    <cellStyle name="Normal 7 2 11 3" xfId="19355"/>
    <cellStyle name="Normal 7 2 12" xfId="19356"/>
    <cellStyle name="Normal 7 2 12 2" xfId="19357"/>
    <cellStyle name="Normal 7 2 12 3" xfId="19358"/>
    <cellStyle name="Normal 7 2 13" xfId="19359"/>
    <cellStyle name="Normal 7 2 13 2" xfId="19360"/>
    <cellStyle name="Normal 7 2 13 3" xfId="19361"/>
    <cellStyle name="Normal 7 2 14" xfId="19362"/>
    <cellStyle name="Normal 7 2 14 2" xfId="19363"/>
    <cellStyle name="Normal 7 2 14 3" xfId="19364"/>
    <cellStyle name="Normal 7 2 15" xfId="19365"/>
    <cellStyle name="Normal 7 2 15 2" xfId="19366"/>
    <cellStyle name="Normal 7 2 15 3" xfId="19367"/>
    <cellStyle name="Normal 7 2 16" xfId="19368"/>
    <cellStyle name="Normal 7 2 16 2" xfId="19369"/>
    <cellStyle name="Normal 7 2 16 3" xfId="19370"/>
    <cellStyle name="Normal 7 2 17" xfId="19371"/>
    <cellStyle name="Normal 7 2 17 2" xfId="19372"/>
    <cellStyle name="Normal 7 2 17 3" xfId="19373"/>
    <cellStyle name="Normal 7 2 18" xfId="19374"/>
    <cellStyle name="Normal 7 2 18 2" xfId="19375"/>
    <cellStyle name="Normal 7 2 18 3" xfId="19376"/>
    <cellStyle name="Normal 7 2 19" xfId="19377"/>
    <cellStyle name="Normal 7 2 19 2" xfId="19378"/>
    <cellStyle name="Normal 7 2 19 3" xfId="19379"/>
    <cellStyle name="Normal 7 2 2" xfId="15234"/>
    <cellStyle name="Normal 7 2 2 2" xfId="19381"/>
    <cellStyle name="Normal 7 2 2 3" xfId="19382"/>
    <cellStyle name="Normal 7 2 20" xfId="19383"/>
    <cellStyle name="Normal 7 2 20 2" xfId="19384"/>
    <cellStyle name="Normal 7 2 20 3" xfId="19385"/>
    <cellStyle name="Normal 7 2 21" xfId="19386"/>
    <cellStyle name="Normal 7 2 21 2" xfId="19387"/>
    <cellStyle name="Normal 7 2 21 3" xfId="19388"/>
    <cellStyle name="Normal 7 2 22" xfId="19389"/>
    <cellStyle name="Normal 7 2 22 2" xfId="19390"/>
    <cellStyle name="Normal 7 2 22 3" xfId="19391"/>
    <cellStyle name="Normal 7 2 23" xfId="19392"/>
    <cellStyle name="Normal 7 2 23 2" xfId="19393"/>
    <cellStyle name="Normal 7 2 23 3" xfId="19394"/>
    <cellStyle name="Normal 7 2 24" xfId="19395"/>
    <cellStyle name="Normal 7 2 24 2" xfId="19396"/>
    <cellStyle name="Normal 7 2 24 3" xfId="19397"/>
    <cellStyle name="Normal 7 2 25" xfId="19398"/>
    <cellStyle name="Normal 7 2 25 2" xfId="19399"/>
    <cellStyle name="Normal 7 2 25 3" xfId="19400"/>
    <cellStyle name="Normal 7 2 26" xfId="19401"/>
    <cellStyle name="Normal 7 2 26 2" xfId="19402"/>
    <cellStyle name="Normal 7 2 26 3" xfId="19403"/>
    <cellStyle name="Normal 7 2 27" xfId="19404"/>
    <cellStyle name="Normal 7 2 27 2" xfId="19405"/>
    <cellStyle name="Normal 7 2 27 3" xfId="19406"/>
    <cellStyle name="Normal 7 2 28" xfId="19407"/>
    <cellStyle name="Normal 7 2 28 2" xfId="19408"/>
    <cellStyle name="Normal 7 2 28 3" xfId="19409"/>
    <cellStyle name="Normal 7 2 29" xfId="19410"/>
    <cellStyle name="Normal 7 2 29 2" xfId="19411"/>
    <cellStyle name="Normal 7 2 29 3" xfId="19412"/>
    <cellStyle name="Normal 7 2 3" xfId="15233"/>
    <cellStyle name="Normal 7 2 3 2" xfId="19414"/>
    <cellStyle name="Normal 7 2 3 3" xfId="19415"/>
    <cellStyle name="Normal 7 2 3 4" xfId="19413"/>
    <cellStyle name="Normal 7 2 30" xfId="19416"/>
    <cellStyle name="Normal 7 2 30 2" xfId="19417"/>
    <cellStyle name="Normal 7 2 30 3" xfId="19418"/>
    <cellStyle name="Normal 7 2 31" xfId="19419"/>
    <cellStyle name="Normal 7 2 31 2" xfId="19420"/>
    <cellStyle name="Normal 7 2 31 3" xfId="19421"/>
    <cellStyle name="Normal 7 2 32" xfId="19422"/>
    <cellStyle name="Normal 7 2 32 2" xfId="19423"/>
    <cellStyle name="Normal 7 2 32 3" xfId="19424"/>
    <cellStyle name="Normal 7 2 33" xfId="19425"/>
    <cellStyle name="Normal 7 2 33 2" xfId="19426"/>
    <cellStyle name="Normal 7 2 33 3" xfId="19427"/>
    <cellStyle name="Normal 7 2 34" xfId="19428"/>
    <cellStyle name="Normal 7 2 34 2" xfId="19429"/>
    <cellStyle name="Normal 7 2 34 3" xfId="19430"/>
    <cellStyle name="Normal 7 2 35" xfId="19431"/>
    <cellStyle name="Normal 7 2 36" xfId="19432"/>
    <cellStyle name="Normal 7 2 37" xfId="39697"/>
    <cellStyle name="Normal 7 2 38" xfId="42956"/>
    <cellStyle name="Normal 7 2 4" xfId="15451"/>
    <cellStyle name="Normal 7 2 4 2" xfId="19434"/>
    <cellStyle name="Normal 7 2 4 3" xfId="19435"/>
    <cellStyle name="Normal 7 2 4 4" xfId="19433"/>
    <cellStyle name="Normal 7 2 5" xfId="19436"/>
    <cellStyle name="Normal 7 2 5 2" xfId="19437"/>
    <cellStyle name="Normal 7 2 5 3" xfId="19438"/>
    <cellStyle name="Normal 7 2 6" xfId="19439"/>
    <cellStyle name="Normal 7 2 6 2" xfId="19440"/>
    <cellStyle name="Normal 7 2 6 3" xfId="19441"/>
    <cellStyle name="Normal 7 2 7" xfId="19442"/>
    <cellStyle name="Normal 7 2 7 2" xfId="19443"/>
    <cellStyle name="Normal 7 2 7 3" xfId="19444"/>
    <cellStyle name="Normal 7 2 8" xfId="19445"/>
    <cellStyle name="Normal 7 2 8 2" xfId="19446"/>
    <cellStyle name="Normal 7 2 8 3" xfId="19447"/>
    <cellStyle name="Normal 7 2 9" xfId="19448"/>
    <cellStyle name="Normal 7 2 9 2" xfId="19449"/>
    <cellStyle name="Normal 7 2 9 3" xfId="19450"/>
    <cellStyle name="Normal 7 20" xfId="19451"/>
    <cellStyle name="Normal 7 20 2" xfId="19452"/>
    <cellStyle name="Normal 7 20 3" xfId="19453"/>
    <cellStyle name="Normal 7 21" xfId="19454"/>
    <cellStyle name="Normal 7 21 2" xfId="19455"/>
    <cellStyle name="Normal 7 21 3" xfId="19456"/>
    <cellStyle name="Normal 7 22" xfId="19457"/>
    <cellStyle name="Normal 7 22 2" xfId="19458"/>
    <cellStyle name="Normal 7 22 3" xfId="19459"/>
    <cellStyle name="Normal 7 23" xfId="19460"/>
    <cellStyle name="Normal 7 23 2" xfId="19461"/>
    <cellStyle name="Normal 7 23 3" xfId="19462"/>
    <cellStyle name="Normal 7 24" xfId="19463"/>
    <cellStyle name="Normal 7 24 2" xfId="19464"/>
    <cellStyle name="Normal 7 24 3" xfId="19465"/>
    <cellStyle name="Normal 7 25" xfId="19466"/>
    <cellStyle name="Normal 7 25 2" xfId="19467"/>
    <cellStyle name="Normal 7 25 3" xfId="19468"/>
    <cellStyle name="Normal 7 26" xfId="19469"/>
    <cellStyle name="Normal 7 26 2" xfId="19470"/>
    <cellStyle name="Normal 7 26 3" xfId="19471"/>
    <cellStyle name="Normal 7 27" xfId="19472"/>
    <cellStyle name="Normal 7 27 2" xfId="19473"/>
    <cellStyle name="Normal 7 27 3" xfId="19474"/>
    <cellStyle name="Normal 7 28" xfId="19475"/>
    <cellStyle name="Normal 7 28 2" xfId="19476"/>
    <cellStyle name="Normal 7 28 3" xfId="19477"/>
    <cellStyle name="Normal 7 29" xfId="19478"/>
    <cellStyle name="Normal 7 29 2" xfId="19479"/>
    <cellStyle name="Normal 7 29 3" xfId="19480"/>
    <cellStyle name="Normal 7 3" xfId="316"/>
    <cellStyle name="Normal 7 3 10" xfId="19482"/>
    <cellStyle name="Normal 7 3 10 2" xfId="19483"/>
    <cellStyle name="Normal 7 3 10 3" xfId="19484"/>
    <cellStyle name="Normal 7 3 11" xfId="19485"/>
    <cellStyle name="Normal 7 3 11 2" xfId="19486"/>
    <cellStyle name="Normal 7 3 11 3" xfId="19487"/>
    <cellStyle name="Normal 7 3 12" xfId="19488"/>
    <cellStyle name="Normal 7 3 12 2" xfId="19489"/>
    <cellStyle name="Normal 7 3 12 3" xfId="19490"/>
    <cellStyle name="Normal 7 3 13" xfId="19491"/>
    <cellStyle name="Normal 7 3 13 2" xfId="19492"/>
    <cellStyle name="Normal 7 3 13 3" xfId="19493"/>
    <cellStyle name="Normal 7 3 14" xfId="19494"/>
    <cellStyle name="Normal 7 3 14 2" xfId="19495"/>
    <cellStyle name="Normal 7 3 14 3" xfId="19496"/>
    <cellStyle name="Normal 7 3 15" xfId="19497"/>
    <cellStyle name="Normal 7 3 15 2" xfId="19498"/>
    <cellStyle name="Normal 7 3 15 3" xfId="19499"/>
    <cellStyle name="Normal 7 3 16" xfId="19500"/>
    <cellStyle name="Normal 7 3 16 2" xfId="19501"/>
    <cellStyle name="Normal 7 3 16 3" xfId="19502"/>
    <cellStyle name="Normal 7 3 17" xfId="19503"/>
    <cellStyle name="Normal 7 3 17 2" xfId="19504"/>
    <cellStyle name="Normal 7 3 17 3" xfId="19505"/>
    <cellStyle name="Normal 7 3 18" xfId="19506"/>
    <cellStyle name="Normal 7 3 18 2" xfId="19507"/>
    <cellStyle name="Normal 7 3 18 3" xfId="19508"/>
    <cellStyle name="Normal 7 3 19" xfId="19509"/>
    <cellStyle name="Normal 7 3 19 2" xfId="19510"/>
    <cellStyle name="Normal 7 3 19 3" xfId="19511"/>
    <cellStyle name="Normal 7 3 2" xfId="7702"/>
    <cellStyle name="Normal 7 3 2 2" xfId="19513"/>
    <cellStyle name="Normal 7 3 2 3" xfId="19514"/>
    <cellStyle name="Normal 7 3 2 4" xfId="19512"/>
    <cellStyle name="Normal 7 3 20" xfId="19515"/>
    <cellStyle name="Normal 7 3 20 2" xfId="19516"/>
    <cellStyle name="Normal 7 3 20 3" xfId="19517"/>
    <cellStyle name="Normal 7 3 21" xfId="19518"/>
    <cellStyle name="Normal 7 3 21 2" xfId="19519"/>
    <cellStyle name="Normal 7 3 21 3" xfId="19520"/>
    <cellStyle name="Normal 7 3 22" xfId="19521"/>
    <cellStyle name="Normal 7 3 22 2" xfId="19522"/>
    <cellStyle name="Normal 7 3 22 3" xfId="19523"/>
    <cellStyle name="Normal 7 3 23" xfId="19524"/>
    <cellStyle name="Normal 7 3 23 2" xfId="19525"/>
    <cellStyle name="Normal 7 3 23 3" xfId="19526"/>
    <cellStyle name="Normal 7 3 24" xfId="19527"/>
    <cellStyle name="Normal 7 3 24 2" xfId="19528"/>
    <cellStyle name="Normal 7 3 24 3" xfId="19529"/>
    <cellStyle name="Normal 7 3 25" xfId="19530"/>
    <cellStyle name="Normal 7 3 25 2" xfId="19531"/>
    <cellStyle name="Normal 7 3 25 3" xfId="19532"/>
    <cellStyle name="Normal 7 3 26" xfId="19533"/>
    <cellStyle name="Normal 7 3 26 2" xfId="19534"/>
    <cellStyle name="Normal 7 3 26 3" xfId="19535"/>
    <cellStyle name="Normal 7 3 27" xfId="19536"/>
    <cellStyle name="Normal 7 3 27 2" xfId="19537"/>
    <cellStyle name="Normal 7 3 27 3" xfId="19538"/>
    <cellStyle name="Normal 7 3 28" xfId="19539"/>
    <cellStyle name="Normal 7 3 28 2" xfId="19540"/>
    <cellStyle name="Normal 7 3 28 3" xfId="19541"/>
    <cellStyle name="Normal 7 3 29" xfId="19542"/>
    <cellStyle name="Normal 7 3 29 2" xfId="19543"/>
    <cellStyle name="Normal 7 3 29 3" xfId="19544"/>
    <cellStyle name="Normal 7 3 3" xfId="15235"/>
    <cellStyle name="Normal 7 3 3 2" xfId="19546"/>
    <cellStyle name="Normal 7 3 3 3" xfId="19547"/>
    <cellStyle name="Normal 7 3 3 4" xfId="19545"/>
    <cellStyle name="Normal 7 3 30" xfId="19548"/>
    <cellStyle name="Normal 7 3 30 2" xfId="19549"/>
    <cellStyle name="Normal 7 3 30 3" xfId="19550"/>
    <cellStyle name="Normal 7 3 31" xfId="19551"/>
    <cellStyle name="Normal 7 3 31 2" xfId="19552"/>
    <cellStyle name="Normal 7 3 31 3" xfId="19553"/>
    <cellStyle name="Normal 7 3 32" xfId="19554"/>
    <cellStyle name="Normal 7 3 32 2" xfId="19555"/>
    <cellStyle name="Normal 7 3 32 3" xfId="19556"/>
    <cellStyle name="Normal 7 3 33" xfId="19557"/>
    <cellStyle name="Normal 7 3 33 2" xfId="19558"/>
    <cellStyle name="Normal 7 3 33 3" xfId="19559"/>
    <cellStyle name="Normal 7 3 34" xfId="19560"/>
    <cellStyle name="Normal 7 3 34 2" xfId="19561"/>
    <cellStyle name="Normal 7 3 34 3" xfId="19562"/>
    <cellStyle name="Normal 7 3 35" xfId="19563"/>
    <cellStyle name="Normal 7 3 36" xfId="19564"/>
    <cellStyle name="Normal 7 3 37" xfId="19481"/>
    <cellStyle name="Normal 7 3 4" xfId="19565"/>
    <cellStyle name="Normal 7 3 4 2" xfId="19566"/>
    <cellStyle name="Normal 7 3 4 3" xfId="19567"/>
    <cellStyle name="Normal 7 3 5" xfId="19568"/>
    <cellStyle name="Normal 7 3 5 2" xfId="19569"/>
    <cellStyle name="Normal 7 3 5 3" xfId="19570"/>
    <cellStyle name="Normal 7 3 6" xfId="19571"/>
    <cellStyle name="Normal 7 3 6 2" xfId="19572"/>
    <cellStyle name="Normal 7 3 6 3" xfId="19573"/>
    <cellStyle name="Normal 7 3 7" xfId="19574"/>
    <cellStyle name="Normal 7 3 7 2" xfId="19575"/>
    <cellStyle name="Normal 7 3 7 3" xfId="19576"/>
    <cellStyle name="Normal 7 3 8" xfId="19577"/>
    <cellStyle name="Normal 7 3 8 2" xfId="19578"/>
    <cellStyle name="Normal 7 3 8 3" xfId="19579"/>
    <cellStyle name="Normal 7 3 9" xfId="19580"/>
    <cellStyle name="Normal 7 3 9 2" xfId="19581"/>
    <cellStyle name="Normal 7 3 9 3" xfId="19582"/>
    <cellStyle name="Normal 7 30" xfId="19583"/>
    <cellStyle name="Normal 7 30 2" xfId="19584"/>
    <cellStyle name="Normal 7 30 3" xfId="19585"/>
    <cellStyle name="Normal 7 31" xfId="19586"/>
    <cellStyle name="Normal 7 31 2" xfId="19587"/>
    <cellStyle name="Normal 7 31 3" xfId="19588"/>
    <cellStyle name="Normal 7 32" xfId="19589"/>
    <cellStyle name="Normal 7 32 2" xfId="19590"/>
    <cellStyle name="Normal 7 32 3" xfId="19591"/>
    <cellStyle name="Normal 7 33" xfId="19592"/>
    <cellStyle name="Normal 7 33 2" xfId="19593"/>
    <cellStyle name="Normal 7 33 3" xfId="19594"/>
    <cellStyle name="Normal 7 34" xfId="19595"/>
    <cellStyle name="Normal 7 34 2" xfId="19596"/>
    <cellStyle name="Normal 7 34 3" xfId="19597"/>
    <cellStyle name="Normal 7 35" xfId="19598"/>
    <cellStyle name="Normal 7 35 2" xfId="19599"/>
    <cellStyle name="Normal 7 35 3" xfId="19600"/>
    <cellStyle name="Normal 7 36" xfId="19601"/>
    <cellStyle name="Normal 7 36 2" xfId="19602"/>
    <cellStyle name="Normal 7 36 3" xfId="19603"/>
    <cellStyle name="Normal 7 37" xfId="19604"/>
    <cellStyle name="Normal 7 37 2" xfId="19605"/>
    <cellStyle name="Normal 7 37 3" xfId="19606"/>
    <cellStyle name="Normal 7 38" xfId="19607"/>
    <cellStyle name="Normal 7 38 2" xfId="19608"/>
    <cellStyle name="Normal 7 38 3" xfId="19609"/>
    <cellStyle name="Normal 7 39" xfId="19610"/>
    <cellStyle name="Normal 7 39 2" xfId="19611"/>
    <cellStyle name="Normal 7 39 3" xfId="19612"/>
    <cellStyle name="Normal 7 4" xfId="317"/>
    <cellStyle name="Normal 7 4 10" xfId="19614"/>
    <cellStyle name="Normal 7 4 10 2" xfId="19615"/>
    <cellStyle name="Normal 7 4 10 3" xfId="19616"/>
    <cellStyle name="Normal 7 4 11" xfId="19617"/>
    <cellStyle name="Normal 7 4 11 2" xfId="19618"/>
    <cellStyle name="Normal 7 4 11 3" xfId="19619"/>
    <cellStyle name="Normal 7 4 12" xfId="19620"/>
    <cellStyle name="Normal 7 4 12 2" xfId="19621"/>
    <cellStyle name="Normal 7 4 12 3" xfId="19622"/>
    <cellStyle name="Normal 7 4 13" xfId="19623"/>
    <cellStyle name="Normal 7 4 13 2" xfId="19624"/>
    <cellStyle name="Normal 7 4 13 3" xfId="19625"/>
    <cellStyle name="Normal 7 4 14" xfId="19626"/>
    <cellStyle name="Normal 7 4 14 2" xfId="19627"/>
    <cellStyle name="Normal 7 4 14 3" xfId="19628"/>
    <cellStyle name="Normal 7 4 15" xfId="19629"/>
    <cellStyle name="Normal 7 4 15 2" xfId="19630"/>
    <cellStyle name="Normal 7 4 15 3" xfId="19631"/>
    <cellStyle name="Normal 7 4 16" xfId="19632"/>
    <cellStyle name="Normal 7 4 16 2" xfId="19633"/>
    <cellStyle name="Normal 7 4 16 3" xfId="19634"/>
    <cellStyle name="Normal 7 4 17" xfId="19635"/>
    <cellStyle name="Normal 7 4 17 2" xfId="19636"/>
    <cellStyle name="Normal 7 4 17 3" xfId="19637"/>
    <cellStyle name="Normal 7 4 18" xfId="19638"/>
    <cellStyle name="Normal 7 4 18 2" xfId="19639"/>
    <cellStyle name="Normal 7 4 18 3" xfId="19640"/>
    <cellStyle name="Normal 7 4 19" xfId="19641"/>
    <cellStyle name="Normal 7 4 19 2" xfId="19642"/>
    <cellStyle name="Normal 7 4 19 3" xfId="19643"/>
    <cellStyle name="Normal 7 4 2" xfId="7733"/>
    <cellStyle name="Normal 7 4 2 2" xfId="19645"/>
    <cellStyle name="Normal 7 4 2 3" xfId="19646"/>
    <cellStyle name="Normal 7 4 2 4" xfId="19644"/>
    <cellStyle name="Normal 7 4 20" xfId="19647"/>
    <cellStyle name="Normal 7 4 20 2" xfId="19648"/>
    <cellStyle name="Normal 7 4 20 3" xfId="19649"/>
    <cellStyle name="Normal 7 4 21" xfId="19650"/>
    <cellStyle name="Normal 7 4 21 2" xfId="19651"/>
    <cellStyle name="Normal 7 4 21 3" xfId="19652"/>
    <cellStyle name="Normal 7 4 22" xfId="19653"/>
    <cellStyle name="Normal 7 4 22 2" xfId="19654"/>
    <cellStyle name="Normal 7 4 22 3" xfId="19655"/>
    <cellStyle name="Normal 7 4 23" xfId="19656"/>
    <cellStyle name="Normal 7 4 23 2" xfId="19657"/>
    <cellStyle name="Normal 7 4 23 3" xfId="19658"/>
    <cellStyle name="Normal 7 4 24" xfId="19659"/>
    <cellStyle name="Normal 7 4 24 2" xfId="19660"/>
    <cellStyle name="Normal 7 4 24 3" xfId="19661"/>
    <cellStyle name="Normal 7 4 25" xfId="19662"/>
    <cellStyle name="Normal 7 4 25 2" xfId="19663"/>
    <cellStyle name="Normal 7 4 25 3" xfId="19664"/>
    <cellStyle name="Normal 7 4 26" xfId="19665"/>
    <cellStyle name="Normal 7 4 26 2" xfId="19666"/>
    <cellStyle name="Normal 7 4 26 3" xfId="19667"/>
    <cellStyle name="Normal 7 4 27" xfId="19668"/>
    <cellStyle name="Normal 7 4 27 2" xfId="19669"/>
    <cellStyle name="Normal 7 4 27 3" xfId="19670"/>
    <cellStyle name="Normal 7 4 28" xfId="19671"/>
    <cellStyle name="Normal 7 4 28 2" xfId="19672"/>
    <cellStyle name="Normal 7 4 28 3" xfId="19673"/>
    <cellStyle name="Normal 7 4 29" xfId="19674"/>
    <cellStyle name="Normal 7 4 29 2" xfId="19675"/>
    <cellStyle name="Normal 7 4 29 3" xfId="19676"/>
    <cellStyle name="Normal 7 4 3" xfId="19677"/>
    <cellStyle name="Normal 7 4 3 2" xfId="19678"/>
    <cellStyle name="Normal 7 4 3 3" xfId="19679"/>
    <cellStyle name="Normal 7 4 30" xfId="19680"/>
    <cellStyle name="Normal 7 4 30 2" xfId="19681"/>
    <cellStyle name="Normal 7 4 30 3" xfId="19682"/>
    <cellStyle name="Normal 7 4 31" xfId="19683"/>
    <cellStyle name="Normal 7 4 31 2" xfId="19684"/>
    <cellStyle name="Normal 7 4 31 3" xfId="19685"/>
    <cellStyle name="Normal 7 4 32" xfId="19686"/>
    <cellStyle name="Normal 7 4 32 2" xfId="19687"/>
    <cellStyle name="Normal 7 4 32 3" xfId="19688"/>
    <cellStyle name="Normal 7 4 33" xfId="19689"/>
    <cellStyle name="Normal 7 4 33 2" xfId="19690"/>
    <cellStyle name="Normal 7 4 33 3" xfId="19691"/>
    <cellStyle name="Normal 7 4 34" xfId="19692"/>
    <cellStyle name="Normal 7 4 34 2" xfId="19693"/>
    <cellStyle name="Normal 7 4 34 3" xfId="19694"/>
    <cellStyle name="Normal 7 4 35" xfId="19695"/>
    <cellStyle name="Normal 7 4 36" xfId="19696"/>
    <cellStyle name="Normal 7 4 37" xfId="19613"/>
    <cellStyle name="Normal 7 4 4" xfId="19697"/>
    <cellStyle name="Normal 7 4 4 2" xfId="19698"/>
    <cellStyle name="Normal 7 4 4 3" xfId="19699"/>
    <cellStyle name="Normal 7 4 5" xfId="19700"/>
    <cellStyle name="Normal 7 4 5 2" xfId="19701"/>
    <cellStyle name="Normal 7 4 5 3" xfId="19702"/>
    <cellStyle name="Normal 7 4 6" xfId="19703"/>
    <cellStyle name="Normal 7 4 6 2" xfId="19704"/>
    <cellStyle name="Normal 7 4 6 3" xfId="19705"/>
    <cellStyle name="Normal 7 4 7" xfId="19706"/>
    <cellStyle name="Normal 7 4 7 2" xfId="19707"/>
    <cellStyle name="Normal 7 4 7 3" xfId="19708"/>
    <cellStyle name="Normal 7 4 8" xfId="19709"/>
    <cellStyle name="Normal 7 4 8 2" xfId="19710"/>
    <cellStyle name="Normal 7 4 8 3" xfId="19711"/>
    <cellStyle name="Normal 7 4 9" xfId="19712"/>
    <cellStyle name="Normal 7 4 9 2" xfId="19713"/>
    <cellStyle name="Normal 7 4 9 3" xfId="19714"/>
    <cellStyle name="Normal 7 40" xfId="19715"/>
    <cellStyle name="Normal 7 41" xfId="19716"/>
    <cellStyle name="Normal 7 5" xfId="318"/>
    <cellStyle name="Normal 7 5 10" xfId="14644"/>
    <cellStyle name="Normal 7 5 10 2" xfId="19719"/>
    <cellStyle name="Normal 7 5 10 3" xfId="19720"/>
    <cellStyle name="Normal 7 5 10 4" xfId="19718"/>
    <cellStyle name="Normal 7 5 11" xfId="14645"/>
    <cellStyle name="Normal 7 5 11 2" xfId="19722"/>
    <cellStyle name="Normal 7 5 11 3" xfId="19723"/>
    <cellStyle name="Normal 7 5 11 4" xfId="19721"/>
    <cellStyle name="Normal 7 5 12" xfId="19724"/>
    <cellStyle name="Normal 7 5 12 2" xfId="19725"/>
    <cellStyle name="Normal 7 5 12 3" xfId="19726"/>
    <cellStyle name="Normal 7 5 13" xfId="19727"/>
    <cellStyle name="Normal 7 5 13 2" xfId="19728"/>
    <cellStyle name="Normal 7 5 13 3" xfId="19729"/>
    <cellStyle name="Normal 7 5 14" xfId="19730"/>
    <cellStyle name="Normal 7 5 14 2" xfId="19731"/>
    <cellStyle name="Normal 7 5 14 3" xfId="19732"/>
    <cellStyle name="Normal 7 5 15" xfId="19733"/>
    <cellStyle name="Normal 7 5 15 2" xfId="19734"/>
    <cellStyle name="Normal 7 5 15 3" xfId="19735"/>
    <cellStyle name="Normal 7 5 16" xfId="19736"/>
    <cellStyle name="Normal 7 5 16 2" xfId="19737"/>
    <cellStyle name="Normal 7 5 16 3" xfId="19738"/>
    <cellStyle name="Normal 7 5 17" xfId="19739"/>
    <cellStyle name="Normal 7 5 17 2" xfId="19740"/>
    <cellStyle name="Normal 7 5 17 3" xfId="19741"/>
    <cellStyle name="Normal 7 5 18" xfId="19742"/>
    <cellStyle name="Normal 7 5 18 2" xfId="19743"/>
    <cellStyle name="Normal 7 5 18 3" xfId="19744"/>
    <cellStyle name="Normal 7 5 19" xfId="19745"/>
    <cellStyle name="Normal 7 5 19 2" xfId="19746"/>
    <cellStyle name="Normal 7 5 19 3" xfId="19747"/>
    <cellStyle name="Normal 7 5 2" xfId="7762"/>
    <cellStyle name="Normal 7 5 2 2" xfId="14647"/>
    <cellStyle name="Normal 7 5 2 2 2" xfId="19749"/>
    <cellStyle name="Normal 7 5 2 3" xfId="14648"/>
    <cellStyle name="Normal 7 5 2 3 2" xfId="19750"/>
    <cellStyle name="Normal 7 5 2 4" xfId="14649"/>
    <cellStyle name="Normal 7 5 2 5" xfId="14650"/>
    <cellStyle name="Normal 7 5 2 6" xfId="14646"/>
    <cellStyle name="Normal 7 5 2 7" xfId="15455"/>
    <cellStyle name="Normal 7 5 2 8" xfId="15456"/>
    <cellStyle name="Normal 7 5 2 9" xfId="19748"/>
    <cellStyle name="Normal 7 5 20" xfId="19751"/>
    <cellStyle name="Normal 7 5 20 2" xfId="19752"/>
    <cellStyle name="Normal 7 5 20 3" xfId="19753"/>
    <cellStyle name="Normal 7 5 21" xfId="19754"/>
    <cellStyle name="Normal 7 5 21 2" xfId="19755"/>
    <cellStyle name="Normal 7 5 21 3" xfId="19756"/>
    <cellStyle name="Normal 7 5 22" xfId="19757"/>
    <cellStyle name="Normal 7 5 22 2" xfId="19758"/>
    <cellStyle name="Normal 7 5 22 3" xfId="19759"/>
    <cellStyle name="Normal 7 5 23" xfId="19760"/>
    <cellStyle name="Normal 7 5 23 2" xfId="19761"/>
    <cellStyle name="Normal 7 5 23 3" xfId="19762"/>
    <cellStyle name="Normal 7 5 24" xfId="19763"/>
    <cellStyle name="Normal 7 5 24 2" xfId="19764"/>
    <cellStyle name="Normal 7 5 24 3" xfId="19765"/>
    <cellStyle name="Normal 7 5 25" xfId="19766"/>
    <cellStyle name="Normal 7 5 25 2" xfId="19767"/>
    <cellStyle name="Normal 7 5 25 3" xfId="19768"/>
    <cellStyle name="Normal 7 5 26" xfId="19769"/>
    <cellStyle name="Normal 7 5 26 2" xfId="19770"/>
    <cellStyle name="Normal 7 5 26 3" xfId="19771"/>
    <cellStyle name="Normal 7 5 27" xfId="19772"/>
    <cellStyle name="Normal 7 5 27 2" xfId="19773"/>
    <cellStyle name="Normal 7 5 27 3" xfId="19774"/>
    <cellStyle name="Normal 7 5 28" xfId="19775"/>
    <cellStyle name="Normal 7 5 28 2" xfId="19776"/>
    <cellStyle name="Normal 7 5 28 3" xfId="19777"/>
    <cellStyle name="Normal 7 5 29" xfId="19778"/>
    <cellStyle name="Normal 7 5 29 2" xfId="19779"/>
    <cellStyle name="Normal 7 5 29 3" xfId="19780"/>
    <cellStyle name="Normal 7 5 3" xfId="14651"/>
    <cellStyle name="Normal 7 5 3 2" xfId="19782"/>
    <cellStyle name="Normal 7 5 3 3" xfId="19783"/>
    <cellStyle name="Normal 7 5 3 4" xfId="19781"/>
    <cellStyle name="Normal 7 5 30" xfId="19784"/>
    <cellStyle name="Normal 7 5 30 2" xfId="19785"/>
    <cellStyle name="Normal 7 5 30 3" xfId="19786"/>
    <cellStyle name="Normal 7 5 31" xfId="19787"/>
    <cellStyle name="Normal 7 5 31 2" xfId="19788"/>
    <cellStyle name="Normal 7 5 31 3" xfId="19789"/>
    <cellStyle name="Normal 7 5 32" xfId="19790"/>
    <cellStyle name="Normal 7 5 32 2" xfId="19791"/>
    <cellStyle name="Normal 7 5 32 3" xfId="19792"/>
    <cellStyle name="Normal 7 5 33" xfId="19793"/>
    <cellStyle name="Normal 7 5 33 2" xfId="19794"/>
    <cellStyle name="Normal 7 5 33 3" xfId="19795"/>
    <cellStyle name="Normal 7 5 34" xfId="19796"/>
    <cellStyle name="Normal 7 5 34 2" xfId="19797"/>
    <cellStyle name="Normal 7 5 34 3" xfId="19798"/>
    <cellStyle name="Normal 7 5 35" xfId="19799"/>
    <cellStyle name="Normal 7 5 36" xfId="19800"/>
    <cellStyle name="Normal 7 5 37" xfId="19717"/>
    <cellStyle name="Normal 7 5 4" xfId="14652"/>
    <cellStyle name="Normal 7 5 4 2" xfId="19802"/>
    <cellStyle name="Normal 7 5 4 3" xfId="19803"/>
    <cellStyle name="Normal 7 5 4 4" xfId="19801"/>
    <cellStyle name="Normal 7 5 5" xfId="14653"/>
    <cellStyle name="Normal 7 5 5 2" xfId="19805"/>
    <cellStyle name="Normal 7 5 5 3" xfId="19806"/>
    <cellStyle name="Normal 7 5 5 4" xfId="19804"/>
    <cellStyle name="Normal 7 5 6" xfId="14654"/>
    <cellStyle name="Normal 7 5 6 2" xfId="19808"/>
    <cellStyle name="Normal 7 5 6 3" xfId="19809"/>
    <cellStyle name="Normal 7 5 6 4" xfId="19807"/>
    <cellStyle name="Normal 7 5 7" xfId="14655"/>
    <cellStyle name="Normal 7 5 7 2" xfId="19811"/>
    <cellStyle name="Normal 7 5 7 3" xfId="19812"/>
    <cellStyle name="Normal 7 5 7 4" xfId="19810"/>
    <cellStyle name="Normal 7 5 8" xfId="14656"/>
    <cellStyle name="Normal 7 5 8 2" xfId="19814"/>
    <cellStyle name="Normal 7 5 8 3" xfId="19815"/>
    <cellStyle name="Normal 7 5 8 4" xfId="19813"/>
    <cellStyle name="Normal 7 5 9" xfId="14657"/>
    <cellStyle name="Normal 7 5 9 2" xfId="19817"/>
    <cellStyle name="Normal 7 5 9 3" xfId="19818"/>
    <cellStyle name="Normal 7 5 9 4" xfId="19816"/>
    <cellStyle name="Normal 7 6" xfId="954"/>
    <cellStyle name="Normal 7 6 10" xfId="19820"/>
    <cellStyle name="Normal 7 6 10 2" xfId="19821"/>
    <cellStyle name="Normal 7 6 10 3" xfId="19822"/>
    <cellStyle name="Normal 7 6 11" xfId="19823"/>
    <cellStyle name="Normal 7 6 11 2" xfId="19824"/>
    <cellStyle name="Normal 7 6 11 3" xfId="19825"/>
    <cellStyle name="Normal 7 6 12" xfId="19826"/>
    <cellStyle name="Normal 7 6 12 2" xfId="19827"/>
    <cellStyle name="Normal 7 6 12 3" xfId="19828"/>
    <cellStyle name="Normal 7 6 13" xfId="19829"/>
    <cellStyle name="Normal 7 6 13 2" xfId="19830"/>
    <cellStyle name="Normal 7 6 13 3" xfId="19831"/>
    <cellStyle name="Normal 7 6 14" xfId="19832"/>
    <cellStyle name="Normal 7 6 14 2" xfId="19833"/>
    <cellStyle name="Normal 7 6 14 3" xfId="19834"/>
    <cellStyle name="Normal 7 6 15" xfId="19835"/>
    <cellStyle name="Normal 7 6 15 2" xfId="19836"/>
    <cellStyle name="Normal 7 6 15 3" xfId="19837"/>
    <cellStyle name="Normal 7 6 16" xfId="19838"/>
    <cellStyle name="Normal 7 6 16 2" xfId="19839"/>
    <cellStyle name="Normal 7 6 16 3" xfId="19840"/>
    <cellStyle name="Normal 7 6 17" xfId="19841"/>
    <cellStyle name="Normal 7 6 17 2" xfId="19842"/>
    <cellStyle name="Normal 7 6 17 3" xfId="19843"/>
    <cellStyle name="Normal 7 6 18" xfId="19844"/>
    <cellStyle name="Normal 7 6 18 2" xfId="19845"/>
    <cellStyle name="Normal 7 6 18 3" xfId="19846"/>
    <cellStyle name="Normal 7 6 19" xfId="19847"/>
    <cellStyle name="Normal 7 6 19 2" xfId="19848"/>
    <cellStyle name="Normal 7 6 19 3" xfId="19849"/>
    <cellStyle name="Normal 7 6 2" xfId="7792"/>
    <cellStyle name="Normal 7 6 2 2" xfId="19851"/>
    <cellStyle name="Normal 7 6 2 3" xfId="19852"/>
    <cellStyle name="Normal 7 6 2 4" xfId="19850"/>
    <cellStyle name="Normal 7 6 20" xfId="19853"/>
    <cellStyle name="Normal 7 6 20 2" xfId="19854"/>
    <cellStyle name="Normal 7 6 20 3" xfId="19855"/>
    <cellStyle name="Normal 7 6 21" xfId="19856"/>
    <cellStyle name="Normal 7 6 21 2" xfId="19857"/>
    <cellStyle name="Normal 7 6 21 3" xfId="19858"/>
    <cellStyle name="Normal 7 6 22" xfId="19859"/>
    <cellStyle name="Normal 7 6 22 2" xfId="19860"/>
    <cellStyle name="Normal 7 6 22 3" xfId="19861"/>
    <cellStyle name="Normal 7 6 23" xfId="19862"/>
    <cellStyle name="Normal 7 6 23 2" xfId="19863"/>
    <cellStyle name="Normal 7 6 23 3" xfId="19864"/>
    <cellStyle name="Normal 7 6 24" xfId="19865"/>
    <cellStyle name="Normal 7 6 24 2" xfId="19866"/>
    <cellStyle name="Normal 7 6 24 3" xfId="19867"/>
    <cellStyle name="Normal 7 6 25" xfId="19868"/>
    <cellStyle name="Normal 7 6 25 2" xfId="19869"/>
    <cellStyle name="Normal 7 6 25 3" xfId="19870"/>
    <cellStyle name="Normal 7 6 26" xfId="19871"/>
    <cellStyle name="Normal 7 6 26 2" xfId="19872"/>
    <cellStyle name="Normal 7 6 26 3" xfId="19873"/>
    <cellStyle name="Normal 7 6 27" xfId="19874"/>
    <cellStyle name="Normal 7 6 27 2" xfId="19875"/>
    <cellStyle name="Normal 7 6 27 3" xfId="19876"/>
    <cellStyle name="Normal 7 6 28" xfId="19877"/>
    <cellStyle name="Normal 7 6 28 2" xfId="19878"/>
    <cellStyle name="Normal 7 6 28 3" xfId="19879"/>
    <cellStyle name="Normal 7 6 29" xfId="19880"/>
    <cellStyle name="Normal 7 6 29 2" xfId="19881"/>
    <cellStyle name="Normal 7 6 29 3" xfId="19882"/>
    <cellStyle name="Normal 7 6 3" xfId="19883"/>
    <cellStyle name="Normal 7 6 3 2" xfId="19884"/>
    <cellStyle name="Normal 7 6 3 3" xfId="19885"/>
    <cellStyle name="Normal 7 6 30" xfId="19886"/>
    <cellStyle name="Normal 7 6 30 2" xfId="19887"/>
    <cellStyle name="Normal 7 6 30 3" xfId="19888"/>
    <cellStyle name="Normal 7 6 31" xfId="19889"/>
    <cellStyle name="Normal 7 6 31 2" xfId="19890"/>
    <cellStyle name="Normal 7 6 31 3" xfId="19891"/>
    <cellStyle name="Normal 7 6 32" xfId="19892"/>
    <cellStyle name="Normal 7 6 32 2" xfId="19893"/>
    <cellStyle name="Normal 7 6 32 3" xfId="19894"/>
    <cellStyle name="Normal 7 6 33" xfId="19895"/>
    <cellStyle name="Normal 7 6 33 2" xfId="19896"/>
    <cellStyle name="Normal 7 6 33 3" xfId="19897"/>
    <cellStyle name="Normal 7 6 34" xfId="19898"/>
    <cellStyle name="Normal 7 6 34 2" xfId="19899"/>
    <cellStyle name="Normal 7 6 34 3" xfId="19900"/>
    <cellStyle name="Normal 7 6 35" xfId="19901"/>
    <cellStyle name="Normal 7 6 36" xfId="19902"/>
    <cellStyle name="Normal 7 6 37" xfId="19819"/>
    <cellStyle name="Normal 7 6 4" xfId="19903"/>
    <cellStyle name="Normal 7 6 4 2" xfId="19904"/>
    <cellStyle name="Normal 7 6 4 3" xfId="19905"/>
    <cellStyle name="Normal 7 6 5" xfId="19906"/>
    <cellStyle name="Normal 7 6 5 2" xfId="19907"/>
    <cellStyle name="Normal 7 6 5 3" xfId="19908"/>
    <cellStyle name="Normal 7 6 6" xfId="19909"/>
    <cellStyle name="Normal 7 6 6 2" xfId="19910"/>
    <cellStyle name="Normal 7 6 6 3" xfId="19911"/>
    <cellStyle name="Normal 7 6 7" xfId="19912"/>
    <cellStyle name="Normal 7 6 7 2" xfId="19913"/>
    <cellStyle name="Normal 7 6 7 3" xfId="19914"/>
    <cellStyle name="Normal 7 6 8" xfId="19915"/>
    <cellStyle name="Normal 7 6 8 2" xfId="19916"/>
    <cellStyle name="Normal 7 6 8 3" xfId="19917"/>
    <cellStyle name="Normal 7 6 9" xfId="19918"/>
    <cellStyle name="Normal 7 6 9 2" xfId="19919"/>
    <cellStyle name="Normal 7 6 9 3" xfId="19920"/>
    <cellStyle name="Normal 7 7" xfId="7815"/>
    <cellStyle name="Normal 7 7 2" xfId="19922"/>
    <cellStyle name="Normal 7 7 3" xfId="19923"/>
    <cellStyle name="Normal 7 7 4" xfId="19921"/>
    <cellStyle name="Normal 7 8" xfId="7837"/>
    <cellStyle name="Normal 7 8 2" xfId="19925"/>
    <cellStyle name="Normal 7 8 3" xfId="19926"/>
    <cellStyle name="Normal 7 8 4" xfId="19924"/>
    <cellStyle name="Normal 7 9" xfId="7854"/>
    <cellStyle name="Normal 7 9 2" xfId="19928"/>
    <cellStyle name="Normal 7 9 3" xfId="19929"/>
    <cellStyle name="Normal 7 9 4" xfId="19927"/>
    <cellStyle name="Normal 70" xfId="10012"/>
    <cellStyle name="Normal 70 2" xfId="39699"/>
    <cellStyle name="Normal 70 3" xfId="39700"/>
    <cellStyle name="Normal 70 4" xfId="39698"/>
    <cellStyle name="Normal 71" xfId="9993"/>
    <cellStyle name="Normal 71 2" xfId="39701"/>
    <cellStyle name="Normal 71 3" xfId="39702"/>
    <cellStyle name="Normal 72" xfId="10013"/>
    <cellStyle name="Normal 72 2" xfId="39703"/>
    <cellStyle name="Normal 72 3" xfId="39704"/>
    <cellStyle name="Normal 73" xfId="10018"/>
    <cellStyle name="Normal 73 2" xfId="39706"/>
    <cellStyle name="Normal 73 3" xfId="39707"/>
    <cellStyle name="Normal 73 3 2" xfId="39708"/>
    <cellStyle name="Normal 73 4" xfId="39709"/>
    <cellStyle name="Normal 73 5" xfId="39705"/>
    <cellStyle name="Normal 74" xfId="11762"/>
    <cellStyle name="Normal 74 2" xfId="39711"/>
    <cellStyle name="Normal 74 3" xfId="39712"/>
    <cellStyle name="Normal 74 3 2" xfId="39713"/>
    <cellStyle name="Normal 74 4" xfId="39714"/>
    <cellStyle name="Normal 74 5" xfId="39710"/>
    <cellStyle name="Normal 75" xfId="11768"/>
    <cellStyle name="Normal 75 2" xfId="39716"/>
    <cellStyle name="Normal 75 3" xfId="39715"/>
    <cellStyle name="Normal 76" xfId="10019"/>
    <cellStyle name="Normal 76 2" xfId="39718"/>
    <cellStyle name="Normal 76 3" xfId="39717"/>
    <cellStyle name="Normal 77" xfId="10773"/>
    <cellStyle name="Normal 77 2" xfId="39720"/>
    <cellStyle name="Normal 77 3" xfId="39719"/>
    <cellStyle name="Normal 78" xfId="10564"/>
    <cellStyle name="Normal 78 2" xfId="39722"/>
    <cellStyle name="Normal 78 3" xfId="39721"/>
    <cellStyle name="Normal 79" xfId="10767"/>
    <cellStyle name="Normal 79 2" xfId="39724"/>
    <cellStyle name="Normal 79 3" xfId="39723"/>
    <cellStyle name="Normal 8" xfId="319"/>
    <cellStyle name="Normal 8 10" xfId="7873"/>
    <cellStyle name="Normal 8 10 2" xfId="19932"/>
    <cellStyle name="Normal 8 10 3" xfId="19933"/>
    <cellStyle name="Normal 8 10 4" xfId="19931"/>
    <cellStyle name="Normal 8 11" xfId="7889"/>
    <cellStyle name="Normal 8 11 2" xfId="19935"/>
    <cellStyle name="Normal 8 11 3" xfId="19936"/>
    <cellStyle name="Normal 8 11 4" xfId="19934"/>
    <cellStyle name="Normal 8 12" xfId="7900"/>
    <cellStyle name="Normal 8 12 2" xfId="19938"/>
    <cellStyle name="Normal 8 12 3" xfId="19939"/>
    <cellStyle name="Normal 8 12 4" xfId="19937"/>
    <cellStyle name="Normal 8 13" xfId="19940"/>
    <cellStyle name="Normal 8 13 2" xfId="19941"/>
    <cellStyle name="Normal 8 13 3" xfId="19942"/>
    <cellStyle name="Normal 8 14" xfId="19943"/>
    <cellStyle name="Normal 8 14 2" xfId="19944"/>
    <cellStyle name="Normal 8 14 3" xfId="19945"/>
    <cellStyle name="Normal 8 15" xfId="19946"/>
    <cellStyle name="Normal 8 15 2" xfId="19947"/>
    <cellStyle name="Normal 8 15 3" xfId="19948"/>
    <cellStyle name="Normal 8 16" xfId="19949"/>
    <cellStyle name="Normal 8 16 2" xfId="19950"/>
    <cellStyle name="Normal 8 16 3" xfId="19951"/>
    <cellStyle name="Normal 8 17" xfId="19952"/>
    <cellStyle name="Normal 8 17 2" xfId="19953"/>
    <cellStyle name="Normal 8 17 3" xfId="19954"/>
    <cellStyle name="Normal 8 18" xfId="19955"/>
    <cellStyle name="Normal 8 18 2" xfId="19956"/>
    <cellStyle name="Normal 8 18 3" xfId="19957"/>
    <cellStyle name="Normal 8 19" xfId="19958"/>
    <cellStyle name="Normal 8 19 2" xfId="19959"/>
    <cellStyle name="Normal 8 19 3" xfId="19960"/>
    <cellStyle name="Normal 8 2" xfId="320"/>
    <cellStyle name="Normal 8 2 2" xfId="6612"/>
    <cellStyle name="Normal 8 2 2 2" xfId="14658"/>
    <cellStyle name="Normal 8 2 2 3" xfId="19962"/>
    <cellStyle name="Normal 8 2 3" xfId="14780"/>
    <cellStyle name="Normal 8 2 3 2" xfId="19963"/>
    <cellStyle name="Normal 8 2 4" xfId="15236"/>
    <cellStyle name="Normal 8 2 5" xfId="39725"/>
    <cellStyle name="Normal 8 2 6" xfId="42958"/>
    <cellStyle name="Normal 8 20" xfId="19964"/>
    <cellStyle name="Normal 8 20 2" xfId="19965"/>
    <cellStyle name="Normal 8 20 3" xfId="19966"/>
    <cellStyle name="Normal 8 21" xfId="19967"/>
    <cellStyle name="Normal 8 21 2" xfId="19968"/>
    <cellStyle name="Normal 8 21 3" xfId="19969"/>
    <cellStyle name="Normal 8 22" xfId="19970"/>
    <cellStyle name="Normal 8 22 2" xfId="19971"/>
    <cellStyle name="Normal 8 22 3" xfId="19972"/>
    <cellStyle name="Normal 8 23" xfId="19973"/>
    <cellStyle name="Normal 8 23 2" xfId="19974"/>
    <cellStyle name="Normal 8 23 3" xfId="19975"/>
    <cellStyle name="Normal 8 24" xfId="19976"/>
    <cellStyle name="Normal 8 24 2" xfId="19977"/>
    <cellStyle name="Normal 8 24 3" xfId="19978"/>
    <cellStyle name="Normal 8 25" xfId="19979"/>
    <cellStyle name="Normal 8 25 2" xfId="19980"/>
    <cellStyle name="Normal 8 25 3" xfId="19981"/>
    <cellStyle name="Normal 8 26" xfId="19982"/>
    <cellStyle name="Normal 8 26 2" xfId="19983"/>
    <cellStyle name="Normal 8 26 3" xfId="19984"/>
    <cellStyle name="Normal 8 27" xfId="19985"/>
    <cellStyle name="Normal 8 27 2" xfId="19986"/>
    <cellStyle name="Normal 8 27 3" xfId="19987"/>
    <cellStyle name="Normal 8 28" xfId="19988"/>
    <cellStyle name="Normal 8 28 2" xfId="19989"/>
    <cellStyle name="Normal 8 28 3" xfId="19990"/>
    <cellStyle name="Normal 8 29" xfId="19991"/>
    <cellStyle name="Normal 8 29 2" xfId="19992"/>
    <cellStyle name="Normal 8 29 3" xfId="19993"/>
    <cellStyle name="Normal 8 3" xfId="321"/>
    <cellStyle name="Normal 8 3 2" xfId="15237"/>
    <cellStyle name="Normal 8 3 2 2" xfId="19995"/>
    <cellStyle name="Normal 8 3 3" xfId="19996"/>
    <cellStyle name="Normal 8 3 4" xfId="19994"/>
    <cellStyle name="Normal 8 3 5" xfId="42959"/>
    <cellStyle name="Normal 8 30" xfId="19997"/>
    <cellStyle name="Normal 8 30 2" xfId="19998"/>
    <cellStyle name="Normal 8 30 3" xfId="19999"/>
    <cellStyle name="Normal 8 31" xfId="20000"/>
    <cellStyle name="Normal 8 31 2" xfId="20001"/>
    <cellStyle name="Normal 8 31 3" xfId="20002"/>
    <cellStyle name="Normal 8 32" xfId="20003"/>
    <cellStyle name="Normal 8 32 2" xfId="20004"/>
    <cellStyle name="Normal 8 32 3" xfId="20005"/>
    <cellStyle name="Normal 8 33" xfId="20006"/>
    <cellStyle name="Normal 8 33 2" xfId="20007"/>
    <cellStyle name="Normal 8 33 3" xfId="20008"/>
    <cellStyle name="Normal 8 34" xfId="20009"/>
    <cellStyle name="Normal 8 34 2" xfId="20010"/>
    <cellStyle name="Normal 8 34 3" xfId="20011"/>
    <cellStyle name="Normal 8 35" xfId="20012"/>
    <cellStyle name="Normal 8 36" xfId="20013"/>
    <cellStyle name="Normal 8 37" xfId="42464"/>
    <cellStyle name="Normal 8 38" xfId="42945"/>
    <cellStyle name="Normal 8 39" xfId="42957"/>
    <cellStyle name="Normal 8 4" xfId="322"/>
    <cellStyle name="Normal 8 4 2" xfId="15238"/>
    <cellStyle name="Normal 8 4 2 2" xfId="20015"/>
    <cellStyle name="Normal 8 4 3" xfId="20016"/>
    <cellStyle name="Normal 8 4 4" xfId="20014"/>
    <cellStyle name="Normal 8 5" xfId="323"/>
    <cellStyle name="Normal 8 5 10" xfId="14659"/>
    <cellStyle name="Normal 8 5 11" xfId="14660"/>
    <cellStyle name="Normal 8 5 12" xfId="20017"/>
    <cellStyle name="Normal 8 5 2" xfId="14661"/>
    <cellStyle name="Normal 8 5 2 2" xfId="14662"/>
    <cellStyle name="Normal 8 5 2 3" xfId="14663"/>
    <cellStyle name="Normal 8 5 2 4" xfId="14664"/>
    <cellStyle name="Normal 8 5 2 5" xfId="14665"/>
    <cellStyle name="Normal 8 5 2 6" xfId="15457"/>
    <cellStyle name="Normal 8 5 2 7" xfId="15458"/>
    <cellStyle name="Normal 8 5 2 8" xfId="15459"/>
    <cellStyle name="Normal 8 5 2 9" xfId="20018"/>
    <cellStyle name="Normal 8 5 3" xfId="14666"/>
    <cellStyle name="Normal 8 5 3 2" xfId="20019"/>
    <cellStyle name="Normal 8 5 4" xfId="14667"/>
    <cellStyle name="Normal 8 5 5" xfId="14668"/>
    <cellStyle name="Normal 8 5 6" xfId="14669"/>
    <cellStyle name="Normal 8 5 7" xfId="14670"/>
    <cellStyle name="Normal 8 5 8" xfId="14671"/>
    <cellStyle name="Normal 8 5 9" xfId="14672"/>
    <cellStyle name="Normal 8 6" xfId="7794"/>
    <cellStyle name="Normal 8 6 2" xfId="14673"/>
    <cellStyle name="Normal 8 6 2 2" xfId="20021"/>
    <cellStyle name="Normal 8 6 3" xfId="20022"/>
    <cellStyle name="Normal 8 6 4" xfId="20020"/>
    <cellStyle name="Normal 8 7" xfId="7817"/>
    <cellStyle name="Normal 8 7 2" xfId="20024"/>
    <cellStyle name="Normal 8 7 3" xfId="20025"/>
    <cellStyle name="Normal 8 7 4" xfId="20023"/>
    <cellStyle name="Normal 8 8" xfId="7839"/>
    <cellStyle name="Normal 8 8 2" xfId="20027"/>
    <cellStyle name="Normal 8 8 3" xfId="20028"/>
    <cellStyle name="Normal 8 8 4" xfId="20026"/>
    <cellStyle name="Normal 8 9" xfId="7855"/>
    <cellStyle name="Normal 8 9 2" xfId="20030"/>
    <cellStyle name="Normal 8 9 3" xfId="20031"/>
    <cellStyle name="Normal 8 9 4" xfId="20029"/>
    <cellStyle name="Normal 80" xfId="10020"/>
    <cellStyle name="Normal 80 2" xfId="39727"/>
    <cellStyle name="Normal 80 3" xfId="39726"/>
    <cellStyle name="Normal 81" xfId="11927"/>
    <cellStyle name="Normal 81 2" xfId="39729"/>
    <cellStyle name="Normal 81 3" xfId="39728"/>
    <cellStyle name="Normal 82" xfId="12126"/>
    <cellStyle name="Normal 82 2" xfId="39731"/>
    <cellStyle name="Normal 82 3" xfId="39730"/>
    <cellStyle name="Normal 83" xfId="14425"/>
    <cellStyle name="Normal 83 2" xfId="39733"/>
    <cellStyle name="Normal 83 3" xfId="39732"/>
    <cellStyle name="Normal 84" xfId="14433"/>
    <cellStyle name="Normal 84 2" xfId="39735"/>
    <cellStyle name="Normal 84 3" xfId="39734"/>
    <cellStyle name="Normal 85" xfId="14689"/>
    <cellStyle name="Normal 85 2" xfId="39737"/>
    <cellStyle name="Normal 85 3" xfId="39736"/>
    <cellStyle name="Normal 86" xfId="14757"/>
    <cellStyle name="Normal 86 2" xfId="39739"/>
    <cellStyle name="Normal 86 3" xfId="39738"/>
    <cellStyle name="Normal 87" xfId="14799"/>
    <cellStyle name="Normal 87 2" xfId="39741"/>
    <cellStyle name="Normal 87 3" xfId="39740"/>
    <cellStyle name="Normal 88" xfId="14806"/>
    <cellStyle name="Normal 88 2" xfId="39743"/>
    <cellStyle name="Normal 88 3" xfId="39742"/>
    <cellStyle name="Normal 89" xfId="14809"/>
    <cellStyle name="Normal 89 2" xfId="39745"/>
    <cellStyle name="Normal 89 3" xfId="39744"/>
    <cellStyle name="Normal 9" xfId="30"/>
    <cellStyle name="Normal 9 10" xfId="7874"/>
    <cellStyle name="Normal 9 11" xfId="7890"/>
    <cellStyle name="Normal 9 12" xfId="7901"/>
    <cellStyle name="Normal 9 13" xfId="9975"/>
    <cellStyle name="Normal 9 14" xfId="15239"/>
    <cellStyle name="Normal 9 2" xfId="325"/>
    <cellStyle name="Normal 9 2 2" xfId="39746"/>
    <cellStyle name="Normal 9 3" xfId="326"/>
    <cellStyle name="Normal 9 3 10" xfId="14674"/>
    <cellStyle name="Normal 9 3 11" xfId="14675"/>
    <cellStyle name="Normal 9 3 2" xfId="14676"/>
    <cellStyle name="Normal 9 3 2 2" xfId="14677"/>
    <cellStyle name="Normal 9 3 2 3" xfId="14678"/>
    <cellStyle name="Normal 9 3 2 4" xfId="14679"/>
    <cellStyle name="Normal 9 3 2 5" xfId="14680"/>
    <cellStyle name="Normal 9 3 2 6" xfId="15460"/>
    <cellStyle name="Normal 9 3 2 7" xfId="15461"/>
    <cellStyle name="Normal 9 3 2 8" xfId="15462"/>
    <cellStyle name="Normal 9 3 3" xfId="14681"/>
    <cellStyle name="Normal 9 3 4" xfId="14682"/>
    <cellStyle name="Normal 9 3 5" xfId="14683"/>
    <cellStyle name="Normal 9 3 6" xfId="14684"/>
    <cellStyle name="Normal 9 3 7" xfId="14685"/>
    <cellStyle name="Normal 9 3 8" xfId="14686"/>
    <cellStyle name="Normal 9 3 9" xfId="14687"/>
    <cellStyle name="Normal 9 4" xfId="324"/>
    <cellStyle name="Normal 9 4 2" xfId="7735"/>
    <cellStyle name="Normal 9 5" xfId="7764"/>
    <cellStyle name="Normal 9 6" xfId="7795"/>
    <cellStyle name="Normal 9 7" xfId="7818"/>
    <cellStyle name="Normal 9 8" xfId="7840"/>
    <cellStyle name="Normal 9 9" xfId="7856"/>
    <cellStyle name="Normal 90" xfId="14812"/>
    <cellStyle name="Normal 90 2" xfId="39748"/>
    <cellStyle name="Normal 90 3" xfId="39747"/>
    <cellStyle name="Normal 91" xfId="14815"/>
    <cellStyle name="Normal 91 2" xfId="39750"/>
    <cellStyle name="Normal 91 3" xfId="39749"/>
    <cellStyle name="Normal 92" xfId="14818"/>
    <cellStyle name="Normal 92 2" xfId="39752"/>
    <cellStyle name="Normal 92 3" xfId="39751"/>
    <cellStyle name="Normal 93" xfId="14821"/>
    <cellStyle name="Normal 93 2" xfId="39754"/>
    <cellStyle name="Normal 93 3" xfId="39753"/>
    <cellStyle name="Normal 94" xfId="14824"/>
    <cellStyle name="Normal 94 2" xfId="39756"/>
    <cellStyle name="Normal 94 3" xfId="39755"/>
    <cellStyle name="Normal 95" xfId="14827"/>
    <cellStyle name="Normal 95 2" xfId="39758"/>
    <cellStyle name="Normal 95 3" xfId="39757"/>
    <cellStyle name="Normal 96" xfId="14830"/>
    <cellStyle name="Normal 96 2" xfId="39760"/>
    <cellStyle name="Normal 96 3" xfId="39759"/>
    <cellStyle name="Normal 97" xfId="14833"/>
    <cellStyle name="Normal 97 2" xfId="39762"/>
    <cellStyle name="Normal 97 3" xfId="39761"/>
    <cellStyle name="Normal 98" xfId="14836"/>
    <cellStyle name="Normal 98 2" xfId="39764"/>
    <cellStyle name="Normal 98 3" xfId="39763"/>
    <cellStyle name="Normal 99" xfId="14839"/>
    <cellStyle name="Normal 99 2" xfId="39766"/>
    <cellStyle name="Normal 99 3" xfId="39765"/>
    <cellStyle name="Normal(0)" xfId="78"/>
    <cellStyle name="Normal_Adjustment Template" xfId="8"/>
    <cellStyle name="Normal_Copy of File50007" xfId="4"/>
    <cellStyle name="NormalHelv" xfId="15465"/>
    <cellStyle name="Note 10" xfId="7377"/>
    <cellStyle name="Note 10 2" xfId="8806"/>
    <cellStyle name="Note 10 2 2" xfId="11220"/>
    <cellStyle name="Note 10 2 3" xfId="39768"/>
    <cellStyle name="Note 10 3" xfId="8708"/>
    <cellStyle name="Note 10 3 2" xfId="39769"/>
    <cellStyle name="Note 10 4" xfId="39767"/>
    <cellStyle name="Note 100" xfId="39770"/>
    <cellStyle name="Note 100 2" xfId="39771"/>
    <cellStyle name="Note 100 3" xfId="39772"/>
    <cellStyle name="Note 101" xfId="39773"/>
    <cellStyle name="Note 101 2" xfId="39774"/>
    <cellStyle name="Note 101 3" xfId="39775"/>
    <cellStyle name="Note 102" xfId="39776"/>
    <cellStyle name="Note 102 2" xfId="39777"/>
    <cellStyle name="Note 102 3" xfId="39778"/>
    <cellStyle name="Note 103" xfId="39779"/>
    <cellStyle name="Note 103 2" xfId="39780"/>
    <cellStyle name="Note 103 3" xfId="39781"/>
    <cellStyle name="Note 104" xfId="39782"/>
    <cellStyle name="Note 104 2" xfId="39783"/>
    <cellStyle name="Note 104 3" xfId="39784"/>
    <cellStyle name="Note 105" xfId="39785"/>
    <cellStyle name="Note 105 2" xfId="39786"/>
    <cellStyle name="Note 105 3" xfId="39787"/>
    <cellStyle name="Note 106" xfId="39788"/>
    <cellStyle name="Note 106 2" xfId="39789"/>
    <cellStyle name="Note 106 3" xfId="39790"/>
    <cellStyle name="Note 107" xfId="39791"/>
    <cellStyle name="Note 107 2" xfId="39792"/>
    <cellStyle name="Note 107 3" xfId="39793"/>
    <cellStyle name="Note 108" xfId="39794"/>
    <cellStyle name="Note 108 2" xfId="39795"/>
    <cellStyle name="Note 108 3" xfId="39796"/>
    <cellStyle name="Note 109" xfId="39797"/>
    <cellStyle name="Note 109 2" xfId="39798"/>
    <cellStyle name="Note 109 3" xfId="39799"/>
    <cellStyle name="Note 11" xfId="7183"/>
    <cellStyle name="Note 11 2" xfId="8796"/>
    <cellStyle name="Note 11 2 2" xfId="11211"/>
    <cellStyle name="Note 11 2 3" xfId="39801"/>
    <cellStyle name="Note 11 3" xfId="8742"/>
    <cellStyle name="Note 11 3 2" xfId="39802"/>
    <cellStyle name="Note 11 4" xfId="39800"/>
    <cellStyle name="Note 110" xfId="39803"/>
    <cellStyle name="Note 110 2" xfId="39804"/>
    <cellStyle name="Note 110 3" xfId="39805"/>
    <cellStyle name="Note 111" xfId="39806"/>
    <cellStyle name="Note 111 2" xfId="39807"/>
    <cellStyle name="Note 111 3" xfId="39808"/>
    <cellStyle name="Note 112" xfId="39809"/>
    <cellStyle name="Note 112 2" xfId="39810"/>
    <cellStyle name="Note 112 3" xfId="39811"/>
    <cellStyle name="Note 113" xfId="39812"/>
    <cellStyle name="Note 113 2" xfId="39813"/>
    <cellStyle name="Note 113 3" xfId="39814"/>
    <cellStyle name="Note 114" xfId="39815"/>
    <cellStyle name="Note 114 2" xfId="39816"/>
    <cellStyle name="Note 114 3" xfId="39817"/>
    <cellStyle name="Note 115" xfId="39818"/>
    <cellStyle name="Note 115 2" xfId="39819"/>
    <cellStyle name="Note 115 3" xfId="39820"/>
    <cellStyle name="Note 116" xfId="39821"/>
    <cellStyle name="Note 116 2" xfId="39822"/>
    <cellStyle name="Note 116 3" xfId="39823"/>
    <cellStyle name="Note 117" xfId="39824"/>
    <cellStyle name="Note 117 2" xfId="39825"/>
    <cellStyle name="Note 117 3" xfId="39826"/>
    <cellStyle name="Note 118" xfId="39827"/>
    <cellStyle name="Note 118 2" xfId="39828"/>
    <cellStyle name="Note 118 3" xfId="39829"/>
    <cellStyle name="Note 119" xfId="39830"/>
    <cellStyle name="Note 119 2" xfId="39831"/>
    <cellStyle name="Note 119 3" xfId="39832"/>
    <cellStyle name="Note 12" xfId="7476"/>
    <cellStyle name="Note 12 2" xfId="8818"/>
    <cellStyle name="Note 12 2 2" xfId="11232"/>
    <cellStyle name="Note 12 2 3" xfId="39834"/>
    <cellStyle name="Note 12 3" xfId="8733"/>
    <cellStyle name="Note 12 3 2" xfId="39835"/>
    <cellStyle name="Note 12 4" xfId="39833"/>
    <cellStyle name="Note 120" xfId="39836"/>
    <cellStyle name="Note 120 2" xfId="39837"/>
    <cellStyle name="Note 120 3" xfId="39838"/>
    <cellStyle name="Note 121" xfId="39839"/>
    <cellStyle name="Note 121 2" xfId="39840"/>
    <cellStyle name="Note 121 3" xfId="39841"/>
    <cellStyle name="Note 122" xfId="39842"/>
    <cellStyle name="Note 122 2" xfId="39843"/>
    <cellStyle name="Note 122 3" xfId="39844"/>
    <cellStyle name="Note 123" xfId="39845"/>
    <cellStyle name="Note 123 2" xfId="39846"/>
    <cellStyle name="Note 123 3" xfId="39847"/>
    <cellStyle name="Note 124" xfId="39848"/>
    <cellStyle name="Note 124 2" xfId="39849"/>
    <cellStyle name="Note 124 3" xfId="39850"/>
    <cellStyle name="Note 125" xfId="39851"/>
    <cellStyle name="Note 125 2" xfId="39852"/>
    <cellStyle name="Note 125 3" xfId="39853"/>
    <cellStyle name="Note 126" xfId="39854"/>
    <cellStyle name="Note 126 2" xfId="39855"/>
    <cellStyle name="Note 126 3" xfId="39856"/>
    <cellStyle name="Note 127" xfId="39857"/>
    <cellStyle name="Note 127 2" xfId="39858"/>
    <cellStyle name="Note 127 3" xfId="39859"/>
    <cellStyle name="Note 128" xfId="39860"/>
    <cellStyle name="Note 128 2" xfId="39861"/>
    <cellStyle name="Note 128 3" xfId="39862"/>
    <cellStyle name="Note 129" xfId="39863"/>
    <cellStyle name="Note 129 2" xfId="39864"/>
    <cellStyle name="Note 129 3" xfId="39865"/>
    <cellStyle name="Note 13" xfId="892"/>
    <cellStyle name="Note 13 2" xfId="8524"/>
    <cellStyle name="Note 13 2 2" xfId="11024"/>
    <cellStyle name="Note 13 2 3" xfId="39867"/>
    <cellStyle name="Note 13 3" xfId="8609"/>
    <cellStyle name="Note 13 3 2" xfId="39868"/>
    <cellStyle name="Note 13 4" xfId="39866"/>
    <cellStyle name="Note 130" xfId="39869"/>
    <cellStyle name="Note 130 2" xfId="39870"/>
    <cellStyle name="Note 130 3" xfId="39871"/>
    <cellStyle name="Note 131" xfId="39872"/>
    <cellStyle name="Note 131 2" xfId="39873"/>
    <cellStyle name="Note 131 3" xfId="39874"/>
    <cellStyle name="Note 132" xfId="39875"/>
    <cellStyle name="Note 132 2" xfId="39876"/>
    <cellStyle name="Note 132 3" xfId="39877"/>
    <cellStyle name="Note 133" xfId="39878"/>
    <cellStyle name="Note 133 2" xfId="39879"/>
    <cellStyle name="Note 133 3" xfId="39880"/>
    <cellStyle name="Note 134" xfId="39881"/>
    <cellStyle name="Note 134 2" xfId="39882"/>
    <cellStyle name="Note 134 3" xfId="39883"/>
    <cellStyle name="Note 135" xfId="39884"/>
    <cellStyle name="Note 135 2" xfId="39885"/>
    <cellStyle name="Note 135 3" xfId="39886"/>
    <cellStyle name="Note 136" xfId="39887"/>
    <cellStyle name="Note 136 2" xfId="39888"/>
    <cellStyle name="Note 136 3" xfId="39889"/>
    <cellStyle name="Note 137" xfId="39890"/>
    <cellStyle name="Note 137 2" xfId="39891"/>
    <cellStyle name="Note 137 3" xfId="39892"/>
    <cellStyle name="Note 138" xfId="39893"/>
    <cellStyle name="Note 138 2" xfId="39894"/>
    <cellStyle name="Note 138 3" xfId="39895"/>
    <cellStyle name="Note 139" xfId="39896"/>
    <cellStyle name="Note 139 2" xfId="39897"/>
    <cellStyle name="Note 139 3" xfId="39898"/>
    <cellStyle name="Note 14" xfId="14732"/>
    <cellStyle name="Note 14 2" xfId="39900"/>
    <cellStyle name="Note 14 3" xfId="39901"/>
    <cellStyle name="Note 14 4" xfId="39899"/>
    <cellStyle name="Note 140" xfId="39902"/>
    <cellStyle name="Note 140 2" xfId="39903"/>
    <cellStyle name="Note 140 3" xfId="39904"/>
    <cellStyle name="Note 141" xfId="39905"/>
    <cellStyle name="Note 141 2" xfId="39906"/>
    <cellStyle name="Note 141 3" xfId="39907"/>
    <cellStyle name="Note 142" xfId="39908"/>
    <cellStyle name="Note 142 2" xfId="39909"/>
    <cellStyle name="Note 142 3" xfId="39910"/>
    <cellStyle name="Note 143" xfId="39911"/>
    <cellStyle name="Note 143 2" xfId="39912"/>
    <cellStyle name="Note 143 3" xfId="39913"/>
    <cellStyle name="Note 144" xfId="39914"/>
    <cellStyle name="Note 144 2" xfId="39915"/>
    <cellStyle name="Note 144 3" xfId="39916"/>
    <cellStyle name="Note 145" xfId="39917"/>
    <cellStyle name="Note 145 2" xfId="39918"/>
    <cellStyle name="Note 145 3" xfId="39919"/>
    <cellStyle name="Note 146" xfId="39920"/>
    <cellStyle name="Note 146 2" xfId="39921"/>
    <cellStyle name="Note 146 3" xfId="39922"/>
    <cellStyle name="Note 147" xfId="39923"/>
    <cellStyle name="Note 147 2" xfId="39924"/>
    <cellStyle name="Note 147 3" xfId="39925"/>
    <cellStyle name="Note 148" xfId="39926"/>
    <cellStyle name="Note 148 2" xfId="39927"/>
    <cellStyle name="Note 148 3" xfId="39928"/>
    <cellStyle name="Note 149" xfId="39929"/>
    <cellStyle name="Note 149 2" xfId="39930"/>
    <cellStyle name="Note 149 3" xfId="39931"/>
    <cellStyle name="Note 15" xfId="39932"/>
    <cellStyle name="Note 15 2" xfId="39933"/>
    <cellStyle name="Note 15 3" xfId="39934"/>
    <cellStyle name="Note 150" xfId="39935"/>
    <cellStyle name="Note 150 2" xfId="39936"/>
    <cellStyle name="Note 150 3" xfId="39937"/>
    <cellStyle name="Note 151" xfId="39938"/>
    <cellStyle name="Note 151 2" xfId="39939"/>
    <cellStyle name="Note 151 3" xfId="39940"/>
    <cellStyle name="Note 152" xfId="39941"/>
    <cellStyle name="Note 152 2" xfId="39942"/>
    <cellStyle name="Note 152 3" xfId="39943"/>
    <cellStyle name="Note 153" xfId="39944"/>
    <cellStyle name="Note 153 2" xfId="39945"/>
    <cellStyle name="Note 153 3" xfId="39946"/>
    <cellStyle name="Note 154" xfId="39947"/>
    <cellStyle name="Note 154 2" xfId="39948"/>
    <cellStyle name="Note 154 3" xfId="39949"/>
    <cellStyle name="Note 155" xfId="39950"/>
    <cellStyle name="Note 155 2" xfId="39951"/>
    <cellStyle name="Note 155 3" xfId="39952"/>
    <cellStyle name="Note 156" xfId="39953"/>
    <cellStyle name="Note 156 2" xfId="39954"/>
    <cellStyle name="Note 156 3" xfId="39955"/>
    <cellStyle name="Note 157" xfId="39956"/>
    <cellStyle name="Note 157 2" xfId="39957"/>
    <cellStyle name="Note 157 3" xfId="39958"/>
    <cellStyle name="Note 158" xfId="39959"/>
    <cellStyle name="Note 158 2" xfId="39960"/>
    <cellStyle name="Note 158 3" xfId="39961"/>
    <cellStyle name="Note 159" xfId="39962"/>
    <cellStyle name="Note 159 2" xfId="39963"/>
    <cellStyle name="Note 159 3" xfId="39964"/>
    <cellStyle name="Note 16" xfId="39965"/>
    <cellStyle name="Note 16 2" xfId="39966"/>
    <cellStyle name="Note 16 3" xfId="39967"/>
    <cellStyle name="Note 160" xfId="39968"/>
    <cellStyle name="Note 160 2" xfId="39969"/>
    <cellStyle name="Note 160 3" xfId="39970"/>
    <cellStyle name="Note 161" xfId="39971"/>
    <cellStyle name="Note 161 2" xfId="39972"/>
    <cellStyle name="Note 161 3" xfId="39973"/>
    <cellStyle name="Note 162" xfId="39974"/>
    <cellStyle name="Note 162 2" xfId="39975"/>
    <cellStyle name="Note 162 3" xfId="39976"/>
    <cellStyle name="Note 163" xfId="39977"/>
    <cellStyle name="Note 163 2" xfId="39978"/>
    <cellStyle name="Note 163 3" xfId="39979"/>
    <cellStyle name="Note 164" xfId="39980"/>
    <cellStyle name="Note 164 2" xfId="39981"/>
    <cellStyle name="Note 164 3" xfId="39982"/>
    <cellStyle name="Note 165" xfId="39983"/>
    <cellStyle name="Note 165 2" xfId="39984"/>
    <cellStyle name="Note 165 3" xfId="39985"/>
    <cellStyle name="Note 166" xfId="39986"/>
    <cellStyle name="Note 166 2" xfId="39987"/>
    <cellStyle name="Note 166 3" xfId="39988"/>
    <cellStyle name="Note 167" xfId="39989"/>
    <cellStyle name="Note 167 2" xfId="39990"/>
    <cellStyle name="Note 167 3" xfId="39991"/>
    <cellStyle name="Note 168" xfId="39992"/>
    <cellStyle name="Note 168 2" xfId="39993"/>
    <cellStyle name="Note 168 3" xfId="39994"/>
    <cellStyle name="Note 169" xfId="39995"/>
    <cellStyle name="Note 169 2" xfId="39996"/>
    <cellStyle name="Note 169 3" xfId="39997"/>
    <cellStyle name="Note 17" xfId="39998"/>
    <cellStyle name="Note 17 2" xfId="39999"/>
    <cellStyle name="Note 17 3" xfId="40000"/>
    <cellStyle name="Note 170" xfId="40001"/>
    <cellStyle name="Note 170 2" xfId="40002"/>
    <cellStyle name="Note 170 3" xfId="40003"/>
    <cellStyle name="Note 171" xfId="40004"/>
    <cellStyle name="Note 171 2" xfId="40005"/>
    <cellStyle name="Note 171 3" xfId="40006"/>
    <cellStyle name="Note 172" xfId="40007"/>
    <cellStyle name="Note 172 2" xfId="40008"/>
    <cellStyle name="Note 172 3" xfId="40009"/>
    <cellStyle name="Note 173" xfId="40010"/>
    <cellStyle name="Note 173 2" xfId="40011"/>
    <cellStyle name="Note 173 3" xfId="40012"/>
    <cellStyle name="Note 174" xfId="40013"/>
    <cellStyle name="Note 174 2" xfId="40014"/>
    <cellStyle name="Note 174 3" xfId="40015"/>
    <cellStyle name="Note 175" xfId="40016"/>
    <cellStyle name="Note 175 2" xfId="40017"/>
    <cellStyle name="Note 175 3" xfId="40018"/>
    <cellStyle name="Note 176" xfId="40019"/>
    <cellStyle name="Note 176 2" xfId="40020"/>
    <cellStyle name="Note 176 3" xfId="40021"/>
    <cellStyle name="Note 177" xfId="40022"/>
    <cellStyle name="Note 177 2" xfId="40023"/>
    <cellStyle name="Note 177 3" xfId="40024"/>
    <cellStyle name="Note 178" xfId="40025"/>
    <cellStyle name="Note 178 2" xfId="40026"/>
    <cellStyle name="Note 178 3" xfId="40027"/>
    <cellStyle name="Note 179" xfId="40028"/>
    <cellStyle name="Note 179 2" xfId="40029"/>
    <cellStyle name="Note 179 3" xfId="40030"/>
    <cellStyle name="Note 18" xfId="40031"/>
    <cellStyle name="Note 18 2" xfId="40032"/>
    <cellStyle name="Note 18 3" xfId="40033"/>
    <cellStyle name="Note 180" xfId="40034"/>
    <cellStyle name="Note 180 2" xfId="40035"/>
    <cellStyle name="Note 180 3" xfId="40036"/>
    <cellStyle name="Note 181" xfId="40037"/>
    <cellStyle name="Note 181 2" xfId="40038"/>
    <cellStyle name="Note 181 3" xfId="40039"/>
    <cellStyle name="Note 182" xfId="40040"/>
    <cellStyle name="Note 182 2" xfId="40041"/>
    <cellStyle name="Note 182 3" xfId="40042"/>
    <cellStyle name="Note 183" xfId="40043"/>
    <cellStyle name="Note 183 2" xfId="40044"/>
    <cellStyle name="Note 183 3" xfId="40045"/>
    <cellStyle name="Note 184" xfId="40046"/>
    <cellStyle name="Note 184 2" xfId="40047"/>
    <cellStyle name="Note 184 3" xfId="40048"/>
    <cellStyle name="Note 185" xfId="40049"/>
    <cellStyle name="Note 185 2" xfId="40050"/>
    <cellStyle name="Note 185 3" xfId="40051"/>
    <cellStyle name="Note 186" xfId="40052"/>
    <cellStyle name="Note 186 2" xfId="40053"/>
    <cellStyle name="Note 186 3" xfId="40054"/>
    <cellStyle name="Note 187" xfId="40055"/>
    <cellStyle name="Note 187 2" xfId="40056"/>
    <cellStyle name="Note 187 3" xfId="40057"/>
    <cellStyle name="Note 188" xfId="40058"/>
    <cellStyle name="Note 188 2" xfId="40059"/>
    <cellStyle name="Note 188 3" xfId="40060"/>
    <cellStyle name="Note 189" xfId="40061"/>
    <cellStyle name="Note 189 2" xfId="40062"/>
    <cellStyle name="Note 189 3" xfId="40063"/>
    <cellStyle name="Note 19" xfId="40064"/>
    <cellStyle name="Note 19 2" xfId="40065"/>
    <cellStyle name="Note 19 3" xfId="40066"/>
    <cellStyle name="Note 190" xfId="40067"/>
    <cellStyle name="Note 190 2" xfId="40068"/>
    <cellStyle name="Note 190 3" xfId="40069"/>
    <cellStyle name="Note 191" xfId="40070"/>
    <cellStyle name="Note 191 2" xfId="40071"/>
    <cellStyle name="Note 191 3" xfId="40072"/>
    <cellStyle name="Note 192" xfId="40073"/>
    <cellStyle name="Note 192 2" xfId="40074"/>
    <cellStyle name="Note 192 3" xfId="40075"/>
    <cellStyle name="Note 193" xfId="40076"/>
    <cellStyle name="Note 193 2" xfId="40077"/>
    <cellStyle name="Note 194" xfId="40078"/>
    <cellStyle name="Note 194 2" xfId="40079"/>
    <cellStyle name="Note 195" xfId="40080"/>
    <cellStyle name="Note 195 2" xfId="40081"/>
    <cellStyle name="Note 196" xfId="40082"/>
    <cellStyle name="Note 196 2" xfId="40083"/>
    <cellStyle name="Note 197" xfId="40084"/>
    <cellStyle name="Note 197 2" xfId="40085"/>
    <cellStyle name="Note 198" xfId="40086"/>
    <cellStyle name="Note 198 2" xfId="40087"/>
    <cellStyle name="Note 199" xfId="40088"/>
    <cellStyle name="Note 199 2" xfId="40089"/>
    <cellStyle name="Note 2" xfId="327"/>
    <cellStyle name="Note 2 10" xfId="3464"/>
    <cellStyle name="Note 2 11" xfId="4824"/>
    <cellStyle name="Note 2 12" xfId="5644"/>
    <cellStyle name="Note 2 13" xfId="6709"/>
    <cellStyle name="Note 2 14" xfId="6981"/>
    <cellStyle name="Note 2 15" xfId="7043"/>
    <cellStyle name="Note 2 16" xfId="7561"/>
    <cellStyle name="Note 2 17" xfId="7076"/>
    <cellStyle name="Note 2 18" xfId="6878"/>
    <cellStyle name="Note 2 19" xfId="7403"/>
    <cellStyle name="Note 2 2" xfId="806"/>
    <cellStyle name="Note 2 2 2" xfId="852"/>
    <cellStyle name="Note 2 2 3" xfId="11838"/>
    <cellStyle name="Note 2 2 4" xfId="15240"/>
    <cellStyle name="Note 2 2 5" xfId="40090"/>
    <cellStyle name="Note 2 20" xfId="7277"/>
    <cellStyle name="Note 2 21" xfId="7152"/>
    <cellStyle name="Note 2 22" xfId="7845"/>
    <cellStyle name="Note 2 23" xfId="853"/>
    <cellStyle name="Note 2 23 2" xfId="10274"/>
    <cellStyle name="Note 2 24" xfId="8531"/>
    <cellStyle name="Note 2 24 2" xfId="11031"/>
    <cellStyle name="Note 2 25" xfId="8768"/>
    <cellStyle name="Note 2 26" xfId="9970"/>
    <cellStyle name="Note 2 27" xfId="10040"/>
    <cellStyle name="Note 2 3" xfId="1706"/>
    <cellStyle name="Note 2 3 2" xfId="40091"/>
    <cellStyle name="Note 2 4" xfId="1779"/>
    <cellStyle name="Note 2 5" xfId="1778"/>
    <cellStyle name="Note 2 6" xfId="1781"/>
    <cellStyle name="Note 2 7" xfId="2063"/>
    <cellStyle name="Note 2 8" xfId="2062"/>
    <cellStyle name="Note 2 9" xfId="2692"/>
    <cellStyle name="Note 20" xfId="40092"/>
    <cellStyle name="Note 20 2" xfId="40093"/>
    <cellStyle name="Note 20 3" xfId="40094"/>
    <cellStyle name="Note 200" xfId="40095"/>
    <cellStyle name="Note 200 2" xfId="40096"/>
    <cellStyle name="Note 201" xfId="40097"/>
    <cellStyle name="Note 201 2" xfId="40098"/>
    <cellStyle name="Note 202" xfId="40099"/>
    <cellStyle name="Note 202 2" xfId="40100"/>
    <cellStyle name="Note 203" xfId="40101"/>
    <cellStyle name="Note 203 2" xfId="40102"/>
    <cellStyle name="Note 204" xfId="40103"/>
    <cellStyle name="Note 204 2" xfId="40104"/>
    <cellStyle name="Note 205" xfId="40105"/>
    <cellStyle name="Note 205 2" xfId="40106"/>
    <cellStyle name="Note 206" xfId="40107"/>
    <cellStyle name="Note 206 2" xfId="40108"/>
    <cellStyle name="Note 207" xfId="40109"/>
    <cellStyle name="Note 207 2" xfId="40110"/>
    <cellStyle name="Note 208" xfId="40111"/>
    <cellStyle name="Note 208 2" xfId="40112"/>
    <cellStyle name="Note 209" xfId="40113"/>
    <cellStyle name="Note 209 2" xfId="40114"/>
    <cellStyle name="Note 21" xfId="40115"/>
    <cellStyle name="Note 21 2" xfId="40116"/>
    <cellStyle name="Note 21 3" xfId="40117"/>
    <cellStyle name="Note 210" xfId="40118"/>
    <cellStyle name="Note 210 2" xfId="40119"/>
    <cellStyle name="Note 211" xfId="40120"/>
    <cellStyle name="Note 211 2" xfId="40121"/>
    <cellStyle name="Note 212" xfId="40122"/>
    <cellStyle name="Note 212 2" xfId="40123"/>
    <cellStyle name="Note 213" xfId="40124"/>
    <cellStyle name="Note 213 2" xfId="40125"/>
    <cellStyle name="Note 214" xfId="40126"/>
    <cellStyle name="Note 214 2" xfId="40127"/>
    <cellStyle name="Note 215" xfId="40128"/>
    <cellStyle name="Note 215 2" xfId="40129"/>
    <cellStyle name="Note 216" xfId="40130"/>
    <cellStyle name="Note 216 2" xfId="40131"/>
    <cellStyle name="Note 217" xfId="40132"/>
    <cellStyle name="Note 217 2" xfId="40133"/>
    <cellStyle name="Note 218" xfId="40134"/>
    <cellStyle name="Note 218 2" xfId="40135"/>
    <cellStyle name="Note 219" xfId="40136"/>
    <cellStyle name="Note 219 2" xfId="40137"/>
    <cellStyle name="Note 22" xfId="40138"/>
    <cellStyle name="Note 22 2" xfId="40139"/>
    <cellStyle name="Note 22 3" xfId="40140"/>
    <cellStyle name="Note 220" xfId="40141"/>
    <cellStyle name="Note 220 2" xfId="40142"/>
    <cellStyle name="Note 221" xfId="40143"/>
    <cellStyle name="Note 221 2" xfId="40144"/>
    <cellStyle name="Note 222" xfId="40145"/>
    <cellStyle name="Note 222 2" xfId="40146"/>
    <cellStyle name="Note 223" xfId="40147"/>
    <cellStyle name="Note 223 2" xfId="40148"/>
    <cellStyle name="Note 224" xfId="40149"/>
    <cellStyle name="Note 224 2" xfId="40150"/>
    <cellStyle name="Note 225" xfId="40151"/>
    <cellStyle name="Note 225 2" xfId="40152"/>
    <cellStyle name="Note 226" xfId="40153"/>
    <cellStyle name="Note 226 2" xfId="40154"/>
    <cellStyle name="Note 227" xfId="40155"/>
    <cellStyle name="Note 227 2" xfId="40156"/>
    <cellStyle name="Note 228" xfId="40157"/>
    <cellStyle name="Note 228 2" xfId="40158"/>
    <cellStyle name="Note 229" xfId="40159"/>
    <cellStyle name="Note 229 2" xfId="40160"/>
    <cellStyle name="Note 23" xfId="40161"/>
    <cellStyle name="Note 23 2" xfId="40162"/>
    <cellStyle name="Note 23 3" xfId="40163"/>
    <cellStyle name="Note 230" xfId="40164"/>
    <cellStyle name="Note 230 2" xfId="40165"/>
    <cellStyle name="Note 231" xfId="40166"/>
    <cellStyle name="Note 231 2" xfId="40167"/>
    <cellStyle name="Note 232" xfId="40168"/>
    <cellStyle name="Note 232 2" xfId="40169"/>
    <cellStyle name="Note 233" xfId="40170"/>
    <cellStyle name="Note 233 2" xfId="40171"/>
    <cellStyle name="Note 234" xfId="40172"/>
    <cellStyle name="Note 234 2" xfId="40173"/>
    <cellStyle name="Note 235" xfId="40174"/>
    <cellStyle name="Note 235 2" xfId="40175"/>
    <cellStyle name="Note 236" xfId="40176"/>
    <cellStyle name="Note 236 2" xfId="40177"/>
    <cellStyle name="Note 237" xfId="40178"/>
    <cellStyle name="Note 237 2" xfId="40179"/>
    <cellStyle name="Note 238" xfId="40180"/>
    <cellStyle name="Note 238 2" xfId="40181"/>
    <cellStyle name="Note 239" xfId="40182"/>
    <cellStyle name="Note 239 2" xfId="40183"/>
    <cellStyle name="Note 24" xfId="40184"/>
    <cellStyle name="Note 24 2" xfId="40185"/>
    <cellStyle name="Note 24 3" xfId="40186"/>
    <cellStyle name="Note 240" xfId="40187"/>
    <cellStyle name="Note 240 2" xfId="40188"/>
    <cellStyle name="Note 241" xfId="40189"/>
    <cellStyle name="Note 241 2" xfId="40190"/>
    <cellStyle name="Note 242" xfId="40191"/>
    <cellStyle name="Note 242 2" xfId="40192"/>
    <cellStyle name="Note 243" xfId="40193"/>
    <cellStyle name="Note 243 2" xfId="40194"/>
    <cellStyle name="Note 244" xfId="40195"/>
    <cellStyle name="Note 244 2" xfId="40196"/>
    <cellStyle name="Note 245" xfId="40197"/>
    <cellStyle name="Note 245 2" xfId="40198"/>
    <cellStyle name="Note 246" xfId="40199"/>
    <cellStyle name="Note 246 2" xfId="40200"/>
    <cellStyle name="Note 247" xfId="40201"/>
    <cellStyle name="Note 247 2" xfId="40202"/>
    <cellStyle name="Note 248" xfId="40203"/>
    <cellStyle name="Note 248 2" xfId="40204"/>
    <cellStyle name="Note 249" xfId="40205"/>
    <cellStyle name="Note 249 2" xfId="40206"/>
    <cellStyle name="Note 25" xfId="40207"/>
    <cellStyle name="Note 25 2" xfId="40208"/>
    <cellStyle name="Note 25 3" xfId="40209"/>
    <cellStyle name="Note 250" xfId="40210"/>
    <cellStyle name="Note 250 2" xfId="40211"/>
    <cellStyle name="Note 251" xfId="40212"/>
    <cellStyle name="Note 251 2" xfId="40213"/>
    <cellStyle name="Note 252" xfId="40214"/>
    <cellStyle name="Note 252 2" xfId="40215"/>
    <cellStyle name="Note 253" xfId="40216"/>
    <cellStyle name="Note 253 2" xfId="40217"/>
    <cellStyle name="Note 254" xfId="40218"/>
    <cellStyle name="Note 254 2" xfId="40219"/>
    <cellStyle name="Note 255" xfId="40220"/>
    <cellStyle name="Note 255 2" xfId="40221"/>
    <cellStyle name="Note 256" xfId="40222"/>
    <cellStyle name="Note 257" xfId="40223"/>
    <cellStyle name="Note 258" xfId="40224"/>
    <cellStyle name="Note 259" xfId="40225"/>
    <cellStyle name="Note 26" xfId="40226"/>
    <cellStyle name="Note 26 2" xfId="40227"/>
    <cellStyle name="Note 26 3" xfId="40228"/>
    <cellStyle name="Note 260" xfId="40229"/>
    <cellStyle name="Note 261" xfId="40230"/>
    <cellStyle name="Note 262" xfId="40231"/>
    <cellStyle name="Note 263" xfId="40232"/>
    <cellStyle name="Note 264" xfId="40233"/>
    <cellStyle name="Note 27" xfId="40234"/>
    <cellStyle name="Note 27 2" xfId="40235"/>
    <cellStyle name="Note 27 3" xfId="40236"/>
    <cellStyle name="Note 28" xfId="40237"/>
    <cellStyle name="Note 28 2" xfId="40238"/>
    <cellStyle name="Note 28 3" xfId="40239"/>
    <cellStyle name="Note 29" xfId="40240"/>
    <cellStyle name="Note 29 2" xfId="40241"/>
    <cellStyle name="Note 29 3" xfId="40242"/>
    <cellStyle name="Note 3" xfId="328"/>
    <cellStyle name="Note 3 10" xfId="3465"/>
    <cellStyle name="Note 3 11" xfId="4566"/>
    <cellStyle name="Note 3 12" xfId="5424"/>
    <cellStyle name="Note 3 13" xfId="851"/>
    <cellStyle name="Note 3 14" xfId="11785"/>
    <cellStyle name="Note 3 15" xfId="10041"/>
    <cellStyle name="Note 3 16" xfId="14781"/>
    <cellStyle name="Note 3 2" xfId="1104"/>
    <cellStyle name="Note 3 2 2" xfId="15241"/>
    <cellStyle name="Note 3 2 3" xfId="40243"/>
    <cellStyle name="Note 3 2 4" xfId="42899"/>
    <cellStyle name="Note 3 3" xfId="1707"/>
    <cellStyle name="Note 3 3 2" xfId="40244"/>
    <cellStyle name="Note 3 4" xfId="1780"/>
    <cellStyle name="Note 3 5" xfId="1777"/>
    <cellStyle name="Note 3 6" xfId="1782"/>
    <cellStyle name="Note 3 7" xfId="2064"/>
    <cellStyle name="Note 3 8" xfId="2061"/>
    <cellStyle name="Note 3 9" xfId="2693"/>
    <cellStyle name="Note 30" xfId="40245"/>
    <cellStyle name="Note 30 2" xfId="40246"/>
    <cellStyle name="Note 30 3" xfId="40247"/>
    <cellStyle name="Note 31" xfId="40248"/>
    <cellStyle name="Note 31 2" xfId="40249"/>
    <cellStyle name="Note 31 3" xfId="40250"/>
    <cellStyle name="Note 32" xfId="40251"/>
    <cellStyle name="Note 32 2" xfId="40252"/>
    <cellStyle name="Note 32 3" xfId="40253"/>
    <cellStyle name="Note 33" xfId="40254"/>
    <cellStyle name="Note 33 2" xfId="40255"/>
    <cellStyle name="Note 33 3" xfId="40256"/>
    <cellStyle name="Note 34" xfId="40257"/>
    <cellStyle name="Note 34 2" xfId="40258"/>
    <cellStyle name="Note 34 3" xfId="40259"/>
    <cellStyle name="Note 35" xfId="40260"/>
    <cellStyle name="Note 35 2" xfId="40261"/>
    <cellStyle name="Note 35 3" xfId="40262"/>
    <cellStyle name="Note 36" xfId="40263"/>
    <cellStyle name="Note 36 2" xfId="40264"/>
    <cellStyle name="Note 36 3" xfId="40265"/>
    <cellStyle name="Note 37" xfId="40266"/>
    <cellStyle name="Note 37 2" xfId="40267"/>
    <cellStyle name="Note 37 3" xfId="40268"/>
    <cellStyle name="Note 38" xfId="40269"/>
    <cellStyle name="Note 38 2" xfId="40270"/>
    <cellStyle name="Note 38 3" xfId="40271"/>
    <cellStyle name="Note 39" xfId="40272"/>
    <cellStyle name="Note 39 2" xfId="40273"/>
    <cellStyle name="Note 39 3" xfId="40274"/>
    <cellStyle name="Note 4" xfId="329"/>
    <cellStyle name="Note 4 2" xfId="6708"/>
    <cellStyle name="Note 4 2 2" xfId="10752"/>
    <cellStyle name="Note 4 2 3" xfId="15243"/>
    <cellStyle name="Note 4 2 4" xfId="40275"/>
    <cellStyle name="Note 4 2 5" xfId="42900"/>
    <cellStyle name="Note 4 3" xfId="8756"/>
    <cellStyle name="Note 4 3 2" xfId="11176"/>
    <cellStyle name="Note 4 3 3" xfId="40276"/>
    <cellStyle name="Note 4 4" xfId="8731"/>
    <cellStyle name="Note 4 5" xfId="15242"/>
    <cellStyle name="Note 40" xfId="40277"/>
    <cellStyle name="Note 40 2" xfId="40278"/>
    <cellStyle name="Note 40 3" xfId="40279"/>
    <cellStyle name="Note 41" xfId="40280"/>
    <cellStyle name="Note 41 2" xfId="40281"/>
    <cellStyle name="Note 41 3" xfId="40282"/>
    <cellStyle name="Note 42" xfId="40283"/>
    <cellStyle name="Note 42 2" xfId="40284"/>
    <cellStyle name="Note 42 3" xfId="40285"/>
    <cellStyle name="Note 43" xfId="40286"/>
    <cellStyle name="Note 43 2" xfId="40287"/>
    <cellStyle name="Note 43 3" xfId="40288"/>
    <cellStyle name="Note 44" xfId="40289"/>
    <cellStyle name="Note 44 2" xfId="40290"/>
    <cellStyle name="Note 44 3" xfId="40291"/>
    <cellStyle name="Note 45" xfId="40292"/>
    <cellStyle name="Note 45 2" xfId="40293"/>
    <cellStyle name="Note 45 3" xfId="40294"/>
    <cellStyle name="Note 46" xfId="40295"/>
    <cellStyle name="Note 46 2" xfId="40296"/>
    <cellStyle name="Note 46 3" xfId="40297"/>
    <cellStyle name="Note 47" xfId="40298"/>
    <cellStyle name="Note 47 2" xfId="40299"/>
    <cellStyle name="Note 47 3" xfId="40300"/>
    <cellStyle name="Note 48" xfId="40301"/>
    <cellStyle name="Note 48 2" xfId="40302"/>
    <cellStyle name="Note 48 3" xfId="40303"/>
    <cellStyle name="Note 49" xfId="40304"/>
    <cellStyle name="Note 49 2" xfId="40305"/>
    <cellStyle name="Note 49 3" xfId="40306"/>
    <cellStyle name="Note 5" xfId="885"/>
    <cellStyle name="Note 5 2" xfId="7028"/>
    <cellStyle name="Note 5 2 2" xfId="10779"/>
    <cellStyle name="Note 5 2 3" xfId="15245"/>
    <cellStyle name="Note 5 2 4" xfId="40308"/>
    <cellStyle name="Note 5 3" xfId="8785"/>
    <cellStyle name="Note 5 3 2" xfId="11201"/>
    <cellStyle name="Note 5 3 3" xfId="40309"/>
    <cellStyle name="Note 5 4" xfId="8718"/>
    <cellStyle name="Note 5 5" xfId="10279"/>
    <cellStyle name="Note 5 6" xfId="15244"/>
    <cellStyle name="Note 5 7" xfId="40307"/>
    <cellStyle name="Note 50" xfId="40310"/>
    <cellStyle name="Note 50 2" xfId="40311"/>
    <cellStyle name="Note 50 3" xfId="40312"/>
    <cellStyle name="Note 51" xfId="40313"/>
    <cellStyle name="Note 51 2" xfId="40314"/>
    <cellStyle name="Note 51 3" xfId="40315"/>
    <cellStyle name="Note 52" xfId="40316"/>
    <cellStyle name="Note 52 2" xfId="40317"/>
    <cellStyle name="Note 52 3" xfId="40318"/>
    <cellStyle name="Note 53" xfId="40319"/>
    <cellStyle name="Note 53 2" xfId="40320"/>
    <cellStyle name="Note 53 3" xfId="40321"/>
    <cellStyle name="Note 54" xfId="40322"/>
    <cellStyle name="Note 54 2" xfId="40323"/>
    <cellStyle name="Note 54 3" xfId="40324"/>
    <cellStyle name="Note 55" xfId="40325"/>
    <cellStyle name="Note 55 2" xfId="40326"/>
    <cellStyle name="Note 55 3" xfId="40327"/>
    <cellStyle name="Note 56" xfId="40328"/>
    <cellStyle name="Note 56 2" xfId="40329"/>
    <cellStyle name="Note 56 3" xfId="40330"/>
    <cellStyle name="Note 57" xfId="40331"/>
    <cellStyle name="Note 57 2" xfId="40332"/>
    <cellStyle name="Note 57 3" xfId="40333"/>
    <cellStyle name="Note 58" xfId="40334"/>
    <cellStyle name="Note 58 2" xfId="40335"/>
    <cellStyle name="Note 58 3" xfId="40336"/>
    <cellStyle name="Note 59" xfId="40337"/>
    <cellStyle name="Note 59 2" xfId="40338"/>
    <cellStyle name="Note 59 3" xfId="40339"/>
    <cellStyle name="Note 6" xfId="7265"/>
    <cellStyle name="Note 6 2" xfId="8800"/>
    <cellStyle name="Note 6 2 2" xfId="11215"/>
    <cellStyle name="Note 6 2 3" xfId="40341"/>
    <cellStyle name="Note 6 3" xfId="8663"/>
    <cellStyle name="Note 6 3 2" xfId="40342"/>
    <cellStyle name="Note 6 4" xfId="15246"/>
    <cellStyle name="Note 6 5" xfId="40340"/>
    <cellStyle name="Note 60" xfId="40343"/>
    <cellStyle name="Note 60 2" xfId="40344"/>
    <cellStyle name="Note 60 3" xfId="40345"/>
    <cellStyle name="Note 61" xfId="40346"/>
    <cellStyle name="Note 61 2" xfId="40347"/>
    <cellStyle name="Note 61 3" xfId="40348"/>
    <cellStyle name="Note 62" xfId="40349"/>
    <cellStyle name="Note 62 2" xfId="40350"/>
    <cellStyle name="Note 62 3" xfId="40351"/>
    <cellStyle name="Note 63" xfId="40352"/>
    <cellStyle name="Note 63 2" xfId="40353"/>
    <cellStyle name="Note 63 3" xfId="40354"/>
    <cellStyle name="Note 64" xfId="40355"/>
    <cellStyle name="Note 64 2" xfId="40356"/>
    <cellStyle name="Note 64 3" xfId="40357"/>
    <cellStyle name="Note 65" xfId="40358"/>
    <cellStyle name="Note 65 2" xfId="40359"/>
    <cellStyle name="Note 65 3" xfId="40360"/>
    <cellStyle name="Note 66" xfId="40361"/>
    <cellStyle name="Note 66 2" xfId="40362"/>
    <cellStyle name="Note 66 3" xfId="40363"/>
    <cellStyle name="Note 67" xfId="40364"/>
    <cellStyle name="Note 67 2" xfId="40365"/>
    <cellStyle name="Note 67 3" xfId="40366"/>
    <cellStyle name="Note 68" xfId="40367"/>
    <cellStyle name="Note 68 2" xfId="40368"/>
    <cellStyle name="Note 68 3" xfId="40369"/>
    <cellStyle name="Note 69" xfId="40370"/>
    <cellStyle name="Note 69 2" xfId="40371"/>
    <cellStyle name="Note 69 3" xfId="40372"/>
    <cellStyle name="Note 7" xfId="7570"/>
    <cellStyle name="Note 7 2" xfId="8821"/>
    <cellStyle name="Note 7 2 2" xfId="11235"/>
    <cellStyle name="Note 7 2 3" xfId="40374"/>
    <cellStyle name="Note 7 3" xfId="8743"/>
    <cellStyle name="Note 7 3 2" xfId="40375"/>
    <cellStyle name="Note 7 4" xfId="40373"/>
    <cellStyle name="Note 70" xfId="40376"/>
    <cellStyle name="Note 70 2" xfId="40377"/>
    <cellStyle name="Note 70 3" xfId="40378"/>
    <cellStyle name="Note 71" xfId="40379"/>
    <cellStyle name="Note 71 2" xfId="40380"/>
    <cellStyle name="Note 71 3" xfId="40381"/>
    <cellStyle name="Note 72" xfId="40382"/>
    <cellStyle name="Note 72 2" xfId="40383"/>
    <cellStyle name="Note 72 3" xfId="40384"/>
    <cellStyle name="Note 73" xfId="40385"/>
    <cellStyle name="Note 73 2" xfId="40386"/>
    <cellStyle name="Note 73 3" xfId="40387"/>
    <cellStyle name="Note 74" xfId="40388"/>
    <cellStyle name="Note 74 2" xfId="40389"/>
    <cellStyle name="Note 74 3" xfId="40390"/>
    <cellStyle name="Note 75" xfId="40391"/>
    <cellStyle name="Note 75 2" xfId="40392"/>
    <cellStyle name="Note 75 3" xfId="40393"/>
    <cellStyle name="Note 76" xfId="40394"/>
    <cellStyle name="Note 76 2" xfId="40395"/>
    <cellStyle name="Note 76 3" xfId="40396"/>
    <cellStyle name="Note 77" xfId="40397"/>
    <cellStyle name="Note 77 2" xfId="40398"/>
    <cellStyle name="Note 77 3" xfId="40399"/>
    <cellStyle name="Note 78" xfId="40400"/>
    <cellStyle name="Note 78 2" xfId="40401"/>
    <cellStyle name="Note 78 3" xfId="40402"/>
    <cellStyle name="Note 79" xfId="40403"/>
    <cellStyle name="Note 79 2" xfId="40404"/>
    <cellStyle name="Note 79 3" xfId="40405"/>
    <cellStyle name="Note 8" xfId="7400"/>
    <cellStyle name="Note 8 2" xfId="8810"/>
    <cellStyle name="Note 8 2 2" xfId="11224"/>
    <cellStyle name="Note 8 2 3" xfId="40407"/>
    <cellStyle name="Note 8 3" xfId="8728"/>
    <cellStyle name="Note 8 3 2" xfId="40408"/>
    <cellStyle name="Note 8 4" xfId="40406"/>
    <cellStyle name="Note 80" xfId="40409"/>
    <cellStyle name="Note 80 2" xfId="40410"/>
    <cellStyle name="Note 80 3" xfId="40411"/>
    <cellStyle name="Note 81" xfId="40412"/>
    <cellStyle name="Note 81 2" xfId="40413"/>
    <cellStyle name="Note 81 3" xfId="40414"/>
    <cellStyle name="Note 82" xfId="40415"/>
    <cellStyle name="Note 82 2" xfId="40416"/>
    <cellStyle name="Note 82 3" xfId="40417"/>
    <cellStyle name="Note 83" xfId="40418"/>
    <cellStyle name="Note 83 2" xfId="40419"/>
    <cellStyle name="Note 83 3" xfId="40420"/>
    <cellStyle name="Note 84" xfId="40421"/>
    <cellStyle name="Note 84 2" xfId="40422"/>
    <cellStyle name="Note 84 3" xfId="40423"/>
    <cellStyle name="Note 85" xfId="40424"/>
    <cellStyle name="Note 85 2" xfId="40425"/>
    <cellStyle name="Note 85 3" xfId="40426"/>
    <cellStyle name="Note 86" xfId="40427"/>
    <cellStyle name="Note 86 2" xfId="40428"/>
    <cellStyle name="Note 86 3" xfId="40429"/>
    <cellStyle name="Note 87" xfId="40430"/>
    <cellStyle name="Note 87 2" xfId="40431"/>
    <cellStyle name="Note 87 3" xfId="40432"/>
    <cellStyle name="Note 88" xfId="40433"/>
    <cellStyle name="Note 88 2" xfId="40434"/>
    <cellStyle name="Note 88 3" xfId="40435"/>
    <cellStyle name="Note 89" xfId="40436"/>
    <cellStyle name="Note 89 2" xfId="40437"/>
    <cellStyle name="Note 89 3" xfId="40438"/>
    <cellStyle name="Note 9" xfId="7001"/>
    <cellStyle name="Note 9 2" xfId="8783"/>
    <cellStyle name="Note 9 2 2" xfId="11199"/>
    <cellStyle name="Note 9 2 3" xfId="40440"/>
    <cellStyle name="Note 9 3" xfId="8720"/>
    <cellStyle name="Note 9 3 2" xfId="40441"/>
    <cellStyle name="Note 9 4" xfId="40439"/>
    <cellStyle name="Note 90" xfId="40442"/>
    <cellStyle name="Note 90 2" xfId="40443"/>
    <cellStyle name="Note 90 3" xfId="40444"/>
    <cellStyle name="Note 91" xfId="40445"/>
    <cellStyle name="Note 91 2" xfId="40446"/>
    <cellStyle name="Note 91 3" xfId="40447"/>
    <cellStyle name="Note 92" xfId="40448"/>
    <cellStyle name="Note 92 2" xfId="40449"/>
    <cellStyle name="Note 92 3" xfId="40450"/>
    <cellStyle name="Note 93" xfId="40451"/>
    <cellStyle name="Note 93 2" xfId="40452"/>
    <cellStyle name="Note 93 3" xfId="40453"/>
    <cellStyle name="Note 94" xfId="40454"/>
    <cellStyle name="Note 94 2" xfId="40455"/>
    <cellStyle name="Note 94 3" xfId="40456"/>
    <cellStyle name="Note 95" xfId="40457"/>
    <cellStyle name="Note 95 2" xfId="40458"/>
    <cellStyle name="Note 95 3" xfId="40459"/>
    <cellStyle name="Note 96" xfId="40460"/>
    <cellStyle name="Note 96 2" xfId="40461"/>
    <cellStyle name="Note 96 3" xfId="40462"/>
    <cellStyle name="Note 97" xfId="40463"/>
    <cellStyle name="Note 97 2" xfId="40464"/>
    <cellStyle name="Note 97 3" xfId="40465"/>
    <cellStyle name="Note 98" xfId="40466"/>
    <cellStyle name="Note 98 2" xfId="40467"/>
    <cellStyle name="Note 98 3" xfId="40468"/>
    <cellStyle name="Note 99" xfId="40469"/>
    <cellStyle name="Note 99 2" xfId="40470"/>
    <cellStyle name="Note 99 3" xfId="40471"/>
    <cellStyle name="Number" xfId="330"/>
    <cellStyle name="Number 10" xfId="15247"/>
    <cellStyle name="Number 11" xfId="15248"/>
    <cellStyle name="Number 12" xfId="15249"/>
    <cellStyle name="Number 13" xfId="15250"/>
    <cellStyle name="Number 14" xfId="15251"/>
    <cellStyle name="Number 2" xfId="331"/>
    <cellStyle name="number 2 2" xfId="15466"/>
    <cellStyle name="Number 3" xfId="332"/>
    <cellStyle name="number 3 2" xfId="15467"/>
    <cellStyle name="Number 4" xfId="15252"/>
    <cellStyle name="Number 5" xfId="15253"/>
    <cellStyle name="Number 6" xfId="15254"/>
    <cellStyle name="Number 7" xfId="15255"/>
    <cellStyle name="Number 8" xfId="15256"/>
    <cellStyle name="Number 9" xfId="15257"/>
    <cellStyle name="Numbers" xfId="15468"/>
    <cellStyle name="Numbers - Bold" xfId="15469"/>
    <cellStyle name="Output 10" xfId="7421"/>
    <cellStyle name="Output 10 2" xfId="8814"/>
    <cellStyle name="Output 10 2 2" xfId="11228"/>
    <cellStyle name="Output 10 2 3" xfId="40473"/>
    <cellStyle name="Output 10 3" xfId="8832"/>
    <cellStyle name="Output 10 4" xfId="40472"/>
    <cellStyle name="Output 100" xfId="40474"/>
    <cellStyle name="Output 100 2" xfId="40475"/>
    <cellStyle name="Output 101" xfId="40476"/>
    <cellStyle name="Output 101 2" xfId="40477"/>
    <cellStyle name="Output 102" xfId="40478"/>
    <cellStyle name="Output 102 2" xfId="40479"/>
    <cellStyle name="Output 103" xfId="40480"/>
    <cellStyle name="Output 103 2" xfId="40481"/>
    <cellStyle name="Output 104" xfId="40482"/>
    <cellStyle name="Output 104 2" xfId="40483"/>
    <cellStyle name="Output 105" xfId="40484"/>
    <cellStyle name="Output 105 2" xfId="40485"/>
    <cellStyle name="Output 106" xfId="40486"/>
    <cellStyle name="Output 106 2" xfId="40487"/>
    <cellStyle name="Output 107" xfId="40488"/>
    <cellStyle name="Output 107 2" xfId="40489"/>
    <cellStyle name="Output 108" xfId="40490"/>
    <cellStyle name="Output 108 2" xfId="40491"/>
    <cellStyle name="Output 109" xfId="40492"/>
    <cellStyle name="Output 109 2" xfId="40493"/>
    <cellStyle name="Output 11" xfId="6755"/>
    <cellStyle name="Output 11 2" xfId="8767"/>
    <cellStyle name="Output 11 2 2" xfId="11186"/>
    <cellStyle name="Output 11 2 3" xfId="40495"/>
    <cellStyle name="Output 11 3" xfId="8604"/>
    <cellStyle name="Output 11 4" xfId="40494"/>
    <cellStyle name="Output 110" xfId="40496"/>
    <cellStyle name="Output 110 2" xfId="40497"/>
    <cellStyle name="Output 111" xfId="40498"/>
    <cellStyle name="Output 111 2" xfId="40499"/>
    <cellStyle name="Output 112" xfId="40500"/>
    <cellStyle name="Output 112 2" xfId="40501"/>
    <cellStyle name="Output 113" xfId="40502"/>
    <cellStyle name="Output 113 2" xfId="40503"/>
    <cellStyle name="Output 114" xfId="40504"/>
    <cellStyle name="Output 114 2" xfId="40505"/>
    <cellStyle name="Output 115" xfId="40506"/>
    <cellStyle name="Output 115 2" xfId="40507"/>
    <cellStyle name="Output 116" xfId="40508"/>
    <cellStyle name="Output 116 2" xfId="40509"/>
    <cellStyle name="Output 117" xfId="40510"/>
    <cellStyle name="Output 117 2" xfId="40511"/>
    <cellStyle name="Output 118" xfId="40512"/>
    <cellStyle name="Output 118 2" xfId="40513"/>
    <cellStyle name="Output 119" xfId="40514"/>
    <cellStyle name="Output 119 2" xfId="40515"/>
    <cellStyle name="Output 12" xfId="6916"/>
    <cellStyle name="Output 12 2" xfId="8778"/>
    <cellStyle name="Output 12 2 2" xfId="11196"/>
    <cellStyle name="Output 12 2 3" xfId="40517"/>
    <cellStyle name="Output 12 3" xfId="8717"/>
    <cellStyle name="Output 12 4" xfId="40516"/>
    <cellStyle name="Output 120" xfId="40518"/>
    <cellStyle name="Output 120 2" xfId="40519"/>
    <cellStyle name="Output 121" xfId="40520"/>
    <cellStyle name="Output 121 2" xfId="40521"/>
    <cellStyle name="Output 122" xfId="40522"/>
    <cellStyle name="Output 122 2" xfId="40523"/>
    <cellStyle name="Output 123" xfId="40524"/>
    <cellStyle name="Output 123 2" xfId="40525"/>
    <cellStyle name="Output 124" xfId="40526"/>
    <cellStyle name="Output 124 2" xfId="40527"/>
    <cellStyle name="Output 125" xfId="40528"/>
    <cellStyle name="Output 125 2" xfId="40529"/>
    <cellStyle name="Output 126" xfId="40530"/>
    <cellStyle name="Output 126 2" xfId="40531"/>
    <cellStyle name="Output 127" xfId="40532"/>
    <cellStyle name="Output 127 2" xfId="40533"/>
    <cellStyle name="Output 128" xfId="40534"/>
    <cellStyle name="Output 128 2" xfId="40535"/>
    <cellStyle name="Output 129" xfId="40536"/>
    <cellStyle name="Output 129 2" xfId="40537"/>
    <cellStyle name="Output 13" xfId="7443"/>
    <cellStyle name="Output 13 2" xfId="8815"/>
    <cellStyle name="Output 13 2 2" xfId="11229"/>
    <cellStyle name="Output 13 2 3" xfId="40539"/>
    <cellStyle name="Output 13 3" xfId="8716"/>
    <cellStyle name="Output 13 4" xfId="40538"/>
    <cellStyle name="Output 130" xfId="40540"/>
    <cellStyle name="Output 130 2" xfId="40541"/>
    <cellStyle name="Output 131" xfId="40542"/>
    <cellStyle name="Output 131 2" xfId="40543"/>
    <cellStyle name="Output 132" xfId="40544"/>
    <cellStyle name="Output 132 2" xfId="40545"/>
    <cellStyle name="Output 133" xfId="40546"/>
    <cellStyle name="Output 133 2" xfId="40547"/>
    <cellStyle name="Output 134" xfId="40548"/>
    <cellStyle name="Output 134 2" xfId="40549"/>
    <cellStyle name="Output 135" xfId="40550"/>
    <cellStyle name="Output 135 2" xfId="40551"/>
    <cellStyle name="Output 136" xfId="40552"/>
    <cellStyle name="Output 136 2" xfId="40553"/>
    <cellStyle name="Output 137" xfId="40554"/>
    <cellStyle name="Output 137 2" xfId="40555"/>
    <cellStyle name="Output 138" xfId="40556"/>
    <cellStyle name="Output 138 2" xfId="40557"/>
    <cellStyle name="Output 139" xfId="40558"/>
    <cellStyle name="Output 139 2" xfId="40559"/>
    <cellStyle name="Output 14" xfId="40560"/>
    <cellStyle name="Output 14 2" xfId="40561"/>
    <cellStyle name="Output 140" xfId="40562"/>
    <cellStyle name="Output 140 2" xfId="40563"/>
    <cellStyle name="Output 141" xfId="40564"/>
    <cellStyle name="Output 141 2" xfId="40565"/>
    <cellStyle name="Output 142" xfId="40566"/>
    <cellStyle name="Output 142 2" xfId="40567"/>
    <cellStyle name="Output 143" xfId="40568"/>
    <cellStyle name="Output 143 2" xfId="40569"/>
    <cellStyle name="Output 144" xfId="40570"/>
    <cellStyle name="Output 144 2" xfId="40571"/>
    <cellStyle name="Output 145" xfId="40572"/>
    <cellStyle name="Output 145 2" xfId="40573"/>
    <cellStyle name="Output 146" xfId="40574"/>
    <cellStyle name="Output 146 2" xfId="40575"/>
    <cellStyle name="Output 147" xfId="40576"/>
    <cellStyle name="Output 147 2" xfId="40577"/>
    <cellStyle name="Output 148" xfId="40578"/>
    <cellStyle name="Output 148 2" xfId="40579"/>
    <cellStyle name="Output 149" xfId="40580"/>
    <cellStyle name="Output 149 2" xfId="40581"/>
    <cellStyle name="Output 15" xfId="40582"/>
    <cellStyle name="Output 15 2" xfId="40583"/>
    <cellStyle name="Output 150" xfId="40584"/>
    <cellStyle name="Output 150 2" xfId="40585"/>
    <cellStyle name="Output 151" xfId="40586"/>
    <cellStyle name="Output 151 2" xfId="40587"/>
    <cellStyle name="Output 152" xfId="40588"/>
    <cellStyle name="Output 152 2" xfId="40589"/>
    <cellStyle name="Output 153" xfId="40590"/>
    <cellStyle name="Output 153 2" xfId="40591"/>
    <cellStyle name="Output 154" xfId="40592"/>
    <cellStyle name="Output 154 2" xfId="40593"/>
    <cellStyle name="Output 155" xfId="40594"/>
    <cellStyle name="Output 155 2" xfId="40595"/>
    <cellStyle name="Output 156" xfId="40596"/>
    <cellStyle name="Output 156 2" xfId="40597"/>
    <cellStyle name="Output 157" xfId="40598"/>
    <cellStyle name="Output 157 2" xfId="40599"/>
    <cellStyle name="Output 158" xfId="40600"/>
    <cellStyle name="Output 158 2" xfId="40601"/>
    <cellStyle name="Output 159" xfId="40602"/>
    <cellStyle name="Output 159 2" xfId="40603"/>
    <cellStyle name="Output 16" xfId="40604"/>
    <cellStyle name="Output 16 2" xfId="40605"/>
    <cellStyle name="Output 160" xfId="40606"/>
    <cellStyle name="Output 160 2" xfId="40607"/>
    <cellStyle name="Output 161" xfId="40608"/>
    <cellStyle name="Output 161 2" xfId="40609"/>
    <cellStyle name="Output 162" xfId="40610"/>
    <cellStyle name="Output 162 2" xfId="40611"/>
    <cellStyle name="Output 163" xfId="40612"/>
    <cellStyle name="Output 163 2" xfId="40613"/>
    <cellStyle name="Output 164" xfId="40614"/>
    <cellStyle name="Output 164 2" xfId="40615"/>
    <cellStyle name="Output 165" xfId="40616"/>
    <cellStyle name="Output 165 2" xfId="40617"/>
    <cellStyle name="Output 166" xfId="40618"/>
    <cellStyle name="Output 166 2" xfId="40619"/>
    <cellStyle name="Output 167" xfId="40620"/>
    <cellStyle name="Output 167 2" xfId="40621"/>
    <cellStyle name="Output 168" xfId="40622"/>
    <cellStyle name="Output 168 2" xfId="40623"/>
    <cellStyle name="Output 169" xfId="40624"/>
    <cellStyle name="Output 169 2" xfId="40625"/>
    <cellStyle name="Output 17" xfId="40626"/>
    <cellStyle name="Output 17 2" xfId="40627"/>
    <cellStyle name="Output 170" xfId="40628"/>
    <cellStyle name="Output 170 2" xfId="40629"/>
    <cellStyle name="Output 171" xfId="40630"/>
    <cellStyle name="Output 171 2" xfId="40631"/>
    <cellStyle name="Output 172" xfId="40632"/>
    <cellStyle name="Output 172 2" xfId="40633"/>
    <cellStyle name="Output 173" xfId="40634"/>
    <cellStyle name="Output 173 2" xfId="40635"/>
    <cellStyle name="Output 174" xfId="40636"/>
    <cellStyle name="Output 174 2" xfId="40637"/>
    <cellStyle name="Output 175" xfId="40638"/>
    <cellStyle name="Output 175 2" xfId="40639"/>
    <cellStyle name="Output 176" xfId="40640"/>
    <cellStyle name="Output 176 2" xfId="40641"/>
    <cellStyle name="Output 177" xfId="40642"/>
    <cellStyle name="Output 177 2" xfId="40643"/>
    <cellStyle name="Output 178" xfId="40644"/>
    <cellStyle name="Output 178 2" xfId="40645"/>
    <cellStyle name="Output 179" xfId="40646"/>
    <cellStyle name="Output 179 2" xfId="40647"/>
    <cellStyle name="Output 18" xfId="40648"/>
    <cellStyle name="Output 18 2" xfId="40649"/>
    <cellStyle name="Output 180" xfId="40650"/>
    <cellStyle name="Output 180 2" xfId="40651"/>
    <cellStyle name="Output 181" xfId="40652"/>
    <cellStyle name="Output 181 2" xfId="40653"/>
    <cellStyle name="Output 182" xfId="40654"/>
    <cellStyle name="Output 182 2" xfId="40655"/>
    <cellStyle name="Output 183" xfId="40656"/>
    <cellStyle name="Output 183 2" xfId="40657"/>
    <cellStyle name="Output 184" xfId="40658"/>
    <cellStyle name="Output 184 2" xfId="40659"/>
    <cellStyle name="Output 185" xfId="40660"/>
    <cellStyle name="Output 185 2" xfId="40661"/>
    <cellStyle name="Output 186" xfId="40662"/>
    <cellStyle name="Output 186 2" xfId="40663"/>
    <cellStyle name="Output 187" xfId="40664"/>
    <cellStyle name="Output 187 2" xfId="40665"/>
    <cellStyle name="Output 188" xfId="40666"/>
    <cellStyle name="Output 188 2" xfId="40667"/>
    <cellStyle name="Output 189" xfId="40668"/>
    <cellStyle name="Output 189 2" xfId="40669"/>
    <cellStyle name="Output 19" xfId="40670"/>
    <cellStyle name="Output 19 2" xfId="40671"/>
    <cellStyle name="Output 190" xfId="40672"/>
    <cellStyle name="Output 190 2" xfId="40673"/>
    <cellStyle name="Output 191" xfId="40674"/>
    <cellStyle name="Output 191 2" xfId="40675"/>
    <cellStyle name="Output 192" xfId="40676"/>
    <cellStyle name="Output 192 2" xfId="40677"/>
    <cellStyle name="Output 193" xfId="40678"/>
    <cellStyle name="Output 194" xfId="40679"/>
    <cellStyle name="Output 195" xfId="40680"/>
    <cellStyle name="Output 196" xfId="40681"/>
    <cellStyle name="Output 197" xfId="40682"/>
    <cellStyle name="Output 198" xfId="40683"/>
    <cellStyle name="Output 199" xfId="40684"/>
    <cellStyle name="Output 2" xfId="333"/>
    <cellStyle name="Output 2 10" xfId="7013"/>
    <cellStyle name="Output 2 11" xfId="6953"/>
    <cellStyle name="Output 2 12" xfId="7151"/>
    <cellStyle name="Output 2 13" xfId="850"/>
    <cellStyle name="Output 2 13 2" xfId="10273"/>
    <cellStyle name="Output 2 14" xfId="8532"/>
    <cellStyle name="Output 2 14 2" xfId="11032"/>
    <cellStyle name="Output 2 15" xfId="1204"/>
    <cellStyle name="Output 2 16" xfId="9971"/>
    <cellStyle name="Output 2 2" xfId="807"/>
    <cellStyle name="Output 2 2 2" xfId="849"/>
    <cellStyle name="Output 2 2 3" xfId="11834"/>
    <cellStyle name="Output 2 3" xfId="6711"/>
    <cellStyle name="Output 2 4" xfId="7516"/>
    <cellStyle name="Output 2 5" xfId="7609"/>
    <cellStyle name="Output 2 6" xfId="7257"/>
    <cellStyle name="Output 2 7" xfId="7402"/>
    <cellStyle name="Output 2 8" xfId="7365"/>
    <cellStyle name="Output 2 9" xfId="7111"/>
    <cellStyle name="Output 20" xfId="40685"/>
    <cellStyle name="Output 20 2" xfId="40686"/>
    <cellStyle name="Output 200" xfId="40687"/>
    <cellStyle name="Output 201" xfId="40688"/>
    <cellStyle name="Output 202" xfId="40689"/>
    <cellStyle name="Output 203" xfId="40690"/>
    <cellStyle name="Output 204" xfId="40691"/>
    <cellStyle name="Output 205" xfId="40692"/>
    <cellStyle name="Output 206" xfId="40693"/>
    <cellStyle name="Output 207" xfId="40694"/>
    <cellStyle name="Output 208" xfId="40695"/>
    <cellStyle name="Output 209" xfId="40696"/>
    <cellStyle name="Output 21" xfId="40697"/>
    <cellStyle name="Output 21 2" xfId="40698"/>
    <cellStyle name="Output 210" xfId="40699"/>
    <cellStyle name="Output 211" xfId="40700"/>
    <cellStyle name="Output 212" xfId="40701"/>
    <cellStyle name="Output 213" xfId="40702"/>
    <cellStyle name="Output 214" xfId="40703"/>
    <cellStyle name="Output 215" xfId="40704"/>
    <cellStyle name="Output 216" xfId="40705"/>
    <cellStyle name="Output 217" xfId="40706"/>
    <cellStyle name="Output 218" xfId="40707"/>
    <cellStyle name="Output 219" xfId="40708"/>
    <cellStyle name="Output 22" xfId="40709"/>
    <cellStyle name="Output 22 2" xfId="40710"/>
    <cellStyle name="Output 220" xfId="40711"/>
    <cellStyle name="Output 221" xfId="40712"/>
    <cellStyle name="Output 222" xfId="40713"/>
    <cellStyle name="Output 223" xfId="40714"/>
    <cellStyle name="Output 224" xfId="40715"/>
    <cellStyle name="Output 225" xfId="40716"/>
    <cellStyle name="Output 226" xfId="40717"/>
    <cellStyle name="Output 227" xfId="40718"/>
    <cellStyle name="Output 228" xfId="40719"/>
    <cellStyle name="Output 229" xfId="40720"/>
    <cellStyle name="Output 23" xfId="40721"/>
    <cellStyle name="Output 23 2" xfId="40722"/>
    <cellStyle name="Output 230" xfId="40723"/>
    <cellStyle name="Output 231" xfId="40724"/>
    <cellStyle name="Output 232" xfId="40725"/>
    <cellStyle name="Output 233" xfId="40726"/>
    <cellStyle name="Output 234" xfId="40727"/>
    <cellStyle name="Output 235" xfId="40728"/>
    <cellStyle name="Output 236" xfId="40729"/>
    <cellStyle name="Output 237" xfId="40730"/>
    <cellStyle name="Output 238" xfId="40731"/>
    <cellStyle name="Output 239" xfId="40732"/>
    <cellStyle name="Output 24" xfId="40733"/>
    <cellStyle name="Output 24 2" xfId="40734"/>
    <cellStyle name="Output 240" xfId="40735"/>
    <cellStyle name="Output 241" xfId="40736"/>
    <cellStyle name="Output 242" xfId="40737"/>
    <cellStyle name="Output 243" xfId="40738"/>
    <cellStyle name="Output 244" xfId="40739"/>
    <cellStyle name="Output 245" xfId="40740"/>
    <cellStyle name="Output 246" xfId="40741"/>
    <cellStyle name="Output 247" xfId="40742"/>
    <cellStyle name="Output 248" xfId="40743"/>
    <cellStyle name="Output 249" xfId="40744"/>
    <cellStyle name="Output 25" xfId="40745"/>
    <cellStyle name="Output 25 2" xfId="40746"/>
    <cellStyle name="Output 250" xfId="40747"/>
    <cellStyle name="Output 251" xfId="40748"/>
    <cellStyle name="Output 252" xfId="40749"/>
    <cellStyle name="Output 253" xfId="40750"/>
    <cellStyle name="Output 254" xfId="40751"/>
    <cellStyle name="Output 255" xfId="40752"/>
    <cellStyle name="Output 256" xfId="40753"/>
    <cellStyle name="Output 257" xfId="40754"/>
    <cellStyle name="Output 26" xfId="40755"/>
    <cellStyle name="Output 26 2" xfId="40756"/>
    <cellStyle name="Output 27" xfId="40757"/>
    <cellStyle name="Output 27 2" xfId="40758"/>
    <cellStyle name="Output 28" xfId="40759"/>
    <cellStyle name="Output 28 2" xfId="40760"/>
    <cellStyle name="Output 29" xfId="40761"/>
    <cellStyle name="Output 29 2" xfId="40762"/>
    <cellStyle name="Output 3" xfId="808"/>
    <cellStyle name="Output 3 2" xfId="847"/>
    <cellStyle name="Output 3 2 2" xfId="40764"/>
    <cellStyle name="Output 3 3" xfId="15258"/>
    <cellStyle name="Output 3 4" xfId="40763"/>
    <cellStyle name="Output 30" xfId="40765"/>
    <cellStyle name="Output 30 2" xfId="40766"/>
    <cellStyle name="Output 31" xfId="40767"/>
    <cellStyle name="Output 31 2" xfId="40768"/>
    <cellStyle name="Output 32" xfId="40769"/>
    <cellStyle name="Output 32 2" xfId="40770"/>
    <cellStyle name="Output 33" xfId="40771"/>
    <cellStyle name="Output 33 2" xfId="40772"/>
    <cellStyle name="Output 34" xfId="40773"/>
    <cellStyle name="Output 34 2" xfId="40774"/>
    <cellStyle name="Output 35" xfId="40775"/>
    <cellStyle name="Output 35 2" xfId="40776"/>
    <cellStyle name="Output 36" xfId="40777"/>
    <cellStyle name="Output 36 2" xfId="40778"/>
    <cellStyle name="Output 37" xfId="40779"/>
    <cellStyle name="Output 37 2" xfId="40780"/>
    <cellStyle name="Output 38" xfId="40781"/>
    <cellStyle name="Output 38 2" xfId="40782"/>
    <cellStyle name="Output 39" xfId="40783"/>
    <cellStyle name="Output 39 2" xfId="40784"/>
    <cellStyle name="Output 4" xfId="35"/>
    <cellStyle name="Output 4 2" xfId="6710"/>
    <cellStyle name="Output 4 2 2" xfId="10753"/>
    <cellStyle name="Output 4 2 3" xfId="40785"/>
    <cellStyle name="Output 4 3" xfId="8757"/>
    <cellStyle name="Output 4 3 2" xfId="11177"/>
    <cellStyle name="Output 4 4" xfId="8689"/>
    <cellStyle name="Output 4 5" xfId="11780"/>
    <cellStyle name="Output 40" xfId="40786"/>
    <cellStyle name="Output 40 2" xfId="40787"/>
    <cellStyle name="Output 41" xfId="40788"/>
    <cellStyle name="Output 41 2" xfId="40789"/>
    <cellStyle name="Output 42" xfId="40790"/>
    <cellStyle name="Output 42 2" xfId="40791"/>
    <cellStyle name="Output 43" xfId="40792"/>
    <cellStyle name="Output 43 2" xfId="40793"/>
    <cellStyle name="Output 44" xfId="40794"/>
    <cellStyle name="Output 44 2" xfId="40795"/>
    <cellStyle name="Output 45" xfId="40796"/>
    <cellStyle name="Output 45 2" xfId="40797"/>
    <cellStyle name="Output 46" xfId="40798"/>
    <cellStyle name="Output 46 2" xfId="40799"/>
    <cellStyle name="Output 47" xfId="40800"/>
    <cellStyle name="Output 47 2" xfId="40801"/>
    <cellStyle name="Output 48" xfId="40802"/>
    <cellStyle name="Output 48 2" xfId="40803"/>
    <cellStyle name="Output 49" xfId="40804"/>
    <cellStyle name="Output 49 2" xfId="40805"/>
    <cellStyle name="Output 5" xfId="6855"/>
    <cellStyle name="Output 5 2" xfId="8771"/>
    <cellStyle name="Output 5 2 2" xfId="11189"/>
    <cellStyle name="Output 5 2 3" xfId="40807"/>
    <cellStyle name="Output 5 3" xfId="8645"/>
    <cellStyle name="Output 5 4" xfId="40806"/>
    <cellStyle name="Output 50" xfId="40808"/>
    <cellStyle name="Output 50 2" xfId="40809"/>
    <cellStyle name="Output 51" xfId="40810"/>
    <cellStyle name="Output 51 2" xfId="40811"/>
    <cellStyle name="Output 52" xfId="40812"/>
    <cellStyle name="Output 52 2" xfId="40813"/>
    <cellStyle name="Output 53" xfId="40814"/>
    <cellStyle name="Output 53 2" xfId="40815"/>
    <cellStyle name="Output 54" xfId="40816"/>
    <cellStyle name="Output 54 2" xfId="40817"/>
    <cellStyle name="Output 55" xfId="40818"/>
    <cellStyle name="Output 55 2" xfId="40819"/>
    <cellStyle name="Output 56" xfId="40820"/>
    <cellStyle name="Output 56 2" xfId="40821"/>
    <cellStyle name="Output 57" xfId="40822"/>
    <cellStyle name="Output 57 2" xfId="40823"/>
    <cellStyle name="Output 58" xfId="40824"/>
    <cellStyle name="Output 58 2" xfId="40825"/>
    <cellStyle name="Output 59" xfId="40826"/>
    <cellStyle name="Output 59 2" xfId="40827"/>
    <cellStyle name="Output 6" xfId="7635"/>
    <cellStyle name="Output 6 2" xfId="8825"/>
    <cellStyle name="Output 6 2 2" xfId="11239"/>
    <cellStyle name="Output 6 2 3" xfId="40829"/>
    <cellStyle name="Output 6 3" xfId="8740"/>
    <cellStyle name="Output 6 4" xfId="40828"/>
    <cellStyle name="Output 60" xfId="40830"/>
    <cellStyle name="Output 60 2" xfId="40831"/>
    <cellStyle name="Output 61" xfId="40832"/>
    <cellStyle name="Output 61 2" xfId="40833"/>
    <cellStyle name="Output 62" xfId="40834"/>
    <cellStyle name="Output 62 2" xfId="40835"/>
    <cellStyle name="Output 63" xfId="40836"/>
    <cellStyle name="Output 63 2" xfId="40837"/>
    <cellStyle name="Output 64" xfId="40838"/>
    <cellStyle name="Output 64 2" xfId="40839"/>
    <cellStyle name="Output 65" xfId="40840"/>
    <cellStyle name="Output 65 2" xfId="40841"/>
    <cellStyle name="Output 66" xfId="40842"/>
    <cellStyle name="Output 66 2" xfId="40843"/>
    <cellStyle name="Output 67" xfId="40844"/>
    <cellStyle name="Output 67 2" xfId="40845"/>
    <cellStyle name="Output 68" xfId="40846"/>
    <cellStyle name="Output 68 2" xfId="40847"/>
    <cellStyle name="Output 69" xfId="40848"/>
    <cellStyle name="Output 69 2" xfId="40849"/>
    <cellStyle name="Output 7" xfId="7337"/>
    <cellStyle name="Output 7 2" xfId="8803"/>
    <cellStyle name="Output 7 2 2" xfId="11218"/>
    <cellStyle name="Output 7 2 3" xfId="40851"/>
    <cellStyle name="Output 7 3" xfId="8665"/>
    <cellStyle name="Output 7 4" xfId="40850"/>
    <cellStyle name="Output 70" xfId="40852"/>
    <cellStyle name="Output 70 2" xfId="40853"/>
    <cellStyle name="Output 71" xfId="40854"/>
    <cellStyle name="Output 71 2" xfId="40855"/>
    <cellStyle name="Output 72" xfId="40856"/>
    <cellStyle name="Output 72 2" xfId="40857"/>
    <cellStyle name="Output 73" xfId="40858"/>
    <cellStyle name="Output 73 2" xfId="40859"/>
    <cellStyle name="Output 74" xfId="40860"/>
    <cellStyle name="Output 74 2" xfId="40861"/>
    <cellStyle name="Output 75" xfId="40862"/>
    <cellStyle name="Output 75 2" xfId="40863"/>
    <cellStyle name="Output 76" xfId="40864"/>
    <cellStyle name="Output 76 2" xfId="40865"/>
    <cellStyle name="Output 77" xfId="40866"/>
    <cellStyle name="Output 77 2" xfId="40867"/>
    <cellStyle name="Output 78" xfId="40868"/>
    <cellStyle name="Output 78 2" xfId="40869"/>
    <cellStyle name="Output 79" xfId="40870"/>
    <cellStyle name="Output 79 2" xfId="40871"/>
    <cellStyle name="Output 8" xfId="7579"/>
    <cellStyle name="Output 8 2" xfId="8822"/>
    <cellStyle name="Output 8 2 2" xfId="11236"/>
    <cellStyle name="Output 8 2 3" xfId="40873"/>
    <cellStyle name="Output 8 3" xfId="8732"/>
    <cellStyle name="Output 8 4" xfId="40872"/>
    <cellStyle name="Output 80" xfId="40874"/>
    <cellStyle name="Output 80 2" xfId="40875"/>
    <cellStyle name="Output 81" xfId="40876"/>
    <cellStyle name="Output 81 2" xfId="40877"/>
    <cellStyle name="Output 82" xfId="40878"/>
    <cellStyle name="Output 82 2" xfId="40879"/>
    <cellStyle name="Output 83" xfId="40880"/>
    <cellStyle name="Output 83 2" xfId="40881"/>
    <cellStyle name="Output 84" xfId="40882"/>
    <cellStyle name="Output 84 2" xfId="40883"/>
    <cellStyle name="Output 85" xfId="40884"/>
    <cellStyle name="Output 85 2" xfId="40885"/>
    <cellStyle name="Output 86" xfId="40886"/>
    <cellStyle name="Output 86 2" xfId="40887"/>
    <cellStyle name="Output 87" xfId="40888"/>
    <cellStyle name="Output 87 2" xfId="40889"/>
    <cellStyle name="Output 88" xfId="40890"/>
    <cellStyle name="Output 88 2" xfId="40891"/>
    <cellStyle name="Output 89" xfId="40892"/>
    <cellStyle name="Output 89 2" xfId="40893"/>
    <cellStyle name="Output 9" xfId="6830"/>
    <cellStyle name="Output 9 2" xfId="8769"/>
    <cellStyle name="Output 9 2 2" xfId="11187"/>
    <cellStyle name="Output 9 2 3" xfId="40895"/>
    <cellStyle name="Output 9 3" xfId="8522"/>
    <cellStyle name="Output 9 4" xfId="40894"/>
    <cellStyle name="Output 90" xfId="40896"/>
    <cellStyle name="Output 90 2" xfId="40897"/>
    <cellStyle name="Output 91" xfId="40898"/>
    <cellStyle name="Output 91 2" xfId="40899"/>
    <cellStyle name="Output 92" xfId="40900"/>
    <cellStyle name="Output 92 2" xfId="40901"/>
    <cellStyle name="Output 93" xfId="40902"/>
    <cellStyle name="Output 93 2" xfId="40903"/>
    <cellStyle name="Output 94" xfId="40904"/>
    <cellStyle name="Output 94 2" xfId="40905"/>
    <cellStyle name="Output 95" xfId="40906"/>
    <cellStyle name="Output 95 2" xfId="40907"/>
    <cellStyle name="Output 96" xfId="40908"/>
    <cellStyle name="Output 96 2" xfId="40909"/>
    <cellStyle name="Output 97" xfId="40910"/>
    <cellStyle name="Output 97 2" xfId="40911"/>
    <cellStyle name="Output 98" xfId="40912"/>
    <cellStyle name="Output 98 2" xfId="40913"/>
    <cellStyle name="Output 99" xfId="40914"/>
    <cellStyle name="Output 99 2" xfId="40915"/>
    <cellStyle name="Output Amounts" xfId="846"/>
    <cellStyle name="Output Amounts 2" xfId="40916"/>
    <cellStyle name="Output Column Headings" xfId="40917"/>
    <cellStyle name="Output Line Items" xfId="972"/>
    <cellStyle name="Output Line Items 2" xfId="40918"/>
    <cellStyle name="Output Line Items 3" xfId="40919"/>
    <cellStyle name="Output Report Heading" xfId="40920"/>
    <cellStyle name="Output Report Title" xfId="40921"/>
    <cellStyle name="Page Heading Large" xfId="15470"/>
    <cellStyle name="Page Heading Small" xfId="15471"/>
    <cellStyle name="Password" xfId="334"/>
    <cellStyle name="Password 2" xfId="955"/>
    <cellStyle name="pct_sub" xfId="15472"/>
    <cellStyle name="per.style" xfId="40922"/>
    <cellStyle name="Percen - Style1" xfId="79"/>
    <cellStyle name="Percen - Style1 2" xfId="15259"/>
    <cellStyle name="Percen - Style1 2 2" xfId="40923"/>
    <cellStyle name="Percen - Style2" xfId="80"/>
    <cellStyle name="Percen - Style2 2" xfId="15260"/>
    <cellStyle name="Percen - Style2 2 2" xfId="40924"/>
    <cellStyle name="Percen - Style3" xfId="12045"/>
    <cellStyle name="Percent" xfId="3" builtinId="5"/>
    <cellStyle name="Percent (0)" xfId="15473"/>
    <cellStyle name="Percent [1]" xfId="15474"/>
    <cellStyle name="Percent [2]" xfId="81"/>
    <cellStyle name="Percent [2] 10" xfId="40925"/>
    <cellStyle name="Percent [2] 11" xfId="40926"/>
    <cellStyle name="Percent [2] 12" xfId="40927"/>
    <cellStyle name="Percent [2] 13" xfId="40928"/>
    <cellStyle name="Percent [2] 14" xfId="40929"/>
    <cellStyle name="Percent [2] 2" xfId="335"/>
    <cellStyle name="Percent [2] 2 2" xfId="15261"/>
    <cellStyle name="Percent [2] 3" xfId="336"/>
    <cellStyle name="Percent [2] 3 2" xfId="15262"/>
    <cellStyle name="Percent [2] 4" xfId="6646"/>
    <cellStyle name="Percent [2] 4 2" xfId="15263"/>
    <cellStyle name="Percent [2] 5" xfId="14736"/>
    <cellStyle name="Percent [2] 5 2" xfId="15265"/>
    <cellStyle name="Percent [2] 5 3" xfId="15264"/>
    <cellStyle name="Percent [2] 6" xfId="15266"/>
    <cellStyle name="Percent [2] 7" xfId="40930"/>
    <cellStyle name="Percent [2] 8" xfId="40931"/>
    <cellStyle name="Percent [2] 9" xfId="40932"/>
    <cellStyle name="Percent 10" xfId="1287"/>
    <cellStyle name="Percent 10 2" xfId="15268"/>
    <cellStyle name="Percent 10 3" xfId="15267"/>
    <cellStyle name="Percent 10 4" xfId="40933"/>
    <cellStyle name="Percent 100" xfId="42752"/>
    <cellStyle name="Percent 101" xfId="42773"/>
    <cellStyle name="Percent 102" xfId="42777"/>
    <cellStyle name="Percent 103" xfId="42782"/>
    <cellStyle name="Percent 104" xfId="42786"/>
    <cellStyle name="Percent 105" xfId="42789"/>
    <cellStyle name="Percent 106" xfId="42792"/>
    <cellStyle name="Percent 107" xfId="42797"/>
    <cellStyle name="Percent 108" xfId="42801"/>
    <cellStyle name="Percent 109" xfId="42802"/>
    <cellStyle name="Percent 11" xfId="1278"/>
    <cellStyle name="Percent 11 2" xfId="15269"/>
    <cellStyle name="Percent 11 3" xfId="15314"/>
    <cellStyle name="Percent 11 4" xfId="40934"/>
    <cellStyle name="Percent 110" xfId="42809"/>
    <cellStyle name="Percent 111" xfId="42812"/>
    <cellStyle name="Percent 112" xfId="42815"/>
    <cellStyle name="Percent 113" xfId="42818"/>
    <cellStyle name="Percent 114" xfId="42820"/>
    <cellStyle name="Percent 115" xfId="42831"/>
    <cellStyle name="Percent 116" xfId="42850"/>
    <cellStyle name="Percent 117" xfId="42856"/>
    <cellStyle name="Percent 118" xfId="42858"/>
    <cellStyle name="Percent 119" xfId="42889"/>
    <cellStyle name="Percent 12" xfId="1265"/>
    <cellStyle name="Percent 12 2" xfId="40935"/>
    <cellStyle name="Percent 120" xfId="42892"/>
    <cellStyle name="Percent 13" xfId="8893"/>
    <cellStyle name="Percent 13 2" xfId="40936"/>
    <cellStyle name="Percent 14" xfId="8780"/>
    <cellStyle name="Percent 14 2" xfId="40937"/>
    <cellStyle name="Percent 15" xfId="9824"/>
    <cellStyle name="Percent 15 2" xfId="40938"/>
    <cellStyle name="Percent 16" xfId="9827"/>
    <cellStyle name="Percent 16 2" xfId="40939"/>
    <cellStyle name="Percent 17" xfId="9830"/>
    <cellStyle name="Percent 17 2" xfId="40940"/>
    <cellStyle name="Percent 18" xfId="9833"/>
    <cellStyle name="Percent 18 2" xfId="40941"/>
    <cellStyle name="Percent 19" xfId="9934"/>
    <cellStyle name="Percent 19 2" xfId="40942"/>
    <cellStyle name="Percent 2" xfId="7"/>
    <cellStyle name="Percent 2 10" xfId="40943"/>
    <cellStyle name="Percent 2 11" xfId="40944"/>
    <cellStyle name="Percent 2 12" xfId="40945"/>
    <cellStyle name="Percent 2 13" xfId="40946"/>
    <cellStyle name="Percent 2 14" xfId="40947"/>
    <cellStyle name="Percent 2 15" xfId="40948"/>
    <cellStyle name="Percent 2 16" xfId="40949"/>
    <cellStyle name="Percent 2 17" xfId="40950"/>
    <cellStyle name="Percent 2 18" xfId="40951"/>
    <cellStyle name="Percent 2 19" xfId="42443"/>
    <cellStyle name="Percent 2 2" xfId="14"/>
    <cellStyle name="Percent 2 2 2" xfId="337"/>
    <cellStyle name="Percent 2 2 2 2" xfId="14784"/>
    <cellStyle name="Percent 2 2 2 3" xfId="40952"/>
    <cellStyle name="Percent 2 2 3" xfId="83"/>
    <cellStyle name="Percent 2 2 4" xfId="15852"/>
    <cellStyle name="Percent 2 3" xfId="26"/>
    <cellStyle name="Percent 2 3 2" xfId="338"/>
    <cellStyle name="Percent 2 3 2 2" xfId="40953"/>
    <cellStyle name="Percent 2 3 3" xfId="20076"/>
    <cellStyle name="Percent 2 4" xfId="725"/>
    <cellStyle name="Percent 2 4 2" xfId="15270"/>
    <cellStyle name="Percent 2 5" xfId="921"/>
    <cellStyle name="Percent 2 5 2" xfId="15475"/>
    <cellStyle name="Percent 2 6" xfId="15476"/>
    <cellStyle name="Percent 2 7" xfId="15477"/>
    <cellStyle name="Percent 2 8" xfId="15478"/>
    <cellStyle name="Percent 2 9" xfId="15544"/>
    <cellStyle name="Percent 2 9 2" xfId="40954"/>
    <cellStyle name="Percent 20" xfId="11764"/>
    <cellStyle name="Percent 20 2" xfId="40955"/>
    <cellStyle name="Percent 21" xfId="11863"/>
    <cellStyle name="Percent 21 2" xfId="40956"/>
    <cellStyle name="Percent 22" xfId="11929"/>
    <cellStyle name="Percent 22 2" xfId="40957"/>
    <cellStyle name="Percent 23" xfId="14427"/>
    <cellStyle name="Percent 23 2" xfId="40958"/>
    <cellStyle name="Percent 24" xfId="14431"/>
    <cellStyle name="Percent 24 2" xfId="40959"/>
    <cellStyle name="Percent 25" xfId="14691"/>
    <cellStyle name="Percent 25 2" xfId="40960"/>
    <cellStyle name="Percent 26" xfId="14735"/>
    <cellStyle name="Percent 26 2" xfId="40961"/>
    <cellStyle name="Percent 27" xfId="14705"/>
    <cellStyle name="Percent 27 2" xfId="40962"/>
    <cellStyle name="Percent 28" xfId="14726"/>
    <cellStyle name="Percent 28 2" xfId="40963"/>
    <cellStyle name="Percent 29" xfId="14704"/>
    <cellStyle name="Percent 29 2" xfId="40964"/>
    <cellStyle name="Percent 3" xfId="10"/>
    <cellStyle name="Percent 3 10" xfId="7986"/>
    <cellStyle name="Percent 3 10 2" xfId="15272"/>
    <cellStyle name="Percent 3 11" xfId="7974"/>
    <cellStyle name="Percent 3 11 2" xfId="15273"/>
    <cellStyle name="Percent 3 12" xfId="7977"/>
    <cellStyle name="Percent 3 13" xfId="7984"/>
    <cellStyle name="Percent 3 14" xfId="7963"/>
    <cellStyle name="Percent 3 15" xfId="7952"/>
    <cellStyle name="Percent 3 16" xfId="7968"/>
    <cellStyle name="Percent 3 17" xfId="7964"/>
    <cellStyle name="Percent 3 18" xfId="11813"/>
    <cellStyle name="Percent 3 19" xfId="14865"/>
    <cellStyle name="Percent 3 2" xfId="84"/>
    <cellStyle name="Percent 3 2 2" xfId="7908"/>
    <cellStyle name="Percent 3 2 2 2" xfId="15275"/>
    <cellStyle name="Percent 3 2 3" xfId="12086"/>
    <cellStyle name="Percent 3 2 4" xfId="15274"/>
    <cellStyle name="Percent 3 2 5" xfId="42463"/>
    <cellStyle name="Percent 3 20" xfId="15271"/>
    <cellStyle name="Percent 3 3" xfId="923"/>
    <cellStyle name="Percent 3 3 2" xfId="1196"/>
    <cellStyle name="Percent 3 3 3" xfId="15276"/>
    <cellStyle name="Percent 3 3 4" xfId="42462"/>
    <cellStyle name="Percent 3 4" xfId="7913"/>
    <cellStyle name="Percent 3 4 2" xfId="15277"/>
    <cellStyle name="Percent 3 5" xfId="7916"/>
    <cellStyle name="Percent 3 5 2" xfId="15278"/>
    <cellStyle name="Percent 3 6" xfId="7925"/>
    <cellStyle name="Percent 3 6 2" xfId="15279"/>
    <cellStyle name="Percent 3 7" xfId="7929"/>
    <cellStyle name="Percent 3 7 2" xfId="15280"/>
    <cellStyle name="Percent 3 8" xfId="7934"/>
    <cellStyle name="Percent 3 8 2" xfId="15281"/>
    <cellStyle name="Percent 3 9" xfId="7993"/>
    <cellStyle name="Percent 3 9 2" xfId="15282"/>
    <cellStyle name="Percent 30" xfId="14758"/>
    <cellStyle name="Percent 30 2" xfId="40965"/>
    <cellStyle name="Percent 31" xfId="14798"/>
    <cellStyle name="Percent 31 2" xfId="40966"/>
    <cellStyle name="Percent 32" xfId="14805"/>
    <cellStyle name="Percent 32 2" xfId="40967"/>
    <cellStyle name="Percent 33" xfId="14808"/>
    <cellStyle name="Percent 33 2" xfId="40968"/>
    <cellStyle name="Percent 34" xfId="14811"/>
    <cellStyle name="Percent 34 2" xfId="40969"/>
    <cellStyle name="Percent 35" xfId="14814"/>
    <cellStyle name="Percent 35 2" xfId="40970"/>
    <cellStyle name="Percent 36" xfId="14817"/>
    <cellStyle name="Percent 36 2" xfId="40971"/>
    <cellStyle name="Percent 37" xfId="14820"/>
    <cellStyle name="Percent 37 2" xfId="40972"/>
    <cellStyle name="Percent 38" xfId="14823"/>
    <cellStyle name="Percent 38 2" xfId="40973"/>
    <cellStyle name="Percent 39" xfId="14826"/>
    <cellStyle name="Percent 39 2" xfId="40974"/>
    <cellStyle name="Percent 4" xfId="18"/>
    <cellStyle name="Percent 4 2" xfId="339"/>
    <cellStyle name="Percent 4 2 2" xfId="11868"/>
    <cellStyle name="Percent 4 2 3" xfId="12046"/>
    <cellStyle name="Percent 4 2 4" xfId="15283"/>
    <cellStyle name="Percent 4 2 5" xfId="15479"/>
    <cellStyle name="Percent 4 2 6" xfId="40975"/>
    <cellStyle name="Percent 4 3" xfId="931"/>
    <cellStyle name="Percent 4 3 2" xfId="12047"/>
    <cellStyle name="Percent 4 3 2 2" xfId="15285"/>
    <cellStyle name="Percent 4 3 3" xfId="15284"/>
    <cellStyle name="Percent 4 4" xfId="11819"/>
    <cellStyle name="Percent 4 4 2" xfId="15286"/>
    <cellStyle name="Percent 4 5" xfId="10021"/>
    <cellStyle name="Percent 4 5 2" xfId="15287"/>
    <cellStyle name="Percent 4 6" xfId="14901"/>
    <cellStyle name="Percent 4 7" xfId="42444"/>
    <cellStyle name="Percent 40" xfId="14829"/>
    <cellStyle name="Percent 40 2" xfId="40976"/>
    <cellStyle name="Percent 41" xfId="14832"/>
    <cellStyle name="Percent 41 2" xfId="40977"/>
    <cellStyle name="Percent 42" xfId="14835"/>
    <cellStyle name="Percent 42 2" xfId="40978"/>
    <cellStyle name="Percent 43" xfId="14841"/>
    <cellStyle name="Percent 43 2" xfId="40979"/>
    <cellStyle name="Percent 44" xfId="14869"/>
    <cellStyle name="Percent 44 2" xfId="40980"/>
    <cellStyle name="Percent 45" xfId="14873"/>
    <cellStyle name="Percent 45 2" xfId="40981"/>
    <cellStyle name="Percent 46" xfId="14876"/>
    <cellStyle name="Percent 46 2" xfId="40982"/>
    <cellStyle name="Percent 47" xfId="14879"/>
    <cellStyle name="Percent 47 2" xfId="40983"/>
    <cellStyle name="Percent 48" xfId="14882"/>
    <cellStyle name="Percent 48 2" xfId="40984"/>
    <cellStyle name="Percent 49" xfId="14885"/>
    <cellStyle name="Percent 49 2" xfId="40985"/>
    <cellStyle name="Percent 5" xfId="840"/>
    <cellStyle name="Percent 5 2" xfId="11862"/>
    <cellStyle name="Percent 5 2 2" xfId="15288"/>
    <cellStyle name="Percent 5 2 3" xfId="40986"/>
    <cellStyle name="Percent 5 3" xfId="11823"/>
    <cellStyle name="Percent 5 3 2" xfId="15289"/>
    <cellStyle name="Percent 5 3 3" xfId="40987"/>
    <cellStyle name="Percent 5 4" xfId="12048"/>
    <cellStyle name="Percent 5 4 2" xfId="15290"/>
    <cellStyle name="Percent 5 5" xfId="14738"/>
    <cellStyle name="Percent 50" xfId="14860"/>
    <cellStyle name="Percent 50 2" xfId="40988"/>
    <cellStyle name="Percent 51" xfId="14905"/>
    <cellStyle name="Percent 51 2" xfId="40989"/>
    <cellStyle name="Percent 52" xfId="14930"/>
    <cellStyle name="Percent 52 2" xfId="40990"/>
    <cellStyle name="Percent 53" xfId="15708"/>
    <cellStyle name="Percent 53 2" xfId="40991"/>
    <cellStyle name="Percent 54" xfId="15516"/>
    <cellStyle name="Percent 54 2" xfId="40992"/>
    <cellStyle name="Percent 55" xfId="15513"/>
    <cellStyle name="Percent 55 2" xfId="40993"/>
    <cellStyle name="Percent 56" xfId="15510"/>
    <cellStyle name="Percent 56 2" xfId="40994"/>
    <cellStyle name="Percent 57" xfId="15585"/>
    <cellStyle name="Percent 57 2" xfId="42437"/>
    <cellStyle name="Percent 58" xfId="15454"/>
    <cellStyle name="Percent 59" xfId="15703"/>
    <cellStyle name="Percent 6" xfId="906"/>
    <cellStyle name="Percent 6 2" xfId="12049"/>
    <cellStyle name="Percent 6 3" xfId="15293"/>
    <cellStyle name="Percent 6 3 2" xfId="40995"/>
    <cellStyle name="Percent 6 4" xfId="15291"/>
    <cellStyle name="Percent 6 5" xfId="20092"/>
    <cellStyle name="Percent 60" xfId="15547"/>
    <cellStyle name="Percent 61" xfId="15549"/>
    <cellStyle name="Percent 62" xfId="15385"/>
    <cellStyle name="Percent 63" xfId="15705"/>
    <cellStyle name="Percent 64" xfId="15517"/>
    <cellStyle name="Percent 65" xfId="15604"/>
    <cellStyle name="Percent 66" xfId="15751"/>
    <cellStyle name="Percent 67" xfId="15754"/>
    <cellStyle name="Percent 68" xfId="15966"/>
    <cellStyle name="Percent 69" xfId="15985"/>
    <cellStyle name="Percent 7" xfId="1073"/>
    <cellStyle name="Percent 7 2" xfId="11931"/>
    <cellStyle name="Percent 7 2 2" xfId="40997"/>
    <cellStyle name="Percent 7 3" xfId="15294"/>
    <cellStyle name="Percent 7 3 2" xfId="40998"/>
    <cellStyle name="Percent 7 4" xfId="40996"/>
    <cellStyle name="Percent 70" xfId="15957"/>
    <cellStyle name="Percent 71" xfId="42450"/>
    <cellStyle name="Percent 72" xfId="42490"/>
    <cellStyle name="Percent 73" xfId="42504"/>
    <cellStyle name="Percent 74" xfId="42507"/>
    <cellStyle name="Percent 75" xfId="42499"/>
    <cellStyle name="Percent 76" xfId="42511"/>
    <cellStyle name="Percent 77" xfId="42512"/>
    <cellStyle name="Percent 78" xfId="42519"/>
    <cellStyle name="Percent 79" xfId="42522"/>
    <cellStyle name="Percent 8" xfId="1292"/>
    <cellStyle name="Percent 8 2" xfId="15295"/>
    <cellStyle name="Percent 8 3" xfId="41000"/>
    <cellStyle name="Percent 8 4" xfId="40999"/>
    <cellStyle name="Percent 80" xfId="42525"/>
    <cellStyle name="Percent 81" xfId="42530"/>
    <cellStyle name="Percent 82" xfId="42535"/>
    <cellStyle name="Percent 83" xfId="42533"/>
    <cellStyle name="Percent 84" xfId="42540"/>
    <cellStyle name="Percent 85" xfId="42546"/>
    <cellStyle name="Percent 86" xfId="42550"/>
    <cellStyle name="Percent 87" xfId="42556"/>
    <cellStyle name="Percent 88" xfId="42554"/>
    <cellStyle name="Percent 89" xfId="42563"/>
    <cellStyle name="Percent 9" xfId="1289"/>
    <cellStyle name="Percent 9 2" xfId="41001"/>
    <cellStyle name="Percent 90" xfId="42566"/>
    <cellStyle name="Percent 91" xfId="42571"/>
    <cellStyle name="Percent 92" xfId="42561"/>
    <cellStyle name="Percent 93" xfId="42575"/>
    <cellStyle name="Percent 94" xfId="42582"/>
    <cellStyle name="Percent 95" xfId="42585"/>
    <cellStyle name="Percent 96" xfId="42589"/>
    <cellStyle name="Percent 97" xfId="42626"/>
    <cellStyle name="Percent 98" xfId="42632"/>
    <cellStyle name="Percent 99" xfId="42640"/>
    <cellStyle name="Percent Hard" xfId="15480"/>
    <cellStyle name="Percent(0)" xfId="85"/>
    <cellStyle name="Percent(0) 10" xfId="7005"/>
    <cellStyle name="Percent(0) 11" xfId="7423"/>
    <cellStyle name="Percent(0) 12" xfId="7594"/>
    <cellStyle name="Percent(0) 2" xfId="956"/>
    <cellStyle name="Percent(0) 3" xfId="6712"/>
    <cellStyle name="Percent(0) 4" xfId="7336"/>
    <cellStyle name="Percent(0) 5" xfId="7506"/>
    <cellStyle name="Percent(0) 6" xfId="7012"/>
    <cellStyle name="Percent(0) 7" xfId="7461"/>
    <cellStyle name="Percent(0) 8" xfId="7100"/>
    <cellStyle name="Percent(0) 9" xfId="6759"/>
    <cellStyle name="Percentage" xfId="15481"/>
    <cellStyle name="Perlong" xfId="15482"/>
    <cellStyle name="Private" xfId="15483"/>
    <cellStyle name="Private1" xfId="15484"/>
    <cellStyle name="Processing" xfId="12050"/>
    <cellStyle name="PSChar" xfId="12051"/>
    <cellStyle name="PSDate" xfId="12052"/>
    <cellStyle name="PSDec" xfId="12053"/>
    <cellStyle name="PSHeading" xfId="12054"/>
    <cellStyle name="PSInt" xfId="12055"/>
    <cellStyle name="PSSpacer" xfId="12056"/>
    <cellStyle name="purple - Style8" xfId="12057"/>
    <cellStyle name="r" xfId="15485"/>
    <cellStyle name="r_10_21 A&amp;G Review" xfId="15486"/>
    <cellStyle name="r_10_21 A&amp;G Review Raul" xfId="15487"/>
    <cellStyle name="r_10-17" xfId="15488"/>
    <cellStyle name="r_2003 Reduction &amp; Sensitivities" xfId="15489"/>
    <cellStyle name="r_2003BudgetVariances" xfId="15490"/>
    <cellStyle name="r_Aug 02 FOR" xfId="15491"/>
    <cellStyle name="r_forecastTools6" xfId="15492"/>
    <cellStyle name="r_Interest model" xfId="15493"/>
    <cellStyle name="r_Interest model_PGE FS 1999 - 2006 10-23 V1 - for budget pres" xfId="15494"/>
    <cellStyle name="r_Mary Cilia Model with Current Projections (LINKED)" xfId="15495"/>
    <cellStyle name="r_OpCo and Prelim Budget-2003 Final" xfId="15496"/>
    <cellStyle name="r_OpCo and Prelim Budget-2003 Final_PGE FS 1999 - 2006 10-23 V1 - for budget pres" xfId="15497"/>
    <cellStyle name="r_PGE FS 1999 - 2006 10-23 V1 - for budget pres" xfId="15498"/>
    <cellStyle name="r_PGE OpCo Forecast for Budget Presentation" xfId="15499"/>
    <cellStyle name="r_PGG Draft Cons Forecast 4-14 Revised" xfId="15500"/>
    <cellStyle name="r_PGG Draft Cons Forecast 4-14 Revised_PGE FS 1999 - 2006 10-23 V1 - for budget pres" xfId="15501"/>
    <cellStyle name="r_Reg Assets &amp; Liab" xfId="15502"/>
    <cellStyle name="r_Summary" xfId="15503"/>
    <cellStyle name="r_Summary - OpCo and Prelim Budget-2003 Final" xfId="15504"/>
    <cellStyle name="r_Summary - OpCo and Prelim Budget-2003 Final_PGE FS 1999 - 2006 10-23 V1 - for budget pres" xfId="15505"/>
    <cellStyle name="r_Summary_PGE FS 1999 - 2006 10-23 V1 - for budget pres" xfId="15506"/>
    <cellStyle name="RED" xfId="12058"/>
    <cellStyle name="Red - Style7" xfId="12059"/>
    <cellStyle name="RED_04 07E Wild Horse Wind Expansion (C) (2)" xfId="12060"/>
    <cellStyle name="regstoresfromspecstores" xfId="41002"/>
    <cellStyle name="Report" xfId="12061"/>
    <cellStyle name="Report Bar" xfId="12062"/>
    <cellStyle name="Report Heading" xfId="12063"/>
    <cellStyle name="Report Percent" xfId="12064"/>
    <cellStyle name="Report Unit Cost" xfId="12065"/>
    <cellStyle name="Reports" xfId="12066"/>
    <cellStyle name="Reports Total" xfId="12067"/>
    <cellStyle name="Reports Unit Cost Total" xfId="12068"/>
    <cellStyle name="Reports_Book9" xfId="12069"/>
    <cellStyle name="Reset  - Style7" xfId="845"/>
    <cellStyle name="RevList" xfId="12070"/>
    <cellStyle name="RevList 2" xfId="41003"/>
    <cellStyle name="Right" xfId="15507"/>
    <cellStyle name="round100" xfId="12071"/>
    <cellStyle name="SAPBEXaggData" xfId="86"/>
    <cellStyle name="SAPBEXaggData 10" xfId="8181"/>
    <cellStyle name="SAPBEXaggData 10 2" xfId="8994"/>
    <cellStyle name="SAPBEXaggData 10 2 2" xfId="11397"/>
    <cellStyle name="SAPBEXaggData 10 2 2 2" xfId="13915"/>
    <cellStyle name="SAPBEXaggData 10 2 3" xfId="12728"/>
    <cellStyle name="SAPBEXaggData 10 3" xfId="9487"/>
    <cellStyle name="SAPBEXaggData 10 3 2" xfId="13085"/>
    <cellStyle name="SAPBEXaggData 10 4" xfId="12358"/>
    <cellStyle name="SAPBEXaggData 11" xfId="8238"/>
    <cellStyle name="SAPBEXaggData 11 2" xfId="9051"/>
    <cellStyle name="SAPBEXaggData 11 2 2" xfId="11454"/>
    <cellStyle name="SAPBEXaggData 11 2 2 2" xfId="13938"/>
    <cellStyle name="SAPBEXaggData 11 2 3" xfId="12752"/>
    <cellStyle name="SAPBEXaggData 11 3" xfId="9544"/>
    <cellStyle name="SAPBEXaggData 11 3 2" xfId="13109"/>
    <cellStyle name="SAPBEXaggData 11 4" xfId="12381"/>
    <cellStyle name="SAPBEXaggData 12" xfId="1268"/>
    <cellStyle name="SAPBEXaggData 12 2" xfId="10313"/>
    <cellStyle name="SAPBEXaggData 12 2 2" xfId="13634"/>
    <cellStyle name="SAPBEXaggData 12 3" xfId="12115"/>
    <cellStyle name="SAPBEXaggData 13" xfId="8980"/>
    <cellStyle name="SAPBEXaggData 13 2" xfId="12718"/>
    <cellStyle name="SAPBEXaggData 14" xfId="10515"/>
    <cellStyle name="SAPBEXaggData 15" xfId="42594"/>
    <cellStyle name="SAPBEXaggData 16" xfId="42661"/>
    <cellStyle name="SAPBEXaggData 2" xfId="340"/>
    <cellStyle name="SAPBEXaggData 2 10" xfId="1274"/>
    <cellStyle name="SAPBEXaggData 2 10 2" xfId="10319"/>
    <cellStyle name="SAPBEXaggData 2 10 2 2" xfId="13640"/>
    <cellStyle name="SAPBEXaggData 2 10 3" xfId="12121"/>
    <cellStyle name="SAPBEXaggData 2 11" xfId="1282"/>
    <cellStyle name="SAPBEXaggData 2 11 2" xfId="10321"/>
    <cellStyle name="SAPBEXaggData 2 11 2 2" xfId="13642"/>
    <cellStyle name="SAPBEXaggData 2 11 3" xfId="12123"/>
    <cellStyle name="SAPBEXaggData 2 12" xfId="8577"/>
    <cellStyle name="SAPBEXaggData 2 12 2" xfId="12614"/>
    <cellStyle name="SAPBEXaggData 2 13" xfId="10591"/>
    <cellStyle name="SAPBEXaggData 2 14" xfId="41004"/>
    <cellStyle name="SAPBEXaggData 2 2" xfId="8001"/>
    <cellStyle name="SAPBEXaggData 2 2 2" xfId="8873"/>
    <cellStyle name="SAPBEXaggData 2 2 2 2" xfId="11282"/>
    <cellStyle name="SAPBEXaggData 2 2 2 2 2" xfId="13854"/>
    <cellStyle name="SAPBEXaggData 2 2 2 3" xfId="12663"/>
    <cellStyle name="SAPBEXaggData 2 2 3" xfId="9371"/>
    <cellStyle name="SAPBEXaggData 2 2 3 2" xfId="13023"/>
    <cellStyle name="SAPBEXaggData 2 2 4" xfId="12297"/>
    <cellStyle name="SAPBEXaggData 2 3" xfId="8314"/>
    <cellStyle name="SAPBEXaggData 2 3 2" xfId="9126"/>
    <cellStyle name="SAPBEXaggData 2 3 2 2" xfId="11527"/>
    <cellStyle name="SAPBEXaggData 2 3 2 2 2" xfId="13982"/>
    <cellStyle name="SAPBEXaggData 2 3 2 3" xfId="12798"/>
    <cellStyle name="SAPBEXaggData 2 3 3" xfId="9617"/>
    <cellStyle name="SAPBEXaggData 2 3 3 2" xfId="13153"/>
    <cellStyle name="SAPBEXaggData 2 3 4" xfId="12426"/>
    <cellStyle name="SAPBEXaggData 2 4" xfId="8307"/>
    <cellStyle name="SAPBEXaggData 2 4 2" xfId="9119"/>
    <cellStyle name="SAPBEXaggData 2 4 2 2" xfId="11520"/>
    <cellStyle name="SAPBEXaggData 2 4 2 2 2" xfId="13977"/>
    <cellStyle name="SAPBEXaggData 2 4 2 3" xfId="12793"/>
    <cellStyle name="SAPBEXaggData 2 4 3" xfId="9610"/>
    <cellStyle name="SAPBEXaggData 2 4 3 2" xfId="13148"/>
    <cellStyle name="SAPBEXaggData 2 4 4" xfId="12421"/>
    <cellStyle name="SAPBEXaggData 2 5" xfId="8399"/>
    <cellStyle name="SAPBEXaggData 2 5 2" xfId="9211"/>
    <cellStyle name="SAPBEXaggData 2 5 2 2" xfId="11612"/>
    <cellStyle name="SAPBEXaggData 2 5 2 2 2" xfId="14052"/>
    <cellStyle name="SAPBEXaggData 2 5 2 3" xfId="12868"/>
    <cellStyle name="SAPBEXaggData 2 5 3" xfId="9702"/>
    <cellStyle name="SAPBEXaggData 2 5 3 2" xfId="13223"/>
    <cellStyle name="SAPBEXaggData 2 5 4" xfId="12496"/>
    <cellStyle name="SAPBEXaggData 2 6" xfId="8419"/>
    <cellStyle name="SAPBEXaggData 2 6 2" xfId="9231"/>
    <cellStyle name="SAPBEXaggData 2 6 2 2" xfId="11632"/>
    <cellStyle name="SAPBEXaggData 2 6 2 2 2" xfId="14071"/>
    <cellStyle name="SAPBEXaggData 2 6 2 3" xfId="12887"/>
    <cellStyle name="SAPBEXaggData 2 6 3" xfId="9722"/>
    <cellStyle name="SAPBEXaggData 2 6 3 2" xfId="13242"/>
    <cellStyle name="SAPBEXaggData 2 6 4" xfId="12515"/>
    <cellStyle name="SAPBEXaggData 2 7" xfId="8438"/>
    <cellStyle name="SAPBEXaggData 2 7 2" xfId="9250"/>
    <cellStyle name="SAPBEXaggData 2 7 2 2" xfId="11651"/>
    <cellStyle name="SAPBEXaggData 2 7 2 2 2" xfId="14089"/>
    <cellStyle name="SAPBEXaggData 2 7 2 3" xfId="12905"/>
    <cellStyle name="SAPBEXaggData 2 7 3" xfId="9741"/>
    <cellStyle name="SAPBEXaggData 2 7 3 2" xfId="13260"/>
    <cellStyle name="SAPBEXaggData 2 7 4" xfId="12533"/>
    <cellStyle name="SAPBEXaggData 2 8" xfId="8228"/>
    <cellStyle name="SAPBEXaggData 2 8 2" xfId="9041"/>
    <cellStyle name="SAPBEXaggData 2 8 2 2" xfId="11444"/>
    <cellStyle name="SAPBEXaggData 2 8 2 2 2" xfId="13931"/>
    <cellStyle name="SAPBEXaggData 2 8 2 3" xfId="12745"/>
    <cellStyle name="SAPBEXaggData 2 8 3" xfId="9534"/>
    <cellStyle name="SAPBEXaggData 2 8 3 2" xfId="13101"/>
    <cellStyle name="SAPBEXaggData 2 8 4" xfId="12374"/>
    <cellStyle name="SAPBEXaggData 2 9" xfId="8475"/>
    <cellStyle name="SAPBEXaggData 2 9 2" xfId="9287"/>
    <cellStyle name="SAPBEXaggData 2 9 2 2" xfId="11688"/>
    <cellStyle name="SAPBEXaggData 2 9 2 2 2" xfId="14126"/>
    <cellStyle name="SAPBEXaggData 2 9 2 3" xfId="12942"/>
    <cellStyle name="SAPBEXaggData 2 9 3" xfId="9778"/>
    <cellStyle name="SAPBEXaggData 2 9 3 2" xfId="13297"/>
    <cellStyle name="SAPBEXaggData 2 9 4" xfId="12570"/>
    <cellStyle name="SAPBEXaggData 3" xfId="7940"/>
    <cellStyle name="SAPBEXaggData 3 10" xfId="8844"/>
    <cellStyle name="SAPBEXaggData 3 10 2" xfId="11253"/>
    <cellStyle name="SAPBEXaggData 3 10 2 2" xfId="13825"/>
    <cellStyle name="SAPBEXaggData 3 10 3" xfId="12634"/>
    <cellStyle name="SAPBEXaggData 3 11" xfId="9342"/>
    <cellStyle name="SAPBEXaggData 3 11 2" xfId="12994"/>
    <cellStyle name="SAPBEXaggData 3 12" xfId="12267"/>
    <cellStyle name="SAPBEXaggData 3 2" xfId="8361"/>
    <cellStyle name="SAPBEXaggData 3 2 2" xfId="9173"/>
    <cellStyle name="SAPBEXaggData 3 2 2 2" xfId="11574"/>
    <cellStyle name="SAPBEXaggData 3 2 2 2 2" xfId="14017"/>
    <cellStyle name="SAPBEXaggData 3 2 2 3" xfId="12833"/>
    <cellStyle name="SAPBEXaggData 3 2 3" xfId="9664"/>
    <cellStyle name="SAPBEXaggData 3 2 3 2" xfId="13188"/>
    <cellStyle name="SAPBEXaggData 3 2 4" xfId="12461"/>
    <cellStyle name="SAPBEXaggData 3 3" xfId="8391"/>
    <cellStyle name="SAPBEXaggData 3 3 2" xfId="9203"/>
    <cellStyle name="SAPBEXaggData 3 3 2 2" xfId="11604"/>
    <cellStyle name="SAPBEXaggData 3 3 2 2 2" xfId="14044"/>
    <cellStyle name="SAPBEXaggData 3 3 2 3" xfId="12860"/>
    <cellStyle name="SAPBEXaggData 3 3 3" xfId="9694"/>
    <cellStyle name="SAPBEXaggData 3 3 3 2" xfId="13215"/>
    <cellStyle name="SAPBEXaggData 3 3 4" xfId="12488"/>
    <cellStyle name="SAPBEXaggData 3 4" xfId="8410"/>
    <cellStyle name="SAPBEXaggData 3 4 2" xfId="9222"/>
    <cellStyle name="SAPBEXaggData 3 4 2 2" xfId="11623"/>
    <cellStyle name="SAPBEXaggData 3 4 2 2 2" xfId="14063"/>
    <cellStyle name="SAPBEXaggData 3 4 2 3" xfId="12879"/>
    <cellStyle name="SAPBEXaggData 3 4 3" xfId="9713"/>
    <cellStyle name="SAPBEXaggData 3 4 3 2" xfId="13234"/>
    <cellStyle name="SAPBEXaggData 3 4 4" xfId="12507"/>
    <cellStyle name="SAPBEXaggData 3 5" xfId="8430"/>
    <cellStyle name="SAPBEXaggData 3 5 2" xfId="9242"/>
    <cellStyle name="SAPBEXaggData 3 5 2 2" xfId="11643"/>
    <cellStyle name="SAPBEXaggData 3 5 2 2 2" xfId="14081"/>
    <cellStyle name="SAPBEXaggData 3 5 2 3" xfId="12897"/>
    <cellStyle name="SAPBEXaggData 3 5 3" xfId="9733"/>
    <cellStyle name="SAPBEXaggData 3 5 3 2" xfId="13252"/>
    <cellStyle name="SAPBEXaggData 3 5 4" xfId="12525"/>
    <cellStyle name="SAPBEXaggData 3 6" xfId="8448"/>
    <cellStyle name="SAPBEXaggData 3 6 2" xfId="9260"/>
    <cellStyle name="SAPBEXaggData 3 6 2 2" xfId="11661"/>
    <cellStyle name="SAPBEXaggData 3 6 2 2 2" xfId="14099"/>
    <cellStyle name="SAPBEXaggData 3 6 2 3" xfId="12915"/>
    <cellStyle name="SAPBEXaggData 3 6 3" xfId="9751"/>
    <cellStyle name="SAPBEXaggData 3 6 3 2" xfId="13270"/>
    <cellStyle name="SAPBEXaggData 3 6 4" xfId="12543"/>
    <cellStyle name="SAPBEXaggData 3 7" xfId="8466"/>
    <cellStyle name="SAPBEXaggData 3 7 2" xfId="9278"/>
    <cellStyle name="SAPBEXaggData 3 7 2 2" xfId="11679"/>
    <cellStyle name="SAPBEXaggData 3 7 2 2 2" xfId="14117"/>
    <cellStyle name="SAPBEXaggData 3 7 2 3" xfId="12933"/>
    <cellStyle name="SAPBEXaggData 3 7 3" xfId="9769"/>
    <cellStyle name="SAPBEXaggData 3 7 3 2" xfId="13288"/>
    <cellStyle name="SAPBEXaggData 3 7 4" xfId="12561"/>
    <cellStyle name="SAPBEXaggData 3 8" xfId="8485"/>
    <cellStyle name="SAPBEXaggData 3 8 2" xfId="9297"/>
    <cellStyle name="SAPBEXaggData 3 8 2 2" xfId="11698"/>
    <cellStyle name="SAPBEXaggData 3 8 2 2 2" xfId="14135"/>
    <cellStyle name="SAPBEXaggData 3 8 2 3" xfId="12951"/>
    <cellStyle name="SAPBEXaggData 3 8 3" xfId="9788"/>
    <cellStyle name="SAPBEXaggData 3 8 3 2" xfId="13306"/>
    <cellStyle name="SAPBEXaggData 3 8 4" xfId="12579"/>
    <cellStyle name="SAPBEXaggData 3 9" xfId="8502"/>
    <cellStyle name="SAPBEXaggData 3 9 2" xfId="9314"/>
    <cellStyle name="SAPBEXaggData 3 9 2 2" xfId="11715"/>
    <cellStyle name="SAPBEXaggData 3 9 2 2 2" xfId="14152"/>
    <cellStyle name="SAPBEXaggData 3 9 2 3" xfId="12968"/>
    <cellStyle name="SAPBEXaggData 3 9 3" xfId="9805"/>
    <cellStyle name="SAPBEXaggData 3 9 3 2" xfId="13323"/>
    <cellStyle name="SAPBEXaggData 3 9 4" xfId="12596"/>
    <cellStyle name="SAPBEXaggData 4" xfId="7999"/>
    <cellStyle name="SAPBEXaggData 4 2" xfId="8871"/>
    <cellStyle name="SAPBEXaggData 4 2 2" xfId="11280"/>
    <cellStyle name="SAPBEXaggData 4 2 2 2" xfId="13852"/>
    <cellStyle name="SAPBEXaggData 4 2 3" xfId="12661"/>
    <cellStyle name="SAPBEXaggData 4 3" xfId="9369"/>
    <cellStyle name="SAPBEXaggData 4 3 2" xfId="13021"/>
    <cellStyle name="SAPBEXaggData 4 4" xfId="12295"/>
    <cellStyle name="SAPBEXaggData 5" xfId="8315"/>
    <cellStyle name="SAPBEXaggData 5 2" xfId="9127"/>
    <cellStyle name="SAPBEXaggData 5 2 2" xfId="11528"/>
    <cellStyle name="SAPBEXaggData 5 2 2 2" xfId="13983"/>
    <cellStyle name="SAPBEXaggData 5 2 3" xfId="12799"/>
    <cellStyle name="SAPBEXaggData 5 3" xfId="9618"/>
    <cellStyle name="SAPBEXaggData 5 3 2" xfId="13154"/>
    <cellStyle name="SAPBEXaggData 5 4" xfId="12427"/>
    <cellStyle name="SAPBEXaggData 6" xfId="8217"/>
    <cellStyle name="SAPBEXaggData 6 2" xfId="9030"/>
    <cellStyle name="SAPBEXaggData 6 2 2" xfId="11433"/>
    <cellStyle name="SAPBEXaggData 6 2 2 2" xfId="13925"/>
    <cellStyle name="SAPBEXaggData 6 2 3" xfId="12739"/>
    <cellStyle name="SAPBEXaggData 6 3" xfId="9523"/>
    <cellStyle name="SAPBEXaggData 6 3 2" xfId="13095"/>
    <cellStyle name="SAPBEXaggData 6 4" xfId="12368"/>
    <cellStyle name="SAPBEXaggData 7" xfId="8226"/>
    <cellStyle name="SAPBEXaggData 7 2" xfId="9039"/>
    <cellStyle name="SAPBEXaggData 7 2 2" xfId="11442"/>
    <cellStyle name="SAPBEXaggData 7 2 2 2" xfId="13929"/>
    <cellStyle name="SAPBEXaggData 7 2 3" xfId="12743"/>
    <cellStyle name="SAPBEXaggData 7 3" xfId="9532"/>
    <cellStyle name="SAPBEXaggData 7 3 2" xfId="13099"/>
    <cellStyle name="SAPBEXaggData 7 4" xfId="12372"/>
    <cellStyle name="SAPBEXaggData 8" xfId="8296"/>
    <cellStyle name="SAPBEXaggData 8 2" xfId="9108"/>
    <cellStyle name="SAPBEXaggData 8 2 2" xfId="11509"/>
    <cellStyle name="SAPBEXaggData 8 2 2 2" xfId="13969"/>
    <cellStyle name="SAPBEXaggData 8 2 3" xfId="12785"/>
    <cellStyle name="SAPBEXaggData 8 3" xfId="9599"/>
    <cellStyle name="SAPBEXaggData 8 3 2" xfId="13140"/>
    <cellStyle name="SAPBEXaggData 8 4" xfId="12413"/>
    <cellStyle name="SAPBEXaggData 9" xfId="8009"/>
    <cellStyle name="SAPBEXaggData 9 2" xfId="8881"/>
    <cellStyle name="SAPBEXaggData 9 2 2" xfId="11290"/>
    <cellStyle name="SAPBEXaggData 9 2 2 2" xfId="13862"/>
    <cellStyle name="SAPBEXaggData 9 2 3" xfId="12671"/>
    <cellStyle name="SAPBEXaggData 9 3" xfId="9379"/>
    <cellStyle name="SAPBEXaggData 9 3 2" xfId="13031"/>
    <cellStyle name="SAPBEXaggData 9 4" xfId="12305"/>
    <cellStyle name="SAPBEXaggDataEmph" xfId="87"/>
    <cellStyle name="SAPBEXaggDataEmph 2" xfId="9863"/>
    <cellStyle name="SAPBEXaggDataEmph 2 2" xfId="13360"/>
    <cellStyle name="SAPBEXaggDataEmph 3" xfId="10604"/>
    <cellStyle name="SAPBEXaggDataEmph 4" xfId="42595"/>
    <cellStyle name="SAPBEXaggDataEmph 5" xfId="42662"/>
    <cellStyle name="SAPBEXaggDataEmph 6" xfId="42901"/>
    <cellStyle name="SAPBEXaggItem" xfId="88"/>
    <cellStyle name="SAPBEXaggItem 10" xfId="8233"/>
    <cellStyle name="SAPBEXaggItem 10 2" xfId="9046"/>
    <cellStyle name="SAPBEXaggItem 10 2 2" xfId="11449"/>
    <cellStyle name="SAPBEXaggItem 10 2 2 2" xfId="13934"/>
    <cellStyle name="SAPBEXaggItem 10 2 3" xfId="12748"/>
    <cellStyle name="SAPBEXaggItem 10 3" xfId="9539"/>
    <cellStyle name="SAPBEXaggItem 10 3 2" xfId="13105"/>
    <cellStyle name="SAPBEXaggItem 10 4" xfId="12377"/>
    <cellStyle name="SAPBEXaggItem 11" xfId="8259"/>
    <cellStyle name="SAPBEXaggItem 11 2" xfId="9072"/>
    <cellStyle name="SAPBEXaggItem 11 2 2" xfId="11475"/>
    <cellStyle name="SAPBEXaggItem 11 2 2 2" xfId="13948"/>
    <cellStyle name="SAPBEXaggItem 11 2 3" xfId="12762"/>
    <cellStyle name="SAPBEXaggItem 11 3" xfId="9565"/>
    <cellStyle name="SAPBEXaggItem 11 3 2" xfId="13119"/>
    <cellStyle name="SAPBEXaggItem 11 4" xfId="12391"/>
    <cellStyle name="SAPBEXaggItem 12" xfId="1199"/>
    <cellStyle name="SAPBEXaggItem 12 2" xfId="10308"/>
    <cellStyle name="SAPBEXaggItem 12 2 2" xfId="13630"/>
    <cellStyle name="SAPBEXaggItem 12 3" xfId="12110"/>
    <cellStyle name="SAPBEXaggItem 13" xfId="8749"/>
    <cellStyle name="SAPBEXaggItem 13 2" xfId="12620"/>
    <cellStyle name="SAPBEXaggItem 14" xfId="9864"/>
    <cellStyle name="SAPBEXaggItem 14 2" xfId="13361"/>
    <cellStyle name="SAPBEXaggItem 15" xfId="10427"/>
    <cellStyle name="SAPBEXaggItem 16" xfId="42596"/>
    <cellStyle name="SAPBEXaggItem 17" xfId="42663"/>
    <cellStyle name="SAPBEXaggItem 18" xfId="42902"/>
    <cellStyle name="SAPBEXaggItem 2" xfId="341"/>
    <cellStyle name="SAPBEXaggItem 2 10" xfId="1273"/>
    <cellStyle name="SAPBEXaggItem 2 10 2" xfId="10318"/>
    <cellStyle name="SAPBEXaggItem 2 10 2 2" xfId="13639"/>
    <cellStyle name="SAPBEXaggItem 2 10 3" xfId="12120"/>
    <cellStyle name="SAPBEXaggItem 2 11" xfId="7768"/>
    <cellStyle name="SAPBEXaggItem 2 11 2" xfId="10833"/>
    <cellStyle name="SAPBEXaggItem 2 11 2 2" xfId="13774"/>
    <cellStyle name="SAPBEXaggItem 2 11 3" xfId="12256"/>
    <cellStyle name="SAPBEXaggItem 2 12" xfId="8911"/>
    <cellStyle name="SAPBEXaggItem 2 12 2" xfId="12686"/>
    <cellStyle name="SAPBEXaggItem 2 13" xfId="10830"/>
    <cellStyle name="SAPBEXaggItem 2 14" xfId="20100"/>
    <cellStyle name="SAPBEXaggItem 2 15" xfId="42664"/>
    <cellStyle name="SAPBEXaggItem 2 2" xfId="8002"/>
    <cellStyle name="SAPBEXaggItem 2 2 2" xfId="8874"/>
    <cellStyle name="SAPBEXaggItem 2 2 2 2" xfId="11283"/>
    <cellStyle name="SAPBEXaggItem 2 2 2 2 2" xfId="13855"/>
    <cellStyle name="SAPBEXaggItem 2 2 2 3" xfId="12664"/>
    <cellStyle name="SAPBEXaggItem 2 2 3" xfId="9372"/>
    <cellStyle name="SAPBEXaggItem 2 2 3 2" xfId="13024"/>
    <cellStyle name="SAPBEXaggItem 2 2 4" xfId="12298"/>
    <cellStyle name="SAPBEXaggItem 2 3" xfId="8010"/>
    <cellStyle name="SAPBEXaggItem 2 3 2" xfId="8882"/>
    <cellStyle name="SAPBEXaggItem 2 3 2 2" xfId="11291"/>
    <cellStyle name="SAPBEXaggItem 2 3 2 2 2" xfId="13863"/>
    <cellStyle name="SAPBEXaggItem 2 3 2 3" xfId="12672"/>
    <cellStyle name="SAPBEXaggItem 2 3 3" xfId="9380"/>
    <cellStyle name="SAPBEXaggItem 2 3 3 2" xfId="13032"/>
    <cellStyle name="SAPBEXaggItem 2 3 4" xfId="12306"/>
    <cellStyle name="SAPBEXaggItem 2 4" xfId="8305"/>
    <cellStyle name="SAPBEXaggItem 2 4 2" xfId="9117"/>
    <cellStyle name="SAPBEXaggItem 2 4 2 2" xfId="11518"/>
    <cellStyle name="SAPBEXaggItem 2 4 2 2 2" xfId="13976"/>
    <cellStyle name="SAPBEXaggItem 2 4 2 3" xfId="12792"/>
    <cellStyle name="SAPBEXaggItem 2 4 3" xfId="9608"/>
    <cellStyle name="SAPBEXaggItem 2 4 3 2" xfId="13147"/>
    <cellStyle name="SAPBEXaggItem 2 4 4" xfId="12420"/>
    <cellStyle name="SAPBEXaggItem 2 5" xfId="8328"/>
    <cellStyle name="SAPBEXaggItem 2 5 2" xfId="9140"/>
    <cellStyle name="SAPBEXaggItem 2 5 2 2" xfId="11541"/>
    <cellStyle name="SAPBEXaggItem 2 5 2 2 2" xfId="13992"/>
    <cellStyle name="SAPBEXaggItem 2 5 2 3" xfId="12808"/>
    <cellStyle name="SAPBEXaggItem 2 5 3" xfId="9631"/>
    <cellStyle name="SAPBEXaggItem 2 5 3 2" xfId="13163"/>
    <cellStyle name="SAPBEXaggItem 2 5 4" xfId="12436"/>
    <cellStyle name="SAPBEXaggItem 2 6" xfId="8299"/>
    <cellStyle name="SAPBEXaggItem 2 6 2" xfId="9111"/>
    <cellStyle name="SAPBEXaggItem 2 6 2 2" xfId="11512"/>
    <cellStyle name="SAPBEXaggItem 2 6 2 2 2" xfId="13971"/>
    <cellStyle name="SAPBEXaggItem 2 6 2 3" xfId="12787"/>
    <cellStyle name="SAPBEXaggItem 2 6 3" xfId="9602"/>
    <cellStyle name="SAPBEXaggItem 2 6 3 2" xfId="13142"/>
    <cellStyle name="SAPBEXaggItem 2 6 4" xfId="12415"/>
    <cellStyle name="SAPBEXaggItem 2 7" xfId="8231"/>
    <cellStyle name="SAPBEXaggItem 2 7 2" xfId="9044"/>
    <cellStyle name="SAPBEXaggItem 2 7 2 2" xfId="11447"/>
    <cellStyle name="SAPBEXaggItem 2 7 2 2 2" xfId="13932"/>
    <cellStyle name="SAPBEXaggItem 2 7 2 3" xfId="12746"/>
    <cellStyle name="SAPBEXaggItem 2 7 3" xfId="9537"/>
    <cellStyle name="SAPBEXaggItem 2 7 3 2" xfId="13103"/>
    <cellStyle name="SAPBEXaggItem 2 7 4" xfId="12375"/>
    <cellStyle name="SAPBEXaggItem 2 8" xfId="8199"/>
    <cellStyle name="SAPBEXaggItem 2 8 2" xfId="9012"/>
    <cellStyle name="SAPBEXaggItem 2 8 2 2" xfId="11415"/>
    <cellStyle name="SAPBEXaggItem 2 8 2 2 2" xfId="13919"/>
    <cellStyle name="SAPBEXaggItem 2 8 2 3" xfId="12733"/>
    <cellStyle name="SAPBEXaggItem 2 8 3" xfId="9505"/>
    <cellStyle name="SAPBEXaggItem 2 8 3 2" xfId="13089"/>
    <cellStyle name="SAPBEXaggItem 2 8 4" xfId="12362"/>
    <cellStyle name="SAPBEXaggItem 2 9" xfId="8123"/>
    <cellStyle name="SAPBEXaggItem 2 9 2" xfId="8943"/>
    <cellStyle name="SAPBEXaggItem 2 9 2 2" xfId="11347"/>
    <cellStyle name="SAPBEXaggItem 2 9 2 2 2" xfId="13887"/>
    <cellStyle name="SAPBEXaggItem 2 9 2 3" xfId="12700"/>
    <cellStyle name="SAPBEXaggItem 2 9 3" xfId="9437"/>
    <cellStyle name="SAPBEXaggItem 2 9 3 2" xfId="13057"/>
    <cellStyle name="SAPBEXaggItem 2 9 4" xfId="12331"/>
    <cellStyle name="SAPBEXaggItem 3" xfId="957"/>
    <cellStyle name="SAPBEXaggItem 3 10" xfId="7941"/>
    <cellStyle name="SAPBEXaggItem 3 10 2" xfId="10848"/>
    <cellStyle name="SAPBEXaggItem 3 10 2 2" xfId="13782"/>
    <cellStyle name="SAPBEXaggItem 3 10 3" xfId="12268"/>
    <cellStyle name="SAPBEXaggItem 3 11" xfId="8845"/>
    <cellStyle name="SAPBEXaggItem 3 11 2" xfId="11254"/>
    <cellStyle name="SAPBEXaggItem 3 11 2 2" xfId="13826"/>
    <cellStyle name="SAPBEXaggItem 3 11 3" xfId="12635"/>
    <cellStyle name="SAPBEXaggItem 3 12" xfId="9343"/>
    <cellStyle name="SAPBEXaggItem 3 12 2" xfId="12995"/>
    <cellStyle name="SAPBEXaggItem 3 13" xfId="10282"/>
    <cellStyle name="SAPBEXaggItem 3 13 2" xfId="13621"/>
    <cellStyle name="SAPBEXaggItem 3 14" xfId="10456"/>
    <cellStyle name="SAPBEXaggItem 3 15" xfId="42665"/>
    <cellStyle name="SAPBEXaggItem 3 2" xfId="1059"/>
    <cellStyle name="SAPBEXaggItem 3 2 2" xfId="8362"/>
    <cellStyle name="SAPBEXaggItem 3 2 2 2" xfId="11007"/>
    <cellStyle name="SAPBEXaggItem 3 2 2 2 2" xfId="13805"/>
    <cellStyle name="SAPBEXaggItem 3 2 2 3" xfId="12462"/>
    <cellStyle name="SAPBEXaggItem 3 2 3" xfId="9174"/>
    <cellStyle name="SAPBEXaggItem 3 2 3 2" xfId="11575"/>
    <cellStyle name="SAPBEXaggItem 3 2 3 2 2" xfId="14018"/>
    <cellStyle name="SAPBEXaggItem 3 2 3 3" xfId="12834"/>
    <cellStyle name="SAPBEXaggItem 3 2 4" xfId="9665"/>
    <cellStyle name="SAPBEXaggItem 3 2 4 2" xfId="13189"/>
    <cellStyle name="SAPBEXaggItem 3 2 5" xfId="11744"/>
    <cellStyle name="SAPBEXaggItem 3 3" xfId="8392"/>
    <cellStyle name="SAPBEXaggItem 3 3 2" xfId="9204"/>
    <cellStyle name="SAPBEXaggItem 3 3 2 2" xfId="11605"/>
    <cellStyle name="SAPBEXaggItem 3 3 2 2 2" xfId="14045"/>
    <cellStyle name="SAPBEXaggItem 3 3 2 3" xfId="12861"/>
    <cellStyle name="SAPBEXaggItem 3 3 3" xfId="9695"/>
    <cellStyle name="SAPBEXaggItem 3 3 3 2" xfId="13216"/>
    <cellStyle name="SAPBEXaggItem 3 3 4" xfId="12489"/>
    <cellStyle name="SAPBEXaggItem 3 4" xfId="8411"/>
    <cellStyle name="SAPBEXaggItem 3 4 2" xfId="9223"/>
    <cellStyle name="SAPBEXaggItem 3 4 2 2" xfId="11624"/>
    <cellStyle name="SAPBEXaggItem 3 4 2 2 2" xfId="14064"/>
    <cellStyle name="SAPBEXaggItem 3 4 2 3" xfId="12880"/>
    <cellStyle name="SAPBEXaggItem 3 4 3" xfId="9714"/>
    <cellStyle name="SAPBEXaggItem 3 4 3 2" xfId="13235"/>
    <cellStyle name="SAPBEXaggItem 3 4 4" xfId="12508"/>
    <cellStyle name="SAPBEXaggItem 3 5" xfId="8431"/>
    <cellStyle name="SAPBEXaggItem 3 5 2" xfId="9243"/>
    <cellStyle name="SAPBEXaggItem 3 5 2 2" xfId="11644"/>
    <cellStyle name="SAPBEXaggItem 3 5 2 2 2" xfId="14082"/>
    <cellStyle name="SAPBEXaggItem 3 5 2 3" xfId="12898"/>
    <cellStyle name="SAPBEXaggItem 3 5 3" xfId="9734"/>
    <cellStyle name="SAPBEXaggItem 3 5 3 2" xfId="13253"/>
    <cellStyle name="SAPBEXaggItem 3 5 4" xfId="12526"/>
    <cellStyle name="SAPBEXaggItem 3 6" xfId="8449"/>
    <cellStyle name="SAPBEXaggItem 3 6 2" xfId="9261"/>
    <cellStyle name="SAPBEXaggItem 3 6 2 2" xfId="11662"/>
    <cellStyle name="SAPBEXaggItem 3 6 2 2 2" xfId="14100"/>
    <cellStyle name="SAPBEXaggItem 3 6 2 3" xfId="12916"/>
    <cellStyle name="SAPBEXaggItem 3 6 3" xfId="9752"/>
    <cellStyle name="SAPBEXaggItem 3 6 3 2" xfId="13271"/>
    <cellStyle name="SAPBEXaggItem 3 6 4" xfId="12544"/>
    <cellStyle name="SAPBEXaggItem 3 7" xfId="8467"/>
    <cellStyle name="SAPBEXaggItem 3 7 2" xfId="9279"/>
    <cellStyle name="SAPBEXaggItem 3 7 2 2" xfId="11680"/>
    <cellStyle name="SAPBEXaggItem 3 7 2 2 2" xfId="14118"/>
    <cellStyle name="SAPBEXaggItem 3 7 2 3" xfId="12934"/>
    <cellStyle name="SAPBEXaggItem 3 7 3" xfId="9770"/>
    <cellStyle name="SAPBEXaggItem 3 7 3 2" xfId="13289"/>
    <cellStyle name="SAPBEXaggItem 3 7 4" xfId="12562"/>
    <cellStyle name="SAPBEXaggItem 3 8" xfId="8486"/>
    <cellStyle name="SAPBEXaggItem 3 8 2" xfId="9298"/>
    <cellStyle name="SAPBEXaggItem 3 8 2 2" xfId="11699"/>
    <cellStyle name="SAPBEXaggItem 3 8 2 2 2" xfId="14136"/>
    <cellStyle name="SAPBEXaggItem 3 8 2 3" xfId="12952"/>
    <cellStyle name="SAPBEXaggItem 3 8 3" xfId="9789"/>
    <cellStyle name="SAPBEXaggItem 3 8 3 2" xfId="13307"/>
    <cellStyle name="SAPBEXaggItem 3 8 4" xfId="12580"/>
    <cellStyle name="SAPBEXaggItem 3 9" xfId="8503"/>
    <cellStyle name="SAPBEXaggItem 3 9 2" xfId="9315"/>
    <cellStyle name="SAPBEXaggItem 3 9 2 2" xfId="11716"/>
    <cellStyle name="SAPBEXaggItem 3 9 2 2 2" xfId="14153"/>
    <cellStyle name="SAPBEXaggItem 3 9 2 3" xfId="12969"/>
    <cellStyle name="SAPBEXaggItem 3 9 3" xfId="9806"/>
    <cellStyle name="SAPBEXaggItem 3 9 3 2" xfId="13324"/>
    <cellStyle name="SAPBEXaggItem 3 9 4" xfId="12597"/>
    <cellStyle name="SAPBEXaggItem 4" xfId="1043"/>
    <cellStyle name="SAPBEXaggItem 4 2" xfId="7998"/>
    <cellStyle name="SAPBEXaggItem 4 2 2" xfId="10857"/>
    <cellStyle name="SAPBEXaggItem 4 2 2 2" xfId="13790"/>
    <cellStyle name="SAPBEXaggItem 4 2 3" xfId="12294"/>
    <cellStyle name="SAPBEXaggItem 4 3" xfId="8870"/>
    <cellStyle name="SAPBEXaggItem 4 3 2" xfId="11279"/>
    <cellStyle name="SAPBEXaggItem 4 3 2 2" xfId="13851"/>
    <cellStyle name="SAPBEXaggItem 4 3 3" xfId="12660"/>
    <cellStyle name="SAPBEXaggItem 4 4" xfId="9368"/>
    <cellStyle name="SAPBEXaggItem 4 4 2" xfId="13020"/>
    <cellStyle name="SAPBEXaggItem 4 5" xfId="10498"/>
    <cellStyle name="SAPBEXaggItem 4 6" xfId="42666"/>
    <cellStyle name="SAPBEXaggItem 5" xfId="1030"/>
    <cellStyle name="SAPBEXaggItem 5 2" xfId="8335"/>
    <cellStyle name="SAPBEXaggItem 5 2 2" xfId="10999"/>
    <cellStyle name="SAPBEXaggItem 5 2 2 2" xfId="13803"/>
    <cellStyle name="SAPBEXaggItem 5 2 3" xfId="12441"/>
    <cellStyle name="SAPBEXaggItem 5 3" xfId="9147"/>
    <cellStyle name="SAPBEXaggItem 5 3 2" xfId="11548"/>
    <cellStyle name="SAPBEXaggItem 5 3 2 2" xfId="13997"/>
    <cellStyle name="SAPBEXaggItem 5 3 3" xfId="12813"/>
    <cellStyle name="SAPBEXaggItem 5 4" xfId="9638"/>
    <cellStyle name="SAPBEXaggItem 5 4 2" xfId="13168"/>
    <cellStyle name="SAPBEXaggItem 5 5" xfId="10874"/>
    <cellStyle name="SAPBEXaggItem 6" xfId="1015"/>
    <cellStyle name="SAPBEXaggItem 6 2" xfId="8150"/>
    <cellStyle name="SAPBEXaggItem 6 2 2" xfId="10909"/>
    <cellStyle name="SAPBEXaggItem 6 2 2 2" xfId="13794"/>
    <cellStyle name="SAPBEXaggItem 6 2 3" xfId="12343"/>
    <cellStyle name="SAPBEXaggItem 6 3" xfId="8968"/>
    <cellStyle name="SAPBEXaggItem 6 3 2" xfId="11372"/>
    <cellStyle name="SAPBEXaggItem 6 3 2 2" xfId="13900"/>
    <cellStyle name="SAPBEXaggItem 6 3 3" xfId="12712"/>
    <cellStyle name="SAPBEXaggItem 6 4" xfId="9462"/>
    <cellStyle name="SAPBEXaggItem 6 4 2" xfId="13070"/>
    <cellStyle name="SAPBEXaggItem 6 5" xfId="10769"/>
    <cellStyle name="SAPBEXaggItem 7" xfId="8303"/>
    <cellStyle name="SAPBEXaggItem 7 2" xfId="9115"/>
    <cellStyle name="SAPBEXaggItem 7 2 2" xfId="11516"/>
    <cellStyle name="SAPBEXaggItem 7 2 2 2" xfId="13974"/>
    <cellStyle name="SAPBEXaggItem 7 2 3" xfId="12790"/>
    <cellStyle name="SAPBEXaggItem 7 3" xfId="9606"/>
    <cellStyle name="SAPBEXaggItem 7 3 2" xfId="13145"/>
    <cellStyle name="SAPBEXaggItem 7 4" xfId="12418"/>
    <cellStyle name="SAPBEXaggItem 7 5" xfId="41005"/>
    <cellStyle name="SAPBEXaggItem 8" xfId="8177"/>
    <cellStyle name="SAPBEXaggItem 8 2" xfId="8990"/>
    <cellStyle name="SAPBEXaggItem 8 2 2" xfId="11393"/>
    <cellStyle name="SAPBEXaggItem 8 2 2 2" xfId="13913"/>
    <cellStyle name="SAPBEXaggItem 8 2 3" xfId="12726"/>
    <cellStyle name="SAPBEXaggItem 8 3" xfId="9483"/>
    <cellStyle name="SAPBEXaggItem 8 3 2" xfId="13083"/>
    <cellStyle name="SAPBEXaggItem 8 4" xfId="12356"/>
    <cellStyle name="SAPBEXaggItem 9" xfId="8173"/>
    <cellStyle name="SAPBEXaggItem 9 2" xfId="8986"/>
    <cellStyle name="SAPBEXaggItem 9 2 2" xfId="11389"/>
    <cellStyle name="SAPBEXaggItem 9 2 2 2" xfId="13910"/>
    <cellStyle name="SAPBEXaggItem 9 2 3" xfId="12723"/>
    <cellStyle name="SAPBEXaggItem 9 3" xfId="9479"/>
    <cellStyle name="SAPBEXaggItem 9 3 2" xfId="13080"/>
    <cellStyle name="SAPBEXaggItem 9 4" xfId="12353"/>
    <cellStyle name="SAPBEXaggItem_Actuals 2007" xfId="9866"/>
    <cellStyle name="SAPBEXaggItemX" xfId="89"/>
    <cellStyle name="SAPBEXaggItemX 2" xfId="9867"/>
    <cellStyle name="SAPBEXaggItemX 2 2" xfId="13363"/>
    <cellStyle name="SAPBEXaggItemX 3" xfId="10550"/>
    <cellStyle name="SAPBEXaggItemX 4" xfId="42597"/>
    <cellStyle name="SAPBEXaggItemX 5" xfId="42667"/>
    <cellStyle name="SAPBEXaggItemX 6" xfId="42903"/>
    <cellStyle name="SAPBEXchaText" xfId="90"/>
    <cellStyle name="SAPBEXchaText 10" xfId="8110"/>
    <cellStyle name="SAPBEXchaText 10 2" xfId="8934"/>
    <cellStyle name="SAPBEXchaText 10 2 2" xfId="11338"/>
    <cellStyle name="SAPBEXchaText 10 2 2 2" xfId="13883"/>
    <cellStyle name="SAPBEXchaText 10 2 3" xfId="12696"/>
    <cellStyle name="SAPBEXchaText 10 3" xfId="9428"/>
    <cellStyle name="SAPBEXchaText 10 3 2" xfId="13053"/>
    <cellStyle name="SAPBEXchaText 10 4" xfId="12327"/>
    <cellStyle name="SAPBEXchaText 11" xfId="8287"/>
    <cellStyle name="SAPBEXchaText 11 2" xfId="9099"/>
    <cellStyle name="SAPBEXchaText 11 2 2" xfId="11500"/>
    <cellStyle name="SAPBEXchaText 11 2 2 2" xfId="13962"/>
    <cellStyle name="SAPBEXchaText 11 2 3" xfId="12778"/>
    <cellStyle name="SAPBEXchaText 11 3" xfId="9590"/>
    <cellStyle name="SAPBEXchaText 11 3 2" xfId="13133"/>
    <cellStyle name="SAPBEXchaText 11 4" xfId="12406"/>
    <cellStyle name="SAPBEXchaText 12" xfId="1135"/>
    <cellStyle name="SAPBEXchaText 12 2" xfId="10298"/>
    <cellStyle name="SAPBEXchaText 12 2 2" xfId="13625"/>
    <cellStyle name="SAPBEXchaText 12 3" xfId="12106"/>
    <cellStyle name="SAPBEXchaText 12 4" xfId="15296"/>
    <cellStyle name="SAPBEXchaText 13" xfId="9098"/>
    <cellStyle name="SAPBEXchaText 13 2" xfId="12777"/>
    <cellStyle name="SAPBEXchaText 14" xfId="10322"/>
    <cellStyle name="SAPBEXchaText 15" xfId="14688"/>
    <cellStyle name="SAPBEXchaText 16" xfId="42527"/>
    <cellStyle name="SAPBEXchaText 17" xfId="42543"/>
    <cellStyle name="SAPBEXchaText 18" xfId="42538"/>
    <cellStyle name="SAPBEXchaText 19" xfId="42548"/>
    <cellStyle name="SAPBEXchaText 2" xfId="342"/>
    <cellStyle name="SAPBEXchaText 2 10" xfId="1272"/>
    <cellStyle name="SAPBEXchaText 2 10 2" xfId="10317"/>
    <cellStyle name="SAPBEXchaText 2 10 2 2" xfId="13638"/>
    <cellStyle name="SAPBEXchaText 2 10 3" xfId="12119"/>
    <cellStyle name="SAPBEXchaText 2 11" xfId="7739"/>
    <cellStyle name="SAPBEXchaText 2 11 2" xfId="10831"/>
    <cellStyle name="SAPBEXchaText 2 11 2 2" xfId="13773"/>
    <cellStyle name="SAPBEXchaText 2 11 3" xfId="12255"/>
    <cellStyle name="SAPBEXchaText 2 12" xfId="8574"/>
    <cellStyle name="SAPBEXchaText 2 12 2" xfId="12613"/>
    <cellStyle name="SAPBEXchaText 2 13" xfId="10681"/>
    <cellStyle name="SAPBEXchaText 2 14" xfId="41006"/>
    <cellStyle name="SAPBEXchaText 2 15" xfId="42669"/>
    <cellStyle name="SAPBEXchaText 2 2" xfId="8003"/>
    <cellStyle name="SAPBEXchaText 2 2 2" xfId="8875"/>
    <cellStyle name="SAPBEXchaText 2 2 2 2" xfId="11284"/>
    <cellStyle name="SAPBEXchaText 2 2 2 2 2" xfId="13856"/>
    <cellStyle name="SAPBEXchaText 2 2 2 3" xfId="12665"/>
    <cellStyle name="SAPBEXchaText 2 2 3" xfId="9373"/>
    <cellStyle name="SAPBEXchaText 2 2 3 2" xfId="13025"/>
    <cellStyle name="SAPBEXchaText 2 2 4" xfId="12299"/>
    <cellStyle name="SAPBEXchaText 2 2 5" xfId="41007"/>
    <cellStyle name="SAPBEXchaText 2 3" xfId="8339"/>
    <cellStyle name="SAPBEXchaText 2 3 2" xfId="9151"/>
    <cellStyle name="SAPBEXchaText 2 3 2 2" xfId="11552"/>
    <cellStyle name="SAPBEXchaText 2 3 2 2 2" xfId="14000"/>
    <cellStyle name="SAPBEXchaText 2 3 2 3" xfId="12816"/>
    <cellStyle name="SAPBEXchaText 2 3 3" xfId="9642"/>
    <cellStyle name="SAPBEXchaText 2 3 3 2" xfId="13171"/>
    <cellStyle name="SAPBEXchaText 2 3 4" xfId="12444"/>
    <cellStyle name="SAPBEXchaText 2 4" xfId="8325"/>
    <cellStyle name="SAPBEXchaText 2 4 2" xfId="9137"/>
    <cellStyle name="SAPBEXchaText 2 4 2 2" xfId="11538"/>
    <cellStyle name="SAPBEXchaText 2 4 2 2 2" xfId="13990"/>
    <cellStyle name="SAPBEXchaText 2 4 2 3" xfId="12806"/>
    <cellStyle name="SAPBEXchaText 2 4 3" xfId="9628"/>
    <cellStyle name="SAPBEXchaText 2 4 3 2" xfId="13161"/>
    <cellStyle name="SAPBEXchaText 2 4 4" xfId="12434"/>
    <cellStyle name="SAPBEXchaText 2 4 5" xfId="41008"/>
    <cellStyle name="SAPBEXchaText 2 5" xfId="8172"/>
    <cellStyle name="SAPBEXchaText 2 5 2" xfId="8985"/>
    <cellStyle name="SAPBEXchaText 2 5 2 2" xfId="11388"/>
    <cellStyle name="SAPBEXchaText 2 5 2 2 2" xfId="13909"/>
    <cellStyle name="SAPBEXchaText 2 5 2 3" xfId="12722"/>
    <cellStyle name="SAPBEXchaText 2 5 3" xfId="9478"/>
    <cellStyle name="SAPBEXchaText 2 5 3 2" xfId="13079"/>
    <cellStyle name="SAPBEXchaText 2 5 4" xfId="12352"/>
    <cellStyle name="SAPBEXchaText 2 6" xfId="8014"/>
    <cellStyle name="SAPBEXchaText 2 6 2" xfId="8886"/>
    <cellStyle name="SAPBEXchaText 2 6 2 2" xfId="11295"/>
    <cellStyle name="SAPBEXchaText 2 6 2 2 2" xfId="13867"/>
    <cellStyle name="SAPBEXchaText 2 6 2 3" xfId="12676"/>
    <cellStyle name="SAPBEXchaText 2 6 3" xfId="9384"/>
    <cellStyle name="SAPBEXchaText 2 6 3 2" xfId="13036"/>
    <cellStyle name="SAPBEXchaText 2 6 4" xfId="12310"/>
    <cellStyle name="SAPBEXchaText 2 7" xfId="8247"/>
    <cellStyle name="SAPBEXchaText 2 7 2" xfId="9060"/>
    <cellStyle name="SAPBEXchaText 2 7 2 2" xfId="11463"/>
    <cellStyle name="SAPBEXchaText 2 7 2 2 2" xfId="13943"/>
    <cellStyle name="SAPBEXchaText 2 7 2 3" xfId="12757"/>
    <cellStyle name="SAPBEXchaText 2 7 3" xfId="9553"/>
    <cellStyle name="SAPBEXchaText 2 7 3 2" xfId="13114"/>
    <cellStyle name="SAPBEXchaText 2 7 4" xfId="12386"/>
    <cellStyle name="SAPBEXchaText 2 8" xfId="8108"/>
    <cellStyle name="SAPBEXchaText 2 8 2" xfId="8932"/>
    <cellStyle name="SAPBEXchaText 2 8 2 2" xfId="11336"/>
    <cellStyle name="SAPBEXchaText 2 8 2 2 2" xfId="13881"/>
    <cellStyle name="SAPBEXchaText 2 8 2 3" xfId="12694"/>
    <cellStyle name="SAPBEXchaText 2 8 3" xfId="9426"/>
    <cellStyle name="SAPBEXchaText 2 8 3 2" xfId="13051"/>
    <cellStyle name="SAPBEXchaText 2 8 4" xfId="12325"/>
    <cellStyle name="SAPBEXchaText 2 9" xfId="8234"/>
    <cellStyle name="SAPBEXchaText 2 9 2" xfId="9047"/>
    <cellStyle name="SAPBEXchaText 2 9 2 2" xfId="11450"/>
    <cellStyle name="SAPBEXchaText 2 9 2 2 2" xfId="13935"/>
    <cellStyle name="SAPBEXchaText 2 9 2 3" xfId="12749"/>
    <cellStyle name="SAPBEXchaText 2 9 3" xfId="9540"/>
    <cellStyle name="SAPBEXchaText 2 9 3 2" xfId="13106"/>
    <cellStyle name="SAPBEXchaText 2 9 4" xfId="12378"/>
    <cellStyle name="SAPBEXchaText 20" xfId="42569"/>
    <cellStyle name="SAPBEXchaText 21" xfId="42578"/>
    <cellStyle name="SAPBEXchaText 3" xfId="343"/>
    <cellStyle name="SAPBEXchaText 3 10" xfId="7942"/>
    <cellStyle name="SAPBEXchaText 3 10 2" xfId="10849"/>
    <cellStyle name="SAPBEXchaText 3 10 2 2" xfId="13783"/>
    <cellStyle name="SAPBEXchaText 3 10 3" xfId="12269"/>
    <cellStyle name="SAPBEXchaText 3 11" xfId="8846"/>
    <cellStyle name="SAPBEXchaText 3 11 2" xfId="11255"/>
    <cellStyle name="SAPBEXchaText 3 11 2 2" xfId="13827"/>
    <cellStyle name="SAPBEXchaText 3 11 3" xfId="12636"/>
    <cellStyle name="SAPBEXchaText 3 12" xfId="9344"/>
    <cellStyle name="SAPBEXchaText 3 12 2" xfId="12996"/>
    <cellStyle name="SAPBEXchaText 3 13" xfId="10042"/>
    <cellStyle name="SAPBEXchaText 3 14" xfId="15714"/>
    <cellStyle name="SAPBEXchaText 3 15" xfId="20111"/>
    <cellStyle name="SAPBEXchaText 3 16" xfId="42670"/>
    <cellStyle name="SAPBEXchaText 3 2" xfId="1057"/>
    <cellStyle name="SAPBEXchaText 3 2 2" xfId="8363"/>
    <cellStyle name="SAPBEXchaText 3 2 2 2" xfId="11008"/>
    <cellStyle name="SAPBEXchaText 3 2 2 2 2" xfId="13806"/>
    <cellStyle name="SAPBEXchaText 3 2 2 3" xfId="12463"/>
    <cellStyle name="SAPBEXchaText 3 2 3" xfId="9175"/>
    <cellStyle name="SAPBEXchaText 3 2 3 2" xfId="11576"/>
    <cellStyle name="SAPBEXchaText 3 2 3 2 2" xfId="14019"/>
    <cellStyle name="SAPBEXchaText 3 2 3 3" xfId="12835"/>
    <cellStyle name="SAPBEXchaText 3 2 4" xfId="9666"/>
    <cellStyle name="SAPBEXchaText 3 2 4 2" xfId="13190"/>
    <cellStyle name="SAPBEXchaText 3 2 5" xfId="10290"/>
    <cellStyle name="SAPBEXchaText 3 3" xfId="8393"/>
    <cellStyle name="SAPBEXchaText 3 3 2" xfId="9205"/>
    <cellStyle name="SAPBEXchaText 3 3 2 2" xfId="11606"/>
    <cellStyle name="SAPBEXchaText 3 3 2 2 2" xfId="14046"/>
    <cellStyle name="SAPBEXchaText 3 3 2 3" xfId="12862"/>
    <cellStyle name="SAPBEXchaText 3 3 3" xfId="9696"/>
    <cellStyle name="SAPBEXchaText 3 3 3 2" xfId="13217"/>
    <cellStyle name="SAPBEXchaText 3 3 4" xfId="12490"/>
    <cellStyle name="SAPBEXchaText 3 4" xfId="8412"/>
    <cellStyle name="SAPBEXchaText 3 4 2" xfId="9224"/>
    <cellStyle name="SAPBEXchaText 3 4 2 2" xfId="11625"/>
    <cellStyle name="SAPBEXchaText 3 4 2 2 2" xfId="14065"/>
    <cellStyle name="SAPBEXchaText 3 4 2 3" xfId="12881"/>
    <cellStyle name="SAPBEXchaText 3 4 3" xfId="9715"/>
    <cellStyle name="SAPBEXchaText 3 4 3 2" xfId="13236"/>
    <cellStyle name="SAPBEXchaText 3 4 4" xfId="12509"/>
    <cellStyle name="SAPBEXchaText 3 5" xfId="8432"/>
    <cellStyle name="SAPBEXchaText 3 5 2" xfId="9244"/>
    <cellStyle name="SAPBEXchaText 3 5 2 2" xfId="11645"/>
    <cellStyle name="SAPBEXchaText 3 5 2 2 2" xfId="14083"/>
    <cellStyle name="SAPBEXchaText 3 5 2 3" xfId="12899"/>
    <cellStyle name="SAPBEXchaText 3 5 3" xfId="9735"/>
    <cellStyle name="SAPBEXchaText 3 5 3 2" xfId="13254"/>
    <cellStyle name="SAPBEXchaText 3 5 4" xfId="12527"/>
    <cellStyle name="SAPBEXchaText 3 6" xfId="8450"/>
    <cellStyle name="SAPBEXchaText 3 6 2" xfId="9262"/>
    <cellStyle name="SAPBEXchaText 3 6 2 2" xfId="11663"/>
    <cellStyle name="SAPBEXchaText 3 6 2 2 2" xfId="14101"/>
    <cellStyle name="SAPBEXchaText 3 6 2 3" xfId="12917"/>
    <cellStyle name="SAPBEXchaText 3 6 3" xfId="9753"/>
    <cellStyle name="SAPBEXchaText 3 6 3 2" xfId="13272"/>
    <cellStyle name="SAPBEXchaText 3 6 4" xfId="12545"/>
    <cellStyle name="SAPBEXchaText 3 7" xfId="8468"/>
    <cellStyle name="SAPBEXchaText 3 7 2" xfId="9280"/>
    <cellStyle name="SAPBEXchaText 3 7 2 2" xfId="11681"/>
    <cellStyle name="SAPBEXchaText 3 7 2 2 2" xfId="14119"/>
    <cellStyle name="SAPBEXchaText 3 7 2 3" xfId="12935"/>
    <cellStyle name="SAPBEXchaText 3 7 3" xfId="9771"/>
    <cellStyle name="SAPBEXchaText 3 7 3 2" xfId="13290"/>
    <cellStyle name="SAPBEXchaText 3 7 4" xfId="12563"/>
    <cellStyle name="SAPBEXchaText 3 8" xfId="8487"/>
    <cellStyle name="SAPBEXchaText 3 8 2" xfId="9299"/>
    <cellStyle name="SAPBEXchaText 3 8 2 2" xfId="11700"/>
    <cellStyle name="SAPBEXchaText 3 8 2 2 2" xfId="14137"/>
    <cellStyle name="SAPBEXchaText 3 8 2 3" xfId="12953"/>
    <cellStyle name="SAPBEXchaText 3 8 3" xfId="9790"/>
    <cellStyle name="SAPBEXchaText 3 8 3 2" xfId="13308"/>
    <cellStyle name="SAPBEXchaText 3 8 4" xfId="12581"/>
    <cellStyle name="SAPBEXchaText 3 9" xfId="8504"/>
    <cellStyle name="SAPBEXchaText 3 9 2" xfId="9316"/>
    <cellStyle name="SAPBEXchaText 3 9 2 2" xfId="11717"/>
    <cellStyle name="SAPBEXchaText 3 9 2 2 2" xfId="14154"/>
    <cellStyle name="SAPBEXchaText 3 9 2 3" xfId="12970"/>
    <cellStyle name="SAPBEXchaText 3 9 3" xfId="9807"/>
    <cellStyle name="SAPBEXchaText 3 9 3 2" xfId="13325"/>
    <cellStyle name="SAPBEXchaText 3 9 4" xfId="12598"/>
    <cellStyle name="SAPBEXchaText 4" xfId="1044"/>
    <cellStyle name="SAPBEXchaText 4 2" xfId="7995"/>
    <cellStyle name="SAPBEXchaText 4 2 2" xfId="10854"/>
    <cellStyle name="SAPBEXchaText 4 2 2 2" xfId="13787"/>
    <cellStyle name="SAPBEXchaText 4 2 3" xfId="12291"/>
    <cellStyle name="SAPBEXchaText 4 3" xfId="8867"/>
    <cellStyle name="SAPBEXchaText 4 3 2" xfId="11276"/>
    <cellStyle name="SAPBEXchaText 4 3 2 2" xfId="13848"/>
    <cellStyle name="SAPBEXchaText 4 3 3" xfId="12657"/>
    <cellStyle name="SAPBEXchaText 4 4" xfId="9365"/>
    <cellStyle name="SAPBEXchaText 4 4 2" xfId="13017"/>
    <cellStyle name="SAPBEXchaText 4 5" xfId="11880"/>
    <cellStyle name="SAPBEXchaText 4 6" xfId="15297"/>
    <cellStyle name="SAPBEXchaText 4 7" xfId="42671"/>
    <cellStyle name="SAPBEXchaText 5" xfId="1031"/>
    <cellStyle name="SAPBEXchaText 5 2" xfId="8310"/>
    <cellStyle name="SAPBEXchaText 5 2 2" xfId="10989"/>
    <cellStyle name="SAPBEXchaText 5 2 2 2" xfId="13800"/>
    <cellStyle name="SAPBEXchaText 5 2 3" xfId="12423"/>
    <cellStyle name="SAPBEXchaText 5 3" xfId="9122"/>
    <cellStyle name="SAPBEXchaText 5 3 2" xfId="11523"/>
    <cellStyle name="SAPBEXchaText 5 3 2 2" xfId="13979"/>
    <cellStyle name="SAPBEXchaText 5 3 3" xfId="12795"/>
    <cellStyle name="SAPBEXchaText 5 4" xfId="9613"/>
    <cellStyle name="SAPBEXchaText 5 4 2" xfId="13150"/>
    <cellStyle name="SAPBEXchaText 5 5" xfId="11743"/>
    <cellStyle name="SAPBEXchaText 6" xfId="1016"/>
    <cellStyle name="SAPBEXchaText 6 2" xfId="8159"/>
    <cellStyle name="SAPBEXchaText 6 2 2" xfId="10916"/>
    <cellStyle name="SAPBEXchaText 6 2 2 2" xfId="13796"/>
    <cellStyle name="SAPBEXchaText 6 2 3" xfId="12347"/>
    <cellStyle name="SAPBEXchaText 6 3" xfId="8977"/>
    <cellStyle name="SAPBEXchaText 6 3 2" xfId="11381"/>
    <cellStyle name="SAPBEXchaText 6 3 2 2" xfId="13904"/>
    <cellStyle name="SAPBEXchaText 6 3 3" xfId="12716"/>
    <cellStyle name="SAPBEXchaText 6 4" xfId="9471"/>
    <cellStyle name="SAPBEXchaText 6 4 2" xfId="13074"/>
    <cellStyle name="SAPBEXchaText 6 5" xfId="10418"/>
    <cellStyle name="SAPBEXchaText 7" xfId="1111"/>
    <cellStyle name="SAPBEXchaText 7 2" xfId="8272"/>
    <cellStyle name="SAPBEXchaText 7 2 2" xfId="10974"/>
    <cellStyle name="SAPBEXchaText 7 2 2 2" xfId="13798"/>
    <cellStyle name="SAPBEXchaText 7 2 3" xfId="12400"/>
    <cellStyle name="SAPBEXchaText 7 3" xfId="9085"/>
    <cellStyle name="SAPBEXchaText 7 3 2" xfId="11488"/>
    <cellStyle name="SAPBEXchaText 7 3 2 2" xfId="13956"/>
    <cellStyle name="SAPBEXchaText 7 3 3" xfId="12770"/>
    <cellStyle name="SAPBEXchaText 7 4" xfId="9578"/>
    <cellStyle name="SAPBEXchaText 7 4 2" xfId="13127"/>
    <cellStyle name="SAPBEXchaText 7 5" xfId="11888"/>
    <cellStyle name="SAPBEXchaText 7 6" xfId="41009"/>
    <cellStyle name="SAPBEXchaText 8" xfId="8251"/>
    <cellStyle name="SAPBEXchaText 8 2" xfId="9064"/>
    <cellStyle name="SAPBEXchaText 8 2 2" xfId="11467"/>
    <cellStyle name="SAPBEXchaText 8 2 2 2" xfId="13945"/>
    <cellStyle name="SAPBEXchaText 8 2 3" xfId="12759"/>
    <cellStyle name="SAPBEXchaText 8 3" xfId="9557"/>
    <cellStyle name="SAPBEXchaText 8 3 2" xfId="13116"/>
    <cellStyle name="SAPBEXchaText 8 4" xfId="12388"/>
    <cellStyle name="SAPBEXchaText 8 5" xfId="41010"/>
    <cellStyle name="SAPBEXchaText 9" xfId="8131"/>
    <cellStyle name="SAPBEXchaText 9 2" xfId="8951"/>
    <cellStyle name="SAPBEXchaText 9 2 2" xfId="11355"/>
    <cellStyle name="SAPBEXchaText 9 2 2 2" xfId="13891"/>
    <cellStyle name="SAPBEXchaText 9 2 3" xfId="12704"/>
    <cellStyle name="SAPBEXchaText 9 3" xfId="9445"/>
    <cellStyle name="SAPBEXchaText 9 3 2" xfId="13061"/>
    <cellStyle name="SAPBEXchaText 9 4" xfId="12335"/>
    <cellStyle name="SAPBEXchaText 9 5" xfId="41011"/>
    <cellStyle name="SAPBEXchaText_Actuals 2007" xfId="9869"/>
    <cellStyle name="SAPBEXexcBad7" xfId="91"/>
    <cellStyle name="SAPBEXexcBad7 2" xfId="9870"/>
    <cellStyle name="SAPBEXexcBad7 2 2" xfId="13365"/>
    <cellStyle name="SAPBEXexcBad7 3" xfId="10687"/>
    <cellStyle name="SAPBEXexcBad7 4" xfId="42598"/>
    <cellStyle name="SAPBEXexcBad7 5" xfId="42672"/>
    <cellStyle name="SAPBEXexcBad7 6" xfId="42904"/>
    <cellStyle name="SAPBEXexcBad8" xfId="92"/>
    <cellStyle name="SAPBEXexcBad8 2" xfId="9871"/>
    <cellStyle name="SAPBEXexcBad8 2 2" xfId="13366"/>
    <cellStyle name="SAPBEXexcBad8 3" xfId="10356"/>
    <cellStyle name="SAPBEXexcBad8 4" xfId="42599"/>
    <cellStyle name="SAPBEXexcBad8 5" xfId="42673"/>
    <cellStyle name="SAPBEXexcBad8 6" xfId="42905"/>
    <cellStyle name="SAPBEXexcBad9" xfId="93"/>
    <cellStyle name="SAPBEXexcBad9 2" xfId="9872"/>
    <cellStyle name="SAPBEXexcBad9 2 2" xfId="13367"/>
    <cellStyle name="SAPBEXexcBad9 3" xfId="10811"/>
    <cellStyle name="SAPBEXexcBad9 4" xfId="42600"/>
    <cellStyle name="SAPBEXexcBad9 5" xfId="42674"/>
    <cellStyle name="SAPBEXexcBad9 6" xfId="42906"/>
    <cellStyle name="SAPBEXexcCritical4" xfId="94"/>
    <cellStyle name="SAPBEXexcCritical4 2" xfId="9873"/>
    <cellStyle name="SAPBEXexcCritical4 2 2" xfId="13368"/>
    <cellStyle name="SAPBEXexcCritical4 3" xfId="11755"/>
    <cellStyle name="SAPBEXexcCritical4 4" xfId="42601"/>
    <cellStyle name="SAPBEXexcCritical4 5" xfId="42675"/>
    <cellStyle name="SAPBEXexcCritical4 6" xfId="42907"/>
    <cellStyle name="SAPBEXexcCritical5" xfId="95"/>
    <cellStyle name="SAPBEXexcCritical5 2" xfId="9874"/>
    <cellStyle name="SAPBEXexcCritical5 2 2" xfId="13369"/>
    <cellStyle name="SAPBEXexcCritical5 3" xfId="10692"/>
    <cellStyle name="SAPBEXexcCritical5 4" xfId="42602"/>
    <cellStyle name="SAPBEXexcCritical5 5" xfId="42676"/>
    <cellStyle name="SAPBEXexcCritical5 6" xfId="42908"/>
    <cellStyle name="SAPBEXexcCritical6" xfId="96"/>
    <cellStyle name="SAPBEXexcCritical6 2" xfId="9875"/>
    <cellStyle name="SAPBEXexcCritical6 2 2" xfId="13370"/>
    <cellStyle name="SAPBEXexcCritical6 3" xfId="10517"/>
    <cellStyle name="SAPBEXexcCritical6 4" xfId="42603"/>
    <cellStyle name="SAPBEXexcCritical6 5" xfId="42677"/>
    <cellStyle name="SAPBEXexcCritical6 6" xfId="42909"/>
    <cellStyle name="SAPBEXexcGood1" xfId="97"/>
    <cellStyle name="SAPBEXexcGood1 2" xfId="9876"/>
    <cellStyle name="SAPBEXexcGood1 2 2" xfId="13371"/>
    <cellStyle name="SAPBEXexcGood1 3" xfId="10513"/>
    <cellStyle name="SAPBEXexcGood1 4" xfId="42604"/>
    <cellStyle name="SAPBEXexcGood1 5" xfId="42678"/>
    <cellStyle name="SAPBEXexcGood1 6" xfId="42910"/>
    <cellStyle name="SAPBEXexcGood2" xfId="98"/>
    <cellStyle name="SAPBEXexcGood2 2" xfId="9877"/>
    <cellStyle name="SAPBEXexcGood2 2 2" xfId="13372"/>
    <cellStyle name="SAPBEXexcGood2 3" xfId="10625"/>
    <cellStyle name="SAPBEXexcGood2 4" xfId="42605"/>
    <cellStyle name="SAPBEXexcGood2 5" xfId="42679"/>
    <cellStyle name="SAPBEXexcGood2 6" xfId="42911"/>
    <cellStyle name="SAPBEXexcGood3" xfId="99"/>
    <cellStyle name="SAPBEXexcGood3 2" xfId="9878"/>
    <cellStyle name="SAPBEXexcGood3 2 2" xfId="13373"/>
    <cellStyle name="SAPBEXexcGood3 3" xfId="10776"/>
    <cellStyle name="SAPBEXexcGood3 4" xfId="42606"/>
    <cellStyle name="SAPBEXexcGood3 5" xfId="42680"/>
    <cellStyle name="SAPBEXexcGood3 6" xfId="42912"/>
    <cellStyle name="SAPBEXfilterDrill" xfId="100"/>
    <cellStyle name="SAPBEXfilterDrill 2" xfId="344"/>
    <cellStyle name="SAPBEXfilterDrill 2 2" xfId="41012"/>
    <cellStyle name="SAPBEXfilterDrill 3" xfId="41013"/>
    <cellStyle name="SAPBEXfilterDrill 4" xfId="42913"/>
    <cellStyle name="SAPBEXfilterItem" xfId="101"/>
    <cellStyle name="SAPBEXfilterItem 2" xfId="345"/>
    <cellStyle name="SAPBEXfilterItem 2 2" xfId="15298"/>
    <cellStyle name="SAPBEXfilterItem 2 2 2" xfId="41014"/>
    <cellStyle name="SAPBEXfilterItem 2 3" xfId="20130"/>
    <cellStyle name="SAPBEXfilterItem 2 3 2" xfId="41015"/>
    <cellStyle name="SAPBEXfilterItem 2 4" xfId="41016"/>
    <cellStyle name="SAPBEXfilterItem 3" xfId="958"/>
    <cellStyle name="SAPBEXfilterItem 3 2" xfId="1055"/>
    <cellStyle name="SAPBEXfilterItem 4" xfId="1056"/>
    <cellStyle name="SAPBEXfilterItem 5" xfId="1053"/>
    <cellStyle name="SAPBEXfilterItem 6" xfId="1060"/>
    <cellStyle name="SAPBEXfilterItem 7" xfId="15299"/>
    <cellStyle name="SAPBEXfilterItem_Actuals 2007" xfId="9879"/>
    <cellStyle name="SAPBEXfilterText" xfId="102"/>
    <cellStyle name="SAPBEXfilterText 10" xfId="346"/>
    <cellStyle name="SAPBEXfilterText 10 2" xfId="347"/>
    <cellStyle name="SAPBEXfilterText 11" xfId="348"/>
    <cellStyle name="SAPBEXfilterText 12" xfId="15300"/>
    <cellStyle name="SAPBEXfilterText 2" xfId="103"/>
    <cellStyle name="SAPBEXfilterText 2 2" xfId="349"/>
    <cellStyle name="SAPBEXfilterText 2 3" xfId="350"/>
    <cellStyle name="SAPBEXfilterText 2 4" xfId="351"/>
    <cellStyle name="SAPBEXfilterText 2 5" xfId="15301"/>
    <cellStyle name="SAPBEXfilterText 3" xfId="352"/>
    <cellStyle name="SAPBEXfilterText 3 2" xfId="353"/>
    <cellStyle name="SAPBEXfilterText 4" xfId="354"/>
    <cellStyle name="SAPBEXfilterText 4 2" xfId="355"/>
    <cellStyle name="SAPBEXfilterText 5" xfId="356"/>
    <cellStyle name="SAPBEXfilterText 5 2" xfId="357"/>
    <cellStyle name="SAPBEXfilterText 6" xfId="358"/>
    <cellStyle name="SAPBEXfilterText 6 2" xfId="359"/>
    <cellStyle name="SAPBEXfilterText 7" xfId="360"/>
    <cellStyle name="SAPBEXfilterText 7 2" xfId="361"/>
    <cellStyle name="SAPBEXfilterText 8" xfId="362"/>
    <cellStyle name="SAPBEXfilterText 8 2" xfId="363"/>
    <cellStyle name="SAPBEXfilterText 9" xfId="364"/>
    <cellStyle name="SAPBEXfilterText 9 2" xfId="365"/>
    <cellStyle name="SAPBEXformats" xfId="104"/>
    <cellStyle name="SAPBEXformats 2" xfId="9881"/>
    <cellStyle name="SAPBEXformats 2 2" xfId="13374"/>
    <cellStyle name="SAPBEXformats 2 3" xfId="42915"/>
    <cellStyle name="SAPBEXformats 3" xfId="10598"/>
    <cellStyle name="SAPBEXformats 4" xfId="42607"/>
    <cellStyle name="SAPBEXformats 5" xfId="42685"/>
    <cellStyle name="SAPBEXformats 6" xfId="42914"/>
    <cellStyle name="SAPBEXheaderItem" xfId="105"/>
    <cellStyle name="SAPBEXheaderItem 10" xfId="366"/>
    <cellStyle name="SAPBEXheaderItem 10 2" xfId="367"/>
    <cellStyle name="SAPBEXheaderItem 10 3" xfId="41017"/>
    <cellStyle name="SAPBEXheaderItem 11" xfId="368"/>
    <cellStyle name="SAPBEXheaderItem 11 2" xfId="369"/>
    <cellStyle name="SAPBEXheaderItem 11 3" xfId="41018"/>
    <cellStyle name="SAPBEXheaderItem 12" xfId="370"/>
    <cellStyle name="SAPBEXheaderItem 12 2" xfId="371"/>
    <cellStyle name="SAPBEXheaderItem 12 3" xfId="41019"/>
    <cellStyle name="SAPBEXheaderItem 13" xfId="372"/>
    <cellStyle name="SAPBEXheaderItem 13 2" xfId="41020"/>
    <cellStyle name="SAPBEXheaderItem 14" xfId="966"/>
    <cellStyle name="SAPBEXheaderItem 14 2" xfId="15302"/>
    <cellStyle name="SAPBEXheaderItem 14 3" xfId="41021"/>
    <cellStyle name="SAPBEXheaderItem 15" xfId="15303"/>
    <cellStyle name="SAPBEXheaderItem 2" xfId="106"/>
    <cellStyle name="SAPBEXheaderItem 2 2" xfId="373"/>
    <cellStyle name="SAPBEXheaderItem 2 2 2" xfId="41023"/>
    <cellStyle name="SAPBEXheaderItem 2 3" xfId="374"/>
    <cellStyle name="SAPBEXheaderItem 2 4" xfId="375"/>
    <cellStyle name="SAPBEXheaderItem 2 4 2" xfId="41024"/>
    <cellStyle name="SAPBEXheaderItem 2 5" xfId="15304"/>
    <cellStyle name="SAPBEXheaderItem 2 6" xfId="20144"/>
    <cellStyle name="SAPBEXheaderItem 2 7" xfId="41022"/>
    <cellStyle name="SAPBEXheaderItem 3" xfId="107"/>
    <cellStyle name="SAPBEXheaderItem 3 2" xfId="376"/>
    <cellStyle name="SAPBEXheaderItem 3 2 2" xfId="41026"/>
    <cellStyle name="SAPBEXheaderItem 3 3" xfId="20146"/>
    <cellStyle name="SAPBEXheaderItem 3 3 2" xfId="41027"/>
    <cellStyle name="SAPBEXheaderItem 3 4" xfId="41025"/>
    <cellStyle name="SAPBEXheaderItem 4" xfId="108"/>
    <cellStyle name="SAPBEXheaderItem 4 2" xfId="377"/>
    <cellStyle name="SAPBEXheaderItem 4 2 2" xfId="41029"/>
    <cellStyle name="SAPBEXheaderItem 4 3" xfId="41030"/>
    <cellStyle name="SAPBEXheaderItem 4 4" xfId="41028"/>
    <cellStyle name="SAPBEXheaderItem 5" xfId="109"/>
    <cellStyle name="SAPBEXheaderItem 5 2" xfId="378"/>
    <cellStyle name="SAPBEXheaderItem 5 2 2" xfId="41032"/>
    <cellStyle name="SAPBEXheaderItem 5 3" xfId="41033"/>
    <cellStyle name="SAPBEXheaderItem 5 4" xfId="41031"/>
    <cellStyle name="SAPBEXheaderItem 6" xfId="379"/>
    <cellStyle name="SAPBEXheaderItem 6 2" xfId="380"/>
    <cellStyle name="SAPBEXheaderItem 6 2 2" xfId="41035"/>
    <cellStyle name="SAPBEXheaderItem 6 3" xfId="41036"/>
    <cellStyle name="SAPBEXheaderItem 6 4" xfId="41034"/>
    <cellStyle name="SAPBEXheaderItem 7" xfId="381"/>
    <cellStyle name="SAPBEXheaderItem 7 2" xfId="382"/>
    <cellStyle name="SAPBEXheaderItem 7 2 2" xfId="41038"/>
    <cellStyle name="SAPBEXheaderItem 7 3" xfId="41039"/>
    <cellStyle name="SAPBEXheaderItem 7 4" xfId="41037"/>
    <cellStyle name="SAPBEXheaderItem 8" xfId="383"/>
    <cellStyle name="SAPBEXheaderItem 8 2" xfId="384"/>
    <cellStyle name="SAPBEXheaderItem 8 3" xfId="41040"/>
    <cellStyle name="SAPBEXheaderItem 9" xfId="385"/>
    <cellStyle name="SAPBEXheaderItem 9 2" xfId="386"/>
    <cellStyle name="SAPBEXheaderItem 9 3" xfId="41041"/>
    <cellStyle name="SAPBEXheaderItem_Actuals 2007" xfId="9882"/>
    <cellStyle name="SAPBEXheaderText" xfId="110"/>
    <cellStyle name="SAPBEXheaderText 10" xfId="387"/>
    <cellStyle name="SAPBEXheaderText 10 2" xfId="388"/>
    <cellStyle name="SAPBEXheaderText 10 3" xfId="41042"/>
    <cellStyle name="SAPBEXheaderText 11" xfId="389"/>
    <cellStyle name="SAPBEXheaderText 11 2" xfId="390"/>
    <cellStyle name="SAPBEXheaderText 11 3" xfId="41043"/>
    <cellStyle name="SAPBEXheaderText 12" xfId="391"/>
    <cellStyle name="SAPBEXheaderText 12 2" xfId="392"/>
    <cellStyle name="SAPBEXheaderText 12 2 2" xfId="41045"/>
    <cellStyle name="SAPBEXheaderText 12 3" xfId="41046"/>
    <cellStyle name="SAPBEXheaderText 12 4" xfId="41044"/>
    <cellStyle name="SAPBEXheaderText 13" xfId="393"/>
    <cellStyle name="SAPBEXheaderText 13 2" xfId="41047"/>
    <cellStyle name="SAPBEXheaderText 14" xfId="987"/>
    <cellStyle name="SAPBEXheaderText 14 2" xfId="15306"/>
    <cellStyle name="SAPBEXheaderText 14 3" xfId="41048"/>
    <cellStyle name="SAPBEXheaderText 15" xfId="15307"/>
    <cellStyle name="SAPBEXheaderText 2" xfId="111"/>
    <cellStyle name="SAPBEXheaderText 2 2" xfId="394"/>
    <cellStyle name="SAPBEXheaderText 2 2 2" xfId="41050"/>
    <cellStyle name="SAPBEXheaderText 2 3" xfId="395"/>
    <cellStyle name="SAPBEXheaderText 2 4" xfId="396"/>
    <cellStyle name="SAPBEXheaderText 2 4 2" xfId="41051"/>
    <cellStyle name="SAPBEXheaderText 2 5" xfId="15308"/>
    <cellStyle name="SAPBEXheaderText 2 6" xfId="20153"/>
    <cellStyle name="SAPBEXheaderText 2 7" xfId="41049"/>
    <cellStyle name="SAPBEXheaderText 3" xfId="112"/>
    <cellStyle name="SAPBEXheaderText 3 2" xfId="397"/>
    <cellStyle name="SAPBEXheaderText 3 2 2" xfId="41053"/>
    <cellStyle name="SAPBEXheaderText 3 3" xfId="20155"/>
    <cellStyle name="SAPBEXheaderText 3 3 2" xfId="41054"/>
    <cellStyle name="SAPBEXheaderText 3 4" xfId="41052"/>
    <cellStyle name="SAPBEXheaderText 4" xfId="113"/>
    <cellStyle name="SAPBEXheaderText 4 2" xfId="398"/>
    <cellStyle name="SAPBEXheaderText 4 2 2" xfId="41056"/>
    <cellStyle name="SAPBEXheaderText 4 3" xfId="41057"/>
    <cellStyle name="SAPBEXheaderText 4 4" xfId="41055"/>
    <cellStyle name="SAPBEXheaderText 5" xfId="114"/>
    <cellStyle name="SAPBEXheaderText 5 2" xfId="399"/>
    <cellStyle name="SAPBEXheaderText 5 2 2" xfId="41059"/>
    <cellStyle name="SAPBEXheaderText 5 3" xfId="41060"/>
    <cellStyle name="SAPBEXheaderText 5 4" xfId="41058"/>
    <cellStyle name="SAPBEXheaderText 6" xfId="400"/>
    <cellStyle name="SAPBEXheaderText 6 2" xfId="401"/>
    <cellStyle name="SAPBEXheaderText 6 2 2" xfId="41062"/>
    <cellStyle name="SAPBEXheaderText 6 3" xfId="41063"/>
    <cellStyle name="SAPBEXheaderText 6 4" xfId="41061"/>
    <cellStyle name="SAPBEXheaderText 7" xfId="402"/>
    <cellStyle name="SAPBEXheaderText 7 2" xfId="403"/>
    <cellStyle name="SAPBEXheaderText 7 2 2" xfId="41065"/>
    <cellStyle name="SAPBEXheaderText 7 3" xfId="41066"/>
    <cellStyle name="SAPBEXheaderText 7 4" xfId="41064"/>
    <cellStyle name="SAPBEXheaderText 8" xfId="404"/>
    <cellStyle name="SAPBEXheaderText 8 2" xfId="405"/>
    <cellStyle name="SAPBEXheaderText 8 3" xfId="41067"/>
    <cellStyle name="SAPBEXheaderText 9" xfId="406"/>
    <cellStyle name="SAPBEXheaderText 9 2" xfId="407"/>
    <cellStyle name="SAPBEXheaderText 9 3" xfId="41068"/>
    <cellStyle name="SAPBEXheaderText_Actuals 2007" xfId="9884"/>
    <cellStyle name="SAPBEXHLevel0" xfId="115"/>
    <cellStyle name="SAPBEXHLevel0 10" xfId="408"/>
    <cellStyle name="SAPBEXHLevel0 10 2" xfId="409"/>
    <cellStyle name="SAPBEXHLevel0 10 2 2" xfId="10048"/>
    <cellStyle name="SAPBEXHLevel0 10 2 2 2" xfId="13413"/>
    <cellStyle name="SAPBEXHLevel0 10 2 3" xfId="10638"/>
    <cellStyle name="SAPBEXHLevel0 10 3" xfId="10047"/>
    <cellStyle name="SAPBEXHLevel0 10 3 2" xfId="13412"/>
    <cellStyle name="SAPBEXHLevel0 10 4" xfId="10036"/>
    <cellStyle name="SAPBEXHLevel0 11" xfId="410"/>
    <cellStyle name="SAPBEXHLevel0 11 2" xfId="10049"/>
    <cellStyle name="SAPBEXHLevel0 11 2 2" xfId="13414"/>
    <cellStyle name="SAPBEXHLevel0 11 3" xfId="10755"/>
    <cellStyle name="SAPBEXHLevel0 12" xfId="411"/>
    <cellStyle name="SAPBEXHLevel0 12 2" xfId="10050"/>
    <cellStyle name="SAPBEXHLevel0 12 2 2" xfId="13415"/>
    <cellStyle name="SAPBEXHLevel0 12 3" xfId="11889"/>
    <cellStyle name="SAPBEXHLevel0 12 4" xfId="41069"/>
    <cellStyle name="SAPBEXHLevel0 13" xfId="412"/>
    <cellStyle name="SAPBEXHLevel0 13 2" xfId="10051"/>
    <cellStyle name="SAPBEXHLevel0 13 2 2" xfId="13416"/>
    <cellStyle name="SAPBEXHLevel0 13 3" xfId="10423"/>
    <cellStyle name="SAPBEXHLevel0 14" xfId="413"/>
    <cellStyle name="SAPBEXHLevel0 14 2" xfId="10052"/>
    <cellStyle name="SAPBEXHLevel0 14 2 2" xfId="13417"/>
    <cellStyle name="SAPBEXHLevel0 14 3" xfId="10534"/>
    <cellStyle name="SAPBEXHLevel0 15" xfId="414"/>
    <cellStyle name="SAPBEXHLevel0 15 2" xfId="10053"/>
    <cellStyle name="SAPBEXHLevel0 15 2 2" xfId="13418"/>
    <cellStyle name="SAPBEXHLevel0 15 3" xfId="10398"/>
    <cellStyle name="SAPBEXHLevel0 16" xfId="415"/>
    <cellStyle name="SAPBEXHLevel0 16 2" xfId="10054"/>
    <cellStyle name="SAPBEXHLevel0 16 2 2" xfId="13419"/>
    <cellStyle name="SAPBEXHLevel0 16 3" xfId="10819"/>
    <cellStyle name="SAPBEXHLevel0 17" xfId="416"/>
    <cellStyle name="SAPBEXHLevel0 17 2" xfId="10055"/>
    <cellStyle name="SAPBEXHLevel0 17 2 2" xfId="13420"/>
    <cellStyle name="SAPBEXHLevel0 17 3" xfId="11733"/>
    <cellStyle name="SAPBEXHLevel0 18" xfId="417"/>
    <cellStyle name="SAPBEXHLevel0 18 2" xfId="10056"/>
    <cellStyle name="SAPBEXHLevel0 18 2 2" xfId="13421"/>
    <cellStyle name="SAPBEXHLevel0 18 3" xfId="11873"/>
    <cellStyle name="SAPBEXHLevel0 19" xfId="418"/>
    <cellStyle name="SAPBEXHLevel0 19 2" xfId="10057"/>
    <cellStyle name="SAPBEXHLevel0 19 2 2" xfId="13422"/>
    <cellStyle name="SAPBEXHLevel0 19 3" xfId="10745"/>
    <cellStyle name="SAPBEXHLevel0 2" xfId="116"/>
    <cellStyle name="SAPBEXHLevel0 2 2" xfId="419"/>
    <cellStyle name="SAPBEXHLevel0 2 2 2" xfId="10058"/>
    <cellStyle name="SAPBEXHLevel0 2 2 2 2" xfId="13423"/>
    <cellStyle name="SAPBEXHLevel0 2 2 3" xfId="10760"/>
    <cellStyle name="SAPBEXHLevel0 2 3" xfId="420"/>
    <cellStyle name="SAPBEXHLevel0 2 3 2" xfId="10059"/>
    <cellStyle name="SAPBEXHLevel0 2 3 2 2" xfId="13424"/>
    <cellStyle name="SAPBEXHLevel0 2 3 3" xfId="10594"/>
    <cellStyle name="SAPBEXHLevel0 2 4" xfId="9886"/>
    <cellStyle name="SAPBEXHLevel0 2 4 2" xfId="13376"/>
    <cellStyle name="SAPBEXHLevel0 2 5" xfId="10522"/>
    <cellStyle name="SAPBEXHLevel0 2 6" xfId="42695"/>
    <cellStyle name="SAPBEXHLevel0 2 7" xfId="42917"/>
    <cellStyle name="SAPBEXHLevel0 20" xfId="9885"/>
    <cellStyle name="SAPBEXHLevel0 20 2" xfId="13375"/>
    <cellStyle name="SAPBEXHLevel0 21" xfId="10476"/>
    <cellStyle name="SAPBEXHLevel0 22" xfId="14741"/>
    <cellStyle name="SAPBEXHLevel0 23" xfId="42608"/>
    <cellStyle name="SAPBEXHLevel0 24" xfId="42694"/>
    <cellStyle name="SAPBEXHLevel0 25" xfId="42916"/>
    <cellStyle name="SAPBEXHLevel0 3" xfId="117"/>
    <cellStyle name="SAPBEXHLevel0 3 2" xfId="421"/>
    <cellStyle name="SAPBEXHLevel0 3 2 2" xfId="10060"/>
    <cellStyle name="SAPBEXHLevel0 3 2 2 2" xfId="13425"/>
    <cellStyle name="SAPBEXHLevel0 3 2 3" xfId="10678"/>
    <cellStyle name="SAPBEXHLevel0 3 3" xfId="9887"/>
    <cellStyle name="SAPBEXHLevel0 3 3 2" xfId="13377"/>
    <cellStyle name="SAPBEXHLevel0 3 4" xfId="10492"/>
    <cellStyle name="SAPBEXHLevel0 3 5" xfId="42696"/>
    <cellStyle name="SAPBEXHLevel0 4" xfId="422"/>
    <cellStyle name="SAPBEXHLevel0 4 2" xfId="423"/>
    <cellStyle name="SAPBEXHLevel0 4 2 2" xfId="10061"/>
    <cellStyle name="SAPBEXHLevel0 4 2 2 2" xfId="13426"/>
    <cellStyle name="SAPBEXHLevel0 4 2 3" xfId="10309"/>
    <cellStyle name="SAPBEXHLevel0 4 3" xfId="9838"/>
    <cellStyle name="SAPBEXHLevel0 4 3 2" xfId="13340"/>
    <cellStyle name="SAPBEXHLevel0 4 4" xfId="10558"/>
    <cellStyle name="SAPBEXHLevel0 4 5" xfId="42697"/>
    <cellStyle name="SAPBEXHLevel0 5" xfId="424"/>
    <cellStyle name="SAPBEXHLevel0 5 2" xfId="425"/>
    <cellStyle name="SAPBEXHLevel0 5 2 2" xfId="10062"/>
    <cellStyle name="SAPBEXHLevel0 5 2 2 2" xfId="13427"/>
    <cellStyle name="SAPBEXHLevel0 5 2 3" xfId="10542"/>
    <cellStyle name="SAPBEXHLevel0 5 3" xfId="9839"/>
    <cellStyle name="SAPBEXHLevel0 5 3 2" xfId="13341"/>
    <cellStyle name="SAPBEXHLevel0 5 4" xfId="10465"/>
    <cellStyle name="SAPBEXHLevel0 5 5" xfId="42805"/>
    <cellStyle name="SAPBEXHLevel0 6" xfId="426"/>
    <cellStyle name="SAPBEXHLevel0 6 2" xfId="427"/>
    <cellStyle name="SAPBEXHLevel0 6 2 2" xfId="10064"/>
    <cellStyle name="SAPBEXHLevel0 6 2 2 2" xfId="13428"/>
    <cellStyle name="SAPBEXHLevel0 6 2 3" xfId="10621"/>
    <cellStyle name="SAPBEXHLevel0 6 3" xfId="9840"/>
    <cellStyle name="SAPBEXHLevel0 6 3 2" xfId="13342"/>
    <cellStyle name="SAPBEXHLevel0 6 4" xfId="11732"/>
    <cellStyle name="SAPBEXHLevel0 6 5" xfId="42783"/>
    <cellStyle name="SAPBEXHLevel0 7" xfId="428"/>
    <cellStyle name="SAPBEXHLevel0 7 2" xfId="429"/>
    <cellStyle name="SAPBEXHLevel0 7 2 2" xfId="10066"/>
    <cellStyle name="SAPBEXHLevel0 7 2 2 2" xfId="13430"/>
    <cellStyle name="SAPBEXHLevel0 7 2 3" xfId="10559"/>
    <cellStyle name="SAPBEXHLevel0 7 3" xfId="10065"/>
    <cellStyle name="SAPBEXHLevel0 7 3 2" xfId="13429"/>
    <cellStyle name="SAPBEXHLevel0 7 4" xfId="11731"/>
    <cellStyle name="SAPBEXHLevel0 8" xfId="430"/>
    <cellStyle name="SAPBEXHLevel0 8 2" xfId="431"/>
    <cellStyle name="SAPBEXHLevel0 8 2 2" xfId="10068"/>
    <cellStyle name="SAPBEXHLevel0 8 2 2 2" xfId="13432"/>
    <cellStyle name="SAPBEXHLevel0 8 2 3" xfId="10673"/>
    <cellStyle name="SAPBEXHLevel0 8 3" xfId="10067"/>
    <cellStyle name="SAPBEXHLevel0 8 3 2" xfId="13431"/>
    <cellStyle name="SAPBEXHLevel0 8 4" xfId="11914"/>
    <cellStyle name="SAPBEXHLevel0 9" xfId="432"/>
    <cellStyle name="SAPBEXHLevel0 9 2" xfId="433"/>
    <cellStyle name="SAPBEXHLevel0 9 2 2" xfId="10070"/>
    <cellStyle name="SAPBEXHLevel0 9 2 2 2" xfId="13434"/>
    <cellStyle name="SAPBEXHLevel0 9 2 3" xfId="10131"/>
    <cellStyle name="SAPBEXHLevel0 9 3" xfId="10069"/>
    <cellStyle name="SAPBEXHLevel0 9 3 2" xfId="13433"/>
    <cellStyle name="SAPBEXHLevel0 9 4" xfId="10028"/>
    <cellStyle name="SAPBEXHLevel0X" xfId="118"/>
    <cellStyle name="SAPBEXHLevel0X 10" xfId="434"/>
    <cellStyle name="SAPBEXHLevel0X 10 2" xfId="435"/>
    <cellStyle name="SAPBEXHLevel0X 10 2 2" xfId="10072"/>
    <cellStyle name="SAPBEXHLevel0X 10 2 2 2" xfId="13436"/>
    <cellStyle name="SAPBEXHLevel0X 10 2 3" xfId="10449"/>
    <cellStyle name="SAPBEXHLevel0X 10 3" xfId="10071"/>
    <cellStyle name="SAPBEXHLevel0X 10 3 2" xfId="13435"/>
    <cellStyle name="SAPBEXHLevel0X 10 4" xfId="10700"/>
    <cellStyle name="SAPBEXHLevel0X 11" xfId="436"/>
    <cellStyle name="SAPBEXHLevel0X 11 2" xfId="10073"/>
    <cellStyle name="SAPBEXHLevel0X 11 2 2" xfId="13437"/>
    <cellStyle name="SAPBEXHLevel0X 11 3" xfId="10551"/>
    <cellStyle name="SAPBEXHLevel0X 12" xfId="437"/>
    <cellStyle name="SAPBEXHLevel0X 12 2" xfId="10074"/>
    <cellStyle name="SAPBEXHLevel0X 12 2 2" xfId="13438"/>
    <cellStyle name="SAPBEXHLevel0X 12 3" xfId="11919"/>
    <cellStyle name="SAPBEXHLevel0X 13" xfId="438"/>
    <cellStyle name="SAPBEXHLevel0X 13 2" xfId="10075"/>
    <cellStyle name="SAPBEXHLevel0X 13 2 2" xfId="13439"/>
    <cellStyle name="SAPBEXHLevel0X 13 3" xfId="10280"/>
    <cellStyle name="SAPBEXHLevel0X 14" xfId="439"/>
    <cellStyle name="SAPBEXHLevel0X 14 2" xfId="10076"/>
    <cellStyle name="SAPBEXHLevel0X 14 2 2" xfId="13440"/>
    <cellStyle name="SAPBEXHLevel0X 14 3" xfId="11878"/>
    <cellStyle name="SAPBEXHLevel0X 15" xfId="440"/>
    <cellStyle name="SAPBEXHLevel0X 15 2" xfId="10077"/>
    <cellStyle name="SAPBEXHLevel0X 15 2 2" xfId="13441"/>
    <cellStyle name="SAPBEXHLevel0X 15 3" xfId="10612"/>
    <cellStyle name="SAPBEXHLevel0X 16" xfId="441"/>
    <cellStyle name="SAPBEXHLevel0X 16 2" xfId="10078"/>
    <cellStyle name="SAPBEXHLevel0X 16 2 2" xfId="13442"/>
    <cellStyle name="SAPBEXHLevel0X 16 3" xfId="10770"/>
    <cellStyle name="SAPBEXHLevel0X 17" xfId="442"/>
    <cellStyle name="SAPBEXHLevel0X 17 2" xfId="10079"/>
    <cellStyle name="SAPBEXHLevel0X 17 2 2" xfId="13443"/>
    <cellStyle name="SAPBEXHLevel0X 17 3" xfId="10613"/>
    <cellStyle name="SAPBEXHLevel0X 18" xfId="443"/>
    <cellStyle name="SAPBEXHLevel0X 18 2" xfId="10080"/>
    <cellStyle name="SAPBEXHLevel0X 18 2 2" xfId="13444"/>
    <cellStyle name="SAPBEXHLevel0X 18 3" xfId="11869"/>
    <cellStyle name="SAPBEXHLevel0X 19" xfId="444"/>
    <cellStyle name="SAPBEXHLevel0X 19 2" xfId="10081"/>
    <cellStyle name="SAPBEXHLevel0X 19 2 2" xfId="13445"/>
    <cellStyle name="SAPBEXHLevel0X 19 3" xfId="10521"/>
    <cellStyle name="SAPBEXHLevel0X 2" xfId="119"/>
    <cellStyle name="SAPBEXHLevel0X 2 2" xfId="445"/>
    <cellStyle name="SAPBEXHLevel0X 2 2 2" xfId="10082"/>
    <cellStyle name="SAPBEXHLevel0X 2 2 2 2" xfId="13446"/>
    <cellStyle name="SAPBEXHLevel0X 2 2 3" xfId="10424"/>
    <cellStyle name="SAPBEXHLevel0X 2 3" xfId="446"/>
    <cellStyle name="SAPBEXHLevel0X 2 3 2" xfId="10083"/>
    <cellStyle name="SAPBEXHLevel0X 2 3 2 2" xfId="13447"/>
    <cellStyle name="SAPBEXHLevel0X 2 3 3" xfId="10726"/>
    <cellStyle name="SAPBEXHLevel0X 2 4" xfId="9889"/>
    <cellStyle name="SAPBEXHLevel0X 2 4 2" xfId="13379"/>
    <cellStyle name="SAPBEXHLevel0X 2 5" xfId="11886"/>
    <cellStyle name="SAPBEXHLevel0X 2 6" xfId="42699"/>
    <cellStyle name="SAPBEXHLevel0X 2 7" xfId="42919"/>
    <cellStyle name="SAPBEXHLevel0X 20" xfId="9888"/>
    <cellStyle name="SAPBEXHLevel0X 20 2" xfId="13378"/>
    <cellStyle name="SAPBEXHLevel0X 21" xfId="10266"/>
    <cellStyle name="SAPBEXHLevel0X 22" xfId="14742"/>
    <cellStyle name="SAPBEXHLevel0X 23" xfId="42609"/>
    <cellStyle name="SAPBEXHLevel0X 24" xfId="42698"/>
    <cellStyle name="SAPBEXHLevel0X 25" xfId="42918"/>
    <cellStyle name="SAPBEXHLevel0X 3" xfId="120"/>
    <cellStyle name="SAPBEXHLevel0X 3 2" xfId="447"/>
    <cellStyle name="SAPBEXHLevel0X 3 2 2" xfId="10084"/>
    <cellStyle name="SAPBEXHLevel0X 3 2 2 2" xfId="13448"/>
    <cellStyle name="SAPBEXHLevel0X 3 2 3" xfId="11921"/>
    <cellStyle name="SAPBEXHLevel0X 3 3" xfId="9890"/>
    <cellStyle name="SAPBEXHLevel0X 3 3 2" xfId="13380"/>
    <cellStyle name="SAPBEXHLevel0X 3 4" xfId="10450"/>
    <cellStyle name="SAPBEXHLevel0X 3 5" xfId="42700"/>
    <cellStyle name="SAPBEXHLevel0X 4" xfId="448"/>
    <cellStyle name="SAPBEXHLevel0X 4 2" xfId="449"/>
    <cellStyle name="SAPBEXHLevel0X 4 2 2" xfId="10085"/>
    <cellStyle name="SAPBEXHLevel0X 4 2 2 2" xfId="13449"/>
    <cellStyle name="SAPBEXHLevel0X 4 2 3" xfId="10039"/>
    <cellStyle name="SAPBEXHLevel0X 4 3" xfId="9843"/>
    <cellStyle name="SAPBEXHLevel0X 4 3 2" xfId="13343"/>
    <cellStyle name="SAPBEXHLevel0X 4 4" xfId="10481"/>
    <cellStyle name="SAPBEXHLevel0X 4 5" xfId="42701"/>
    <cellStyle name="SAPBEXHLevel0X 5" xfId="450"/>
    <cellStyle name="SAPBEXHLevel0X 5 2" xfId="451"/>
    <cellStyle name="SAPBEXHLevel0X 5 2 2" xfId="10086"/>
    <cellStyle name="SAPBEXHLevel0X 5 2 2 2" xfId="13450"/>
    <cellStyle name="SAPBEXHLevel0X 5 2 3" xfId="11899"/>
    <cellStyle name="SAPBEXHLevel0X 5 3" xfId="9844"/>
    <cellStyle name="SAPBEXHLevel0X 5 3 2" xfId="13344"/>
    <cellStyle name="SAPBEXHLevel0X 5 4" xfId="10567"/>
    <cellStyle name="SAPBEXHLevel0X 5 5" xfId="42806"/>
    <cellStyle name="SAPBEXHLevel0X 6" xfId="452"/>
    <cellStyle name="SAPBEXHLevel0X 6 2" xfId="453"/>
    <cellStyle name="SAPBEXHLevel0X 6 2 2" xfId="10087"/>
    <cellStyle name="SAPBEXHLevel0X 6 2 2 2" xfId="13451"/>
    <cellStyle name="SAPBEXHLevel0X 6 2 3" xfId="10841"/>
    <cellStyle name="SAPBEXHLevel0X 6 3" xfId="9845"/>
    <cellStyle name="SAPBEXHLevel0X 6 3 2" xfId="13345"/>
    <cellStyle name="SAPBEXHLevel0X 6 4" xfId="10027"/>
    <cellStyle name="SAPBEXHLevel0X 6 5" xfId="42692"/>
    <cellStyle name="SAPBEXHLevel0X 7" xfId="454"/>
    <cellStyle name="SAPBEXHLevel0X 7 2" xfId="455"/>
    <cellStyle name="SAPBEXHLevel0X 7 2 2" xfId="10089"/>
    <cellStyle name="SAPBEXHLevel0X 7 2 2 2" xfId="13453"/>
    <cellStyle name="SAPBEXHLevel0X 7 2 3" xfId="10737"/>
    <cellStyle name="SAPBEXHLevel0X 7 3" xfId="10088"/>
    <cellStyle name="SAPBEXHLevel0X 7 3 2" xfId="13452"/>
    <cellStyle name="SAPBEXHLevel0X 7 4" xfId="10690"/>
    <cellStyle name="SAPBEXHLevel0X 8" xfId="456"/>
    <cellStyle name="SAPBEXHLevel0X 8 2" xfId="457"/>
    <cellStyle name="SAPBEXHLevel0X 8 2 2" xfId="10091"/>
    <cellStyle name="SAPBEXHLevel0X 8 2 2 2" xfId="13455"/>
    <cellStyle name="SAPBEXHLevel0X 8 2 3" xfId="10815"/>
    <cellStyle name="SAPBEXHLevel0X 8 3" xfId="10090"/>
    <cellStyle name="SAPBEXHLevel0X 8 3 2" xfId="13454"/>
    <cellStyle name="SAPBEXHLevel0X 8 4" xfId="10526"/>
    <cellStyle name="SAPBEXHLevel0X 9" xfId="458"/>
    <cellStyle name="SAPBEXHLevel0X 9 2" xfId="459"/>
    <cellStyle name="SAPBEXHLevel0X 9 2 2" xfId="10093"/>
    <cellStyle name="SAPBEXHLevel0X 9 2 2 2" xfId="13457"/>
    <cellStyle name="SAPBEXHLevel0X 9 2 3" xfId="11018"/>
    <cellStyle name="SAPBEXHLevel0X 9 3" xfId="10092"/>
    <cellStyle name="SAPBEXHLevel0X 9 3 2" xfId="13456"/>
    <cellStyle name="SAPBEXHLevel0X 9 4" xfId="10479"/>
    <cellStyle name="SAPBEXHLevel1" xfId="121"/>
    <cellStyle name="SAPBEXHLevel1 10" xfId="460"/>
    <cellStyle name="SAPBEXHLevel1 10 2" xfId="461"/>
    <cellStyle name="SAPBEXHLevel1 10 2 2" xfId="10095"/>
    <cellStyle name="SAPBEXHLevel1 10 2 2 2" xfId="13459"/>
    <cellStyle name="SAPBEXHLevel1 10 2 3" xfId="10286"/>
    <cellStyle name="SAPBEXHLevel1 10 3" xfId="10094"/>
    <cellStyle name="SAPBEXHLevel1 10 3 2" xfId="13458"/>
    <cellStyle name="SAPBEXHLevel1 10 4" xfId="10038"/>
    <cellStyle name="SAPBEXHLevel1 11" xfId="462"/>
    <cellStyle name="SAPBEXHLevel1 11 2" xfId="10096"/>
    <cellStyle name="SAPBEXHLevel1 11 2 2" xfId="13460"/>
    <cellStyle name="SAPBEXHLevel1 11 3" xfId="10818"/>
    <cellStyle name="SAPBEXHLevel1 12" xfId="463"/>
    <cellStyle name="SAPBEXHLevel1 12 2" xfId="10097"/>
    <cellStyle name="SAPBEXHLevel1 12 2 2" xfId="13461"/>
    <cellStyle name="SAPBEXHLevel1 12 3" xfId="10383"/>
    <cellStyle name="SAPBEXHLevel1 13" xfId="464"/>
    <cellStyle name="SAPBEXHLevel1 13 2" xfId="10098"/>
    <cellStyle name="SAPBEXHLevel1 13 2 2" xfId="13462"/>
    <cellStyle name="SAPBEXHLevel1 13 3" xfId="10817"/>
    <cellStyle name="SAPBEXHLevel1 14" xfId="465"/>
    <cellStyle name="SAPBEXHLevel1 14 2" xfId="10099"/>
    <cellStyle name="SAPBEXHLevel1 14 2 2" xfId="13463"/>
    <cellStyle name="SAPBEXHLevel1 14 3" xfId="10523"/>
    <cellStyle name="SAPBEXHLevel1 15" xfId="466"/>
    <cellStyle name="SAPBEXHLevel1 15 2" xfId="10100"/>
    <cellStyle name="SAPBEXHLevel1 15 2 2" xfId="13464"/>
    <cellStyle name="SAPBEXHLevel1 15 3" xfId="11879"/>
    <cellStyle name="SAPBEXHLevel1 16" xfId="467"/>
    <cellStyle name="SAPBEXHLevel1 16 2" xfId="10101"/>
    <cellStyle name="SAPBEXHLevel1 16 2 2" xfId="13465"/>
    <cellStyle name="SAPBEXHLevel1 16 3" xfId="10395"/>
    <cellStyle name="SAPBEXHLevel1 17" xfId="468"/>
    <cellStyle name="SAPBEXHLevel1 17 2" xfId="10102"/>
    <cellStyle name="SAPBEXHLevel1 17 2 2" xfId="13466"/>
    <cellStyle name="SAPBEXHLevel1 17 3" xfId="10813"/>
    <cellStyle name="SAPBEXHLevel1 18" xfId="469"/>
    <cellStyle name="SAPBEXHLevel1 18 2" xfId="10103"/>
    <cellStyle name="SAPBEXHLevel1 18 2 2" xfId="13467"/>
    <cellStyle name="SAPBEXHLevel1 18 3" xfId="11734"/>
    <cellStyle name="SAPBEXHLevel1 19" xfId="470"/>
    <cellStyle name="SAPBEXHLevel1 19 2" xfId="10104"/>
    <cellStyle name="SAPBEXHLevel1 19 2 2" xfId="13468"/>
    <cellStyle name="SAPBEXHLevel1 19 3" xfId="10520"/>
    <cellStyle name="SAPBEXHLevel1 2" xfId="122"/>
    <cellStyle name="SAPBEXHLevel1 2 2" xfId="471"/>
    <cellStyle name="SAPBEXHLevel1 2 2 2" xfId="10105"/>
    <cellStyle name="SAPBEXHLevel1 2 2 2 2" xfId="13469"/>
    <cellStyle name="SAPBEXHLevel1 2 2 3" xfId="10879"/>
    <cellStyle name="SAPBEXHLevel1 2 3" xfId="472"/>
    <cellStyle name="SAPBEXHLevel1 2 3 2" xfId="10106"/>
    <cellStyle name="SAPBEXHLevel1 2 3 2 2" xfId="13470"/>
    <cellStyle name="SAPBEXHLevel1 2 3 3" xfId="10646"/>
    <cellStyle name="SAPBEXHLevel1 2 4" xfId="9892"/>
    <cellStyle name="SAPBEXHLevel1 2 4 2" xfId="13382"/>
    <cellStyle name="SAPBEXHLevel1 2 5" xfId="10780"/>
    <cellStyle name="SAPBEXHLevel1 2 6" xfId="42703"/>
    <cellStyle name="SAPBEXHLevel1 2 7" xfId="42921"/>
    <cellStyle name="SAPBEXHLevel1 20" xfId="9891"/>
    <cellStyle name="SAPBEXHLevel1 20 2" xfId="13381"/>
    <cellStyle name="SAPBEXHLevel1 21" xfId="10735"/>
    <cellStyle name="SAPBEXHLevel1 22" xfId="14743"/>
    <cellStyle name="SAPBEXHLevel1 23" xfId="42610"/>
    <cellStyle name="SAPBEXHLevel1 24" xfId="42702"/>
    <cellStyle name="SAPBEXHLevel1 25" xfId="42920"/>
    <cellStyle name="SAPBEXHLevel1 3" xfId="123"/>
    <cellStyle name="SAPBEXHLevel1 3 2" xfId="473"/>
    <cellStyle name="SAPBEXHLevel1 3 2 2" xfId="10107"/>
    <cellStyle name="SAPBEXHLevel1 3 2 2 2" xfId="13471"/>
    <cellStyle name="SAPBEXHLevel1 3 2 3" xfId="11874"/>
    <cellStyle name="SAPBEXHLevel1 3 3" xfId="9893"/>
    <cellStyle name="SAPBEXHLevel1 3 3 2" xfId="13383"/>
    <cellStyle name="SAPBEXHLevel1 3 4" xfId="10653"/>
    <cellStyle name="SAPBEXHLevel1 3 5" xfId="42704"/>
    <cellStyle name="SAPBEXHLevel1 4" xfId="474"/>
    <cellStyle name="SAPBEXHLevel1 4 2" xfId="475"/>
    <cellStyle name="SAPBEXHLevel1 4 2 2" xfId="10108"/>
    <cellStyle name="SAPBEXHLevel1 4 2 2 2" xfId="13472"/>
    <cellStyle name="SAPBEXHLevel1 4 2 3" xfId="10599"/>
    <cellStyle name="SAPBEXHLevel1 4 3" xfId="9847"/>
    <cellStyle name="SAPBEXHLevel1 4 3 2" xfId="13346"/>
    <cellStyle name="SAPBEXHLevel1 4 4" xfId="10748"/>
    <cellStyle name="SAPBEXHLevel1 4 5" xfId="42705"/>
    <cellStyle name="SAPBEXHLevel1 5" xfId="476"/>
    <cellStyle name="SAPBEXHLevel1 5 2" xfId="477"/>
    <cellStyle name="SAPBEXHLevel1 5 2 2" xfId="10109"/>
    <cellStyle name="SAPBEXHLevel1 5 2 2 2" xfId="13473"/>
    <cellStyle name="SAPBEXHLevel1 5 2 3" xfId="10624"/>
    <cellStyle name="SAPBEXHLevel1 5 3" xfId="9849"/>
    <cellStyle name="SAPBEXHLevel1 5 3 2" xfId="13347"/>
    <cellStyle name="SAPBEXHLevel1 5 4" xfId="10361"/>
    <cellStyle name="SAPBEXHLevel1 5 5" xfId="42659"/>
    <cellStyle name="SAPBEXHLevel1 6" xfId="478"/>
    <cellStyle name="SAPBEXHLevel1 6 2" xfId="479"/>
    <cellStyle name="SAPBEXHLevel1 6 2 2" xfId="10110"/>
    <cellStyle name="SAPBEXHLevel1 6 2 2 2" xfId="13474"/>
    <cellStyle name="SAPBEXHLevel1 6 2 3" xfId="11893"/>
    <cellStyle name="SAPBEXHLevel1 6 3" xfId="9850"/>
    <cellStyle name="SAPBEXHLevel1 6 3 2" xfId="13348"/>
    <cellStyle name="SAPBEXHLevel1 6 4" xfId="10285"/>
    <cellStyle name="SAPBEXHLevel1 6 5" xfId="42749"/>
    <cellStyle name="SAPBEXHLevel1 7" xfId="480"/>
    <cellStyle name="SAPBEXHLevel1 7 2" xfId="481"/>
    <cellStyle name="SAPBEXHLevel1 7 2 2" xfId="10112"/>
    <cellStyle name="SAPBEXHLevel1 7 2 2 2" xfId="13476"/>
    <cellStyle name="SAPBEXHLevel1 7 2 3" xfId="10046"/>
    <cellStyle name="SAPBEXHLevel1 7 3" xfId="10111"/>
    <cellStyle name="SAPBEXHLevel1 7 3 2" xfId="13475"/>
    <cellStyle name="SAPBEXHLevel1 7 4" xfId="10044"/>
    <cellStyle name="SAPBEXHLevel1 8" xfId="482"/>
    <cellStyle name="SAPBEXHLevel1 8 2" xfId="483"/>
    <cellStyle name="SAPBEXHLevel1 8 2 2" xfId="10114"/>
    <cellStyle name="SAPBEXHLevel1 8 2 2 2" xfId="13478"/>
    <cellStyle name="SAPBEXHLevel1 8 2 3" xfId="10702"/>
    <cellStyle name="SAPBEXHLevel1 8 3" xfId="10113"/>
    <cellStyle name="SAPBEXHLevel1 8 3 2" xfId="13477"/>
    <cellStyle name="SAPBEXHLevel1 8 4" xfId="11925"/>
    <cellStyle name="SAPBEXHLevel1 9" xfId="484"/>
    <cellStyle name="SAPBEXHLevel1 9 2" xfId="485"/>
    <cellStyle name="SAPBEXHLevel1 9 2 2" xfId="10116"/>
    <cellStyle name="SAPBEXHLevel1 9 2 2 2" xfId="13480"/>
    <cellStyle name="SAPBEXHLevel1 9 2 3" xfId="10782"/>
    <cellStyle name="SAPBEXHLevel1 9 3" xfId="10115"/>
    <cellStyle name="SAPBEXHLevel1 9 3 2" xfId="13479"/>
    <cellStyle name="SAPBEXHLevel1 9 4" xfId="10475"/>
    <cellStyle name="SAPBEXHLevel1X" xfId="124"/>
    <cellStyle name="SAPBEXHLevel1X 10" xfId="486"/>
    <cellStyle name="SAPBEXHLevel1X 10 2" xfId="487"/>
    <cellStyle name="SAPBEXHLevel1X 10 2 2" xfId="10118"/>
    <cellStyle name="SAPBEXHLevel1X 10 2 2 2" xfId="13482"/>
    <cellStyle name="SAPBEXHLevel1X 10 2 3" xfId="10596"/>
    <cellStyle name="SAPBEXHLevel1X 10 3" xfId="10117"/>
    <cellStyle name="SAPBEXHLevel1X 10 3 2" xfId="13481"/>
    <cellStyle name="SAPBEXHLevel1X 10 4" xfId="10644"/>
    <cellStyle name="SAPBEXHLevel1X 11" xfId="488"/>
    <cellStyle name="SAPBEXHLevel1X 11 2" xfId="10119"/>
    <cellStyle name="SAPBEXHLevel1X 11 2 2" xfId="13483"/>
    <cellStyle name="SAPBEXHLevel1X 11 3" xfId="10609"/>
    <cellStyle name="SAPBEXHLevel1X 12" xfId="489"/>
    <cellStyle name="SAPBEXHLevel1X 12 2" xfId="10120"/>
    <cellStyle name="SAPBEXHLevel1X 12 2 2" xfId="13484"/>
    <cellStyle name="SAPBEXHLevel1X 12 3" xfId="11905"/>
    <cellStyle name="SAPBEXHLevel1X 13" xfId="490"/>
    <cellStyle name="SAPBEXHLevel1X 13 2" xfId="10121"/>
    <cellStyle name="SAPBEXHLevel1X 13 2 2" xfId="13485"/>
    <cellStyle name="SAPBEXHLevel1X 13 3" xfId="10732"/>
    <cellStyle name="SAPBEXHLevel1X 14" xfId="491"/>
    <cellStyle name="SAPBEXHLevel1X 14 2" xfId="10122"/>
    <cellStyle name="SAPBEXHLevel1X 14 2 2" xfId="13486"/>
    <cellStyle name="SAPBEXHLevel1X 14 3" xfId="10588"/>
    <cellStyle name="SAPBEXHLevel1X 15" xfId="492"/>
    <cellStyle name="SAPBEXHLevel1X 15 2" xfId="10123"/>
    <cellStyle name="SAPBEXHLevel1X 15 2 2" xfId="13487"/>
    <cellStyle name="SAPBEXHLevel1X 15 3" xfId="10701"/>
    <cellStyle name="SAPBEXHLevel1X 16" xfId="493"/>
    <cellStyle name="SAPBEXHLevel1X 16 2" xfId="10124"/>
    <cellStyle name="SAPBEXHLevel1X 16 2 2" xfId="13488"/>
    <cellStyle name="SAPBEXHLevel1X 16 3" xfId="10556"/>
    <cellStyle name="SAPBEXHLevel1X 17" xfId="494"/>
    <cellStyle name="SAPBEXHLevel1X 17 2" xfId="10125"/>
    <cellStyle name="SAPBEXHLevel1X 17 2 2" xfId="13489"/>
    <cellStyle name="SAPBEXHLevel1X 17 3" xfId="11016"/>
    <cellStyle name="SAPBEXHLevel1X 18" xfId="495"/>
    <cellStyle name="SAPBEXHLevel1X 18 2" xfId="10126"/>
    <cellStyle name="SAPBEXHLevel1X 18 2 2" xfId="13490"/>
    <cellStyle name="SAPBEXHLevel1X 18 3" xfId="10413"/>
    <cellStyle name="SAPBEXHLevel1X 19" xfId="496"/>
    <cellStyle name="SAPBEXHLevel1X 19 2" xfId="10127"/>
    <cellStyle name="SAPBEXHLevel1X 19 2 2" xfId="13491"/>
    <cellStyle name="SAPBEXHLevel1X 19 3" xfId="10724"/>
    <cellStyle name="SAPBEXHLevel1X 2" xfId="125"/>
    <cellStyle name="SAPBEXHLevel1X 2 2" xfId="497"/>
    <cellStyle name="SAPBEXHLevel1X 2 2 2" xfId="10128"/>
    <cellStyle name="SAPBEXHLevel1X 2 2 2 2" xfId="13492"/>
    <cellStyle name="SAPBEXHLevel1X 2 2 3" xfId="10540"/>
    <cellStyle name="SAPBEXHLevel1X 2 3" xfId="498"/>
    <cellStyle name="SAPBEXHLevel1X 2 3 2" xfId="10129"/>
    <cellStyle name="SAPBEXHLevel1X 2 3 2 2" xfId="13493"/>
    <cellStyle name="SAPBEXHLevel1X 2 3 3" xfId="10626"/>
    <cellStyle name="SAPBEXHLevel1X 2 4" xfId="9895"/>
    <cellStyle name="SAPBEXHLevel1X 2 4 2" xfId="13385"/>
    <cellStyle name="SAPBEXHLevel1X 2 5" xfId="10397"/>
    <cellStyle name="SAPBEXHLevel1X 2 6" xfId="42707"/>
    <cellStyle name="SAPBEXHLevel1X 2 7" xfId="42923"/>
    <cellStyle name="SAPBEXHLevel1X 20" xfId="9894"/>
    <cellStyle name="SAPBEXHLevel1X 20 2" xfId="13384"/>
    <cellStyle name="SAPBEXHLevel1X 21" xfId="10382"/>
    <cellStyle name="SAPBEXHLevel1X 22" xfId="14744"/>
    <cellStyle name="SAPBEXHLevel1X 23" xfId="42611"/>
    <cellStyle name="SAPBEXHLevel1X 24" xfId="42706"/>
    <cellStyle name="SAPBEXHLevel1X 25" xfId="42922"/>
    <cellStyle name="SAPBEXHLevel1X 3" xfId="126"/>
    <cellStyle name="SAPBEXHLevel1X 3 2" xfId="499"/>
    <cellStyle name="SAPBEXHLevel1X 3 2 2" xfId="10130"/>
    <cellStyle name="SAPBEXHLevel1X 3 2 2 2" xfId="13494"/>
    <cellStyle name="SAPBEXHLevel1X 3 2 3" xfId="10708"/>
    <cellStyle name="SAPBEXHLevel1X 3 3" xfId="9896"/>
    <cellStyle name="SAPBEXHLevel1X 3 3 2" xfId="13386"/>
    <cellStyle name="SAPBEXHLevel1X 3 4" xfId="11738"/>
    <cellStyle name="SAPBEXHLevel1X 3 5" xfId="42708"/>
    <cellStyle name="SAPBEXHLevel1X 4" xfId="500"/>
    <cellStyle name="SAPBEXHLevel1X 4 2" xfId="501"/>
    <cellStyle name="SAPBEXHLevel1X 4 2 2" xfId="10132"/>
    <cellStyle name="SAPBEXHLevel1X 4 2 2 2" xfId="13495"/>
    <cellStyle name="SAPBEXHLevel1X 4 2 3" xfId="10411"/>
    <cellStyle name="SAPBEXHLevel1X 4 3" xfId="9851"/>
    <cellStyle name="SAPBEXHLevel1X 4 3 2" xfId="13349"/>
    <cellStyle name="SAPBEXHLevel1X 4 4" xfId="10667"/>
    <cellStyle name="SAPBEXHLevel1X 4 5" xfId="42709"/>
    <cellStyle name="SAPBEXHLevel1X 5" xfId="502"/>
    <cellStyle name="SAPBEXHLevel1X 5 2" xfId="503"/>
    <cellStyle name="SAPBEXHLevel1X 5 2 2" xfId="10133"/>
    <cellStyle name="SAPBEXHLevel1X 5 2 2 2" xfId="13496"/>
    <cellStyle name="SAPBEXHLevel1X 5 2 3" xfId="10734"/>
    <cellStyle name="SAPBEXHLevel1X 5 3" xfId="9852"/>
    <cellStyle name="SAPBEXHLevel1X 5 3 2" xfId="13350"/>
    <cellStyle name="SAPBEXHLevel1X 5 4" xfId="10532"/>
    <cellStyle name="SAPBEXHLevel1X 5 5" xfId="42798"/>
    <cellStyle name="SAPBEXHLevel1X 6" xfId="504"/>
    <cellStyle name="SAPBEXHLevel1X 6 2" xfId="505"/>
    <cellStyle name="SAPBEXHLevel1X 6 2 2" xfId="10134"/>
    <cellStyle name="SAPBEXHLevel1X 6 2 2 2" xfId="13497"/>
    <cellStyle name="SAPBEXHLevel1X 6 2 3" xfId="10842"/>
    <cellStyle name="SAPBEXHLevel1X 6 3" xfId="9853"/>
    <cellStyle name="SAPBEXHLevel1X 6 3 2" xfId="13351"/>
    <cellStyle name="SAPBEXHLevel1X 6 4" xfId="10853"/>
    <cellStyle name="SAPBEXHLevel1X 6 5" xfId="42743"/>
    <cellStyle name="SAPBEXHLevel1X 7" xfId="506"/>
    <cellStyle name="SAPBEXHLevel1X 7 2" xfId="507"/>
    <cellStyle name="SAPBEXHLevel1X 7 2 2" xfId="10136"/>
    <cellStyle name="SAPBEXHLevel1X 7 2 2 2" xfId="13499"/>
    <cellStyle name="SAPBEXHLevel1X 7 2 3" xfId="10031"/>
    <cellStyle name="SAPBEXHLevel1X 7 3" xfId="10135"/>
    <cellStyle name="SAPBEXHLevel1X 7 3 2" xfId="13498"/>
    <cellStyle name="SAPBEXHLevel1X 7 4" xfId="10464"/>
    <cellStyle name="SAPBEXHLevel1X 8" xfId="508"/>
    <cellStyle name="SAPBEXHLevel1X 8 2" xfId="509"/>
    <cellStyle name="SAPBEXHLevel1X 8 2 2" xfId="10138"/>
    <cellStyle name="SAPBEXHLevel1X 8 2 2 2" xfId="13501"/>
    <cellStyle name="SAPBEXHLevel1X 8 2 3" xfId="10296"/>
    <cellStyle name="SAPBEXHLevel1X 8 3" xfId="10137"/>
    <cellStyle name="SAPBEXHLevel1X 8 3 2" xfId="13500"/>
    <cellStyle name="SAPBEXHLevel1X 8 4" xfId="10730"/>
    <cellStyle name="SAPBEXHLevel1X 9" xfId="510"/>
    <cellStyle name="SAPBEXHLevel1X 9 2" xfId="511"/>
    <cellStyle name="SAPBEXHLevel1X 9 2 2" xfId="10140"/>
    <cellStyle name="SAPBEXHLevel1X 9 2 2 2" xfId="13503"/>
    <cellStyle name="SAPBEXHLevel1X 9 2 3" xfId="10838"/>
    <cellStyle name="SAPBEXHLevel1X 9 3" xfId="10139"/>
    <cellStyle name="SAPBEXHLevel1X 9 3 2" xfId="13502"/>
    <cellStyle name="SAPBEXHLevel1X 9 4" xfId="10583"/>
    <cellStyle name="SAPBEXHLevel2" xfId="127"/>
    <cellStyle name="SAPBEXHLevel2 10" xfId="512"/>
    <cellStyle name="SAPBEXHLevel2 10 2" xfId="513"/>
    <cellStyle name="SAPBEXHLevel2 10 2 2" xfId="10142"/>
    <cellStyle name="SAPBEXHLevel2 10 2 2 2" xfId="13505"/>
    <cellStyle name="SAPBEXHLevel2 10 2 3" xfId="10614"/>
    <cellStyle name="SAPBEXHLevel2 10 3" xfId="10141"/>
    <cellStyle name="SAPBEXHLevel2 10 3 2" xfId="13504"/>
    <cellStyle name="SAPBEXHLevel2 10 4" xfId="11904"/>
    <cellStyle name="SAPBEXHLevel2 11" xfId="514"/>
    <cellStyle name="SAPBEXHLevel2 11 2" xfId="10143"/>
    <cellStyle name="SAPBEXHLevel2 11 2 2" xfId="13506"/>
    <cellStyle name="SAPBEXHLevel2 11 3" xfId="11757"/>
    <cellStyle name="SAPBEXHLevel2 12" xfId="515"/>
    <cellStyle name="SAPBEXHLevel2 12 2" xfId="10144"/>
    <cellStyle name="SAPBEXHLevel2 12 2 2" xfId="13507"/>
    <cellStyle name="SAPBEXHLevel2 12 3" xfId="10693"/>
    <cellStyle name="SAPBEXHLevel2 13" xfId="516"/>
    <cellStyle name="SAPBEXHLevel2 13 2" xfId="10145"/>
    <cellStyle name="SAPBEXHLevel2 13 2 2" xfId="13508"/>
    <cellStyle name="SAPBEXHLevel2 13 3" xfId="10771"/>
    <cellStyle name="SAPBEXHLevel2 14" xfId="517"/>
    <cellStyle name="SAPBEXHLevel2 14 2" xfId="10146"/>
    <cellStyle name="SAPBEXHLevel2 14 2 2" xfId="13509"/>
    <cellStyle name="SAPBEXHLevel2 14 3" xfId="10654"/>
    <cellStyle name="SAPBEXHLevel2 15" xfId="518"/>
    <cellStyle name="SAPBEXHLevel2 15 2" xfId="10147"/>
    <cellStyle name="SAPBEXHLevel2 15 2 2" xfId="13510"/>
    <cellStyle name="SAPBEXHLevel2 15 3" xfId="11915"/>
    <cellStyle name="SAPBEXHLevel2 16" xfId="519"/>
    <cellStyle name="SAPBEXHLevel2 16 2" xfId="10148"/>
    <cellStyle name="SAPBEXHLevel2 16 2 2" xfId="13511"/>
    <cellStyle name="SAPBEXHLevel2 16 3" xfId="10455"/>
    <cellStyle name="SAPBEXHLevel2 17" xfId="520"/>
    <cellStyle name="SAPBEXHLevel2 17 2" xfId="10149"/>
    <cellStyle name="SAPBEXHLevel2 17 2 2" xfId="13512"/>
    <cellStyle name="SAPBEXHLevel2 17 3" xfId="10390"/>
    <cellStyle name="SAPBEXHLevel2 18" xfId="521"/>
    <cellStyle name="SAPBEXHLevel2 18 2" xfId="10150"/>
    <cellStyle name="SAPBEXHLevel2 18 2 2" xfId="13513"/>
    <cellStyle name="SAPBEXHLevel2 18 3" xfId="10788"/>
    <cellStyle name="SAPBEXHLevel2 19" xfId="522"/>
    <cellStyle name="SAPBEXHLevel2 19 2" xfId="10151"/>
    <cellStyle name="SAPBEXHLevel2 19 2 2" xfId="13514"/>
    <cellStyle name="SAPBEXHLevel2 19 3" xfId="10723"/>
    <cellStyle name="SAPBEXHLevel2 2" xfId="128"/>
    <cellStyle name="SAPBEXHLevel2 2 2" xfId="523"/>
    <cellStyle name="SAPBEXHLevel2 2 2 2" xfId="10152"/>
    <cellStyle name="SAPBEXHLevel2 2 2 2 2" xfId="13515"/>
    <cellStyle name="SAPBEXHLevel2 2 2 3" xfId="10436"/>
    <cellStyle name="SAPBEXHLevel2 2 3" xfId="524"/>
    <cellStyle name="SAPBEXHLevel2 2 3 2" xfId="10153"/>
    <cellStyle name="SAPBEXHLevel2 2 3 2 2" xfId="13516"/>
    <cellStyle name="SAPBEXHLevel2 2 3 3" xfId="10740"/>
    <cellStyle name="SAPBEXHLevel2 2 4" xfId="9898"/>
    <cellStyle name="SAPBEXHLevel2 2 4 2" xfId="13388"/>
    <cellStyle name="SAPBEXHLevel2 2 5" xfId="10633"/>
    <cellStyle name="SAPBEXHLevel2 2 6" xfId="42711"/>
    <cellStyle name="SAPBEXHLevel2 2 7" xfId="42925"/>
    <cellStyle name="SAPBEXHLevel2 20" xfId="9897"/>
    <cellStyle name="SAPBEXHLevel2 20 2" xfId="13387"/>
    <cellStyle name="SAPBEXHLevel2 21" xfId="10786"/>
    <cellStyle name="SAPBEXHLevel2 22" xfId="14745"/>
    <cellStyle name="SAPBEXHLevel2 23" xfId="42612"/>
    <cellStyle name="SAPBEXHLevel2 24" xfId="42710"/>
    <cellStyle name="SAPBEXHLevel2 25" xfId="42924"/>
    <cellStyle name="SAPBEXHLevel2 3" xfId="129"/>
    <cellStyle name="SAPBEXHLevel2 3 2" xfId="525"/>
    <cellStyle name="SAPBEXHLevel2 3 2 2" xfId="10154"/>
    <cellStyle name="SAPBEXHLevel2 3 2 2 2" xfId="13517"/>
    <cellStyle name="SAPBEXHLevel2 3 2 3" xfId="10045"/>
    <cellStyle name="SAPBEXHLevel2 3 3" xfId="9899"/>
    <cellStyle name="SAPBEXHLevel2 3 3 2" xfId="13389"/>
    <cellStyle name="SAPBEXHLevel2 3 4" xfId="10597"/>
    <cellStyle name="SAPBEXHLevel2 3 5" xfId="42712"/>
    <cellStyle name="SAPBEXHLevel2 4" xfId="526"/>
    <cellStyle name="SAPBEXHLevel2 4 2" xfId="527"/>
    <cellStyle name="SAPBEXHLevel2 4 2 2" xfId="10155"/>
    <cellStyle name="SAPBEXHLevel2 4 2 2 2" xfId="13518"/>
    <cellStyle name="SAPBEXHLevel2 4 2 3" xfId="10676"/>
    <cellStyle name="SAPBEXHLevel2 4 3" xfId="9854"/>
    <cellStyle name="SAPBEXHLevel2 4 3 2" xfId="13352"/>
    <cellStyle name="SAPBEXHLevel2 4 4" xfId="10437"/>
    <cellStyle name="SAPBEXHLevel2 4 5" xfId="42713"/>
    <cellStyle name="SAPBEXHLevel2 5" xfId="528"/>
    <cellStyle name="SAPBEXHLevel2 5 2" xfId="529"/>
    <cellStyle name="SAPBEXHLevel2 5 2 2" xfId="10156"/>
    <cellStyle name="SAPBEXHLevel2 5 2 2 2" xfId="13519"/>
    <cellStyle name="SAPBEXHLevel2 5 2 3" xfId="10585"/>
    <cellStyle name="SAPBEXHLevel2 5 3" xfId="9855"/>
    <cellStyle name="SAPBEXHLevel2 5 3 2" xfId="13353"/>
    <cellStyle name="SAPBEXHLevel2 5 4" xfId="10350"/>
    <cellStyle name="SAPBEXHLevel2 5 5" xfId="42693"/>
    <cellStyle name="SAPBEXHLevel2 6" xfId="530"/>
    <cellStyle name="SAPBEXHLevel2 6 2" xfId="531"/>
    <cellStyle name="SAPBEXHLevel2 6 2 2" xfId="10158"/>
    <cellStyle name="SAPBEXHLevel2 6 2 2 2" xfId="13520"/>
    <cellStyle name="SAPBEXHLevel2 6 2 3" xfId="10792"/>
    <cellStyle name="SAPBEXHLevel2 6 3" xfId="9856"/>
    <cellStyle name="SAPBEXHLevel2 6 3 2" xfId="13354"/>
    <cellStyle name="SAPBEXHLevel2 6 4" xfId="10352"/>
    <cellStyle name="SAPBEXHLevel2 6 5" xfId="42658"/>
    <cellStyle name="SAPBEXHLevel2 7" xfId="532"/>
    <cellStyle name="SAPBEXHLevel2 7 2" xfId="533"/>
    <cellStyle name="SAPBEXHLevel2 7 2 2" xfId="10160"/>
    <cellStyle name="SAPBEXHLevel2 7 2 2 2" xfId="13522"/>
    <cellStyle name="SAPBEXHLevel2 7 2 3" xfId="10647"/>
    <cellStyle name="SAPBEXHLevel2 7 3" xfId="10159"/>
    <cellStyle name="SAPBEXHLevel2 7 3 2" xfId="13521"/>
    <cellStyle name="SAPBEXHLevel2 7 4" xfId="10725"/>
    <cellStyle name="SAPBEXHLevel2 8" xfId="534"/>
    <cellStyle name="SAPBEXHLevel2 8 2" xfId="535"/>
    <cellStyle name="SAPBEXHLevel2 8 2 2" xfId="10162"/>
    <cellStyle name="SAPBEXHLevel2 8 2 2 2" xfId="13524"/>
    <cellStyle name="SAPBEXHLevel2 8 2 3" xfId="10617"/>
    <cellStyle name="SAPBEXHLevel2 8 3" xfId="10161"/>
    <cellStyle name="SAPBEXHLevel2 8 3 2" xfId="13523"/>
    <cellStyle name="SAPBEXHLevel2 8 4" xfId="11926"/>
    <cellStyle name="SAPBEXHLevel2 9" xfId="536"/>
    <cellStyle name="SAPBEXHLevel2 9 2" xfId="537"/>
    <cellStyle name="SAPBEXHLevel2 9 2 2" xfId="10164"/>
    <cellStyle name="SAPBEXHLevel2 9 2 2 2" xfId="13526"/>
    <cellStyle name="SAPBEXHLevel2 9 2 3" xfId="10401"/>
    <cellStyle name="SAPBEXHLevel2 9 3" xfId="10163"/>
    <cellStyle name="SAPBEXHLevel2 9 3 2" xfId="13525"/>
    <cellStyle name="SAPBEXHLevel2 9 4" xfId="10601"/>
    <cellStyle name="SAPBEXHLevel2X" xfId="130"/>
    <cellStyle name="SAPBEXHLevel2X 10" xfId="538"/>
    <cellStyle name="SAPBEXHLevel2X 10 2" xfId="539"/>
    <cellStyle name="SAPBEXHLevel2X 10 2 2" xfId="10166"/>
    <cellStyle name="SAPBEXHLevel2X 10 2 2 2" xfId="13528"/>
    <cellStyle name="SAPBEXHLevel2X 10 2 3" xfId="10714"/>
    <cellStyle name="SAPBEXHLevel2X 10 3" xfId="10165"/>
    <cellStyle name="SAPBEXHLevel2X 10 3 2" xfId="13527"/>
    <cellStyle name="SAPBEXHLevel2X 10 4" xfId="11897"/>
    <cellStyle name="SAPBEXHLevel2X 11" xfId="540"/>
    <cellStyle name="SAPBEXHLevel2X 11 2" xfId="10167"/>
    <cellStyle name="SAPBEXHLevel2X 11 2 2" xfId="13529"/>
    <cellStyle name="SAPBEXHLevel2X 11 3" xfId="10652"/>
    <cellStyle name="SAPBEXHLevel2X 12" xfId="541"/>
    <cellStyle name="SAPBEXHLevel2X 12 2" xfId="10168"/>
    <cellStyle name="SAPBEXHLevel2X 12 2 2" xfId="13530"/>
    <cellStyle name="SAPBEXHLevel2X 12 3" xfId="10504"/>
    <cellStyle name="SAPBEXHLevel2X 13" xfId="542"/>
    <cellStyle name="SAPBEXHLevel2X 13 2" xfId="10169"/>
    <cellStyle name="SAPBEXHLevel2X 13 2 2" xfId="13531"/>
    <cellStyle name="SAPBEXHLevel2X 13 3" xfId="11892"/>
    <cellStyle name="SAPBEXHLevel2X 14" xfId="543"/>
    <cellStyle name="SAPBEXHLevel2X 14 2" xfId="10170"/>
    <cellStyle name="SAPBEXHLevel2X 14 2 2" xfId="13532"/>
    <cellStyle name="SAPBEXHLevel2X 14 3" xfId="10643"/>
    <cellStyle name="SAPBEXHLevel2X 15" xfId="544"/>
    <cellStyle name="SAPBEXHLevel2X 15 2" xfId="10171"/>
    <cellStyle name="SAPBEXHLevel2X 15 2 2" xfId="13533"/>
    <cellStyle name="SAPBEXHLevel2X 15 3" xfId="11760"/>
    <cellStyle name="SAPBEXHLevel2X 16" xfId="545"/>
    <cellStyle name="SAPBEXHLevel2X 16 2" xfId="10172"/>
    <cellStyle name="SAPBEXHLevel2X 16 2 2" xfId="13534"/>
    <cellStyle name="SAPBEXHLevel2X 16 3" xfId="10672"/>
    <cellStyle name="SAPBEXHLevel2X 17" xfId="546"/>
    <cellStyle name="SAPBEXHLevel2X 17 2" xfId="10173"/>
    <cellStyle name="SAPBEXHLevel2X 17 2 2" xfId="13535"/>
    <cellStyle name="SAPBEXHLevel2X 17 3" xfId="10469"/>
    <cellStyle name="SAPBEXHLevel2X 18" xfId="547"/>
    <cellStyle name="SAPBEXHLevel2X 18 2" xfId="10174"/>
    <cellStyle name="SAPBEXHLevel2X 18 2 2" xfId="13536"/>
    <cellStyle name="SAPBEXHLevel2X 18 3" xfId="10689"/>
    <cellStyle name="SAPBEXHLevel2X 19" xfId="548"/>
    <cellStyle name="SAPBEXHLevel2X 19 2" xfId="10175"/>
    <cellStyle name="SAPBEXHLevel2X 19 2 2" xfId="13537"/>
    <cellStyle name="SAPBEXHLevel2X 19 3" xfId="10794"/>
    <cellStyle name="SAPBEXHLevel2X 2" xfId="131"/>
    <cellStyle name="SAPBEXHLevel2X 2 2" xfId="549"/>
    <cellStyle name="SAPBEXHLevel2X 2 2 2" xfId="10176"/>
    <cellStyle name="SAPBEXHLevel2X 2 2 2 2" xfId="13538"/>
    <cellStyle name="SAPBEXHLevel2X 2 2 3" xfId="10589"/>
    <cellStyle name="SAPBEXHLevel2X 2 3" xfId="550"/>
    <cellStyle name="SAPBEXHLevel2X 2 3 2" xfId="10177"/>
    <cellStyle name="SAPBEXHLevel2X 2 3 2 2" xfId="13539"/>
    <cellStyle name="SAPBEXHLevel2X 2 3 3" xfId="10262"/>
    <cellStyle name="SAPBEXHLevel2X 2 4" xfId="9901"/>
    <cellStyle name="SAPBEXHLevel2X 2 4 2" xfId="13391"/>
    <cellStyle name="SAPBEXHLevel2X 2 5" xfId="10471"/>
    <cellStyle name="SAPBEXHLevel2X 2 6" xfId="42715"/>
    <cellStyle name="SAPBEXHLevel2X 2 7" xfId="42927"/>
    <cellStyle name="SAPBEXHLevel2X 20" xfId="9900"/>
    <cellStyle name="SAPBEXHLevel2X 20 2" xfId="13390"/>
    <cellStyle name="SAPBEXHLevel2X 21" xfId="10026"/>
    <cellStyle name="SAPBEXHLevel2X 22" xfId="14746"/>
    <cellStyle name="SAPBEXHLevel2X 23" xfId="42613"/>
    <cellStyle name="SAPBEXHLevel2X 24" xfId="42714"/>
    <cellStyle name="SAPBEXHLevel2X 25" xfId="42926"/>
    <cellStyle name="SAPBEXHLevel2X 3" xfId="132"/>
    <cellStyle name="SAPBEXHLevel2X 3 2" xfId="551"/>
    <cellStyle name="SAPBEXHLevel2X 3 2 2" xfId="10178"/>
    <cellStyle name="SAPBEXHLevel2X 3 2 2 2" xfId="13540"/>
    <cellStyle name="SAPBEXHLevel2X 3 2 3" xfId="11887"/>
    <cellStyle name="SAPBEXHLevel2X 3 3" xfId="9902"/>
    <cellStyle name="SAPBEXHLevel2X 3 3 2" xfId="13392"/>
    <cellStyle name="SAPBEXHLevel2X 3 4" xfId="11924"/>
    <cellStyle name="SAPBEXHLevel2X 3 5" xfId="42716"/>
    <cellStyle name="SAPBEXHLevel2X 4" xfId="552"/>
    <cellStyle name="SAPBEXHLevel2X 4 2" xfId="553"/>
    <cellStyle name="SAPBEXHLevel2X 4 2 2" xfId="10179"/>
    <cellStyle name="SAPBEXHLevel2X 4 2 2 2" xfId="13541"/>
    <cellStyle name="SAPBEXHLevel2X 4 2 3" xfId="10825"/>
    <cellStyle name="SAPBEXHLevel2X 4 3" xfId="9837"/>
    <cellStyle name="SAPBEXHLevel2X 4 3 2" xfId="13339"/>
    <cellStyle name="SAPBEXHLevel2X 4 4" xfId="10496"/>
    <cellStyle name="SAPBEXHLevel2X 4 5" xfId="42717"/>
    <cellStyle name="SAPBEXHLevel2X 5" xfId="554"/>
    <cellStyle name="SAPBEXHLevel2X 5 2" xfId="555"/>
    <cellStyle name="SAPBEXHLevel2X 5 2 2" xfId="10180"/>
    <cellStyle name="SAPBEXHLevel2X 5 2 2 2" xfId="13542"/>
    <cellStyle name="SAPBEXHLevel2X 5 2 3" xfId="10328"/>
    <cellStyle name="SAPBEXHLevel2X 5 3" xfId="9858"/>
    <cellStyle name="SAPBEXHLevel2X 5 3 2" xfId="13355"/>
    <cellStyle name="SAPBEXHLevel2X 5 4" xfId="10978"/>
    <cellStyle name="SAPBEXHLevel2X 5 5" xfId="42657"/>
    <cellStyle name="SAPBEXHLevel2X 6" xfId="556"/>
    <cellStyle name="SAPBEXHLevel2X 6 2" xfId="557"/>
    <cellStyle name="SAPBEXHLevel2X 6 2 2" xfId="10181"/>
    <cellStyle name="SAPBEXHLevel2X 6 2 2 2" xfId="13543"/>
    <cellStyle name="SAPBEXHLevel2X 6 2 3" xfId="11737"/>
    <cellStyle name="SAPBEXHLevel2X 6 3" xfId="9859"/>
    <cellStyle name="SAPBEXHLevel2X 6 3 2" xfId="13356"/>
    <cellStyle name="SAPBEXHLevel2X 6 4" xfId="10566"/>
    <cellStyle name="SAPBEXHLevel2X 6 5" xfId="42656"/>
    <cellStyle name="SAPBEXHLevel2X 7" xfId="558"/>
    <cellStyle name="SAPBEXHLevel2X 7 2" xfId="559"/>
    <cellStyle name="SAPBEXHLevel2X 7 2 2" xfId="10183"/>
    <cellStyle name="SAPBEXHLevel2X 7 2 2 2" xfId="13545"/>
    <cellStyle name="SAPBEXHLevel2X 7 2 3" xfId="10758"/>
    <cellStyle name="SAPBEXHLevel2X 7 3" xfId="10182"/>
    <cellStyle name="SAPBEXHLevel2X 7 3 2" xfId="13544"/>
    <cellStyle name="SAPBEXHLevel2X 7 4" xfId="11740"/>
    <cellStyle name="SAPBEXHLevel2X 8" xfId="560"/>
    <cellStyle name="SAPBEXHLevel2X 8 2" xfId="561"/>
    <cellStyle name="SAPBEXHLevel2X 8 2 2" xfId="10185"/>
    <cellStyle name="SAPBEXHLevel2X 8 2 2 2" xfId="13547"/>
    <cellStyle name="SAPBEXHLevel2X 8 2 3" xfId="10715"/>
    <cellStyle name="SAPBEXHLevel2X 8 3" xfId="10184"/>
    <cellStyle name="SAPBEXHLevel2X 8 3 2" xfId="13546"/>
    <cellStyle name="SAPBEXHLevel2X 8 4" xfId="10840"/>
    <cellStyle name="SAPBEXHLevel2X 9" xfId="562"/>
    <cellStyle name="SAPBEXHLevel2X 9 2" xfId="563"/>
    <cellStyle name="SAPBEXHLevel2X 9 2 2" xfId="10187"/>
    <cellStyle name="SAPBEXHLevel2X 9 2 2 2" xfId="13549"/>
    <cellStyle name="SAPBEXHLevel2X 9 2 3" xfId="10576"/>
    <cellStyle name="SAPBEXHLevel2X 9 3" xfId="10186"/>
    <cellStyle name="SAPBEXHLevel2X 9 3 2" xfId="13548"/>
    <cellStyle name="SAPBEXHLevel2X 9 4" xfId="11895"/>
    <cellStyle name="SAPBEXHLevel3" xfId="133"/>
    <cellStyle name="SAPBEXHLevel3 10" xfId="564"/>
    <cellStyle name="SAPBEXHLevel3 10 2" xfId="565"/>
    <cellStyle name="SAPBEXHLevel3 10 2 2" xfId="10189"/>
    <cellStyle name="SAPBEXHLevel3 10 2 2 2" xfId="13551"/>
    <cellStyle name="SAPBEXHLevel3 10 2 3" xfId="10305"/>
    <cellStyle name="SAPBEXHLevel3 10 3" xfId="10188"/>
    <cellStyle name="SAPBEXHLevel3 10 3 2" xfId="13550"/>
    <cellStyle name="SAPBEXHLevel3 10 4" xfId="10260"/>
    <cellStyle name="SAPBEXHLevel3 11" xfId="566"/>
    <cellStyle name="SAPBEXHLevel3 11 2" xfId="10190"/>
    <cellStyle name="SAPBEXHLevel3 11 2 2" xfId="13552"/>
    <cellStyle name="SAPBEXHLevel3 11 3" xfId="10812"/>
    <cellStyle name="SAPBEXHLevel3 12" xfId="567"/>
    <cellStyle name="SAPBEXHLevel3 12 2" xfId="10191"/>
    <cellStyle name="SAPBEXHLevel3 12 2 2" xfId="13553"/>
    <cellStyle name="SAPBEXHLevel3 12 3" xfId="10636"/>
    <cellStyle name="SAPBEXHLevel3 13" xfId="568"/>
    <cellStyle name="SAPBEXHLevel3 13 2" xfId="10192"/>
    <cellStyle name="SAPBEXHLevel3 13 2 2" xfId="13554"/>
    <cellStyle name="SAPBEXHLevel3 13 3" xfId="10651"/>
    <cellStyle name="SAPBEXHLevel3 14" xfId="569"/>
    <cellStyle name="SAPBEXHLevel3 14 2" xfId="10193"/>
    <cellStyle name="SAPBEXHLevel3 14 2 2" xfId="13555"/>
    <cellStyle name="SAPBEXHLevel3 14 3" xfId="11736"/>
    <cellStyle name="SAPBEXHLevel3 15" xfId="570"/>
    <cellStyle name="SAPBEXHLevel3 15 2" xfId="10194"/>
    <cellStyle name="SAPBEXHLevel3 15 2 2" xfId="13556"/>
    <cellStyle name="SAPBEXHLevel3 15 3" xfId="11916"/>
    <cellStyle name="SAPBEXHLevel3 16" xfId="571"/>
    <cellStyle name="SAPBEXHLevel3 16 2" xfId="10195"/>
    <cellStyle name="SAPBEXHLevel3 16 2 2" xfId="13557"/>
    <cellStyle name="SAPBEXHLevel3 16 3" xfId="10620"/>
    <cellStyle name="SAPBEXHLevel3 17" xfId="572"/>
    <cellStyle name="SAPBEXHLevel3 17 2" xfId="10196"/>
    <cellStyle name="SAPBEXHLevel3 17 2 2" xfId="13558"/>
    <cellStyle name="SAPBEXHLevel3 17 3" xfId="10263"/>
    <cellStyle name="SAPBEXHLevel3 18" xfId="573"/>
    <cellStyle name="SAPBEXHLevel3 18 2" xfId="10197"/>
    <cellStyle name="SAPBEXHLevel3 18 2 2" xfId="13559"/>
    <cellStyle name="SAPBEXHLevel3 18 3" xfId="10439"/>
    <cellStyle name="SAPBEXHLevel3 19" xfId="574"/>
    <cellStyle name="SAPBEXHLevel3 19 2" xfId="10198"/>
    <cellStyle name="SAPBEXHLevel3 19 2 2" xfId="13560"/>
    <cellStyle name="SAPBEXHLevel3 19 3" xfId="10881"/>
    <cellStyle name="SAPBEXHLevel3 2" xfId="134"/>
    <cellStyle name="SAPBEXHLevel3 2 2" xfId="575"/>
    <cellStyle name="SAPBEXHLevel3 2 2 2" xfId="10199"/>
    <cellStyle name="SAPBEXHLevel3 2 2 2 2" xfId="13561"/>
    <cellStyle name="SAPBEXHLevel3 2 2 3" xfId="11902"/>
    <cellStyle name="SAPBEXHLevel3 2 3" xfId="576"/>
    <cellStyle name="SAPBEXHLevel3 2 3 2" xfId="10200"/>
    <cellStyle name="SAPBEXHLevel3 2 3 2 2" xfId="13562"/>
    <cellStyle name="SAPBEXHLevel3 2 3 3" xfId="10032"/>
    <cellStyle name="SAPBEXHLevel3 2 4" xfId="9904"/>
    <cellStyle name="SAPBEXHLevel3 2 4 2" xfId="13394"/>
    <cellStyle name="SAPBEXHLevel3 2 5" xfId="10797"/>
    <cellStyle name="SAPBEXHLevel3 2 6" xfId="42719"/>
    <cellStyle name="SAPBEXHLevel3 2 7" xfId="42929"/>
    <cellStyle name="SAPBEXHLevel3 20" xfId="9903"/>
    <cellStyle name="SAPBEXHLevel3 20 2" xfId="13393"/>
    <cellStyle name="SAPBEXHLevel3 21" xfId="10728"/>
    <cellStyle name="SAPBEXHLevel3 22" xfId="14747"/>
    <cellStyle name="SAPBEXHLevel3 23" xfId="42614"/>
    <cellStyle name="SAPBEXHLevel3 24" xfId="42718"/>
    <cellStyle name="SAPBEXHLevel3 25" xfId="42928"/>
    <cellStyle name="SAPBEXHLevel3 3" xfId="135"/>
    <cellStyle name="SAPBEXHLevel3 3 2" xfId="577"/>
    <cellStyle name="SAPBEXHLevel3 3 2 2" xfId="10201"/>
    <cellStyle name="SAPBEXHLevel3 3 2 2 2" xfId="13563"/>
    <cellStyle name="SAPBEXHLevel3 3 2 3" xfId="10640"/>
    <cellStyle name="SAPBEXHLevel3 3 3" xfId="9905"/>
    <cellStyle name="SAPBEXHLevel3 3 3 2" xfId="13395"/>
    <cellStyle name="SAPBEXHLevel3 3 4" xfId="10749"/>
    <cellStyle name="SAPBEXHLevel3 3 5" xfId="42720"/>
    <cellStyle name="SAPBEXHLevel3 4" xfId="578"/>
    <cellStyle name="SAPBEXHLevel3 4 2" xfId="579"/>
    <cellStyle name="SAPBEXHLevel3 4 2 2" xfId="10202"/>
    <cellStyle name="SAPBEXHLevel3 4 2 2 2" xfId="13564"/>
    <cellStyle name="SAPBEXHLevel3 4 2 3" xfId="10772"/>
    <cellStyle name="SAPBEXHLevel3 4 3" xfId="9860"/>
    <cellStyle name="SAPBEXHLevel3 4 3 2" xfId="13357"/>
    <cellStyle name="SAPBEXHLevel3 4 4" xfId="11910"/>
    <cellStyle name="SAPBEXHLevel3 4 5" xfId="42721"/>
    <cellStyle name="SAPBEXHLevel3 5" xfId="580"/>
    <cellStyle name="SAPBEXHLevel3 5 2" xfId="581"/>
    <cellStyle name="SAPBEXHLevel3 5 2 2" xfId="10203"/>
    <cellStyle name="SAPBEXHLevel3 5 2 2 2" xfId="13565"/>
    <cellStyle name="SAPBEXHLevel3 5 2 3" xfId="10239"/>
    <cellStyle name="SAPBEXHLevel3 5 3" xfId="9861"/>
    <cellStyle name="SAPBEXHLevel3 5 3 2" xfId="13358"/>
    <cellStyle name="SAPBEXHLevel3 5 4" xfId="11913"/>
    <cellStyle name="SAPBEXHLevel3 5 5" xfId="42655"/>
    <cellStyle name="SAPBEXHLevel3 6" xfId="582"/>
    <cellStyle name="SAPBEXHLevel3 6 2" xfId="583"/>
    <cellStyle name="SAPBEXHLevel3 6 2 2" xfId="10204"/>
    <cellStyle name="SAPBEXHLevel3 6 2 2 2" xfId="13566"/>
    <cellStyle name="SAPBEXHLevel3 6 2 3" xfId="11751"/>
    <cellStyle name="SAPBEXHLevel3 6 3" xfId="9862"/>
    <cellStyle name="SAPBEXHLevel3 6 3 2" xfId="13359"/>
    <cellStyle name="SAPBEXHLevel3 6 4" xfId="10628"/>
    <cellStyle name="SAPBEXHLevel3 6 5" xfId="42654"/>
    <cellStyle name="SAPBEXHLevel3 7" xfId="584"/>
    <cellStyle name="SAPBEXHLevel3 7 2" xfId="585"/>
    <cellStyle name="SAPBEXHLevel3 7 2 2" xfId="10206"/>
    <cellStyle name="SAPBEXHLevel3 7 2 2 2" xfId="13568"/>
    <cellStyle name="SAPBEXHLevel3 7 2 3" xfId="10426"/>
    <cellStyle name="SAPBEXHLevel3 7 3" xfId="10205"/>
    <cellStyle name="SAPBEXHLevel3 7 3 2" xfId="13567"/>
    <cellStyle name="SAPBEXHLevel3 7 4" xfId="10275"/>
    <cellStyle name="SAPBEXHLevel3 8" xfId="586"/>
    <cellStyle name="SAPBEXHLevel3 8 2" xfId="587"/>
    <cellStyle name="SAPBEXHLevel3 8 2 2" xfId="10208"/>
    <cellStyle name="SAPBEXHLevel3 8 2 2 2" xfId="13570"/>
    <cellStyle name="SAPBEXHLevel3 8 2 3" xfId="11906"/>
    <cellStyle name="SAPBEXHLevel3 8 3" xfId="10207"/>
    <cellStyle name="SAPBEXHLevel3 8 3 2" xfId="13569"/>
    <cellStyle name="SAPBEXHLevel3 8 4" xfId="10605"/>
    <cellStyle name="SAPBEXHLevel3 9" xfId="588"/>
    <cellStyle name="SAPBEXHLevel3 9 2" xfId="589"/>
    <cellStyle name="SAPBEXHLevel3 9 2 2" xfId="10210"/>
    <cellStyle name="SAPBEXHLevel3 9 2 2 2" xfId="13572"/>
    <cellStyle name="SAPBEXHLevel3 9 2 3" xfId="10631"/>
    <cellStyle name="SAPBEXHLevel3 9 3" xfId="10209"/>
    <cellStyle name="SAPBEXHLevel3 9 3 2" xfId="13571"/>
    <cellStyle name="SAPBEXHLevel3 9 4" xfId="10595"/>
    <cellStyle name="SAPBEXHLevel3X" xfId="136"/>
    <cellStyle name="SAPBEXHLevel3X 10" xfId="590"/>
    <cellStyle name="SAPBEXHLevel3X 10 2" xfId="591"/>
    <cellStyle name="SAPBEXHLevel3X 10 2 2" xfId="10212"/>
    <cellStyle name="SAPBEXHLevel3X 10 2 2 2" xfId="13574"/>
    <cellStyle name="SAPBEXHLevel3X 10 2 3" xfId="10281"/>
    <cellStyle name="SAPBEXHLevel3X 10 3" xfId="10211"/>
    <cellStyle name="SAPBEXHLevel3X 10 3 2" xfId="13573"/>
    <cellStyle name="SAPBEXHLevel3X 10 4" xfId="11903"/>
    <cellStyle name="SAPBEXHLevel3X 11" xfId="592"/>
    <cellStyle name="SAPBEXHLevel3X 11 2" xfId="10213"/>
    <cellStyle name="SAPBEXHLevel3X 11 2 2" xfId="13575"/>
    <cellStyle name="SAPBEXHLevel3X 11 3" xfId="10033"/>
    <cellStyle name="SAPBEXHLevel3X 12" xfId="593"/>
    <cellStyle name="SAPBEXHLevel3X 12 2" xfId="10214"/>
    <cellStyle name="SAPBEXHLevel3X 12 2 2" xfId="13576"/>
    <cellStyle name="SAPBEXHLevel3X 12 3" xfId="10659"/>
    <cellStyle name="SAPBEXHLevel3X 13" xfId="594"/>
    <cellStyle name="SAPBEXHLevel3X 13 2" xfId="10215"/>
    <cellStyle name="SAPBEXHLevel3X 13 2 2" xfId="13577"/>
    <cellStyle name="SAPBEXHLevel3X 13 3" xfId="10369"/>
    <cellStyle name="SAPBEXHLevel3X 14" xfId="595"/>
    <cellStyle name="SAPBEXHLevel3X 14 2" xfId="10216"/>
    <cellStyle name="SAPBEXHLevel3X 14 2 2" xfId="13578"/>
    <cellStyle name="SAPBEXHLevel3X 14 3" xfId="11876"/>
    <cellStyle name="SAPBEXHLevel3X 15" xfId="596"/>
    <cellStyle name="SAPBEXHLevel3X 15 2" xfId="10217"/>
    <cellStyle name="SAPBEXHLevel3X 15 2 2" xfId="13579"/>
    <cellStyle name="SAPBEXHLevel3X 15 3" xfId="10828"/>
    <cellStyle name="SAPBEXHLevel3X 16" xfId="597"/>
    <cellStyle name="SAPBEXHLevel3X 16 2" xfId="10218"/>
    <cellStyle name="SAPBEXHLevel3X 16 2 2" xfId="13580"/>
    <cellStyle name="SAPBEXHLevel3X 16 3" xfId="11753"/>
    <cellStyle name="SAPBEXHLevel3X 17" xfId="598"/>
    <cellStyle name="SAPBEXHLevel3X 17 2" xfId="10219"/>
    <cellStyle name="SAPBEXHLevel3X 17 2 2" xfId="13581"/>
    <cellStyle name="SAPBEXHLevel3X 17 3" xfId="10791"/>
    <cellStyle name="SAPBEXHLevel3X 18" xfId="599"/>
    <cellStyle name="SAPBEXHLevel3X 18 2" xfId="10220"/>
    <cellStyle name="SAPBEXHLevel3X 18 2 2" xfId="13582"/>
    <cellStyle name="SAPBEXHLevel3X 18 3" xfId="11877"/>
    <cellStyle name="SAPBEXHLevel3X 19" xfId="600"/>
    <cellStyle name="SAPBEXHLevel3X 19 2" xfId="10221"/>
    <cellStyle name="SAPBEXHLevel3X 19 2 2" xfId="13583"/>
    <cellStyle name="SAPBEXHLevel3X 19 3" xfId="10425"/>
    <cellStyle name="SAPBEXHLevel3X 2" xfId="137"/>
    <cellStyle name="SAPBEXHLevel3X 2 2" xfId="601"/>
    <cellStyle name="SAPBEXHLevel3X 2 2 2" xfId="10222"/>
    <cellStyle name="SAPBEXHLevel3X 2 2 2 2" xfId="13584"/>
    <cellStyle name="SAPBEXHLevel3X 2 2 3" xfId="10836"/>
    <cellStyle name="SAPBEXHLevel3X 2 3" xfId="602"/>
    <cellStyle name="SAPBEXHLevel3X 2 3 2" xfId="10223"/>
    <cellStyle name="SAPBEXHLevel3X 2 3 2 2" xfId="13585"/>
    <cellStyle name="SAPBEXHLevel3X 2 3 3" xfId="11752"/>
    <cellStyle name="SAPBEXHLevel3X 2 4" xfId="9907"/>
    <cellStyle name="SAPBEXHLevel3X 2 4 2" xfId="13397"/>
    <cellStyle name="SAPBEXHLevel3X 2 5" xfId="10731"/>
    <cellStyle name="SAPBEXHLevel3X 2 6" xfId="42723"/>
    <cellStyle name="SAPBEXHLevel3X 2 7" xfId="42931"/>
    <cellStyle name="SAPBEXHLevel3X 20" xfId="9906"/>
    <cellStyle name="SAPBEXHLevel3X 20 2" xfId="13396"/>
    <cellStyle name="SAPBEXHLevel3X 21" xfId="11898"/>
    <cellStyle name="SAPBEXHLevel3X 22" xfId="14748"/>
    <cellStyle name="SAPBEXHLevel3X 23" xfId="42615"/>
    <cellStyle name="SAPBEXHLevel3X 24" xfId="42722"/>
    <cellStyle name="SAPBEXHLevel3X 25" xfId="42930"/>
    <cellStyle name="SAPBEXHLevel3X 3" xfId="138"/>
    <cellStyle name="SAPBEXHLevel3X 3 2" xfId="603"/>
    <cellStyle name="SAPBEXHLevel3X 3 2 2" xfId="10224"/>
    <cellStyle name="SAPBEXHLevel3X 3 2 2 2" xfId="13586"/>
    <cellStyle name="SAPBEXHLevel3X 3 2 3" xfId="10712"/>
    <cellStyle name="SAPBEXHLevel3X 3 3" xfId="9908"/>
    <cellStyle name="SAPBEXHLevel3X 3 3 2" xfId="13398"/>
    <cellStyle name="SAPBEXHLevel3X 3 4" xfId="10024"/>
    <cellStyle name="SAPBEXHLevel3X 3 5" xfId="42724"/>
    <cellStyle name="SAPBEXHLevel3X 4" xfId="604"/>
    <cellStyle name="SAPBEXHLevel3X 4 2" xfId="605"/>
    <cellStyle name="SAPBEXHLevel3X 4 2 2" xfId="10225"/>
    <cellStyle name="SAPBEXHLevel3X 4 2 2 2" xfId="13587"/>
    <cellStyle name="SAPBEXHLevel3X 4 2 3" xfId="10606"/>
    <cellStyle name="SAPBEXHLevel3X 4 3" xfId="9923"/>
    <cellStyle name="SAPBEXHLevel3X 4 3 2" xfId="13408"/>
    <cellStyle name="SAPBEXHLevel3X 4 4" xfId="10630"/>
    <cellStyle name="SAPBEXHLevel3X 4 5" xfId="42725"/>
    <cellStyle name="SAPBEXHLevel3X 5" xfId="606"/>
    <cellStyle name="SAPBEXHLevel3X 5 2" xfId="607"/>
    <cellStyle name="SAPBEXHLevel3X 5 2 2" xfId="10226"/>
    <cellStyle name="SAPBEXHLevel3X 5 2 2 2" xfId="13588"/>
    <cellStyle name="SAPBEXHLevel3X 5 2 3" xfId="11022"/>
    <cellStyle name="SAPBEXHLevel3X 5 3" xfId="9865"/>
    <cellStyle name="SAPBEXHLevel3X 5 3 2" xfId="13362"/>
    <cellStyle name="SAPBEXHLevel3X 5 4" xfId="10610"/>
    <cellStyle name="SAPBEXHLevel3X 5 5" xfId="42652"/>
    <cellStyle name="SAPBEXHLevel3X 6" xfId="608"/>
    <cellStyle name="SAPBEXHLevel3X 6 2" xfId="609"/>
    <cellStyle name="SAPBEXHLevel3X 6 2 2" xfId="10227"/>
    <cellStyle name="SAPBEXHLevel3X 6 2 2 2" xfId="13589"/>
    <cellStyle name="SAPBEXHLevel3X 6 2 3" xfId="10661"/>
    <cellStyle name="SAPBEXHLevel3X 6 3" xfId="9868"/>
    <cellStyle name="SAPBEXHLevel3X 6 3 2" xfId="13364"/>
    <cellStyle name="SAPBEXHLevel3X 6 4" xfId="11168"/>
    <cellStyle name="SAPBEXHLevel3X 6 5" xfId="42651"/>
    <cellStyle name="SAPBEXHLevel3X 7" xfId="610"/>
    <cellStyle name="SAPBEXHLevel3X 7 2" xfId="611"/>
    <cellStyle name="SAPBEXHLevel3X 7 2 2" xfId="10229"/>
    <cellStyle name="SAPBEXHLevel3X 7 2 2 2" xfId="13591"/>
    <cellStyle name="SAPBEXHLevel3X 7 2 3" xfId="11739"/>
    <cellStyle name="SAPBEXHLevel3X 7 3" xfId="10228"/>
    <cellStyle name="SAPBEXHLevel3X 7 3 2" xfId="13590"/>
    <cellStyle name="SAPBEXHLevel3X 7 4" xfId="10649"/>
    <cellStyle name="SAPBEXHLevel3X 8" xfId="612"/>
    <cellStyle name="SAPBEXHLevel3X 8 2" xfId="613"/>
    <cellStyle name="SAPBEXHLevel3X 8 2 2" xfId="10231"/>
    <cellStyle name="SAPBEXHLevel3X 8 2 2 2" xfId="13593"/>
    <cellStyle name="SAPBEXHLevel3X 8 2 3" xfId="10451"/>
    <cellStyle name="SAPBEXHLevel3X 8 3" xfId="10230"/>
    <cellStyle name="SAPBEXHLevel3X 8 3 2" xfId="13592"/>
    <cellStyle name="SAPBEXHLevel3X 8 4" xfId="10366"/>
    <cellStyle name="SAPBEXHLevel3X 9" xfId="614"/>
    <cellStyle name="SAPBEXHLevel3X 9 2" xfId="615"/>
    <cellStyle name="SAPBEXHLevel3X 9 2 2" xfId="10233"/>
    <cellStyle name="SAPBEXHLevel3X 9 2 2 2" xfId="13595"/>
    <cellStyle name="SAPBEXHLevel3X 9 2 3" xfId="10460"/>
    <cellStyle name="SAPBEXHLevel3X 9 3" xfId="10232"/>
    <cellStyle name="SAPBEXHLevel3X 9 3 2" xfId="13594"/>
    <cellStyle name="SAPBEXHLevel3X 9 4" xfId="10768"/>
    <cellStyle name="SAPBEXresData" xfId="139"/>
    <cellStyle name="SAPBEXresData 2" xfId="9909"/>
    <cellStyle name="SAPBEXresData 2 2" xfId="13399"/>
    <cellStyle name="SAPBEXresData 3" xfId="11123"/>
    <cellStyle name="SAPBEXresData 4" xfId="42616"/>
    <cellStyle name="SAPBEXresData 5" xfId="42726"/>
    <cellStyle name="SAPBEXresData 6" xfId="42932"/>
    <cellStyle name="SAPBEXresDataEmph" xfId="140"/>
    <cellStyle name="SAPBEXresDataEmph 2" xfId="9910"/>
    <cellStyle name="SAPBEXresDataEmph 2 2" xfId="13400"/>
    <cellStyle name="SAPBEXresDataEmph 3" xfId="10035"/>
    <cellStyle name="SAPBEXresDataEmph 4" xfId="42617"/>
    <cellStyle name="SAPBEXresDataEmph 5" xfId="42727"/>
    <cellStyle name="SAPBEXresDataEmph 6" xfId="42933"/>
    <cellStyle name="SAPBEXresItem" xfId="141"/>
    <cellStyle name="SAPBEXresItem 2" xfId="9911"/>
    <cellStyle name="SAPBEXresItem 2 2" xfId="13401"/>
    <cellStyle name="SAPBEXresItem 3" xfId="10665"/>
    <cellStyle name="SAPBEXresItem 4" xfId="42618"/>
    <cellStyle name="SAPBEXresItem 5" xfId="42728"/>
    <cellStyle name="SAPBEXresItem 6" xfId="42934"/>
    <cellStyle name="SAPBEXresItemX" xfId="142"/>
    <cellStyle name="SAPBEXresItemX 2" xfId="9912"/>
    <cellStyle name="SAPBEXresItemX 2 2" xfId="13402"/>
    <cellStyle name="SAPBEXresItemX 2 3" xfId="41070"/>
    <cellStyle name="SAPBEXresItemX 3" xfId="11870"/>
    <cellStyle name="SAPBEXresItemX 4" xfId="42619"/>
    <cellStyle name="SAPBEXresItemX 5" xfId="42729"/>
    <cellStyle name="SAPBEXresItemX 6" xfId="42935"/>
    <cellStyle name="SAPBEXstdData" xfId="143"/>
    <cellStyle name="SAPBEXstdData 10" xfId="8208"/>
    <cellStyle name="SAPBEXstdData 10 2" xfId="9021"/>
    <cellStyle name="SAPBEXstdData 10 2 2" xfId="11424"/>
    <cellStyle name="SAPBEXstdData 10 2 2 2" xfId="13921"/>
    <cellStyle name="SAPBEXstdData 10 2 3" xfId="12735"/>
    <cellStyle name="SAPBEXstdData 10 3" xfId="9514"/>
    <cellStyle name="SAPBEXstdData 10 3 2" xfId="13091"/>
    <cellStyle name="SAPBEXstdData 10 4" xfId="12364"/>
    <cellStyle name="SAPBEXstdData 11" xfId="8092"/>
    <cellStyle name="SAPBEXstdData 11 2" xfId="8920"/>
    <cellStyle name="SAPBEXstdData 11 2 2" xfId="11326"/>
    <cellStyle name="SAPBEXstdData 11 2 2 2" xfId="13879"/>
    <cellStyle name="SAPBEXstdData 11 2 3" xfId="12690"/>
    <cellStyle name="SAPBEXstdData 11 3" xfId="9416"/>
    <cellStyle name="SAPBEXstdData 11 3 2" xfId="13049"/>
    <cellStyle name="SAPBEXstdData 11 4" xfId="12323"/>
    <cellStyle name="SAPBEXstdData 12" xfId="1184"/>
    <cellStyle name="SAPBEXstdData 12 2" xfId="10304"/>
    <cellStyle name="SAPBEXstdData 12 2 2" xfId="13628"/>
    <cellStyle name="SAPBEXstdData 12 3" xfId="12109"/>
    <cellStyle name="SAPBEXstdData 13" xfId="9097"/>
    <cellStyle name="SAPBEXstdData 13 2" xfId="12776"/>
    <cellStyle name="SAPBEXstdData 14" xfId="9913"/>
    <cellStyle name="SAPBEXstdData 14 2" xfId="11754"/>
    <cellStyle name="SAPBEXstdData 14 2 2" xfId="14171"/>
    <cellStyle name="SAPBEXstdData 14 2 3" xfId="14403"/>
    <cellStyle name="SAPBEXstdData 14 2 4" xfId="12251"/>
    <cellStyle name="SAPBEXstdData 14 3" xfId="11745"/>
    <cellStyle name="SAPBEXstdData 14 3 2" xfId="14399"/>
    <cellStyle name="SAPBEXstdData 14 3 3" xfId="12097"/>
    <cellStyle name="SAPBEXstdData 14 4" xfId="12104"/>
    <cellStyle name="SAPBEXstdData 14 5" xfId="14383"/>
    <cellStyle name="SAPBEXstdData 15" xfId="10034"/>
    <cellStyle name="SAPBEXstdData 16" xfId="42474"/>
    <cellStyle name="SAPBEXstdData 17" xfId="42497"/>
    <cellStyle name="SAPBEXstdData 18" xfId="42515"/>
    <cellStyle name="SAPBEXstdData 19" xfId="42620"/>
    <cellStyle name="SAPBEXstdData 2" xfId="616"/>
    <cellStyle name="SAPBEXstdData 2 10" xfId="1271"/>
    <cellStyle name="SAPBEXstdData 2 10 2" xfId="10316"/>
    <cellStyle name="SAPBEXstdData 2 10 2 2" xfId="13637"/>
    <cellStyle name="SAPBEXstdData 2 10 3" xfId="12118"/>
    <cellStyle name="SAPBEXstdData 2 11" xfId="7704"/>
    <cellStyle name="SAPBEXstdData 2 11 2" xfId="10827"/>
    <cellStyle name="SAPBEXstdData 2 11 2 2" xfId="13771"/>
    <cellStyle name="SAPBEXstdData 2 11 3" xfId="12254"/>
    <cellStyle name="SAPBEXstdData 2 12" xfId="8921"/>
    <cellStyle name="SAPBEXstdData 2 12 2" xfId="12691"/>
    <cellStyle name="SAPBEXstdData 2 13" xfId="10969"/>
    <cellStyle name="SAPBEXstdData 2 14" xfId="20214"/>
    <cellStyle name="SAPBEXstdData 2 15" xfId="42731"/>
    <cellStyle name="SAPBEXstdData 2 16" xfId="42937"/>
    <cellStyle name="SAPBEXstdData 2 2" xfId="8005"/>
    <cellStyle name="SAPBEXstdData 2 2 2" xfId="8877"/>
    <cellStyle name="SAPBEXstdData 2 2 2 2" xfId="11286"/>
    <cellStyle name="SAPBEXstdData 2 2 2 2 2" xfId="13858"/>
    <cellStyle name="SAPBEXstdData 2 2 2 3" xfId="12667"/>
    <cellStyle name="SAPBEXstdData 2 2 3" xfId="9375"/>
    <cellStyle name="SAPBEXstdData 2 2 3 2" xfId="13027"/>
    <cellStyle name="SAPBEXstdData 2 2 4" xfId="12301"/>
    <cellStyle name="SAPBEXstdData 2 2 5" xfId="41071"/>
    <cellStyle name="SAPBEXstdData 2 3" xfId="8301"/>
    <cellStyle name="SAPBEXstdData 2 3 2" xfId="9113"/>
    <cellStyle name="SAPBEXstdData 2 3 2 2" xfId="11514"/>
    <cellStyle name="SAPBEXstdData 2 3 2 2 2" xfId="13973"/>
    <cellStyle name="SAPBEXstdData 2 3 2 3" xfId="12789"/>
    <cellStyle name="SAPBEXstdData 2 3 3" xfId="9604"/>
    <cellStyle name="SAPBEXstdData 2 3 3 2" xfId="13144"/>
    <cellStyle name="SAPBEXstdData 2 3 4" xfId="12417"/>
    <cellStyle name="SAPBEXstdData 2 4" xfId="8279"/>
    <cellStyle name="SAPBEXstdData 2 4 2" xfId="9092"/>
    <cellStyle name="SAPBEXstdData 2 4 2 2" xfId="11495"/>
    <cellStyle name="SAPBEXstdData 2 4 2 2 2" xfId="13960"/>
    <cellStyle name="SAPBEXstdData 2 4 2 3" xfId="12774"/>
    <cellStyle name="SAPBEXstdData 2 4 3" xfId="9585"/>
    <cellStyle name="SAPBEXstdData 2 4 3 2" xfId="13131"/>
    <cellStyle name="SAPBEXstdData 2 4 4" xfId="12404"/>
    <cellStyle name="SAPBEXstdData 2 4 5" xfId="41072"/>
    <cellStyle name="SAPBEXstdData 2 5" xfId="8336"/>
    <cellStyle name="SAPBEXstdData 2 5 2" xfId="9148"/>
    <cellStyle name="SAPBEXstdData 2 5 2 2" xfId="11549"/>
    <cellStyle name="SAPBEXstdData 2 5 2 2 2" xfId="13998"/>
    <cellStyle name="SAPBEXstdData 2 5 2 3" xfId="12814"/>
    <cellStyle name="SAPBEXstdData 2 5 3" xfId="9639"/>
    <cellStyle name="SAPBEXstdData 2 5 3 2" xfId="13169"/>
    <cellStyle name="SAPBEXstdData 2 5 4" xfId="12442"/>
    <cellStyle name="SAPBEXstdData 2 6" xfId="8338"/>
    <cellStyle name="SAPBEXstdData 2 6 2" xfId="9150"/>
    <cellStyle name="SAPBEXstdData 2 6 2 2" xfId="11551"/>
    <cellStyle name="SAPBEXstdData 2 6 2 2 2" xfId="13999"/>
    <cellStyle name="SAPBEXstdData 2 6 2 3" xfId="12815"/>
    <cellStyle name="SAPBEXstdData 2 6 3" xfId="9641"/>
    <cellStyle name="SAPBEXstdData 2 6 3 2" xfId="13170"/>
    <cellStyle name="SAPBEXstdData 2 6 4" xfId="12443"/>
    <cellStyle name="SAPBEXstdData 2 7" xfId="8326"/>
    <cellStyle name="SAPBEXstdData 2 7 2" xfId="9138"/>
    <cellStyle name="SAPBEXstdData 2 7 2 2" xfId="11539"/>
    <cellStyle name="SAPBEXstdData 2 7 2 2 2" xfId="13991"/>
    <cellStyle name="SAPBEXstdData 2 7 2 3" xfId="12807"/>
    <cellStyle name="SAPBEXstdData 2 7 3" xfId="9629"/>
    <cellStyle name="SAPBEXstdData 2 7 3 2" xfId="13162"/>
    <cellStyle name="SAPBEXstdData 2 7 4" xfId="12435"/>
    <cellStyle name="SAPBEXstdData 2 8" xfId="8175"/>
    <cellStyle name="SAPBEXstdData 2 8 2" xfId="8988"/>
    <cellStyle name="SAPBEXstdData 2 8 2 2" xfId="11391"/>
    <cellStyle name="SAPBEXstdData 2 8 2 2 2" xfId="13911"/>
    <cellStyle name="SAPBEXstdData 2 8 2 3" xfId="12724"/>
    <cellStyle name="SAPBEXstdData 2 8 3" xfId="9481"/>
    <cellStyle name="SAPBEXstdData 2 8 3 2" xfId="13081"/>
    <cellStyle name="SAPBEXstdData 2 8 4" xfId="12354"/>
    <cellStyle name="SAPBEXstdData 2 9" xfId="8341"/>
    <cellStyle name="SAPBEXstdData 2 9 2" xfId="9153"/>
    <cellStyle name="SAPBEXstdData 2 9 2 2" xfId="11554"/>
    <cellStyle name="SAPBEXstdData 2 9 2 2 2" xfId="14001"/>
    <cellStyle name="SAPBEXstdData 2 9 2 3" xfId="12817"/>
    <cellStyle name="SAPBEXstdData 2 9 3" xfId="9644"/>
    <cellStyle name="SAPBEXstdData 2 9 3 2" xfId="13172"/>
    <cellStyle name="SAPBEXstdData 2 9 4" xfId="12445"/>
    <cellStyle name="SAPBEXstdData 20" xfId="42730"/>
    <cellStyle name="SAPBEXstdData 21" xfId="42936"/>
    <cellStyle name="SAPBEXstdData 3" xfId="617"/>
    <cellStyle name="SAPBEXstdData 3 10" xfId="7943"/>
    <cellStyle name="SAPBEXstdData 3 10 2" xfId="10850"/>
    <cellStyle name="SAPBEXstdData 3 10 2 2" xfId="13784"/>
    <cellStyle name="SAPBEXstdData 3 10 3" xfId="12270"/>
    <cellStyle name="SAPBEXstdData 3 11" xfId="8847"/>
    <cellStyle name="SAPBEXstdData 3 11 2" xfId="11256"/>
    <cellStyle name="SAPBEXstdData 3 11 2 2" xfId="13828"/>
    <cellStyle name="SAPBEXstdData 3 11 3" xfId="12637"/>
    <cellStyle name="SAPBEXstdData 3 12" xfId="9345"/>
    <cellStyle name="SAPBEXstdData 3 12 2" xfId="12997"/>
    <cellStyle name="SAPBEXstdData 3 13" xfId="10234"/>
    <cellStyle name="SAPBEXstdData 3 13 2" xfId="13596"/>
    <cellStyle name="SAPBEXstdData 3 14" xfId="10562"/>
    <cellStyle name="SAPBEXstdData 3 15" xfId="15331"/>
    <cellStyle name="SAPBEXstdData 3 16" xfId="42732"/>
    <cellStyle name="SAPBEXstdData 3 17" xfId="42938"/>
    <cellStyle name="SAPBEXstdData 3 2" xfId="1042"/>
    <cellStyle name="SAPBEXstdData 3 2 2" xfId="8364"/>
    <cellStyle name="SAPBEXstdData 3 2 2 2" xfId="11009"/>
    <cellStyle name="SAPBEXstdData 3 2 2 2 2" xfId="13807"/>
    <cellStyle name="SAPBEXstdData 3 2 2 3" xfId="12464"/>
    <cellStyle name="SAPBEXstdData 3 2 3" xfId="9176"/>
    <cellStyle name="SAPBEXstdData 3 2 3 2" xfId="11577"/>
    <cellStyle name="SAPBEXstdData 3 2 3 2 2" xfId="14020"/>
    <cellStyle name="SAPBEXstdData 3 2 3 3" xfId="12836"/>
    <cellStyle name="SAPBEXstdData 3 2 4" xfId="9667"/>
    <cellStyle name="SAPBEXstdData 3 2 4 2" xfId="13191"/>
    <cellStyle name="SAPBEXstdData 3 2 5" xfId="10037"/>
    <cellStyle name="SAPBEXstdData 3 3" xfId="8394"/>
    <cellStyle name="SAPBEXstdData 3 3 2" xfId="9206"/>
    <cellStyle name="SAPBEXstdData 3 3 2 2" xfId="11607"/>
    <cellStyle name="SAPBEXstdData 3 3 2 2 2" xfId="14047"/>
    <cellStyle name="SAPBEXstdData 3 3 2 3" xfId="12863"/>
    <cellStyle name="SAPBEXstdData 3 3 3" xfId="9697"/>
    <cellStyle name="SAPBEXstdData 3 3 3 2" xfId="13218"/>
    <cellStyle name="SAPBEXstdData 3 3 4" xfId="12491"/>
    <cellStyle name="SAPBEXstdData 3 4" xfId="8413"/>
    <cellStyle name="SAPBEXstdData 3 4 2" xfId="9225"/>
    <cellStyle name="SAPBEXstdData 3 4 2 2" xfId="11626"/>
    <cellStyle name="SAPBEXstdData 3 4 2 2 2" xfId="14066"/>
    <cellStyle name="SAPBEXstdData 3 4 2 3" xfId="12882"/>
    <cellStyle name="SAPBEXstdData 3 4 3" xfId="9716"/>
    <cellStyle name="SAPBEXstdData 3 4 3 2" xfId="13237"/>
    <cellStyle name="SAPBEXstdData 3 4 4" xfId="12510"/>
    <cellStyle name="SAPBEXstdData 3 5" xfId="8433"/>
    <cellStyle name="SAPBEXstdData 3 5 2" xfId="9245"/>
    <cellStyle name="SAPBEXstdData 3 5 2 2" xfId="11646"/>
    <cellStyle name="SAPBEXstdData 3 5 2 2 2" xfId="14084"/>
    <cellStyle name="SAPBEXstdData 3 5 2 3" xfId="12900"/>
    <cellStyle name="SAPBEXstdData 3 5 3" xfId="9736"/>
    <cellStyle name="SAPBEXstdData 3 5 3 2" xfId="13255"/>
    <cellStyle name="SAPBEXstdData 3 5 4" xfId="12528"/>
    <cellStyle name="SAPBEXstdData 3 6" xfId="8451"/>
    <cellStyle name="SAPBEXstdData 3 6 2" xfId="9263"/>
    <cellStyle name="SAPBEXstdData 3 6 2 2" xfId="11664"/>
    <cellStyle name="SAPBEXstdData 3 6 2 2 2" xfId="14102"/>
    <cellStyle name="SAPBEXstdData 3 6 2 3" xfId="12918"/>
    <cellStyle name="SAPBEXstdData 3 6 3" xfId="9754"/>
    <cellStyle name="SAPBEXstdData 3 6 3 2" xfId="13273"/>
    <cellStyle name="SAPBEXstdData 3 6 4" xfId="12546"/>
    <cellStyle name="SAPBEXstdData 3 7" xfId="8469"/>
    <cellStyle name="SAPBEXstdData 3 7 2" xfId="9281"/>
    <cellStyle name="SAPBEXstdData 3 7 2 2" xfId="11682"/>
    <cellStyle name="SAPBEXstdData 3 7 2 2 2" xfId="14120"/>
    <cellStyle name="SAPBEXstdData 3 7 2 3" xfId="12936"/>
    <cellStyle name="SAPBEXstdData 3 7 3" xfId="9772"/>
    <cellStyle name="SAPBEXstdData 3 7 3 2" xfId="13291"/>
    <cellStyle name="SAPBEXstdData 3 7 4" xfId="12564"/>
    <cellStyle name="SAPBEXstdData 3 8" xfId="8488"/>
    <cellStyle name="SAPBEXstdData 3 8 2" xfId="9300"/>
    <cellStyle name="SAPBEXstdData 3 8 2 2" xfId="11701"/>
    <cellStyle name="SAPBEXstdData 3 8 2 2 2" xfId="14138"/>
    <cellStyle name="SAPBEXstdData 3 8 2 3" xfId="12954"/>
    <cellStyle name="SAPBEXstdData 3 8 3" xfId="9791"/>
    <cellStyle name="SAPBEXstdData 3 8 3 2" xfId="13309"/>
    <cellStyle name="SAPBEXstdData 3 8 4" xfId="12582"/>
    <cellStyle name="SAPBEXstdData 3 9" xfId="8505"/>
    <cellStyle name="SAPBEXstdData 3 9 2" xfId="9317"/>
    <cellStyle name="SAPBEXstdData 3 9 2 2" xfId="11718"/>
    <cellStyle name="SAPBEXstdData 3 9 2 2 2" xfId="14155"/>
    <cellStyle name="SAPBEXstdData 3 9 2 3" xfId="12971"/>
    <cellStyle name="SAPBEXstdData 3 9 3" xfId="9808"/>
    <cellStyle name="SAPBEXstdData 3 9 3 2" xfId="13326"/>
    <cellStyle name="SAPBEXstdData 3 9 4" xfId="12599"/>
    <cellStyle name="SAPBEXstdData 4" xfId="1029"/>
    <cellStyle name="SAPBEXstdData 4 2" xfId="7997"/>
    <cellStyle name="SAPBEXstdData 4 2 2" xfId="10856"/>
    <cellStyle name="SAPBEXstdData 4 2 2 2" xfId="13789"/>
    <cellStyle name="SAPBEXstdData 4 2 3" xfId="12293"/>
    <cellStyle name="SAPBEXstdData 4 3" xfId="8869"/>
    <cellStyle name="SAPBEXstdData 4 3 2" xfId="11278"/>
    <cellStyle name="SAPBEXstdData 4 3 2 2" xfId="13850"/>
    <cellStyle name="SAPBEXstdData 4 3 3" xfId="12659"/>
    <cellStyle name="SAPBEXstdData 4 4" xfId="9367"/>
    <cellStyle name="SAPBEXstdData 4 4 2" xfId="13019"/>
    <cellStyle name="SAPBEXstdData 4 5" xfId="10512"/>
    <cellStyle name="SAPBEXstdData 4 6" xfId="42733"/>
    <cellStyle name="SAPBEXstdData 5" xfId="1014"/>
    <cellStyle name="SAPBEXstdData 5 2" xfId="8026"/>
    <cellStyle name="SAPBEXstdData 5 2 2" xfId="10863"/>
    <cellStyle name="SAPBEXstdData 5 2 2 2" xfId="13792"/>
    <cellStyle name="SAPBEXstdData 5 2 3" xfId="12313"/>
    <cellStyle name="SAPBEXstdData 5 3" xfId="8894"/>
    <cellStyle name="SAPBEXstdData 5 3 2" xfId="11302"/>
    <cellStyle name="SAPBEXstdData 5 3 2 2" xfId="13870"/>
    <cellStyle name="SAPBEXstdData 5 3 3" xfId="12679"/>
    <cellStyle name="SAPBEXstdData 5 4" xfId="9392"/>
    <cellStyle name="SAPBEXstdData 5 4 2" xfId="13040"/>
    <cellStyle name="SAPBEXstdData 5 5" xfId="11917"/>
    <cellStyle name="SAPBEXstdData 6" xfId="1005"/>
    <cellStyle name="SAPBEXstdData 6 2" xfId="8320"/>
    <cellStyle name="SAPBEXstdData 6 2 2" xfId="10993"/>
    <cellStyle name="SAPBEXstdData 6 2 2 2" xfId="13802"/>
    <cellStyle name="SAPBEXstdData 6 2 3" xfId="12431"/>
    <cellStyle name="SAPBEXstdData 6 3" xfId="9132"/>
    <cellStyle name="SAPBEXstdData 6 3 2" xfId="11533"/>
    <cellStyle name="SAPBEXstdData 6 3 2 2" xfId="13987"/>
    <cellStyle name="SAPBEXstdData 6 3 3" xfId="12803"/>
    <cellStyle name="SAPBEXstdData 6 4" xfId="9623"/>
    <cellStyle name="SAPBEXstdData 6 4 2" xfId="13158"/>
    <cellStyle name="SAPBEXstdData 6 5" xfId="11911"/>
    <cellStyle name="SAPBEXstdData 7" xfId="1087"/>
    <cellStyle name="SAPBEXstdData 7 2" xfId="8317"/>
    <cellStyle name="SAPBEXstdData 7 2 2" xfId="10992"/>
    <cellStyle name="SAPBEXstdData 7 2 2 2" xfId="13801"/>
    <cellStyle name="SAPBEXstdData 7 2 3" xfId="12428"/>
    <cellStyle name="SAPBEXstdData 7 3" xfId="9129"/>
    <cellStyle name="SAPBEXstdData 7 3 2" xfId="11530"/>
    <cellStyle name="SAPBEXstdData 7 3 2 2" xfId="13984"/>
    <cellStyle name="SAPBEXstdData 7 3 3" xfId="12800"/>
    <cellStyle name="SAPBEXstdData 7 4" xfId="9620"/>
    <cellStyle name="SAPBEXstdData 7 4 2" xfId="13155"/>
    <cellStyle name="SAPBEXstdData 7 5" xfId="10293"/>
    <cellStyle name="SAPBEXstdData 7 5 2" xfId="13624"/>
    <cellStyle name="SAPBEXstdData 7 5 3" xfId="14195"/>
    <cellStyle name="SAPBEXstdData 7 5 4" xfId="14397"/>
    <cellStyle name="SAPBEXstdData 7 6" xfId="11006"/>
    <cellStyle name="SAPBEXstdData 7 6 2" xfId="13804"/>
    <cellStyle name="SAPBEXstdData 7 6 3" xfId="14378"/>
    <cellStyle name="SAPBEXstdData 7 6 4" xfId="14191"/>
    <cellStyle name="SAPBEXstdData 7 7" xfId="12105"/>
    <cellStyle name="SAPBEXstdData 7 8" xfId="41073"/>
    <cellStyle name="SAPBEXstdData 8" xfId="8248"/>
    <cellStyle name="SAPBEXstdData 8 2" xfId="9061"/>
    <cellStyle name="SAPBEXstdData 8 2 2" xfId="11464"/>
    <cellStyle name="SAPBEXstdData 8 2 2 2" xfId="13944"/>
    <cellStyle name="SAPBEXstdData 8 2 3" xfId="12758"/>
    <cellStyle name="SAPBEXstdData 8 3" xfId="9554"/>
    <cellStyle name="SAPBEXstdData 8 3 2" xfId="13115"/>
    <cellStyle name="SAPBEXstdData 8 4" xfId="12387"/>
    <cellStyle name="SAPBEXstdData 8 5" xfId="41074"/>
    <cellStyle name="SAPBEXstdData 9" xfId="8263"/>
    <cellStyle name="SAPBEXstdData 9 2" xfId="9076"/>
    <cellStyle name="SAPBEXstdData 9 2 2" xfId="11479"/>
    <cellStyle name="SAPBEXstdData 9 2 2 2" xfId="13951"/>
    <cellStyle name="SAPBEXstdData 9 2 3" xfId="12765"/>
    <cellStyle name="SAPBEXstdData 9 3" xfId="9569"/>
    <cellStyle name="SAPBEXstdData 9 3 2" xfId="13122"/>
    <cellStyle name="SAPBEXstdData 9 4" xfId="12394"/>
    <cellStyle name="SAPBEXstdData 9 5" xfId="41075"/>
    <cellStyle name="SAPBEXstdData_Actuals 2007" xfId="9914"/>
    <cellStyle name="SAPBEXstdDataEmph" xfId="144"/>
    <cellStyle name="SAPBEXstdDataEmph 2" xfId="9915"/>
    <cellStyle name="SAPBEXstdDataEmph 2 2" xfId="13403"/>
    <cellStyle name="SAPBEXstdDataEmph 2 3" xfId="41076"/>
    <cellStyle name="SAPBEXstdDataEmph 3" xfId="10351"/>
    <cellStyle name="SAPBEXstdDataEmph 3 2" xfId="41077"/>
    <cellStyle name="SAPBEXstdDataEmph 4" xfId="42621"/>
    <cellStyle name="SAPBEXstdDataEmph 5" xfId="42734"/>
    <cellStyle name="SAPBEXstdDataEmph 6" xfId="42939"/>
    <cellStyle name="SAPBEXstdItem" xfId="9"/>
    <cellStyle name="SAPBEXstdItem 10" xfId="7973"/>
    <cellStyle name="SAPBEXstdItem 10 10" xfId="8858"/>
    <cellStyle name="SAPBEXstdItem 10 10 2" xfId="11267"/>
    <cellStyle name="SAPBEXstdItem 10 10 2 2" xfId="13839"/>
    <cellStyle name="SAPBEXstdItem 10 10 3" xfId="12648"/>
    <cellStyle name="SAPBEXstdItem 10 11" xfId="9356"/>
    <cellStyle name="SAPBEXstdItem 10 11 2" xfId="13008"/>
    <cellStyle name="SAPBEXstdItem 10 12" xfId="12281"/>
    <cellStyle name="SAPBEXstdItem 10 2" xfId="8371"/>
    <cellStyle name="SAPBEXstdItem 10 2 2" xfId="9183"/>
    <cellStyle name="SAPBEXstdItem 10 2 2 2" xfId="11584"/>
    <cellStyle name="SAPBEXstdItem 10 2 2 2 2" xfId="14026"/>
    <cellStyle name="SAPBEXstdItem 10 2 2 3" xfId="12842"/>
    <cellStyle name="SAPBEXstdItem 10 2 3" xfId="9674"/>
    <cellStyle name="SAPBEXstdItem 10 2 3 2" xfId="13197"/>
    <cellStyle name="SAPBEXstdItem 10 2 4" xfId="12470"/>
    <cellStyle name="SAPBEXstdItem 10 3" xfId="8401"/>
    <cellStyle name="SAPBEXstdItem 10 3 2" xfId="9213"/>
    <cellStyle name="SAPBEXstdItem 10 3 2 2" xfId="11614"/>
    <cellStyle name="SAPBEXstdItem 10 3 2 2 2" xfId="14054"/>
    <cellStyle name="SAPBEXstdItem 10 3 2 3" xfId="12870"/>
    <cellStyle name="SAPBEXstdItem 10 3 3" xfId="9704"/>
    <cellStyle name="SAPBEXstdItem 10 3 3 2" xfId="13225"/>
    <cellStyle name="SAPBEXstdItem 10 3 4" xfId="12498"/>
    <cellStyle name="SAPBEXstdItem 10 4" xfId="8422"/>
    <cellStyle name="SAPBEXstdItem 10 4 2" xfId="9234"/>
    <cellStyle name="SAPBEXstdItem 10 4 2 2" xfId="11635"/>
    <cellStyle name="SAPBEXstdItem 10 4 2 2 2" xfId="14073"/>
    <cellStyle name="SAPBEXstdItem 10 4 2 3" xfId="12889"/>
    <cellStyle name="SAPBEXstdItem 10 4 3" xfId="9725"/>
    <cellStyle name="SAPBEXstdItem 10 4 3 2" xfId="13244"/>
    <cellStyle name="SAPBEXstdItem 10 4 4" xfId="12517"/>
    <cellStyle name="SAPBEXstdItem 10 5" xfId="8440"/>
    <cellStyle name="SAPBEXstdItem 10 5 2" xfId="9252"/>
    <cellStyle name="SAPBEXstdItem 10 5 2 2" xfId="11653"/>
    <cellStyle name="SAPBEXstdItem 10 5 2 2 2" xfId="14091"/>
    <cellStyle name="SAPBEXstdItem 10 5 2 3" xfId="12907"/>
    <cellStyle name="SAPBEXstdItem 10 5 3" xfId="9743"/>
    <cellStyle name="SAPBEXstdItem 10 5 3 2" xfId="13262"/>
    <cellStyle name="SAPBEXstdItem 10 5 4" xfId="12535"/>
    <cellStyle name="SAPBEXstdItem 10 6" xfId="8458"/>
    <cellStyle name="SAPBEXstdItem 10 6 2" xfId="9270"/>
    <cellStyle name="SAPBEXstdItem 10 6 2 2" xfId="11671"/>
    <cellStyle name="SAPBEXstdItem 10 6 2 2 2" xfId="14109"/>
    <cellStyle name="SAPBEXstdItem 10 6 2 3" xfId="12925"/>
    <cellStyle name="SAPBEXstdItem 10 6 3" xfId="9761"/>
    <cellStyle name="SAPBEXstdItem 10 6 3 2" xfId="13280"/>
    <cellStyle name="SAPBEXstdItem 10 6 4" xfId="12553"/>
    <cellStyle name="SAPBEXstdItem 10 7" xfId="8476"/>
    <cellStyle name="SAPBEXstdItem 10 7 2" xfId="9288"/>
    <cellStyle name="SAPBEXstdItem 10 7 2 2" xfId="11689"/>
    <cellStyle name="SAPBEXstdItem 10 7 2 2 2" xfId="14127"/>
    <cellStyle name="SAPBEXstdItem 10 7 2 3" xfId="12943"/>
    <cellStyle name="SAPBEXstdItem 10 7 3" xfId="9779"/>
    <cellStyle name="SAPBEXstdItem 10 7 3 2" xfId="13298"/>
    <cellStyle name="SAPBEXstdItem 10 7 4" xfId="12571"/>
    <cellStyle name="SAPBEXstdItem 10 8" xfId="8494"/>
    <cellStyle name="SAPBEXstdItem 10 8 2" xfId="9306"/>
    <cellStyle name="SAPBEXstdItem 10 8 2 2" xfId="11707"/>
    <cellStyle name="SAPBEXstdItem 10 8 2 2 2" xfId="14144"/>
    <cellStyle name="SAPBEXstdItem 10 8 2 3" xfId="12960"/>
    <cellStyle name="SAPBEXstdItem 10 8 3" xfId="9797"/>
    <cellStyle name="SAPBEXstdItem 10 8 3 2" xfId="13315"/>
    <cellStyle name="SAPBEXstdItem 10 8 4" xfId="12588"/>
    <cellStyle name="SAPBEXstdItem 10 9" xfId="8511"/>
    <cellStyle name="SAPBEXstdItem 10 9 2" xfId="9323"/>
    <cellStyle name="SAPBEXstdItem 10 9 2 2" xfId="11724"/>
    <cellStyle name="SAPBEXstdItem 10 9 2 2 2" xfId="14161"/>
    <cellStyle name="SAPBEXstdItem 10 9 2 3" xfId="12977"/>
    <cellStyle name="SAPBEXstdItem 10 9 3" xfId="9814"/>
    <cellStyle name="SAPBEXstdItem 10 9 3 2" xfId="13332"/>
    <cellStyle name="SAPBEXstdItem 10 9 4" xfId="12605"/>
    <cellStyle name="SAPBEXstdItem 11" xfId="7991"/>
    <cellStyle name="SAPBEXstdItem 11 10" xfId="8865"/>
    <cellStyle name="SAPBEXstdItem 11 10 2" xfId="11274"/>
    <cellStyle name="SAPBEXstdItem 11 10 2 2" xfId="13846"/>
    <cellStyle name="SAPBEXstdItem 11 10 3" xfId="12655"/>
    <cellStyle name="SAPBEXstdItem 11 11" xfId="9363"/>
    <cellStyle name="SAPBEXstdItem 11 11 2" xfId="13015"/>
    <cellStyle name="SAPBEXstdItem 11 12" xfId="12289"/>
    <cellStyle name="SAPBEXstdItem 11 2" xfId="8377"/>
    <cellStyle name="SAPBEXstdItem 11 2 2" xfId="9189"/>
    <cellStyle name="SAPBEXstdItem 11 2 2 2" xfId="11590"/>
    <cellStyle name="SAPBEXstdItem 11 2 2 2 2" xfId="14032"/>
    <cellStyle name="SAPBEXstdItem 11 2 2 3" xfId="12848"/>
    <cellStyle name="SAPBEXstdItem 11 2 3" xfId="9680"/>
    <cellStyle name="SAPBEXstdItem 11 2 3 2" xfId="13203"/>
    <cellStyle name="SAPBEXstdItem 11 2 4" xfId="12476"/>
    <cellStyle name="SAPBEXstdItem 11 3" xfId="8408"/>
    <cellStyle name="SAPBEXstdItem 11 3 2" xfId="9220"/>
    <cellStyle name="SAPBEXstdItem 11 3 2 2" xfId="11621"/>
    <cellStyle name="SAPBEXstdItem 11 3 2 2 2" xfId="14061"/>
    <cellStyle name="SAPBEXstdItem 11 3 2 3" xfId="12877"/>
    <cellStyle name="SAPBEXstdItem 11 3 3" xfId="9711"/>
    <cellStyle name="SAPBEXstdItem 11 3 3 2" xfId="13232"/>
    <cellStyle name="SAPBEXstdItem 11 3 4" xfId="12505"/>
    <cellStyle name="SAPBEXstdItem 11 4" xfId="8428"/>
    <cellStyle name="SAPBEXstdItem 11 4 2" xfId="9240"/>
    <cellStyle name="SAPBEXstdItem 11 4 2 2" xfId="11641"/>
    <cellStyle name="SAPBEXstdItem 11 4 2 2 2" xfId="14079"/>
    <cellStyle name="SAPBEXstdItem 11 4 2 3" xfId="12895"/>
    <cellStyle name="SAPBEXstdItem 11 4 3" xfId="9731"/>
    <cellStyle name="SAPBEXstdItem 11 4 3 2" xfId="13250"/>
    <cellStyle name="SAPBEXstdItem 11 4 4" xfId="12523"/>
    <cellStyle name="SAPBEXstdItem 11 5" xfId="8446"/>
    <cellStyle name="SAPBEXstdItem 11 5 2" xfId="9258"/>
    <cellStyle name="SAPBEXstdItem 11 5 2 2" xfId="11659"/>
    <cellStyle name="SAPBEXstdItem 11 5 2 2 2" xfId="14097"/>
    <cellStyle name="SAPBEXstdItem 11 5 2 3" xfId="12913"/>
    <cellStyle name="SAPBEXstdItem 11 5 3" xfId="9749"/>
    <cellStyle name="SAPBEXstdItem 11 5 3 2" xfId="13268"/>
    <cellStyle name="SAPBEXstdItem 11 5 4" xfId="12541"/>
    <cellStyle name="SAPBEXstdItem 11 6" xfId="8464"/>
    <cellStyle name="SAPBEXstdItem 11 6 2" xfId="9276"/>
    <cellStyle name="SAPBEXstdItem 11 6 2 2" xfId="11677"/>
    <cellStyle name="SAPBEXstdItem 11 6 2 2 2" xfId="14115"/>
    <cellStyle name="SAPBEXstdItem 11 6 2 3" xfId="12931"/>
    <cellStyle name="SAPBEXstdItem 11 6 3" xfId="9767"/>
    <cellStyle name="SAPBEXstdItem 11 6 3 2" xfId="13286"/>
    <cellStyle name="SAPBEXstdItem 11 6 4" xfId="12559"/>
    <cellStyle name="SAPBEXstdItem 11 7" xfId="8483"/>
    <cellStyle name="SAPBEXstdItem 11 7 2" xfId="9295"/>
    <cellStyle name="SAPBEXstdItem 11 7 2 2" xfId="11696"/>
    <cellStyle name="SAPBEXstdItem 11 7 2 2 2" xfId="14133"/>
    <cellStyle name="SAPBEXstdItem 11 7 2 3" xfId="12949"/>
    <cellStyle name="SAPBEXstdItem 11 7 3" xfId="9786"/>
    <cellStyle name="SAPBEXstdItem 11 7 3 2" xfId="13304"/>
    <cellStyle name="SAPBEXstdItem 11 7 4" xfId="12577"/>
    <cellStyle name="SAPBEXstdItem 11 8" xfId="8500"/>
    <cellStyle name="SAPBEXstdItem 11 8 2" xfId="9312"/>
    <cellStyle name="SAPBEXstdItem 11 8 2 2" xfId="11713"/>
    <cellStyle name="SAPBEXstdItem 11 8 2 2 2" xfId="14150"/>
    <cellStyle name="SAPBEXstdItem 11 8 2 3" xfId="12966"/>
    <cellStyle name="SAPBEXstdItem 11 8 3" xfId="9803"/>
    <cellStyle name="SAPBEXstdItem 11 8 3 2" xfId="13321"/>
    <cellStyle name="SAPBEXstdItem 11 8 4" xfId="12594"/>
    <cellStyle name="SAPBEXstdItem 11 9" xfId="8517"/>
    <cellStyle name="SAPBEXstdItem 11 9 2" xfId="9329"/>
    <cellStyle name="SAPBEXstdItem 11 9 2 2" xfId="11730"/>
    <cellStyle name="SAPBEXstdItem 11 9 2 2 2" xfId="14167"/>
    <cellStyle name="SAPBEXstdItem 11 9 2 3" xfId="12983"/>
    <cellStyle name="SAPBEXstdItem 11 9 3" xfId="9820"/>
    <cellStyle name="SAPBEXstdItem 11 9 3 2" xfId="13338"/>
    <cellStyle name="SAPBEXstdItem 11 9 4" xfId="12611"/>
    <cellStyle name="SAPBEXstdItem 12" xfId="7983"/>
    <cellStyle name="SAPBEXstdItem 12 10" xfId="8863"/>
    <cellStyle name="SAPBEXstdItem 12 10 2" xfId="11272"/>
    <cellStyle name="SAPBEXstdItem 12 10 2 2" xfId="13844"/>
    <cellStyle name="SAPBEXstdItem 12 10 3" xfId="12653"/>
    <cellStyle name="SAPBEXstdItem 12 11" xfId="9361"/>
    <cellStyle name="SAPBEXstdItem 12 11 2" xfId="13013"/>
    <cellStyle name="SAPBEXstdItem 12 12" xfId="12287"/>
    <cellStyle name="SAPBEXstdItem 12 2" xfId="8375"/>
    <cellStyle name="SAPBEXstdItem 12 2 2" xfId="9187"/>
    <cellStyle name="SAPBEXstdItem 12 2 2 2" xfId="11588"/>
    <cellStyle name="SAPBEXstdItem 12 2 2 2 2" xfId="14030"/>
    <cellStyle name="SAPBEXstdItem 12 2 2 3" xfId="12846"/>
    <cellStyle name="SAPBEXstdItem 12 2 3" xfId="9678"/>
    <cellStyle name="SAPBEXstdItem 12 2 3 2" xfId="13201"/>
    <cellStyle name="SAPBEXstdItem 12 2 4" xfId="12474"/>
    <cellStyle name="SAPBEXstdItem 12 3" xfId="8406"/>
    <cellStyle name="SAPBEXstdItem 12 3 2" xfId="9218"/>
    <cellStyle name="SAPBEXstdItem 12 3 2 2" xfId="11619"/>
    <cellStyle name="SAPBEXstdItem 12 3 2 2 2" xfId="14059"/>
    <cellStyle name="SAPBEXstdItem 12 3 2 3" xfId="12875"/>
    <cellStyle name="SAPBEXstdItem 12 3 3" xfId="9709"/>
    <cellStyle name="SAPBEXstdItem 12 3 3 2" xfId="13230"/>
    <cellStyle name="SAPBEXstdItem 12 3 4" xfId="12503"/>
    <cellStyle name="SAPBEXstdItem 12 4" xfId="8426"/>
    <cellStyle name="SAPBEXstdItem 12 4 2" xfId="9238"/>
    <cellStyle name="SAPBEXstdItem 12 4 2 2" xfId="11639"/>
    <cellStyle name="SAPBEXstdItem 12 4 2 2 2" xfId="14077"/>
    <cellStyle name="SAPBEXstdItem 12 4 2 3" xfId="12893"/>
    <cellStyle name="SAPBEXstdItem 12 4 3" xfId="9729"/>
    <cellStyle name="SAPBEXstdItem 12 4 3 2" xfId="13248"/>
    <cellStyle name="SAPBEXstdItem 12 4 4" xfId="12521"/>
    <cellStyle name="SAPBEXstdItem 12 5" xfId="8444"/>
    <cellStyle name="SAPBEXstdItem 12 5 2" xfId="9256"/>
    <cellStyle name="SAPBEXstdItem 12 5 2 2" xfId="11657"/>
    <cellStyle name="SAPBEXstdItem 12 5 2 2 2" xfId="14095"/>
    <cellStyle name="SAPBEXstdItem 12 5 2 3" xfId="12911"/>
    <cellStyle name="SAPBEXstdItem 12 5 3" xfId="9747"/>
    <cellStyle name="SAPBEXstdItem 12 5 3 2" xfId="13266"/>
    <cellStyle name="SAPBEXstdItem 12 5 4" xfId="12539"/>
    <cellStyle name="SAPBEXstdItem 12 6" xfId="8462"/>
    <cellStyle name="SAPBEXstdItem 12 6 2" xfId="9274"/>
    <cellStyle name="SAPBEXstdItem 12 6 2 2" xfId="11675"/>
    <cellStyle name="SAPBEXstdItem 12 6 2 2 2" xfId="14113"/>
    <cellStyle name="SAPBEXstdItem 12 6 2 3" xfId="12929"/>
    <cellStyle name="SAPBEXstdItem 12 6 3" xfId="9765"/>
    <cellStyle name="SAPBEXstdItem 12 6 3 2" xfId="13284"/>
    <cellStyle name="SAPBEXstdItem 12 6 4" xfId="12557"/>
    <cellStyle name="SAPBEXstdItem 12 7" xfId="8480"/>
    <cellStyle name="SAPBEXstdItem 12 7 2" xfId="9292"/>
    <cellStyle name="SAPBEXstdItem 12 7 2 2" xfId="11693"/>
    <cellStyle name="SAPBEXstdItem 12 7 2 2 2" xfId="14131"/>
    <cellStyle name="SAPBEXstdItem 12 7 2 3" xfId="12947"/>
    <cellStyle name="SAPBEXstdItem 12 7 3" xfId="9783"/>
    <cellStyle name="SAPBEXstdItem 12 7 3 2" xfId="13302"/>
    <cellStyle name="SAPBEXstdItem 12 7 4" xfId="12575"/>
    <cellStyle name="SAPBEXstdItem 12 8" xfId="8498"/>
    <cellStyle name="SAPBEXstdItem 12 8 2" xfId="9310"/>
    <cellStyle name="SAPBEXstdItem 12 8 2 2" xfId="11711"/>
    <cellStyle name="SAPBEXstdItem 12 8 2 2 2" xfId="14148"/>
    <cellStyle name="SAPBEXstdItem 12 8 2 3" xfId="12964"/>
    <cellStyle name="SAPBEXstdItem 12 8 3" xfId="9801"/>
    <cellStyle name="SAPBEXstdItem 12 8 3 2" xfId="13319"/>
    <cellStyle name="SAPBEXstdItem 12 8 4" xfId="12592"/>
    <cellStyle name="SAPBEXstdItem 12 9" xfId="8515"/>
    <cellStyle name="SAPBEXstdItem 12 9 2" xfId="9327"/>
    <cellStyle name="SAPBEXstdItem 12 9 2 2" xfId="11728"/>
    <cellStyle name="SAPBEXstdItem 12 9 2 2 2" xfId="14165"/>
    <cellStyle name="SAPBEXstdItem 12 9 2 3" xfId="12981"/>
    <cellStyle name="SAPBEXstdItem 12 9 3" xfId="9818"/>
    <cellStyle name="SAPBEXstdItem 12 9 3 2" xfId="13336"/>
    <cellStyle name="SAPBEXstdItem 12 9 4" xfId="12609"/>
    <cellStyle name="SAPBEXstdItem 13" xfId="7956"/>
    <cellStyle name="SAPBEXstdItem 13 10" xfId="8852"/>
    <cellStyle name="SAPBEXstdItem 13 10 2" xfId="11261"/>
    <cellStyle name="SAPBEXstdItem 13 10 2 2" xfId="13833"/>
    <cellStyle name="SAPBEXstdItem 13 10 3" xfId="12642"/>
    <cellStyle name="SAPBEXstdItem 13 11" xfId="9350"/>
    <cellStyle name="SAPBEXstdItem 13 11 2" xfId="13002"/>
    <cellStyle name="SAPBEXstdItem 13 12" xfId="12275"/>
    <cellStyle name="SAPBEXstdItem 13 2" xfId="8368"/>
    <cellStyle name="SAPBEXstdItem 13 2 2" xfId="9180"/>
    <cellStyle name="SAPBEXstdItem 13 2 2 2" xfId="11581"/>
    <cellStyle name="SAPBEXstdItem 13 2 2 2 2" xfId="14024"/>
    <cellStyle name="SAPBEXstdItem 13 2 2 3" xfId="12840"/>
    <cellStyle name="SAPBEXstdItem 13 2 3" xfId="9671"/>
    <cellStyle name="SAPBEXstdItem 13 2 3 2" xfId="13195"/>
    <cellStyle name="SAPBEXstdItem 13 2 4" xfId="12468"/>
    <cellStyle name="SAPBEXstdItem 13 3" xfId="8398"/>
    <cellStyle name="SAPBEXstdItem 13 3 2" xfId="9210"/>
    <cellStyle name="SAPBEXstdItem 13 3 2 2" xfId="11611"/>
    <cellStyle name="SAPBEXstdItem 13 3 2 2 2" xfId="14051"/>
    <cellStyle name="SAPBEXstdItem 13 3 2 3" xfId="12867"/>
    <cellStyle name="SAPBEXstdItem 13 3 3" xfId="9701"/>
    <cellStyle name="SAPBEXstdItem 13 3 3 2" xfId="13222"/>
    <cellStyle name="SAPBEXstdItem 13 3 4" xfId="12495"/>
    <cellStyle name="SAPBEXstdItem 13 4" xfId="8418"/>
    <cellStyle name="SAPBEXstdItem 13 4 2" xfId="9230"/>
    <cellStyle name="SAPBEXstdItem 13 4 2 2" xfId="11631"/>
    <cellStyle name="SAPBEXstdItem 13 4 2 2 2" xfId="14070"/>
    <cellStyle name="SAPBEXstdItem 13 4 2 3" xfId="12886"/>
    <cellStyle name="SAPBEXstdItem 13 4 3" xfId="9721"/>
    <cellStyle name="SAPBEXstdItem 13 4 3 2" xfId="13241"/>
    <cellStyle name="SAPBEXstdItem 13 4 4" xfId="12514"/>
    <cellStyle name="SAPBEXstdItem 13 5" xfId="8437"/>
    <cellStyle name="SAPBEXstdItem 13 5 2" xfId="9249"/>
    <cellStyle name="SAPBEXstdItem 13 5 2 2" xfId="11650"/>
    <cellStyle name="SAPBEXstdItem 13 5 2 2 2" xfId="14088"/>
    <cellStyle name="SAPBEXstdItem 13 5 2 3" xfId="12904"/>
    <cellStyle name="SAPBEXstdItem 13 5 3" xfId="9740"/>
    <cellStyle name="SAPBEXstdItem 13 5 3 2" xfId="13259"/>
    <cellStyle name="SAPBEXstdItem 13 5 4" xfId="12532"/>
    <cellStyle name="SAPBEXstdItem 13 6" xfId="8455"/>
    <cellStyle name="SAPBEXstdItem 13 6 2" xfId="9267"/>
    <cellStyle name="SAPBEXstdItem 13 6 2 2" xfId="11668"/>
    <cellStyle name="SAPBEXstdItem 13 6 2 2 2" xfId="14106"/>
    <cellStyle name="SAPBEXstdItem 13 6 2 3" xfId="12922"/>
    <cellStyle name="SAPBEXstdItem 13 6 3" xfId="9758"/>
    <cellStyle name="SAPBEXstdItem 13 6 3 2" xfId="13277"/>
    <cellStyle name="SAPBEXstdItem 13 6 4" xfId="12550"/>
    <cellStyle name="SAPBEXstdItem 13 7" xfId="8473"/>
    <cellStyle name="SAPBEXstdItem 13 7 2" xfId="9285"/>
    <cellStyle name="SAPBEXstdItem 13 7 2 2" xfId="11686"/>
    <cellStyle name="SAPBEXstdItem 13 7 2 2 2" xfId="14124"/>
    <cellStyle name="SAPBEXstdItem 13 7 2 3" xfId="12940"/>
    <cellStyle name="SAPBEXstdItem 13 7 3" xfId="9776"/>
    <cellStyle name="SAPBEXstdItem 13 7 3 2" xfId="13295"/>
    <cellStyle name="SAPBEXstdItem 13 7 4" xfId="12568"/>
    <cellStyle name="SAPBEXstdItem 13 8" xfId="8492"/>
    <cellStyle name="SAPBEXstdItem 13 8 2" xfId="9304"/>
    <cellStyle name="SAPBEXstdItem 13 8 2 2" xfId="11705"/>
    <cellStyle name="SAPBEXstdItem 13 8 2 2 2" xfId="14142"/>
    <cellStyle name="SAPBEXstdItem 13 8 2 3" xfId="12958"/>
    <cellStyle name="SAPBEXstdItem 13 8 3" xfId="9795"/>
    <cellStyle name="SAPBEXstdItem 13 8 3 2" xfId="13313"/>
    <cellStyle name="SAPBEXstdItem 13 8 4" xfId="12586"/>
    <cellStyle name="SAPBEXstdItem 13 9" xfId="8509"/>
    <cellStyle name="SAPBEXstdItem 13 9 2" xfId="9321"/>
    <cellStyle name="SAPBEXstdItem 13 9 2 2" xfId="11722"/>
    <cellStyle name="SAPBEXstdItem 13 9 2 2 2" xfId="14159"/>
    <cellStyle name="SAPBEXstdItem 13 9 2 3" xfId="12975"/>
    <cellStyle name="SAPBEXstdItem 13 9 3" xfId="9812"/>
    <cellStyle name="SAPBEXstdItem 13 9 3 2" xfId="13330"/>
    <cellStyle name="SAPBEXstdItem 13 9 4" xfId="12603"/>
    <cellStyle name="SAPBEXstdItem 14" xfId="7981"/>
    <cellStyle name="SAPBEXstdItem 14 10" xfId="8861"/>
    <cellStyle name="SAPBEXstdItem 14 10 2" xfId="11270"/>
    <cellStyle name="SAPBEXstdItem 14 10 2 2" xfId="13842"/>
    <cellStyle name="SAPBEXstdItem 14 10 3" xfId="12651"/>
    <cellStyle name="SAPBEXstdItem 14 11" xfId="9359"/>
    <cellStyle name="SAPBEXstdItem 14 11 2" xfId="13011"/>
    <cellStyle name="SAPBEXstdItem 14 12" xfId="12285"/>
    <cellStyle name="SAPBEXstdItem 14 2" xfId="8374"/>
    <cellStyle name="SAPBEXstdItem 14 2 2" xfId="9186"/>
    <cellStyle name="SAPBEXstdItem 14 2 2 2" xfId="11587"/>
    <cellStyle name="SAPBEXstdItem 14 2 2 2 2" xfId="14029"/>
    <cellStyle name="SAPBEXstdItem 14 2 2 3" xfId="12845"/>
    <cellStyle name="SAPBEXstdItem 14 2 3" xfId="9677"/>
    <cellStyle name="SAPBEXstdItem 14 2 3 2" xfId="13200"/>
    <cellStyle name="SAPBEXstdItem 14 2 4" xfId="12473"/>
    <cellStyle name="SAPBEXstdItem 14 3" xfId="8405"/>
    <cellStyle name="SAPBEXstdItem 14 3 2" xfId="9217"/>
    <cellStyle name="SAPBEXstdItem 14 3 2 2" xfId="11618"/>
    <cellStyle name="SAPBEXstdItem 14 3 2 2 2" xfId="14058"/>
    <cellStyle name="SAPBEXstdItem 14 3 2 3" xfId="12874"/>
    <cellStyle name="SAPBEXstdItem 14 3 3" xfId="9708"/>
    <cellStyle name="SAPBEXstdItem 14 3 3 2" xfId="13229"/>
    <cellStyle name="SAPBEXstdItem 14 3 4" xfId="12502"/>
    <cellStyle name="SAPBEXstdItem 14 4" xfId="8425"/>
    <cellStyle name="SAPBEXstdItem 14 4 2" xfId="9237"/>
    <cellStyle name="SAPBEXstdItem 14 4 2 2" xfId="11638"/>
    <cellStyle name="SAPBEXstdItem 14 4 2 2 2" xfId="14076"/>
    <cellStyle name="SAPBEXstdItem 14 4 2 3" xfId="12892"/>
    <cellStyle name="SAPBEXstdItem 14 4 3" xfId="9728"/>
    <cellStyle name="SAPBEXstdItem 14 4 3 2" xfId="13247"/>
    <cellStyle name="SAPBEXstdItem 14 4 4" xfId="12520"/>
    <cellStyle name="SAPBEXstdItem 14 5" xfId="8443"/>
    <cellStyle name="SAPBEXstdItem 14 5 2" xfId="9255"/>
    <cellStyle name="SAPBEXstdItem 14 5 2 2" xfId="11656"/>
    <cellStyle name="SAPBEXstdItem 14 5 2 2 2" xfId="14094"/>
    <cellStyle name="SAPBEXstdItem 14 5 2 3" xfId="12910"/>
    <cellStyle name="SAPBEXstdItem 14 5 3" xfId="9746"/>
    <cellStyle name="SAPBEXstdItem 14 5 3 2" xfId="13265"/>
    <cellStyle name="SAPBEXstdItem 14 5 4" xfId="12538"/>
    <cellStyle name="SAPBEXstdItem 14 6" xfId="8461"/>
    <cellStyle name="SAPBEXstdItem 14 6 2" xfId="9273"/>
    <cellStyle name="SAPBEXstdItem 14 6 2 2" xfId="11674"/>
    <cellStyle name="SAPBEXstdItem 14 6 2 2 2" xfId="14112"/>
    <cellStyle name="SAPBEXstdItem 14 6 2 3" xfId="12928"/>
    <cellStyle name="SAPBEXstdItem 14 6 3" xfId="9764"/>
    <cellStyle name="SAPBEXstdItem 14 6 3 2" xfId="13283"/>
    <cellStyle name="SAPBEXstdItem 14 6 4" xfId="12556"/>
    <cellStyle name="SAPBEXstdItem 14 7" xfId="8479"/>
    <cellStyle name="SAPBEXstdItem 14 7 2" xfId="9291"/>
    <cellStyle name="SAPBEXstdItem 14 7 2 2" xfId="11692"/>
    <cellStyle name="SAPBEXstdItem 14 7 2 2 2" xfId="14130"/>
    <cellStyle name="SAPBEXstdItem 14 7 2 3" xfId="12946"/>
    <cellStyle name="SAPBEXstdItem 14 7 3" xfId="9782"/>
    <cellStyle name="SAPBEXstdItem 14 7 3 2" xfId="13301"/>
    <cellStyle name="SAPBEXstdItem 14 7 4" xfId="12574"/>
    <cellStyle name="SAPBEXstdItem 14 8" xfId="8497"/>
    <cellStyle name="SAPBEXstdItem 14 8 2" xfId="9309"/>
    <cellStyle name="SAPBEXstdItem 14 8 2 2" xfId="11710"/>
    <cellStyle name="SAPBEXstdItem 14 8 2 2 2" xfId="14147"/>
    <cellStyle name="SAPBEXstdItem 14 8 2 3" xfId="12963"/>
    <cellStyle name="SAPBEXstdItem 14 8 3" xfId="9800"/>
    <cellStyle name="SAPBEXstdItem 14 8 3 2" xfId="13318"/>
    <cellStyle name="SAPBEXstdItem 14 8 4" xfId="12591"/>
    <cellStyle name="SAPBEXstdItem 14 9" xfId="8514"/>
    <cellStyle name="SAPBEXstdItem 14 9 2" xfId="9326"/>
    <cellStyle name="SAPBEXstdItem 14 9 2 2" xfId="11727"/>
    <cellStyle name="SAPBEXstdItem 14 9 2 2 2" xfId="14164"/>
    <cellStyle name="SAPBEXstdItem 14 9 2 3" xfId="12980"/>
    <cellStyle name="SAPBEXstdItem 14 9 3" xfId="9817"/>
    <cellStyle name="SAPBEXstdItem 14 9 3 2" xfId="13335"/>
    <cellStyle name="SAPBEXstdItem 14 9 4" xfId="12608"/>
    <cellStyle name="SAPBEXstdItem 15" xfId="7971"/>
    <cellStyle name="SAPBEXstdItem 15 2" xfId="8857"/>
    <cellStyle name="SAPBEXstdItem 15 2 2" xfId="11266"/>
    <cellStyle name="SAPBEXstdItem 15 2 2 2" xfId="13838"/>
    <cellStyle name="SAPBEXstdItem 15 2 3" xfId="12647"/>
    <cellStyle name="SAPBEXstdItem 15 3" xfId="9355"/>
    <cellStyle name="SAPBEXstdItem 15 3 2" xfId="13007"/>
    <cellStyle name="SAPBEXstdItem 15 4" xfId="12280"/>
    <cellStyle name="SAPBEXstdItem 16" xfId="7959"/>
    <cellStyle name="SAPBEXstdItem 16 2" xfId="8854"/>
    <cellStyle name="SAPBEXstdItem 16 2 2" xfId="11263"/>
    <cellStyle name="SAPBEXstdItem 16 2 2 2" xfId="13835"/>
    <cellStyle name="SAPBEXstdItem 16 2 3" xfId="12644"/>
    <cellStyle name="SAPBEXstdItem 16 3" xfId="9352"/>
    <cellStyle name="SAPBEXstdItem 16 3 2" xfId="13004"/>
    <cellStyle name="SAPBEXstdItem 16 4" xfId="12277"/>
    <cellStyle name="SAPBEXstdItem 17" xfId="7955"/>
    <cellStyle name="SAPBEXstdItem 17 2" xfId="8851"/>
    <cellStyle name="SAPBEXstdItem 17 2 2" xfId="11260"/>
    <cellStyle name="SAPBEXstdItem 17 2 2 2" xfId="13832"/>
    <cellStyle name="SAPBEXstdItem 17 2 3" xfId="12641"/>
    <cellStyle name="SAPBEXstdItem 17 3" xfId="9349"/>
    <cellStyle name="SAPBEXstdItem 17 3 2" xfId="13001"/>
    <cellStyle name="SAPBEXstdItem 17 4" xfId="12274"/>
    <cellStyle name="SAPBEXstdItem 18" xfId="7994"/>
    <cellStyle name="SAPBEXstdItem 18 2" xfId="8866"/>
    <cellStyle name="SAPBEXstdItem 18 2 2" xfId="11275"/>
    <cellStyle name="SAPBEXstdItem 18 2 2 2" xfId="13847"/>
    <cellStyle name="SAPBEXstdItem 18 2 3" xfId="12656"/>
    <cellStyle name="SAPBEXstdItem 18 3" xfId="9364"/>
    <cellStyle name="SAPBEXstdItem 18 3 2" xfId="13016"/>
    <cellStyle name="SAPBEXstdItem 18 4" xfId="12290"/>
    <cellStyle name="SAPBEXstdItem 19" xfId="8294"/>
    <cellStyle name="SAPBEXstdItem 19 2" xfId="9106"/>
    <cellStyle name="SAPBEXstdItem 19 2 2" xfId="11507"/>
    <cellStyle name="SAPBEXstdItem 19 2 2 2" xfId="13967"/>
    <cellStyle name="SAPBEXstdItem 19 2 3" xfId="12783"/>
    <cellStyle name="SAPBEXstdItem 19 3" xfId="9597"/>
    <cellStyle name="SAPBEXstdItem 19 3 2" xfId="13138"/>
    <cellStyle name="SAPBEXstdItem 19 4" xfId="12411"/>
    <cellStyle name="SAPBEXstdItem 2" xfId="27"/>
    <cellStyle name="SAPBEXstdItem 2 10" xfId="7987"/>
    <cellStyle name="SAPBEXstdItem 2 10 10" xfId="8864"/>
    <cellStyle name="SAPBEXstdItem 2 10 10 2" xfId="11273"/>
    <cellStyle name="SAPBEXstdItem 2 10 10 2 2" xfId="13845"/>
    <cellStyle name="SAPBEXstdItem 2 10 10 3" xfId="12654"/>
    <cellStyle name="SAPBEXstdItem 2 10 11" xfId="9362"/>
    <cellStyle name="SAPBEXstdItem 2 10 11 2" xfId="13014"/>
    <cellStyle name="SAPBEXstdItem 2 10 12" xfId="12288"/>
    <cellStyle name="SAPBEXstdItem 2 10 2" xfId="8376"/>
    <cellStyle name="SAPBEXstdItem 2 10 2 2" xfId="9188"/>
    <cellStyle name="SAPBEXstdItem 2 10 2 2 2" xfId="11589"/>
    <cellStyle name="SAPBEXstdItem 2 10 2 2 2 2" xfId="14031"/>
    <cellStyle name="SAPBEXstdItem 2 10 2 2 3" xfId="12847"/>
    <cellStyle name="SAPBEXstdItem 2 10 2 3" xfId="9679"/>
    <cellStyle name="SAPBEXstdItem 2 10 2 3 2" xfId="13202"/>
    <cellStyle name="SAPBEXstdItem 2 10 2 4" xfId="12475"/>
    <cellStyle name="SAPBEXstdItem 2 10 3" xfId="8407"/>
    <cellStyle name="SAPBEXstdItem 2 10 3 2" xfId="9219"/>
    <cellStyle name="SAPBEXstdItem 2 10 3 2 2" xfId="11620"/>
    <cellStyle name="SAPBEXstdItem 2 10 3 2 2 2" xfId="14060"/>
    <cellStyle name="SAPBEXstdItem 2 10 3 2 3" xfId="12876"/>
    <cellStyle name="SAPBEXstdItem 2 10 3 3" xfId="9710"/>
    <cellStyle name="SAPBEXstdItem 2 10 3 3 2" xfId="13231"/>
    <cellStyle name="SAPBEXstdItem 2 10 3 4" xfId="12504"/>
    <cellStyle name="SAPBEXstdItem 2 10 4" xfId="8427"/>
    <cellStyle name="SAPBEXstdItem 2 10 4 2" xfId="9239"/>
    <cellStyle name="SAPBEXstdItem 2 10 4 2 2" xfId="11640"/>
    <cellStyle name="SAPBEXstdItem 2 10 4 2 2 2" xfId="14078"/>
    <cellStyle name="SAPBEXstdItem 2 10 4 2 3" xfId="12894"/>
    <cellStyle name="SAPBEXstdItem 2 10 4 3" xfId="9730"/>
    <cellStyle name="SAPBEXstdItem 2 10 4 3 2" xfId="13249"/>
    <cellStyle name="SAPBEXstdItem 2 10 4 4" xfId="12522"/>
    <cellStyle name="SAPBEXstdItem 2 10 5" xfId="8445"/>
    <cellStyle name="SAPBEXstdItem 2 10 5 2" xfId="9257"/>
    <cellStyle name="SAPBEXstdItem 2 10 5 2 2" xfId="11658"/>
    <cellStyle name="SAPBEXstdItem 2 10 5 2 2 2" xfId="14096"/>
    <cellStyle name="SAPBEXstdItem 2 10 5 2 3" xfId="12912"/>
    <cellStyle name="SAPBEXstdItem 2 10 5 3" xfId="9748"/>
    <cellStyle name="SAPBEXstdItem 2 10 5 3 2" xfId="13267"/>
    <cellStyle name="SAPBEXstdItem 2 10 5 4" xfId="12540"/>
    <cellStyle name="SAPBEXstdItem 2 10 6" xfId="8463"/>
    <cellStyle name="SAPBEXstdItem 2 10 6 2" xfId="9275"/>
    <cellStyle name="SAPBEXstdItem 2 10 6 2 2" xfId="11676"/>
    <cellStyle name="SAPBEXstdItem 2 10 6 2 2 2" xfId="14114"/>
    <cellStyle name="SAPBEXstdItem 2 10 6 2 3" xfId="12930"/>
    <cellStyle name="SAPBEXstdItem 2 10 6 3" xfId="9766"/>
    <cellStyle name="SAPBEXstdItem 2 10 6 3 2" xfId="13285"/>
    <cellStyle name="SAPBEXstdItem 2 10 6 4" xfId="12558"/>
    <cellStyle name="SAPBEXstdItem 2 10 7" xfId="8481"/>
    <cellStyle name="SAPBEXstdItem 2 10 7 2" xfId="9293"/>
    <cellStyle name="SAPBEXstdItem 2 10 7 2 2" xfId="11694"/>
    <cellStyle name="SAPBEXstdItem 2 10 7 2 2 2" xfId="14132"/>
    <cellStyle name="SAPBEXstdItem 2 10 7 2 3" xfId="12948"/>
    <cellStyle name="SAPBEXstdItem 2 10 7 3" xfId="9784"/>
    <cellStyle name="SAPBEXstdItem 2 10 7 3 2" xfId="13303"/>
    <cellStyle name="SAPBEXstdItem 2 10 7 4" xfId="12576"/>
    <cellStyle name="SAPBEXstdItem 2 10 8" xfId="8499"/>
    <cellStyle name="SAPBEXstdItem 2 10 8 2" xfId="9311"/>
    <cellStyle name="SAPBEXstdItem 2 10 8 2 2" xfId="11712"/>
    <cellStyle name="SAPBEXstdItem 2 10 8 2 2 2" xfId="14149"/>
    <cellStyle name="SAPBEXstdItem 2 10 8 2 3" xfId="12965"/>
    <cellStyle name="SAPBEXstdItem 2 10 8 3" xfId="9802"/>
    <cellStyle name="SAPBEXstdItem 2 10 8 3 2" xfId="13320"/>
    <cellStyle name="SAPBEXstdItem 2 10 8 4" xfId="12593"/>
    <cellStyle name="SAPBEXstdItem 2 10 9" xfId="8516"/>
    <cellStyle name="SAPBEXstdItem 2 10 9 2" xfId="9328"/>
    <cellStyle name="SAPBEXstdItem 2 10 9 2 2" xfId="11729"/>
    <cellStyle name="SAPBEXstdItem 2 10 9 2 2 2" xfId="14166"/>
    <cellStyle name="SAPBEXstdItem 2 10 9 2 3" xfId="12982"/>
    <cellStyle name="SAPBEXstdItem 2 10 9 3" xfId="9819"/>
    <cellStyle name="SAPBEXstdItem 2 10 9 3 2" xfId="13337"/>
    <cellStyle name="SAPBEXstdItem 2 10 9 4" xfId="12610"/>
    <cellStyle name="SAPBEXstdItem 2 11" xfId="7967"/>
    <cellStyle name="SAPBEXstdItem 2 11 10" xfId="8856"/>
    <cellStyle name="SAPBEXstdItem 2 11 10 2" xfId="11265"/>
    <cellStyle name="SAPBEXstdItem 2 11 10 2 2" xfId="13837"/>
    <cellStyle name="SAPBEXstdItem 2 11 10 3" xfId="12646"/>
    <cellStyle name="SAPBEXstdItem 2 11 11" xfId="9354"/>
    <cellStyle name="SAPBEXstdItem 2 11 11 2" xfId="13006"/>
    <cellStyle name="SAPBEXstdItem 2 11 12" xfId="12279"/>
    <cellStyle name="SAPBEXstdItem 2 11 2" xfId="8369"/>
    <cellStyle name="SAPBEXstdItem 2 11 2 2" xfId="9181"/>
    <cellStyle name="SAPBEXstdItem 2 11 2 2 2" xfId="11582"/>
    <cellStyle name="SAPBEXstdItem 2 11 2 2 2 2" xfId="14025"/>
    <cellStyle name="SAPBEXstdItem 2 11 2 2 3" xfId="12841"/>
    <cellStyle name="SAPBEXstdItem 2 11 2 3" xfId="9672"/>
    <cellStyle name="SAPBEXstdItem 2 11 2 3 2" xfId="13196"/>
    <cellStyle name="SAPBEXstdItem 2 11 2 4" xfId="12469"/>
    <cellStyle name="SAPBEXstdItem 2 11 3" xfId="8400"/>
    <cellStyle name="SAPBEXstdItem 2 11 3 2" xfId="9212"/>
    <cellStyle name="SAPBEXstdItem 2 11 3 2 2" xfId="11613"/>
    <cellStyle name="SAPBEXstdItem 2 11 3 2 2 2" xfId="14053"/>
    <cellStyle name="SAPBEXstdItem 2 11 3 2 3" xfId="12869"/>
    <cellStyle name="SAPBEXstdItem 2 11 3 3" xfId="9703"/>
    <cellStyle name="SAPBEXstdItem 2 11 3 3 2" xfId="13224"/>
    <cellStyle name="SAPBEXstdItem 2 11 3 4" xfId="12497"/>
    <cellStyle name="SAPBEXstdItem 2 11 4" xfId="8420"/>
    <cellStyle name="SAPBEXstdItem 2 11 4 2" xfId="9232"/>
    <cellStyle name="SAPBEXstdItem 2 11 4 2 2" xfId="11633"/>
    <cellStyle name="SAPBEXstdItem 2 11 4 2 2 2" xfId="14072"/>
    <cellStyle name="SAPBEXstdItem 2 11 4 2 3" xfId="12888"/>
    <cellStyle name="SAPBEXstdItem 2 11 4 3" xfId="9723"/>
    <cellStyle name="SAPBEXstdItem 2 11 4 3 2" xfId="13243"/>
    <cellStyle name="SAPBEXstdItem 2 11 4 4" xfId="12516"/>
    <cellStyle name="SAPBEXstdItem 2 11 5" xfId="8439"/>
    <cellStyle name="SAPBEXstdItem 2 11 5 2" xfId="9251"/>
    <cellStyle name="SAPBEXstdItem 2 11 5 2 2" xfId="11652"/>
    <cellStyle name="SAPBEXstdItem 2 11 5 2 2 2" xfId="14090"/>
    <cellStyle name="SAPBEXstdItem 2 11 5 2 3" xfId="12906"/>
    <cellStyle name="SAPBEXstdItem 2 11 5 3" xfId="9742"/>
    <cellStyle name="SAPBEXstdItem 2 11 5 3 2" xfId="13261"/>
    <cellStyle name="SAPBEXstdItem 2 11 5 4" xfId="12534"/>
    <cellStyle name="SAPBEXstdItem 2 11 6" xfId="8457"/>
    <cellStyle name="SAPBEXstdItem 2 11 6 2" xfId="9269"/>
    <cellStyle name="SAPBEXstdItem 2 11 6 2 2" xfId="11670"/>
    <cellStyle name="SAPBEXstdItem 2 11 6 2 2 2" xfId="14108"/>
    <cellStyle name="SAPBEXstdItem 2 11 6 2 3" xfId="12924"/>
    <cellStyle name="SAPBEXstdItem 2 11 6 3" xfId="9760"/>
    <cellStyle name="SAPBEXstdItem 2 11 6 3 2" xfId="13279"/>
    <cellStyle name="SAPBEXstdItem 2 11 6 4" xfId="12552"/>
    <cellStyle name="SAPBEXstdItem 2 11 7" xfId="8474"/>
    <cellStyle name="SAPBEXstdItem 2 11 7 2" xfId="9286"/>
    <cellStyle name="SAPBEXstdItem 2 11 7 2 2" xfId="11687"/>
    <cellStyle name="SAPBEXstdItem 2 11 7 2 2 2" xfId="14125"/>
    <cellStyle name="SAPBEXstdItem 2 11 7 2 3" xfId="12941"/>
    <cellStyle name="SAPBEXstdItem 2 11 7 3" xfId="9777"/>
    <cellStyle name="SAPBEXstdItem 2 11 7 3 2" xfId="13296"/>
    <cellStyle name="SAPBEXstdItem 2 11 7 4" xfId="12569"/>
    <cellStyle name="SAPBEXstdItem 2 11 8" xfId="8493"/>
    <cellStyle name="SAPBEXstdItem 2 11 8 2" xfId="9305"/>
    <cellStyle name="SAPBEXstdItem 2 11 8 2 2" xfId="11706"/>
    <cellStyle name="SAPBEXstdItem 2 11 8 2 2 2" xfId="14143"/>
    <cellStyle name="SAPBEXstdItem 2 11 8 2 3" xfId="12959"/>
    <cellStyle name="SAPBEXstdItem 2 11 8 3" xfId="9796"/>
    <cellStyle name="SAPBEXstdItem 2 11 8 3 2" xfId="13314"/>
    <cellStyle name="SAPBEXstdItem 2 11 8 4" xfId="12587"/>
    <cellStyle name="SAPBEXstdItem 2 11 9" xfId="8510"/>
    <cellStyle name="SAPBEXstdItem 2 11 9 2" xfId="9322"/>
    <cellStyle name="SAPBEXstdItem 2 11 9 2 2" xfId="11723"/>
    <cellStyle name="SAPBEXstdItem 2 11 9 2 2 2" xfId="14160"/>
    <cellStyle name="SAPBEXstdItem 2 11 9 2 3" xfId="12976"/>
    <cellStyle name="SAPBEXstdItem 2 11 9 3" xfId="9813"/>
    <cellStyle name="SAPBEXstdItem 2 11 9 3 2" xfId="13331"/>
    <cellStyle name="SAPBEXstdItem 2 11 9 4" xfId="12604"/>
    <cellStyle name="SAPBEXstdItem 2 12" xfId="7946"/>
    <cellStyle name="SAPBEXstdItem 2 12 10" xfId="8850"/>
    <cellStyle name="SAPBEXstdItem 2 12 10 2" xfId="11259"/>
    <cellStyle name="SAPBEXstdItem 2 12 10 2 2" xfId="13831"/>
    <cellStyle name="SAPBEXstdItem 2 12 10 3" xfId="12640"/>
    <cellStyle name="SAPBEXstdItem 2 12 11" xfId="9348"/>
    <cellStyle name="SAPBEXstdItem 2 12 11 2" xfId="13000"/>
    <cellStyle name="SAPBEXstdItem 2 12 12" xfId="12273"/>
    <cellStyle name="SAPBEXstdItem 2 12 2" xfId="8367"/>
    <cellStyle name="SAPBEXstdItem 2 12 2 2" xfId="9179"/>
    <cellStyle name="SAPBEXstdItem 2 12 2 2 2" xfId="11580"/>
    <cellStyle name="SAPBEXstdItem 2 12 2 2 2 2" xfId="14023"/>
    <cellStyle name="SAPBEXstdItem 2 12 2 2 3" xfId="12839"/>
    <cellStyle name="SAPBEXstdItem 2 12 2 3" xfId="9670"/>
    <cellStyle name="SAPBEXstdItem 2 12 2 3 2" xfId="13194"/>
    <cellStyle name="SAPBEXstdItem 2 12 2 4" xfId="12467"/>
    <cellStyle name="SAPBEXstdItem 2 12 3" xfId="8397"/>
    <cellStyle name="SAPBEXstdItem 2 12 3 2" xfId="9209"/>
    <cellStyle name="SAPBEXstdItem 2 12 3 2 2" xfId="11610"/>
    <cellStyle name="SAPBEXstdItem 2 12 3 2 2 2" xfId="14050"/>
    <cellStyle name="SAPBEXstdItem 2 12 3 2 3" xfId="12866"/>
    <cellStyle name="SAPBEXstdItem 2 12 3 3" xfId="9700"/>
    <cellStyle name="SAPBEXstdItem 2 12 3 3 2" xfId="13221"/>
    <cellStyle name="SAPBEXstdItem 2 12 3 4" xfId="12494"/>
    <cellStyle name="SAPBEXstdItem 2 12 4" xfId="8416"/>
    <cellStyle name="SAPBEXstdItem 2 12 4 2" xfId="9228"/>
    <cellStyle name="SAPBEXstdItem 2 12 4 2 2" xfId="11629"/>
    <cellStyle name="SAPBEXstdItem 2 12 4 2 2 2" xfId="14069"/>
    <cellStyle name="SAPBEXstdItem 2 12 4 2 3" xfId="12885"/>
    <cellStyle name="SAPBEXstdItem 2 12 4 3" xfId="9719"/>
    <cellStyle name="SAPBEXstdItem 2 12 4 3 2" xfId="13240"/>
    <cellStyle name="SAPBEXstdItem 2 12 4 4" xfId="12513"/>
    <cellStyle name="SAPBEXstdItem 2 12 5" xfId="8436"/>
    <cellStyle name="SAPBEXstdItem 2 12 5 2" xfId="9248"/>
    <cellStyle name="SAPBEXstdItem 2 12 5 2 2" xfId="11649"/>
    <cellStyle name="SAPBEXstdItem 2 12 5 2 2 2" xfId="14087"/>
    <cellStyle name="SAPBEXstdItem 2 12 5 2 3" xfId="12903"/>
    <cellStyle name="SAPBEXstdItem 2 12 5 3" xfId="9739"/>
    <cellStyle name="SAPBEXstdItem 2 12 5 3 2" xfId="13258"/>
    <cellStyle name="SAPBEXstdItem 2 12 5 4" xfId="12531"/>
    <cellStyle name="SAPBEXstdItem 2 12 6" xfId="8454"/>
    <cellStyle name="SAPBEXstdItem 2 12 6 2" xfId="9266"/>
    <cellStyle name="SAPBEXstdItem 2 12 6 2 2" xfId="11667"/>
    <cellStyle name="SAPBEXstdItem 2 12 6 2 2 2" xfId="14105"/>
    <cellStyle name="SAPBEXstdItem 2 12 6 2 3" xfId="12921"/>
    <cellStyle name="SAPBEXstdItem 2 12 6 3" xfId="9757"/>
    <cellStyle name="SAPBEXstdItem 2 12 6 3 2" xfId="13276"/>
    <cellStyle name="SAPBEXstdItem 2 12 6 4" xfId="12549"/>
    <cellStyle name="SAPBEXstdItem 2 12 7" xfId="8472"/>
    <cellStyle name="SAPBEXstdItem 2 12 7 2" xfId="9284"/>
    <cellStyle name="SAPBEXstdItem 2 12 7 2 2" xfId="11685"/>
    <cellStyle name="SAPBEXstdItem 2 12 7 2 2 2" xfId="14123"/>
    <cellStyle name="SAPBEXstdItem 2 12 7 2 3" xfId="12939"/>
    <cellStyle name="SAPBEXstdItem 2 12 7 3" xfId="9775"/>
    <cellStyle name="SAPBEXstdItem 2 12 7 3 2" xfId="13294"/>
    <cellStyle name="SAPBEXstdItem 2 12 7 4" xfId="12567"/>
    <cellStyle name="SAPBEXstdItem 2 12 8" xfId="8491"/>
    <cellStyle name="SAPBEXstdItem 2 12 8 2" xfId="9303"/>
    <cellStyle name="SAPBEXstdItem 2 12 8 2 2" xfId="11704"/>
    <cellStyle name="SAPBEXstdItem 2 12 8 2 2 2" xfId="14141"/>
    <cellStyle name="SAPBEXstdItem 2 12 8 2 3" xfId="12957"/>
    <cellStyle name="SAPBEXstdItem 2 12 8 3" xfId="9794"/>
    <cellStyle name="SAPBEXstdItem 2 12 8 3 2" xfId="13312"/>
    <cellStyle name="SAPBEXstdItem 2 12 8 4" xfId="12585"/>
    <cellStyle name="SAPBEXstdItem 2 12 9" xfId="8508"/>
    <cellStyle name="SAPBEXstdItem 2 12 9 2" xfId="9320"/>
    <cellStyle name="SAPBEXstdItem 2 12 9 2 2" xfId="11721"/>
    <cellStyle name="SAPBEXstdItem 2 12 9 2 2 2" xfId="14158"/>
    <cellStyle name="SAPBEXstdItem 2 12 9 2 3" xfId="12974"/>
    <cellStyle name="SAPBEXstdItem 2 12 9 3" xfId="9811"/>
    <cellStyle name="SAPBEXstdItem 2 12 9 3 2" xfId="13329"/>
    <cellStyle name="SAPBEXstdItem 2 12 9 4" xfId="12602"/>
    <cellStyle name="SAPBEXstdItem 2 13" xfId="7965"/>
    <cellStyle name="SAPBEXstdItem 2 13 2" xfId="8855"/>
    <cellStyle name="SAPBEXstdItem 2 13 2 2" xfId="11264"/>
    <cellStyle name="SAPBEXstdItem 2 13 2 2 2" xfId="13836"/>
    <cellStyle name="SAPBEXstdItem 2 13 2 3" xfId="12645"/>
    <cellStyle name="SAPBEXstdItem 2 13 3" xfId="9353"/>
    <cellStyle name="SAPBEXstdItem 2 13 3 2" xfId="13005"/>
    <cellStyle name="SAPBEXstdItem 2 13 4" xfId="12278"/>
    <cellStyle name="SAPBEXstdItem 2 14" xfId="7957"/>
    <cellStyle name="SAPBEXstdItem 2 14 2" xfId="8853"/>
    <cellStyle name="SAPBEXstdItem 2 14 2 2" xfId="11262"/>
    <cellStyle name="SAPBEXstdItem 2 14 2 2 2" xfId="13834"/>
    <cellStyle name="SAPBEXstdItem 2 14 2 3" xfId="12643"/>
    <cellStyle name="SAPBEXstdItem 2 14 3" xfId="9351"/>
    <cellStyle name="SAPBEXstdItem 2 14 3 2" xfId="13003"/>
    <cellStyle name="SAPBEXstdItem 2 14 4" xfId="12276"/>
    <cellStyle name="SAPBEXstdItem 2 15" xfId="7982"/>
    <cellStyle name="SAPBEXstdItem 2 15 2" xfId="8862"/>
    <cellStyle name="SAPBEXstdItem 2 15 2 2" xfId="11271"/>
    <cellStyle name="SAPBEXstdItem 2 15 2 2 2" xfId="13843"/>
    <cellStyle name="SAPBEXstdItem 2 15 2 3" xfId="12652"/>
    <cellStyle name="SAPBEXstdItem 2 15 3" xfId="9360"/>
    <cellStyle name="SAPBEXstdItem 2 15 3 2" xfId="13012"/>
    <cellStyle name="SAPBEXstdItem 2 15 4" xfId="12286"/>
    <cellStyle name="SAPBEXstdItem 2 16" xfId="8006"/>
    <cellStyle name="SAPBEXstdItem 2 16 2" xfId="8878"/>
    <cellStyle name="SAPBEXstdItem 2 16 2 2" xfId="11287"/>
    <cellStyle name="SAPBEXstdItem 2 16 2 2 2" xfId="13859"/>
    <cellStyle name="SAPBEXstdItem 2 16 2 3" xfId="12668"/>
    <cellStyle name="SAPBEXstdItem 2 16 3" xfId="9376"/>
    <cellStyle name="SAPBEXstdItem 2 16 3 2" xfId="13028"/>
    <cellStyle name="SAPBEXstdItem 2 16 4" xfId="12302"/>
    <cellStyle name="SAPBEXstdItem 2 17" xfId="8291"/>
    <cellStyle name="SAPBEXstdItem 2 17 2" xfId="9103"/>
    <cellStyle name="SAPBEXstdItem 2 17 2 2" xfId="11504"/>
    <cellStyle name="SAPBEXstdItem 2 17 2 2 2" xfId="13965"/>
    <cellStyle name="SAPBEXstdItem 2 17 2 3" xfId="12781"/>
    <cellStyle name="SAPBEXstdItem 2 17 3" xfId="9594"/>
    <cellStyle name="SAPBEXstdItem 2 17 3 2" xfId="13136"/>
    <cellStyle name="SAPBEXstdItem 2 17 4" xfId="12409"/>
    <cellStyle name="SAPBEXstdItem 2 18" xfId="8324"/>
    <cellStyle name="SAPBEXstdItem 2 18 2" xfId="9136"/>
    <cellStyle name="SAPBEXstdItem 2 18 2 2" xfId="11537"/>
    <cellStyle name="SAPBEXstdItem 2 18 2 2 2" xfId="13989"/>
    <cellStyle name="SAPBEXstdItem 2 18 2 3" xfId="12805"/>
    <cellStyle name="SAPBEXstdItem 2 18 3" xfId="9627"/>
    <cellStyle name="SAPBEXstdItem 2 18 3 2" xfId="13160"/>
    <cellStyle name="SAPBEXstdItem 2 18 4" xfId="12433"/>
    <cellStyle name="SAPBEXstdItem 2 19" xfId="8147"/>
    <cellStyle name="SAPBEXstdItem 2 19 2" xfId="8965"/>
    <cellStyle name="SAPBEXstdItem 2 19 2 2" xfId="11369"/>
    <cellStyle name="SAPBEXstdItem 2 19 2 2 2" xfId="13899"/>
    <cellStyle name="SAPBEXstdItem 2 19 2 3" xfId="12711"/>
    <cellStyle name="SAPBEXstdItem 2 19 3" xfId="9459"/>
    <cellStyle name="SAPBEXstdItem 2 19 3 2" xfId="13068"/>
    <cellStyle name="SAPBEXstdItem 2 19 4" xfId="12342"/>
    <cellStyle name="SAPBEXstdItem 2 2" xfId="618"/>
    <cellStyle name="SAPBEXstdItem 2 2 10" xfId="7910"/>
    <cellStyle name="SAPBEXstdItem 2 2 10 2" xfId="10844"/>
    <cellStyle name="SAPBEXstdItem 2 2 10 2 2" xfId="13779"/>
    <cellStyle name="SAPBEXstdItem 2 2 10 3" xfId="12257"/>
    <cellStyle name="SAPBEXstdItem 2 2 11" xfId="8834"/>
    <cellStyle name="SAPBEXstdItem 2 2 11 2" xfId="11243"/>
    <cellStyle name="SAPBEXstdItem 2 2 11 2 2" xfId="13815"/>
    <cellStyle name="SAPBEXstdItem 2 2 11 3" xfId="12624"/>
    <cellStyle name="SAPBEXstdItem 2 2 12" xfId="9332"/>
    <cellStyle name="SAPBEXstdItem 2 2 12 2" xfId="12984"/>
    <cellStyle name="SAPBEXstdItem 2 2 13" xfId="10235"/>
    <cellStyle name="SAPBEXstdItem 2 2 13 2" xfId="13597"/>
    <cellStyle name="SAPBEXstdItem 2 2 14" xfId="11922"/>
    <cellStyle name="SAPBEXstdItem 2 2 2" xfId="8351"/>
    <cellStyle name="SAPBEXstdItem 2 2 2 2" xfId="9163"/>
    <cellStyle name="SAPBEXstdItem 2 2 2 2 2" xfId="11564"/>
    <cellStyle name="SAPBEXstdItem 2 2 2 2 2 2" xfId="14007"/>
    <cellStyle name="SAPBEXstdItem 2 2 2 2 3" xfId="12823"/>
    <cellStyle name="SAPBEXstdItem 2 2 2 3" xfId="9654"/>
    <cellStyle name="SAPBEXstdItem 2 2 2 3 2" xfId="13178"/>
    <cellStyle name="SAPBEXstdItem 2 2 2 4" xfId="12451"/>
    <cellStyle name="SAPBEXstdItem 2 2 3" xfId="8381"/>
    <cellStyle name="SAPBEXstdItem 2 2 3 2" xfId="9193"/>
    <cellStyle name="SAPBEXstdItem 2 2 3 2 2" xfId="11594"/>
    <cellStyle name="SAPBEXstdItem 2 2 3 2 2 2" xfId="14034"/>
    <cellStyle name="SAPBEXstdItem 2 2 3 2 3" xfId="12850"/>
    <cellStyle name="SAPBEXstdItem 2 2 3 3" xfId="9684"/>
    <cellStyle name="SAPBEXstdItem 2 2 3 3 2" xfId="13205"/>
    <cellStyle name="SAPBEXstdItem 2 2 3 4" xfId="12478"/>
    <cellStyle name="SAPBEXstdItem 2 2 4" xfId="8256"/>
    <cellStyle name="SAPBEXstdItem 2 2 4 2" xfId="9069"/>
    <cellStyle name="SAPBEXstdItem 2 2 4 2 2" xfId="11472"/>
    <cellStyle name="SAPBEXstdItem 2 2 4 2 2 2" xfId="13947"/>
    <cellStyle name="SAPBEXstdItem 2 2 4 2 3" xfId="12761"/>
    <cellStyle name="SAPBEXstdItem 2 2 4 3" xfId="9562"/>
    <cellStyle name="SAPBEXstdItem 2 2 4 3 2" xfId="13118"/>
    <cellStyle name="SAPBEXstdItem 2 2 4 4" xfId="12390"/>
    <cellStyle name="SAPBEXstdItem 2 2 5" xfId="8143"/>
    <cellStyle name="SAPBEXstdItem 2 2 5 2" xfId="8961"/>
    <cellStyle name="SAPBEXstdItem 2 2 5 2 2" xfId="11365"/>
    <cellStyle name="SAPBEXstdItem 2 2 5 2 2 2" xfId="13896"/>
    <cellStyle name="SAPBEXstdItem 2 2 5 2 3" xfId="12709"/>
    <cellStyle name="SAPBEXstdItem 2 2 5 3" xfId="9455"/>
    <cellStyle name="SAPBEXstdItem 2 2 5 3 2" xfId="13066"/>
    <cellStyle name="SAPBEXstdItem 2 2 5 4" xfId="12340"/>
    <cellStyle name="SAPBEXstdItem 2 2 6" xfId="8012"/>
    <cellStyle name="SAPBEXstdItem 2 2 6 2" xfId="8884"/>
    <cellStyle name="SAPBEXstdItem 2 2 6 2 2" xfId="11293"/>
    <cellStyle name="SAPBEXstdItem 2 2 6 2 2 2" xfId="13865"/>
    <cellStyle name="SAPBEXstdItem 2 2 6 2 3" xfId="12674"/>
    <cellStyle name="SAPBEXstdItem 2 2 6 3" xfId="9382"/>
    <cellStyle name="SAPBEXstdItem 2 2 6 3 2" xfId="13034"/>
    <cellStyle name="SAPBEXstdItem 2 2 6 4" xfId="12308"/>
    <cellStyle name="SAPBEXstdItem 2 2 7" xfId="8128"/>
    <cellStyle name="SAPBEXstdItem 2 2 7 2" xfId="8948"/>
    <cellStyle name="SAPBEXstdItem 2 2 7 2 2" xfId="11352"/>
    <cellStyle name="SAPBEXstdItem 2 2 7 2 2 2" xfId="13889"/>
    <cellStyle name="SAPBEXstdItem 2 2 7 2 3" xfId="12702"/>
    <cellStyle name="SAPBEXstdItem 2 2 7 3" xfId="9442"/>
    <cellStyle name="SAPBEXstdItem 2 2 7 3 2" xfId="13059"/>
    <cellStyle name="SAPBEXstdItem 2 2 7 4" xfId="12333"/>
    <cellStyle name="SAPBEXstdItem 2 2 8" xfId="8125"/>
    <cellStyle name="SAPBEXstdItem 2 2 8 2" xfId="8945"/>
    <cellStyle name="SAPBEXstdItem 2 2 8 2 2" xfId="11349"/>
    <cellStyle name="SAPBEXstdItem 2 2 8 2 2 2" xfId="13888"/>
    <cellStyle name="SAPBEXstdItem 2 2 8 2 3" xfId="12701"/>
    <cellStyle name="SAPBEXstdItem 2 2 8 3" xfId="9439"/>
    <cellStyle name="SAPBEXstdItem 2 2 8 3 2" xfId="13058"/>
    <cellStyle name="SAPBEXstdItem 2 2 8 4" xfId="12332"/>
    <cellStyle name="SAPBEXstdItem 2 2 9" xfId="8295"/>
    <cellStyle name="SAPBEXstdItem 2 2 9 2" xfId="9107"/>
    <cellStyle name="SAPBEXstdItem 2 2 9 2 2" xfId="11508"/>
    <cellStyle name="SAPBEXstdItem 2 2 9 2 2 2" xfId="13968"/>
    <cellStyle name="SAPBEXstdItem 2 2 9 2 3" xfId="12784"/>
    <cellStyle name="SAPBEXstdItem 2 2 9 3" xfId="9598"/>
    <cellStyle name="SAPBEXstdItem 2 2 9 3 2" xfId="13139"/>
    <cellStyle name="SAPBEXstdItem 2 2 9 4" xfId="12412"/>
    <cellStyle name="SAPBEXstdItem 2 20" xfId="8140"/>
    <cellStyle name="SAPBEXstdItem 2 20 2" xfId="8958"/>
    <cellStyle name="SAPBEXstdItem 2 20 2 2" xfId="11362"/>
    <cellStyle name="SAPBEXstdItem 2 20 2 2 2" xfId="13895"/>
    <cellStyle name="SAPBEXstdItem 2 20 2 3" xfId="12708"/>
    <cellStyle name="SAPBEXstdItem 2 20 3" xfId="9452"/>
    <cellStyle name="SAPBEXstdItem 2 20 3 2" xfId="13065"/>
    <cellStyle name="SAPBEXstdItem 2 20 4" xfId="12339"/>
    <cellStyle name="SAPBEXstdItem 2 21" xfId="8218"/>
    <cellStyle name="SAPBEXstdItem 2 21 2" xfId="9031"/>
    <cellStyle name="SAPBEXstdItem 2 21 2 2" xfId="11434"/>
    <cellStyle name="SAPBEXstdItem 2 21 2 2 2" xfId="13926"/>
    <cellStyle name="SAPBEXstdItem 2 21 2 3" xfId="12740"/>
    <cellStyle name="SAPBEXstdItem 2 21 3" xfId="9524"/>
    <cellStyle name="SAPBEXstdItem 2 21 3 2" xfId="13096"/>
    <cellStyle name="SAPBEXstdItem 2 21 4" xfId="12369"/>
    <cellStyle name="SAPBEXstdItem 2 22" xfId="8225"/>
    <cellStyle name="SAPBEXstdItem 2 22 2" xfId="9038"/>
    <cellStyle name="SAPBEXstdItem 2 22 2 2" xfId="11441"/>
    <cellStyle name="SAPBEXstdItem 2 22 2 2 2" xfId="13928"/>
    <cellStyle name="SAPBEXstdItem 2 22 2 3" xfId="12742"/>
    <cellStyle name="SAPBEXstdItem 2 22 3" xfId="9531"/>
    <cellStyle name="SAPBEXstdItem 2 22 3 2" xfId="13098"/>
    <cellStyle name="SAPBEXstdItem 2 22 4" xfId="12371"/>
    <cellStyle name="SAPBEXstdItem 2 23" xfId="8154"/>
    <cellStyle name="SAPBEXstdItem 2 23 2" xfId="8972"/>
    <cellStyle name="SAPBEXstdItem 2 23 2 2" xfId="11376"/>
    <cellStyle name="SAPBEXstdItem 2 23 2 2 2" xfId="13903"/>
    <cellStyle name="SAPBEXstdItem 2 23 2 3" xfId="12715"/>
    <cellStyle name="SAPBEXstdItem 2 23 3" xfId="9466"/>
    <cellStyle name="SAPBEXstdItem 2 23 3 2" xfId="13073"/>
    <cellStyle name="SAPBEXstdItem 2 23 4" xfId="12346"/>
    <cellStyle name="SAPBEXstdItem 2 24" xfId="1270"/>
    <cellStyle name="SAPBEXstdItem 2 24 2" xfId="10315"/>
    <cellStyle name="SAPBEXstdItem 2 24 2 2" xfId="13636"/>
    <cellStyle name="SAPBEXstdItem 2 24 3" xfId="12117"/>
    <cellStyle name="SAPBEXstdItem 2 25" xfId="6613"/>
    <cellStyle name="SAPBEXstdItem 2 25 2" xfId="10739"/>
    <cellStyle name="SAPBEXstdItem 2 25 2 2" xfId="13749"/>
    <cellStyle name="SAPBEXstdItem 2 25 3" xfId="12234"/>
    <cellStyle name="SAPBEXstdItem 2 26" xfId="8596"/>
    <cellStyle name="SAPBEXstdItem 2 26 2" xfId="12615"/>
    <cellStyle name="SAPBEXstdItem 2 27" xfId="10658"/>
    <cellStyle name="SAPBEXstdItem 2 28" xfId="42643"/>
    <cellStyle name="SAPBEXstdItem 2 29" xfId="42647"/>
    <cellStyle name="SAPBEXstdItem 2 3" xfId="7915"/>
    <cellStyle name="SAPBEXstdItem 2 3 10" xfId="8836"/>
    <cellStyle name="SAPBEXstdItem 2 3 10 2" xfId="11245"/>
    <cellStyle name="SAPBEXstdItem 2 3 10 2 2" xfId="13817"/>
    <cellStyle name="SAPBEXstdItem 2 3 10 3" xfId="12626"/>
    <cellStyle name="SAPBEXstdItem 2 3 11" xfId="9334"/>
    <cellStyle name="SAPBEXstdItem 2 3 11 2" xfId="12986"/>
    <cellStyle name="SAPBEXstdItem 2 3 12" xfId="12259"/>
    <cellStyle name="SAPBEXstdItem 2 3 13" xfId="41078"/>
    <cellStyle name="SAPBEXstdItem 2 3 2" xfId="8353"/>
    <cellStyle name="SAPBEXstdItem 2 3 2 2" xfId="9165"/>
    <cellStyle name="SAPBEXstdItem 2 3 2 2 2" xfId="11566"/>
    <cellStyle name="SAPBEXstdItem 2 3 2 2 2 2" xfId="14009"/>
    <cellStyle name="SAPBEXstdItem 2 3 2 2 3" xfId="12825"/>
    <cellStyle name="SAPBEXstdItem 2 3 2 3" xfId="9656"/>
    <cellStyle name="SAPBEXstdItem 2 3 2 3 2" xfId="13180"/>
    <cellStyle name="SAPBEXstdItem 2 3 2 4" xfId="12453"/>
    <cellStyle name="SAPBEXstdItem 2 3 3" xfId="8383"/>
    <cellStyle name="SAPBEXstdItem 2 3 3 2" xfId="9195"/>
    <cellStyle name="SAPBEXstdItem 2 3 3 2 2" xfId="11596"/>
    <cellStyle name="SAPBEXstdItem 2 3 3 2 2 2" xfId="14036"/>
    <cellStyle name="SAPBEXstdItem 2 3 3 2 3" xfId="12852"/>
    <cellStyle name="SAPBEXstdItem 2 3 3 3" xfId="9686"/>
    <cellStyle name="SAPBEXstdItem 2 3 3 3 2" xfId="13207"/>
    <cellStyle name="SAPBEXstdItem 2 3 3 4" xfId="12480"/>
    <cellStyle name="SAPBEXstdItem 2 3 4" xfId="8329"/>
    <cellStyle name="SAPBEXstdItem 2 3 4 2" xfId="9141"/>
    <cellStyle name="SAPBEXstdItem 2 3 4 2 2" xfId="11542"/>
    <cellStyle name="SAPBEXstdItem 2 3 4 2 2 2" xfId="13993"/>
    <cellStyle name="SAPBEXstdItem 2 3 4 2 3" xfId="12809"/>
    <cellStyle name="SAPBEXstdItem 2 3 4 3" xfId="9632"/>
    <cellStyle name="SAPBEXstdItem 2 3 4 3 2" xfId="13164"/>
    <cellStyle name="SAPBEXstdItem 2 3 4 4" xfId="12437"/>
    <cellStyle name="SAPBEXstdItem 2 3 5" xfId="8138"/>
    <cellStyle name="SAPBEXstdItem 2 3 5 2" xfId="8956"/>
    <cellStyle name="SAPBEXstdItem 2 3 5 2 2" xfId="11360"/>
    <cellStyle name="SAPBEXstdItem 2 3 5 2 2 2" xfId="13894"/>
    <cellStyle name="SAPBEXstdItem 2 3 5 2 3" xfId="12707"/>
    <cellStyle name="SAPBEXstdItem 2 3 5 3" xfId="9450"/>
    <cellStyle name="SAPBEXstdItem 2 3 5 3 2" xfId="13064"/>
    <cellStyle name="SAPBEXstdItem 2 3 5 4" xfId="12338"/>
    <cellStyle name="SAPBEXstdItem 2 3 6" xfId="8153"/>
    <cellStyle name="SAPBEXstdItem 2 3 6 2" xfId="8971"/>
    <cellStyle name="SAPBEXstdItem 2 3 6 2 2" xfId="11375"/>
    <cellStyle name="SAPBEXstdItem 2 3 6 2 2 2" xfId="13902"/>
    <cellStyle name="SAPBEXstdItem 2 3 6 2 3" xfId="12714"/>
    <cellStyle name="SAPBEXstdItem 2 3 6 3" xfId="9465"/>
    <cellStyle name="SAPBEXstdItem 2 3 6 3 2" xfId="13072"/>
    <cellStyle name="SAPBEXstdItem 2 3 6 4" xfId="12345"/>
    <cellStyle name="SAPBEXstdItem 2 3 7" xfId="8120"/>
    <cellStyle name="SAPBEXstdItem 2 3 7 2" xfId="8940"/>
    <cellStyle name="SAPBEXstdItem 2 3 7 2 2" xfId="11344"/>
    <cellStyle name="SAPBEXstdItem 2 3 7 2 2 2" xfId="13884"/>
    <cellStyle name="SAPBEXstdItem 2 3 7 2 3" xfId="12697"/>
    <cellStyle name="SAPBEXstdItem 2 3 7 3" xfId="9434"/>
    <cellStyle name="SAPBEXstdItem 2 3 7 3 2" xfId="13054"/>
    <cellStyle name="SAPBEXstdItem 2 3 7 4" xfId="12328"/>
    <cellStyle name="SAPBEXstdItem 2 3 8" xfId="8163"/>
    <cellStyle name="SAPBEXstdItem 2 3 8 2" xfId="8979"/>
    <cellStyle name="SAPBEXstdItem 2 3 8 2 2" xfId="11383"/>
    <cellStyle name="SAPBEXstdItem 2 3 8 2 2 2" xfId="13905"/>
    <cellStyle name="SAPBEXstdItem 2 3 8 2 3" xfId="12717"/>
    <cellStyle name="SAPBEXstdItem 2 3 8 3" xfId="9473"/>
    <cellStyle name="SAPBEXstdItem 2 3 8 3 2" xfId="13075"/>
    <cellStyle name="SAPBEXstdItem 2 3 8 4" xfId="12348"/>
    <cellStyle name="SAPBEXstdItem 2 3 9" xfId="8101"/>
    <cellStyle name="SAPBEXstdItem 2 3 9 2" xfId="8925"/>
    <cellStyle name="SAPBEXstdItem 2 3 9 2 2" xfId="11329"/>
    <cellStyle name="SAPBEXstdItem 2 3 9 2 2 2" xfId="13880"/>
    <cellStyle name="SAPBEXstdItem 2 3 9 2 3" xfId="12693"/>
    <cellStyle name="SAPBEXstdItem 2 3 9 3" xfId="9419"/>
    <cellStyle name="SAPBEXstdItem 2 3 9 3 2" xfId="13050"/>
    <cellStyle name="SAPBEXstdItem 2 3 9 4" xfId="12324"/>
    <cellStyle name="SAPBEXstdItem 2 4" xfId="7921"/>
    <cellStyle name="SAPBEXstdItem 2 4 10" xfId="8837"/>
    <cellStyle name="SAPBEXstdItem 2 4 10 2" xfId="11246"/>
    <cellStyle name="SAPBEXstdItem 2 4 10 2 2" xfId="13818"/>
    <cellStyle name="SAPBEXstdItem 2 4 10 3" xfId="12627"/>
    <cellStyle name="SAPBEXstdItem 2 4 11" xfId="9335"/>
    <cellStyle name="SAPBEXstdItem 2 4 11 2" xfId="12987"/>
    <cellStyle name="SAPBEXstdItem 2 4 12" xfId="12260"/>
    <cellStyle name="SAPBEXstdItem 2 4 13" xfId="41079"/>
    <cellStyle name="SAPBEXstdItem 2 4 2" xfId="8354"/>
    <cellStyle name="SAPBEXstdItem 2 4 2 2" xfId="9166"/>
    <cellStyle name="SAPBEXstdItem 2 4 2 2 2" xfId="11567"/>
    <cellStyle name="SAPBEXstdItem 2 4 2 2 2 2" xfId="14010"/>
    <cellStyle name="SAPBEXstdItem 2 4 2 2 3" xfId="12826"/>
    <cellStyle name="SAPBEXstdItem 2 4 2 3" xfId="9657"/>
    <cellStyle name="SAPBEXstdItem 2 4 2 3 2" xfId="13181"/>
    <cellStyle name="SAPBEXstdItem 2 4 2 4" xfId="12454"/>
    <cellStyle name="SAPBEXstdItem 2 4 3" xfId="8384"/>
    <cellStyle name="SAPBEXstdItem 2 4 3 2" xfId="9196"/>
    <cellStyle name="SAPBEXstdItem 2 4 3 2 2" xfId="11597"/>
    <cellStyle name="SAPBEXstdItem 2 4 3 2 2 2" xfId="14037"/>
    <cellStyle name="SAPBEXstdItem 2 4 3 2 3" xfId="12853"/>
    <cellStyle name="SAPBEXstdItem 2 4 3 3" xfId="9687"/>
    <cellStyle name="SAPBEXstdItem 2 4 3 3 2" xfId="13208"/>
    <cellStyle name="SAPBEXstdItem 2 4 3 4" xfId="12481"/>
    <cellStyle name="SAPBEXstdItem 2 4 4" xfId="8085"/>
    <cellStyle name="SAPBEXstdItem 2 4 4 2" xfId="8917"/>
    <cellStyle name="SAPBEXstdItem 2 4 4 2 2" xfId="11323"/>
    <cellStyle name="SAPBEXstdItem 2 4 4 2 2 2" xfId="13877"/>
    <cellStyle name="SAPBEXstdItem 2 4 4 2 3" xfId="12688"/>
    <cellStyle name="SAPBEXstdItem 2 4 4 3" xfId="9413"/>
    <cellStyle name="SAPBEXstdItem 2 4 4 3 2" xfId="13047"/>
    <cellStyle name="SAPBEXstdItem 2 4 4 4" xfId="12321"/>
    <cellStyle name="SAPBEXstdItem 2 4 5" xfId="8297"/>
    <cellStyle name="SAPBEXstdItem 2 4 5 2" xfId="9109"/>
    <cellStyle name="SAPBEXstdItem 2 4 5 2 2" xfId="11510"/>
    <cellStyle name="SAPBEXstdItem 2 4 5 2 2 2" xfId="13970"/>
    <cellStyle name="SAPBEXstdItem 2 4 5 2 3" xfId="12786"/>
    <cellStyle name="SAPBEXstdItem 2 4 5 3" xfId="9600"/>
    <cellStyle name="SAPBEXstdItem 2 4 5 3 2" xfId="13141"/>
    <cellStyle name="SAPBEXstdItem 2 4 5 4" xfId="12414"/>
    <cellStyle name="SAPBEXstdItem 2 4 6" xfId="8121"/>
    <cellStyle name="SAPBEXstdItem 2 4 6 2" xfId="8941"/>
    <cellStyle name="SAPBEXstdItem 2 4 6 2 2" xfId="11345"/>
    <cellStyle name="SAPBEXstdItem 2 4 6 2 2 2" xfId="13885"/>
    <cellStyle name="SAPBEXstdItem 2 4 6 2 3" xfId="12698"/>
    <cellStyle name="SAPBEXstdItem 2 4 6 3" xfId="9435"/>
    <cellStyle name="SAPBEXstdItem 2 4 6 3 2" xfId="13055"/>
    <cellStyle name="SAPBEXstdItem 2 4 6 4" xfId="12329"/>
    <cellStyle name="SAPBEXstdItem 2 4 7" xfId="8312"/>
    <cellStyle name="SAPBEXstdItem 2 4 7 2" xfId="9124"/>
    <cellStyle name="SAPBEXstdItem 2 4 7 2 2" xfId="11525"/>
    <cellStyle name="SAPBEXstdItem 2 4 7 2 2 2" xfId="13981"/>
    <cellStyle name="SAPBEXstdItem 2 4 7 2 3" xfId="12797"/>
    <cellStyle name="SAPBEXstdItem 2 4 7 3" xfId="9615"/>
    <cellStyle name="SAPBEXstdItem 2 4 7 3 2" xfId="13152"/>
    <cellStyle name="SAPBEXstdItem 2 4 7 4" xfId="12425"/>
    <cellStyle name="SAPBEXstdItem 2 4 8" xfId="8013"/>
    <cellStyle name="SAPBEXstdItem 2 4 8 2" xfId="8885"/>
    <cellStyle name="SAPBEXstdItem 2 4 8 2 2" xfId="11294"/>
    <cellStyle name="SAPBEXstdItem 2 4 8 2 2 2" xfId="13866"/>
    <cellStyle name="SAPBEXstdItem 2 4 8 2 3" xfId="12675"/>
    <cellStyle name="SAPBEXstdItem 2 4 8 3" xfId="9383"/>
    <cellStyle name="SAPBEXstdItem 2 4 8 3 2" xfId="13035"/>
    <cellStyle name="SAPBEXstdItem 2 4 8 4" xfId="12309"/>
    <cellStyle name="SAPBEXstdItem 2 4 9" xfId="8342"/>
    <cellStyle name="SAPBEXstdItem 2 4 9 2" xfId="9154"/>
    <cellStyle name="SAPBEXstdItem 2 4 9 2 2" xfId="11555"/>
    <cellStyle name="SAPBEXstdItem 2 4 9 2 2 2" xfId="14002"/>
    <cellStyle name="SAPBEXstdItem 2 4 9 2 3" xfId="12818"/>
    <cellStyle name="SAPBEXstdItem 2 4 9 3" xfId="9645"/>
    <cellStyle name="SAPBEXstdItem 2 4 9 3 2" xfId="13173"/>
    <cellStyle name="SAPBEXstdItem 2 4 9 4" xfId="12446"/>
    <cellStyle name="SAPBEXstdItem 2 5" xfId="7928"/>
    <cellStyle name="SAPBEXstdItem 2 5 10" xfId="8841"/>
    <cellStyle name="SAPBEXstdItem 2 5 10 2" xfId="11250"/>
    <cellStyle name="SAPBEXstdItem 2 5 10 2 2" xfId="13822"/>
    <cellStyle name="SAPBEXstdItem 2 5 10 3" xfId="12631"/>
    <cellStyle name="SAPBEXstdItem 2 5 11" xfId="9339"/>
    <cellStyle name="SAPBEXstdItem 2 5 11 2" xfId="12991"/>
    <cellStyle name="SAPBEXstdItem 2 5 12" xfId="12264"/>
    <cellStyle name="SAPBEXstdItem 2 5 13" xfId="41080"/>
    <cellStyle name="SAPBEXstdItem 2 5 2" xfId="8358"/>
    <cellStyle name="SAPBEXstdItem 2 5 2 2" xfId="9170"/>
    <cellStyle name="SAPBEXstdItem 2 5 2 2 2" xfId="11571"/>
    <cellStyle name="SAPBEXstdItem 2 5 2 2 2 2" xfId="14014"/>
    <cellStyle name="SAPBEXstdItem 2 5 2 2 3" xfId="12830"/>
    <cellStyle name="SAPBEXstdItem 2 5 2 3" xfId="9661"/>
    <cellStyle name="SAPBEXstdItem 2 5 2 3 2" xfId="13185"/>
    <cellStyle name="SAPBEXstdItem 2 5 2 4" xfId="12458"/>
    <cellStyle name="SAPBEXstdItem 2 5 3" xfId="8388"/>
    <cellStyle name="SAPBEXstdItem 2 5 3 2" xfId="9200"/>
    <cellStyle name="SAPBEXstdItem 2 5 3 2 2" xfId="11601"/>
    <cellStyle name="SAPBEXstdItem 2 5 3 2 2 2" xfId="14041"/>
    <cellStyle name="SAPBEXstdItem 2 5 3 2 3" xfId="12857"/>
    <cellStyle name="SAPBEXstdItem 2 5 3 3" xfId="9691"/>
    <cellStyle name="SAPBEXstdItem 2 5 3 3 2" xfId="13212"/>
    <cellStyle name="SAPBEXstdItem 2 5 3 4" xfId="12485"/>
    <cellStyle name="SAPBEXstdItem 2 5 4" xfId="8321"/>
    <cellStyle name="SAPBEXstdItem 2 5 4 2" xfId="9133"/>
    <cellStyle name="SAPBEXstdItem 2 5 4 2 2" xfId="11534"/>
    <cellStyle name="SAPBEXstdItem 2 5 4 2 2 2" xfId="13988"/>
    <cellStyle name="SAPBEXstdItem 2 5 4 2 3" xfId="12804"/>
    <cellStyle name="SAPBEXstdItem 2 5 4 3" xfId="9624"/>
    <cellStyle name="SAPBEXstdItem 2 5 4 3 2" xfId="13159"/>
    <cellStyle name="SAPBEXstdItem 2 5 4 4" xfId="12432"/>
    <cellStyle name="SAPBEXstdItem 2 5 5" xfId="8091"/>
    <cellStyle name="SAPBEXstdItem 2 5 5 2" xfId="8919"/>
    <cellStyle name="SAPBEXstdItem 2 5 5 2 2" xfId="11325"/>
    <cellStyle name="SAPBEXstdItem 2 5 5 2 2 2" xfId="13878"/>
    <cellStyle name="SAPBEXstdItem 2 5 5 2 3" xfId="12689"/>
    <cellStyle name="SAPBEXstdItem 2 5 5 3" xfId="9415"/>
    <cellStyle name="SAPBEXstdItem 2 5 5 3 2" xfId="13048"/>
    <cellStyle name="SAPBEXstdItem 2 5 5 4" xfId="12322"/>
    <cellStyle name="SAPBEXstdItem 2 5 6" xfId="8275"/>
    <cellStyle name="SAPBEXstdItem 2 5 6 2" xfId="9088"/>
    <cellStyle name="SAPBEXstdItem 2 5 6 2 2" xfId="11491"/>
    <cellStyle name="SAPBEXstdItem 2 5 6 2 2 2" xfId="13958"/>
    <cellStyle name="SAPBEXstdItem 2 5 6 2 3" xfId="12772"/>
    <cellStyle name="SAPBEXstdItem 2 5 6 3" xfId="9581"/>
    <cellStyle name="SAPBEXstdItem 2 5 6 3 2" xfId="13129"/>
    <cellStyle name="SAPBEXstdItem 2 5 6 4" xfId="12402"/>
    <cellStyle name="SAPBEXstdItem 2 5 7" xfId="8019"/>
    <cellStyle name="SAPBEXstdItem 2 5 7 2" xfId="8891"/>
    <cellStyle name="SAPBEXstdItem 2 5 7 2 2" xfId="11300"/>
    <cellStyle name="SAPBEXstdItem 2 5 7 2 2 2" xfId="13868"/>
    <cellStyle name="SAPBEXstdItem 2 5 7 2 3" xfId="12677"/>
    <cellStyle name="SAPBEXstdItem 2 5 7 3" xfId="9389"/>
    <cellStyle name="SAPBEXstdItem 2 5 7 3 2" xfId="13038"/>
    <cellStyle name="SAPBEXstdItem 2 5 7 4" xfId="12311"/>
    <cellStyle name="SAPBEXstdItem 2 5 8" xfId="8129"/>
    <cellStyle name="SAPBEXstdItem 2 5 8 2" xfId="8949"/>
    <cellStyle name="SAPBEXstdItem 2 5 8 2 2" xfId="11353"/>
    <cellStyle name="SAPBEXstdItem 2 5 8 2 2 2" xfId="13890"/>
    <cellStyle name="SAPBEXstdItem 2 5 8 2 3" xfId="12703"/>
    <cellStyle name="SAPBEXstdItem 2 5 8 3" xfId="9443"/>
    <cellStyle name="SAPBEXstdItem 2 5 8 3 2" xfId="13060"/>
    <cellStyle name="SAPBEXstdItem 2 5 8 4" xfId="12334"/>
    <cellStyle name="SAPBEXstdItem 2 5 9" xfId="8245"/>
    <cellStyle name="SAPBEXstdItem 2 5 9 2" xfId="9058"/>
    <cellStyle name="SAPBEXstdItem 2 5 9 2 2" xfId="11461"/>
    <cellStyle name="SAPBEXstdItem 2 5 9 2 2 2" xfId="13942"/>
    <cellStyle name="SAPBEXstdItem 2 5 9 2 3" xfId="12756"/>
    <cellStyle name="SAPBEXstdItem 2 5 9 3" xfId="9551"/>
    <cellStyle name="SAPBEXstdItem 2 5 9 3 2" xfId="13113"/>
    <cellStyle name="SAPBEXstdItem 2 5 9 4" xfId="12385"/>
    <cellStyle name="SAPBEXstdItem 2 6" xfId="7933"/>
    <cellStyle name="SAPBEXstdItem 2 6 10" xfId="8842"/>
    <cellStyle name="SAPBEXstdItem 2 6 10 2" xfId="11251"/>
    <cellStyle name="SAPBEXstdItem 2 6 10 2 2" xfId="13823"/>
    <cellStyle name="SAPBEXstdItem 2 6 10 3" xfId="12632"/>
    <cellStyle name="SAPBEXstdItem 2 6 11" xfId="9340"/>
    <cellStyle name="SAPBEXstdItem 2 6 11 2" xfId="12992"/>
    <cellStyle name="SAPBEXstdItem 2 6 12" xfId="12265"/>
    <cellStyle name="SAPBEXstdItem 2 6 2" xfId="8359"/>
    <cellStyle name="SAPBEXstdItem 2 6 2 2" xfId="9171"/>
    <cellStyle name="SAPBEXstdItem 2 6 2 2 2" xfId="11572"/>
    <cellStyle name="SAPBEXstdItem 2 6 2 2 2 2" xfId="14015"/>
    <cellStyle name="SAPBEXstdItem 2 6 2 2 3" xfId="12831"/>
    <cellStyle name="SAPBEXstdItem 2 6 2 3" xfId="9662"/>
    <cellStyle name="SAPBEXstdItem 2 6 2 3 2" xfId="13186"/>
    <cellStyle name="SAPBEXstdItem 2 6 2 4" xfId="12459"/>
    <cellStyle name="SAPBEXstdItem 2 6 3" xfId="8389"/>
    <cellStyle name="SAPBEXstdItem 2 6 3 2" xfId="9201"/>
    <cellStyle name="SAPBEXstdItem 2 6 3 2 2" xfId="11602"/>
    <cellStyle name="SAPBEXstdItem 2 6 3 2 2 2" xfId="14042"/>
    <cellStyle name="SAPBEXstdItem 2 6 3 2 3" xfId="12858"/>
    <cellStyle name="SAPBEXstdItem 2 6 3 3" xfId="9692"/>
    <cellStyle name="SAPBEXstdItem 2 6 3 3 2" xfId="13213"/>
    <cellStyle name="SAPBEXstdItem 2 6 3 4" xfId="12486"/>
    <cellStyle name="SAPBEXstdItem 2 6 4" xfId="8215"/>
    <cellStyle name="SAPBEXstdItem 2 6 4 2" xfId="9028"/>
    <cellStyle name="SAPBEXstdItem 2 6 4 2 2" xfId="11431"/>
    <cellStyle name="SAPBEXstdItem 2 6 4 2 2 2" xfId="13924"/>
    <cellStyle name="SAPBEXstdItem 2 6 4 2 3" xfId="12738"/>
    <cellStyle name="SAPBEXstdItem 2 6 4 3" xfId="9521"/>
    <cellStyle name="SAPBEXstdItem 2 6 4 3 2" xfId="13094"/>
    <cellStyle name="SAPBEXstdItem 2 6 4 4" xfId="12367"/>
    <cellStyle name="SAPBEXstdItem 2 6 5" xfId="8267"/>
    <cellStyle name="SAPBEXstdItem 2 6 5 2" xfId="9080"/>
    <cellStyle name="SAPBEXstdItem 2 6 5 2 2" xfId="11483"/>
    <cellStyle name="SAPBEXstdItem 2 6 5 2 2 2" xfId="13954"/>
    <cellStyle name="SAPBEXstdItem 2 6 5 2 3" xfId="12768"/>
    <cellStyle name="SAPBEXstdItem 2 6 5 3" xfId="9573"/>
    <cellStyle name="SAPBEXstdItem 2 6 5 3 2" xfId="13125"/>
    <cellStyle name="SAPBEXstdItem 2 6 5 4" xfId="12398"/>
    <cellStyle name="SAPBEXstdItem 2 6 6" xfId="8262"/>
    <cellStyle name="SAPBEXstdItem 2 6 6 2" xfId="9075"/>
    <cellStyle name="SAPBEXstdItem 2 6 6 2 2" xfId="11478"/>
    <cellStyle name="SAPBEXstdItem 2 6 6 2 2 2" xfId="13950"/>
    <cellStyle name="SAPBEXstdItem 2 6 6 2 3" xfId="12764"/>
    <cellStyle name="SAPBEXstdItem 2 6 6 3" xfId="9568"/>
    <cellStyle name="SAPBEXstdItem 2 6 6 3 2" xfId="13121"/>
    <cellStyle name="SAPBEXstdItem 2 6 6 4" xfId="12393"/>
    <cellStyle name="SAPBEXstdItem 2 6 7" xfId="8280"/>
    <cellStyle name="SAPBEXstdItem 2 6 7 2" xfId="9093"/>
    <cellStyle name="SAPBEXstdItem 2 6 7 2 2" xfId="11496"/>
    <cellStyle name="SAPBEXstdItem 2 6 7 2 2 2" xfId="13961"/>
    <cellStyle name="SAPBEXstdItem 2 6 7 2 3" xfId="12775"/>
    <cellStyle name="SAPBEXstdItem 2 6 7 3" xfId="9586"/>
    <cellStyle name="SAPBEXstdItem 2 6 7 3 2" xfId="13132"/>
    <cellStyle name="SAPBEXstdItem 2 6 7 4" xfId="12405"/>
    <cellStyle name="SAPBEXstdItem 2 6 8" xfId="8135"/>
    <cellStyle name="SAPBEXstdItem 2 6 8 2" xfId="8953"/>
    <cellStyle name="SAPBEXstdItem 2 6 8 2 2" xfId="11357"/>
    <cellStyle name="SAPBEXstdItem 2 6 8 2 2 2" xfId="13892"/>
    <cellStyle name="SAPBEXstdItem 2 6 8 2 3" xfId="12705"/>
    <cellStyle name="SAPBEXstdItem 2 6 8 3" xfId="9447"/>
    <cellStyle name="SAPBEXstdItem 2 6 8 3 2" xfId="13062"/>
    <cellStyle name="SAPBEXstdItem 2 6 8 4" xfId="12336"/>
    <cellStyle name="SAPBEXstdItem 2 6 9" xfId="8004"/>
    <cellStyle name="SAPBEXstdItem 2 6 9 2" xfId="8876"/>
    <cellStyle name="SAPBEXstdItem 2 6 9 2 2" xfId="11285"/>
    <cellStyle name="SAPBEXstdItem 2 6 9 2 2 2" xfId="13857"/>
    <cellStyle name="SAPBEXstdItem 2 6 9 2 3" xfId="12666"/>
    <cellStyle name="SAPBEXstdItem 2 6 9 3" xfId="9374"/>
    <cellStyle name="SAPBEXstdItem 2 6 9 3 2" xfId="13026"/>
    <cellStyle name="SAPBEXstdItem 2 6 9 4" xfId="12300"/>
    <cellStyle name="SAPBEXstdItem 2 7" xfId="7937"/>
    <cellStyle name="SAPBEXstdItem 2 7 10" xfId="8843"/>
    <cellStyle name="SAPBEXstdItem 2 7 10 2" xfId="11252"/>
    <cellStyle name="SAPBEXstdItem 2 7 10 2 2" xfId="13824"/>
    <cellStyle name="SAPBEXstdItem 2 7 10 3" xfId="12633"/>
    <cellStyle name="SAPBEXstdItem 2 7 11" xfId="9341"/>
    <cellStyle name="SAPBEXstdItem 2 7 11 2" xfId="12993"/>
    <cellStyle name="SAPBEXstdItem 2 7 12" xfId="12266"/>
    <cellStyle name="SAPBEXstdItem 2 7 2" xfId="8360"/>
    <cellStyle name="SAPBEXstdItem 2 7 2 2" xfId="9172"/>
    <cellStyle name="SAPBEXstdItem 2 7 2 2 2" xfId="11573"/>
    <cellStyle name="SAPBEXstdItem 2 7 2 2 2 2" xfId="14016"/>
    <cellStyle name="SAPBEXstdItem 2 7 2 2 3" xfId="12832"/>
    <cellStyle name="SAPBEXstdItem 2 7 2 3" xfId="9663"/>
    <cellStyle name="SAPBEXstdItem 2 7 2 3 2" xfId="13187"/>
    <cellStyle name="SAPBEXstdItem 2 7 2 4" xfId="12460"/>
    <cellStyle name="SAPBEXstdItem 2 7 3" xfId="8390"/>
    <cellStyle name="SAPBEXstdItem 2 7 3 2" xfId="9202"/>
    <cellStyle name="SAPBEXstdItem 2 7 3 2 2" xfId="11603"/>
    <cellStyle name="SAPBEXstdItem 2 7 3 2 2 2" xfId="14043"/>
    <cellStyle name="SAPBEXstdItem 2 7 3 2 3" xfId="12859"/>
    <cellStyle name="SAPBEXstdItem 2 7 3 3" xfId="9693"/>
    <cellStyle name="SAPBEXstdItem 2 7 3 3 2" xfId="13214"/>
    <cellStyle name="SAPBEXstdItem 2 7 3 4" xfId="12487"/>
    <cellStyle name="SAPBEXstdItem 2 7 4" xfId="8409"/>
    <cellStyle name="SAPBEXstdItem 2 7 4 2" xfId="9221"/>
    <cellStyle name="SAPBEXstdItem 2 7 4 2 2" xfId="11622"/>
    <cellStyle name="SAPBEXstdItem 2 7 4 2 2 2" xfId="14062"/>
    <cellStyle name="SAPBEXstdItem 2 7 4 2 3" xfId="12878"/>
    <cellStyle name="SAPBEXstdItem 2 7 4 3" xfId="9712"/>
    <cellStyle name="SAPBEXstdItem 2 7 4 3 2" xfId="13233"/>
    <cellStyle name="SAPBEXstdItem 2 7 4 4" xfId="12506"/>
    <cellStyle name="SAPBEXstdItem 2 7 5" xfId="8429"/>
    <cellStyle name="SAPBEXstdItem 2 7 5 2" xfId="9241"/>
    <cellStyle name="SAPBEXstdItem 2 7 5 2 2" xfId="11642"/>
    <cellStyle name="SAPBEXstdItem 2 7 5 2 2 2" xfId="14080"/>
    <cellStyle name="SAPBEXstdItem 2 7 5 2 3" xfId="12896"/>
    <cellStyle name="SAPBEXstdItem 2 7 5 3" xfId="9732"/>
    <cellStyle name="SAPBEXstdItem 2 7 5 3 2" xfId="13251"/>
    <cellStyle name="SAPBEXstdItem 2 7 5 4" xfId="12524"/>
    <cellStyle name="SAPBEXstdItem 2 7 6" xfId="8447"/>
    <cellStyle name="SAPBEXstdItem 2 7 6 2" xfId="9259"/>
    <cellStyle name="SAPBEXstdItem 2 7 6 2 2" xfId="11660"/>
    <cellStyle name="SAPBEXstdItem 2 7 6 2 2 2" xfId="14098"/>
    <cellStyle name="SAPBEXstdItem 2 7 6 2 3" xfId="12914"/>
    <cellStyle name="SAPBEXstdItem 2 7 6 3" xfId="9750"/>
    <cellStyle name="SAPBEXstdItem 2 7 6 3 2" xfId="13269"/>
    <cellStyle name="SAPBEXstdItem 2 7 6 4" xfId="12542"/>
    <cellStyle name="SAPBEXstdItem 2 7 7" xfId="8465"/>
    <cellStyle name="SAPBEXstdItem 2 7 7 2" xfId="9277"/>
    <cellStyle name="SAPBEXstdItem 2 7 7 2 2" xfId="11678"/>
    <cellStyle name="SAPBEXstdItem 2 7 7 2 2 2" xfId="14116"/>
    <cellStyle name="SAPBEXstdItem 2 7 7 2 3" xfId="12932"/>
    <cellStyle name="SAPBEXstdItem 2 7 7 3" xfId="9768"/>
    <cellStyle name="SAPBEXstdItem 2 7 7 3 2" xfId="13287"/>
    <cellStyle name="SAPBEXstdItem 2 7 7 4" xfId="12560"/>
    <cellStyle name="SAPBEXstdItem 2 7 8" xfId="8484"/>
    <cellStyle name="SAPBEXstdItem 2 7 8 2" xfId="9296"/>
    <cellStyle name="SAPBEXstdItem 2 7 8 2 2" xfId="11697"/>
    <cellStyle name="SAPBEXstdItem 2 7 8 2 2 2" xfId="14134"/>
    <cellStyle name="SAPBEXstdItem 2 7 8 2 3" xfId="12950"/>
    <cellStyle name="SAPBEXstdItem 2 7 8 3" xfId="9787"/>
    <cellStyle name="SAPBEXstdItem 2 7 8 3 2" xfId="13305"/>
    <cellStyle name="SAPBEXstdItem 2 7 8 4" xfId="12578"/>
    <cellStyle name="SAPBEXstdItem 2 7 9" xfId="8501"/>
    <cellStyle name="SAPBEXstdItem 2 7 9 2" xfId="9313"/>
    <cellStyle name="SAPBEXstdItem 2 7 9 2 2" xfId="11714"/>
    <cellStyle name="SAPBEXstdItem 2 7 9 2 2 2" xfId="14151"/>
    <cellStyle name="SAPBEXstdItem 2 7 9 2 3" xfId="12967"/>
    <cellStyle name="SAPBEXstdItem 2 7 9 3" xfId="9804"/>
    <cellStyle name="SAPBEXstdItem 2 7 9 3 2" xfId="13322"/>
    <cellStyle name="SAPBEXstdItem 2 7 9 4" xfId="12595"/>
    <cellStyle name="SAPBEXstdItem 2 8" xfId="7978"/>
    <cellStyle name="SAPBEXstdItem 2 8 10" xfId="8859"/>
    <cellStyle name="SAPBEXstdItem 2 8 10 2" xfId="11268"/>
    <cellStyle name="SAPBEXstdItem 2 8 10 2 2" xfId="13840"/>
    <cellStyle name="SAPBEXstdItem 2 8 10 3" xfId="12649"/>
    <cellStyle name="SAPBEXstdItem 2 8 11" xfId="9357"/>
    <cellStyle name="SAPBEXstdItem 2 8 11 2" xfId="13009"/>
    <cellStyle name="SAPBEXstdItem 2 8 12" xfId="12283"/>
    <cellStyle name="SAPBEXstdItem 2 8 2" xfId="8372"/>
    <cellStyle name="SAPBEXstdItem 2 8 2 2" xfId="9184"/>
    <cellStyle name="SAPBEXstdItem 2 8 2 2 2" xfId="11585"/>
    <cellStyle name="SAPBEXstdItem 2 8 2 2 2 2" xfId="14027"/>
    <cellStyle name="SAPBEXstdItem 2 8 2 2 3" xfId="12843"/>
    <cellStyle name="SAPBEXstdItem 2 8 2 3" xfId="9675"/>
    <cellStyle name="SAPBEXstdItem 2 8 2 3 2" xfId="13198"/>
    <cellStyle name="SAPBEXstdItem 2 8 2 4" xfId="12471"/>
    <cellStyle name="SAPBEXstdItem 2 8 3" xfId="8402"/>
    <cellStyle name="SAPBEXstdItem 2 8 3 2" xfId="9214"/>
    <cellStyle name="SAPBEXstdItem 2 8 3 2 2" xfId="11615"/>
    <cellStyle name="SAPBEXstdItem 2 8 3 2 2 2" xfId="14055"/>
    <cellStyle name="SAPBEXstdItem 2 8 3 2 3" xfId="12871"/>
    <cellStyle name="SAPBEXstdItem 2 8 3 3" xfId="9705"/>
    <cellStyle name="SAPBEXstdItem 2 8 3 3 2" xfId="13226"/>
    <cellStyle name="SAPBEXstdItem 2 8 3 4" xfId="12499"/>
    <cellStyle name="SAPBEXstdItem 2 8 4" xfId="8423"/>
    <cellStyle name="SAPBEXstdItem 2 8 4 2" xfId="9235"/>
    <cellStyle name="SAPBEXstdItem 2 8 4 2 2" xfId="11636"/>
    <cellStyle name="SAPBEXstdItem 2 8 4 2 2 2" xfId="14074"/>
    <cellStyle name="SAPBEXstdItem 2 8 4 2 3" xfId="12890"/>
    <cellStyle name="SAPBEXstdItem 2 8 4 3" xfId="9726"/>
    <cellStyle name="SAPBEXstdItem 2 8 4 3 2" xfId="13245"/>
    <cellStyle name="SAPBEXstdItem 2 8 4 4" xfId="12518"/>
    <cellStyle name="SAPBEXstdItem 2 8 5" xfId="8441"/>
    <cellStyle name="SAPBEXstdItem 2 8 5 2" xfId="9253"/>
    <cellStyle name="SAPBEXstdItem 2 8 5 2 2" xfId="11654"/>
    <cellStyle name="SAPBEXstdItem 2 8 5 2 2 2" xfId="14092"/>
    <cellStyle name="SAPBEXstdItem 2 8 5 2 3" xfId="12908"/>
    <cellStyle name="SAPBEXstdItem 2 8 5 3" xfId="9744"/>
    <cellStyle name="SAPBEXstdItem 2 8 5 3 2" xfId="13263"/>
    <cellStyle name="SAPBEXstdItem 2 8 5 4" xfId="12536"/>
    <cellStyle name="SAPBEXstdItem 2 8 6" xfId="8459"/>
    <cellStyle name="SAPBEXstdItem 2 8 6 2" xfId="9271"/>
    <cellStyle name="SAPBEXstdItem 2 8 6 2 2" xfId="11672"/>
    <cellStyle name="SAPBEXstdItem 2 8 6 2 2 2" xfId="14110"/>
    <cellStyle name="SAPBEXstdItem 2 8 6 2 3" xfId="12926"/>
    <cellStyle name="SAPBEXstdItem 2 8 6 3" xfId="9762"/>
    <cellStyle name="SAPBEXstdItem 2 8 6 3 2" xfId="13281"/>
    <cellStyle name="SAPBEXstdItem 2 8 6 4" xfId="12554"/>
    <cellStyle name="SAPBEXstdItem 2 8 7" xfId="8477"/>
    <cellStyle name="SAPBEXstdItem 2 8 7 2" xfId="9289"/>
    <cellStyle name="SAPBEXstdItem 2 8 7 2 2" xfId="11690"/>
    <cellStyle name="SAPBEXstdItem 2 8 7 2 2 2" xfId="14128"/>
    <cellStyle name="SAPBEXstdItem 2 8 7 2 3" xfId="12944"/>
    <cellStyle name="SAPBEXstdItem 2 8 7 3" xfId="9780"/>
    <cellStyle name="SAPBEXstdItem 2 8 7 3 2" xfId="13299"/>
    <cellStyle name="SAPBEXstdItem 2 8 7 4" xfId="12572"/>
    <cellStyle name="SAPBEXstdItem 2 8 8" xfId="8495"/>
    <cellStyle name="SAPBEXstdItem 2 8 8 2" xfId="9307"/>
    <cellStyle name="SAPBEXstdItem 2 8 8 2 2" xfId="11708"/>
    <cellStyle name="SAPBEXstdItem 2 8 8 2 2 2" xfId="14145"/>
    <cellStyle name="SAPBEXstdItem 2 8 8 2 3" xfId="12961"/>
    <cellStyle name="SAPBEXstdItem 2 8 8 3" xfId="9798"/>
    <cellStyle name="SAPBEXstdItem 2 8 8 3 2" xfId="13316"/>
    <cellStyle name="SAPBEXstdItem 2 8 8 4" xfId="12589"/>
    <cellStyle name="SAPBEXstdItem 2 8 9" xfId="8512"/>
    <cellStyle name="SAPBEXstdItem 2 8 9 2" xfId="9324"/>
    <cellStyle name="SAPBEXstdItem 2 8 9 2 2" xfId="11725"/>
    <cellStyle name="SAPBEXstdItem 2 8 9 2 2 2" xfId="14162"/>
    <cellStyle name="SAPBEXstdItem 2 8 9 2 3" xfId="12978"/>
    <cellStyle name="SAPBEXstdItem 2 8 9 3" xfId="9815"/>
    <cellStyle name="SAPBEXstdItem 2 8 9 3 2" xfId="13333"/>
    <cellStyle name="SAPBEXstdItem 2 8 9 4" xfId="12606"/>
    <cellStyle name="SAPBEXstdItem 2 9" xfId="7979"/>
    <cellStyle name="SAPBEXstdItem 2 9 10" xfId="8860"/>
    <cellStyle name="SAPBEXstdItem 2 9 10 2" xfId="11269"/>
    <cellStyle name="SAPBEXstdItem 2 9 10 2 2" xfId="13841"/>
    <cellStyle name="SAPBEXstdItem 2 9 10 3" xfId="12650"/>
    <cellStyle name="SAPBEXstdItem 2 9 11" xfId="9358"/>
    <cellStyle name="SAPBEXstdItem 2 9 11 2" xfId="13010"/>
    <cellStyle name="SAPBEXstdItem 2 9 12" xfId="12284"/>
    <cellStyle name="SAPBEXstdItem 2 9 2" xfId="8373"/>
    <cellStyle name="SAPBEXstdItem 2 9 2 2" xfId="9185"/>
    <cellStyle name="SAPBEXstdItem 2 9 2 2 2" xfId="11586"/>
    <cellStyle name="SAPBEXstdItem 2 9 2 2 2 2" xfId="14028"/>
    <cellStyle name="SAPBEXstdItem 2 9 2 2 3" xfId="12844"/>
    <cellStyle name="SAPBEXstdItem 2 9 2 3" xfId="9676"/>
    <cellStyle name="SAPBEXstdItem 2 9 2 3 2" xfId="13199"/>
    <cellStyle name="SAPBEXstdItem 2 9 2 4" xfId="12472"/>
    <cellStyle name="SAPBEXstdItem 2 9 3" xfId="8403"/>
    <cellStyle name="SAPBEXstdItem 2 9 3 2" xfId="9215"/>
    <cellStyle name="SAPBEXstdItem 2 9 3 2 2" xfId="11616"/>
    <cellStyle name="SAPBEXstdItem 2 9 3 2 2 2" xfId="14056"/>
    <cellStyle name="SAPBEXstdItem 2 9 3 2 3" xfId="12872"/>
    <cellStyle name="SAPBEXstdItem 2 9 3 3" xfId="9706"/>
    <cellStyle name="SAPBEXstdItem 2 9 3 3 2" xfId="13227"/>
    <cellStyle name="SAPBEXstdItem 2 9 3 4" xfId="12500"/>
    <cellStyle name="SAPBEXstdItem 2 9 4" xfId="8424"/>
    <cellStyle name="SAPBEXstdItem 2 9 4 2" xfId="9236"/>
    <cellStyle name="SAPBEXstdItem 2 9 4 2 2" xfId="11637"/>
    <cellStyle name="SAPBEXstdItem 2 9 4 2 2 2" xfId="14075"/>
    <cellStyle name="SAPBEXstdItem 2 9 4 2 3" xfId="12891"/>
    <cellStyle name="SAPBEXstdItem 2 9 4 3" xfId="9727"/>
    <cellStyle name="SAPBEXstdItem 2 9 4 3 2" xfId="13246"/>
    <cellStyle name="SAPBEXstdItem 2 9 4 4" xfId="12519"/>
    <cellStyle name="SAPBEXstdItem 2 9 5" xfId="8442"/>
    <cellStyle name="SAPBEXstdItem 2 9 5 2" xfId="9254"/>
    <cellStyle name="SAPBEXstdItem 2 9 5 2 2" xfId="11655"/>
    <cellStyle name="SAPBEXstdItem 2 9 5 2 2 2" xfId="14093"/>
    <cellStyle name="SAPBEXstdItem 2 9 5 2 3" xfId="12909"/>
    <cellStyle name="SAPBEXstdItem 2 9 5 3" xfId="9745"/>
    <cellStyle name="SAPBEXstdItem 2 9 5 3 2" xfId="13264"/>
    <cellStyle name="SAPBEXstdItem 2 9 5 4" xfId="12537"/>
    <cellStyle name="SAPBEXstdItem 2 9 6" xfId="8460"/>
    <cellStyle name="SAPBEXstdItem 2 9 6 2" xfId="9272"/>
    <cellStyle name="SAPBEXstdItem 2 9 6 2 2" xfId="11673"/>
    <cellStyle name="SAPBEXstdItem 2 9 6 2 2 2" xfId="14111"/>
    <cellStyle name="SAPBEXstdItem 2 9 6 2 3" xfId="12927"/>
    <cellStyle name="SAPBEXstdItem 2 9 6 3" xfId="9763"/>
    <cellStyle name="SAPBEXstdItem 2 9 6 3 2" xfId="13282"/>
    <cellStyle name="SAPBEXstdItem 2 9 6 4" xfId="12555"/>
    <cellStyle name="SAPBEXstdItem 2 9 7" xfId="8478"/>
    <cellStyle name="SAPBEXstdItem 2 9 7 2" xfId="9290"/>
    <cellStyle name="SAPBEXstdItem 2 9 7 2 2" xfId="11691"/>
    <cellStyle name="SAPBEXstdItem 2 9 7 2 2 2" xfId="14129"/>
    <cellStyle name="SAPBEXstdItem 2 9 7 2 3" xfId="12945"/>
    <cellStyle name="SAPBEXstdItem 2 9 7 3" xfId="9781"/>
    <cellStyle name="SAPBEXstdItem 2 9 7 3 2" xfId="13300"/>
    <cellStyle name="SAPBEXstdItem 2 9 7 4" xfId="12573"/>
    <cellStyle name="SAPBEXstdItem 2 9 8" xfId="8496"/>
    <cellStyle name="SAPBEXstdItem 2 9 8 2" xfId="9308"/>
    <cellStyle name="SAPBEXstdItem 2 9 8 2 2" xfId="11709"/>
    <cellStyle name="SAPBEXstdItem 2 9 8 2 2 2" xfId="14146"/>
    <cellStyle name="SAPBEXstdItem 2 9 8 2 3" xfId="12962"/>
    <cellStyle name="SAPBEXstdItem 2 9 8 3" xfId="9799"/>
    <cellStyle name="SAPBEXstdItem 2 9 8 3 2" xfId="13317"/>
    <cellStyle name="SAPBEXstdItem 2 9 8 4" xfId="12590"/>
    <cellStyle name="SAPBEXstdItem 2 9 9" xfId="8513"/>
    <cellStyle name="SAPBEXstdItem 2 9 9 2" xfId="9325"/>
    <cellStyle name="SAPBEXstdItem 2 9 9 2 2" xfId="11726"/>
    <cellStyle name="SAPBEXstdItem 2 9 9 2 2 2" xfId="14163"/>
    <cellStyle name="SAPBEXstdItem 2 9 9 2 3" xfId="12979"/>
    <cellStyle name="SAPBEXstdItem 2 9 9 3" xfId="9816"/>
    <cellStyle name="SAPBEXstdItem 2 9 9 3 2" xfId="13334"/>
    <cellStyle name="SAPBEXstdItem 2 9 9 4" xfId="12607"/>
    <cellStyle name="SAPBEXstdItem 20" xfId="8109"/>
    <cellStyle name="SAPBEXstdItem 20 2" xfId="8933"/>
    <cellStyle name="SAPBEXstdItem 20 2 2" xfId="11337"/>
    <cellStyle name="SAPBEXstdItem 20 2 2 2" xfId="13882"/>
    <cellStyle name="SAPBEXstdItem 20 2 3" xfId="12695"/>
    <cellStyle name="SAPBEXstdItem 20 3" xfId="9427"/>
    <cellStyle name="SAPBEXstdItem 20 3 2" xfId="13052"/>
    <cellStyle name="SAPBEXstdItem 20 4" xfId="12326"/>
    <cellStyle name="SAPBEXstdItem 21" xfId="8237"/>
    <cellStyle name="SAPBEXstdItem 21 2" xfId="9050"/>
    <cellStyle name="SAPBEXstdItem 21 2 2" xfId="11453"/>
    <cellStyle name="SAPBEXstdItem 21 2 2 2" xfId="13937"/>
    <cellStyle name="SAPBEXstdItem 21 2 3" xfId="12751"/>
    <cellStyle name="SAPBEXstdItem 21 3" xfId="9543"/>
    <cellStyle name="SAPBEXstdItem 21 3 2" xfId="13108"/>
    <cellStyle name="SAPBEXstdItem 21 4" xfId="12380"/>
    <cellStyle name="SAPBEXstdItem 22" xfId="8264"/>
    <cellStyle name="SAPBEXstdItem 22 2" xfId="9077"/>
    <cellStyle name="SAPBEXstdItem 22 2 2" xfId="11480"/>
    <cellStyle name="SAPBEXstdItem 22 2 2 2" xfId="13952"/>
    <cellStyle name="SAPBEXstdItem 22 2 3" xfId="12766"/>
    <cellStyle name="SAPBEXstdItem 22 3" xfId="9570"/>
    <cellStyle name="SAPBEXstdItem 22 3 2" xfId="13123"/>
    <cellStyle name="SAPBEXstdItem 22 4" xfId="12395"/>
    <cellStyle name="SAPBEXstdItem 23" xfId="8240"/>
    <cellStyle name="SAPBEXstdItem 23 2" xfId="9053"/>
    <cellStyle name="SAPBEXstdItem 23 2 2" xfId="11456"/>
    <cellStyle name="SAPBEXstdItem 23 2 2 2" xfId="13940"/>
    <cellStyle name="SAPBEXstdItem 23 2 3" xfId="12754"/>
    <cellStyle name="SAPBEXstdItem 23 3" xfId="9546"/>
    <cellStyle name="SAPBEXstdItem 23 3 2" xfId="13111"/>
    <cellStyle name="SAPBEXstdItem 23 4" xfId="12383"/>
    <cellStyle name="SAPBEXstdItem 24" xfId="8185"/>
    <cellStyle name="SAPBEXstdItem 24 2" xfId="8998"/>
    <cellStyle name="SAPBEXstdItem 24 2 2" xfId="11401"/>
    <cellStyle name="SAPBEXstdItem 24 2 2 2" xfId="13916"/>
    <cellStyle name="SAPBEXstdItem 24 2 3" xfId="12729"/>
    <cellStyle name="SAPBEXstdItem 24 3" xfId="9491"/>
    <cellStyle name="SAPBEXstdItem 24 3 2" xfId="13086"/>
    <cellStyle name="SAPBEXstdItem 24 4" xfId="12359"/>
    <cellStyle name="SAPBEXstdItem 25" xfId="8213"/>
    <cellStyle name="SAPBEXstdItem 25 2" xfId="9026"/>
    <cellStyle name="SAPBEXstdItem 25 2 2" xfId="11429"/>
    <cellStyle name="SAPBEXstdItem 25 2 2 2" xfId="13923"/>
    <cellStyle name="SAPBEXstdItem 25 2 3" xfId="12737"/>
    <cellStyle name="SAPBEXstdItem 25 3" xfId="9519"/>
    <cellStyle name="SAPBEXstdItem 25 3 2" xfId="13093"/>
    <cellStyle name="SAPBEXstdItem 25 4" xfId="12366"/>
    <cellStyle name="SAPBEXstdItem 26" xfId="1261"/>
    <cellStyle name="SAPBEXstdItem 26 2" xfId="10311"/>
    <cellStyle name="SAPBEXstdItem 26 2 2" xfId="13632"/>
    <cellStyle name="SAPBEXstdItem 26 3" xfId="12113"/>
    <cellStyle name="SAPBEXstdItem 27" xfId="8753"/>
    <cellStyle name="SAPBEXstdItem 27 2" xfId="12622"/>
    <cellStyle name="SAPBEXstdItem 28" xfId="10847"/>
    <cellStyle name="SAPBEXstdItem 29" xfId="42496"/>
    <cellStyle name="SAPBEXstdItem 3" xfId="619"/>
    <cellStyle name="SAPBEXstdItem 3 10" xfId="1220"/>
    <cellStyle name="SAPBEXstdItem 3 10 2" xfId="10310"/>
    <cellStyle name="SAPBEXstdItem 3 10 2 2" xfId="13631"/>
    <cellStyle name="SAPBEXstdItem 3 10 3" xfId="12111"/>
    <cellStyle name="SAPBEXstdItem 3 11" xfId="1164"/>
    <cellStyle name="SAPBEXstdItem 3 11 2" xfId="10301"/>
    <cellStyle name="SAPBEXstdItem 3 11 2 2" xfId="13626"/>
    <cellStyle name="SAPBEXstdItem 3 11 3" xfId="12107"/>
    <cellStyle name="SAPBEXstdItem 3 12" xfId="8904"/>
    <cellStyle name="SAPBEXstdItem 3 12 2" xfId="12685"/>
    <cellStyle name="SAPBEXstdItem 3 13" xfId="10236"/>
    <cellStyle name="SAPBEXstdItem 3 14" xfId="42735"/>
    <cellStyle name="SAPBEXstdItem 3 2" xfId="1040"/>
    <cellStyle name="SAPBEXstdItem 3 2 2" xfId="8011"/>
    <cellStyle name="SAPBEXstdItem 3 2 2 2" xfId="10858"/>
    <cellStyle name="SAPBEXstdItem 3 2 2 2 2" xfId="13791"/>
    <cellStyle name="SAPBEXstdItem 3 2 2 3" xfId="12307"/>
    <cellStyle name="SAPBEXstdItem 3 2 3" xfId="8883"/>
    <cellStyle name="SAPBEXstdItem 3 2 3 2" xfId="11292"/>
    <cellStyle name="SAPBEXstdItem 3 2 3 2 2" xfId="13864"/>
    <cellStyle name="SAPBEXstdItem 3 2 3 3" xfId="12673"/>
    <cellStyle name="SAPBEXstdItem 3 2 4" xfId="9381"/>
    <cellStyle name="SAPBEXstdItem 3 2 4 2" xfId="13033"/>
    <cellStyle name="SAPBEXstdItem 3 2 5" xfId="10761"/>
    <cellStyle name="SAPBEXstdItem 3 3" xfId="8288"/>
    <cellStyle name="SAPBEXstdItem 3 3 2" xfId="9100"/>
    <cellStyle name="SAPBEXstdItem 3 3 2 2" xfId="11501"/>
    <cellStyle name="SAPBEXstdItem 3 3 2 2 2" xfId="13963"/>
    <cellStyle name="SAPBEXstdItem 3 3 2 3" xfId="12779"/>
    <cellStyle name="SAPBEXstdItem 3 3 3" xfId="9591"/>
    <cellStyle name="SAPBEXstdItem 3 3 3 2" xfId="13134"/>
    <cellStyle name="SAPBEXstdItem 3 3 4" xfId="12407"/>
    <cellStyle name="SAPBEXstdItem 3 4" xfId="8239"/>
    <cellStyle name="SAPBEXstdItem 3 4 2" xfId="9052"/>
    <cellStyle name="SAPBEXstdItem 3 4 2 2" xfId="11455"/>
    <cellStyle name="SAPBEXstdItem 3 4 2 2 2" xfId="13939"/>
    <cellStyle name="SAPBEXstdItem 3 4 2 3" xfId="12753"/>
    <cellStyle name="SAPBEXstdItem 3 4 3" xfId="9545"/>
    <cellStyle name="SAPBEXstdItem 3 4 3 2" xfId="13110"/>
    <cellStyle name="SAPBEXstdItem 3 4 4" xfId="12382"/>
    <cellStyle name="SAPBEXstdItem 3 5" xfId="8252"/>
    <cellStyle name="SAPBEXstdItem 3 5 2" xfId="9065"/>
    <cellStyle name="SAPBEXstdItem 3 5 2 2" xfId="11468"/>
    <cellStyle name="SAPBEXstdItem 3 5 2 2 2" xfId="13946"/>
    <cellStyle name="SAPBEXstdItem 3 5 2 3" xfId="12760"/>
    <cellStyle name="SAPBEXstdItem 3 5 3" xfId="9558"/>
    <cellStyle name="SAPBEXstdItem 3 5 3 2" xfId="13117"/>
    <cellStyle name="SAPBEXstdItem 3 5 4" xfId="12389"/>
    <cellStyle name="SAPBEXstdItem 3 6" xfId="8027"/>
    <cellStyle name="SAPBEXstdItem 3 6 2" xfId="8895"/>
    <cellStyle name="SAPBEXstdItem 3 6 2 2" xfId="11303"/>
    <cellStyle name="SAPBEXstdItem 3 6 2 2 2" xfId="13871"/>
    <cellStyle name="SAPBEXstdItem 3 6 2 3" xfId="12680"/>
    <cellStyle name="SAPBEXstdItem 3 6 3" xfId="9393"/>
    <cellStyle name="SAPBEXstdItem 3 6 3 2" xfId="13041"/>
    <cellStyle name="SAPBEXstdItem 3 6 4" xfId="12314"/>
    <cellStyle name="SAPBEXstdItem 3 7" xfId="8404"/>
    <cellStyle name="SAPBEXstdItem 3 7 2" xfId="9216"/>
    <cellStyle name="SAPBEXstdItem 3 7 2 2" xfId="11617"/>
    <cellStyle name="SAPBEXstdItem 3 7 2 2 2" xfId="14057"/>
    <cellStyle name="SAPBEXstdItem 3 7 2 3" xfId="12873"/>
    <cellStyle name="SAPBEXstdItem 3 7 3" xfId="9707"/>
    <cellStyle name="SAPBEXstdItem 3 7 3 2" xfId="13228"/>
    <cellStyle name="SAPBEXstdItem 3 7 4" xfId="12501"/>
    <cellStyle name="SAPBEXstdItem 3 8" xfId="8292"/>
    <cellStyle name="SAPBEXstdItem 3 8 2" xfId="9104"/>
    <cellStyle name="SAPBEXstdItem 3 8 2 2" xfId="11505"/>
    <cellStyle name="SAPBEXstdItem 3 8 2 2 2" xfId="13966"/>
    <cellStyle name="SAPBEXstdItem 3 8 2 3" xfId="12782"/>
    <cellStyle name="SAPBEXstdItem 3 8 3" xfId="9595"/>
    <cellStyle name="SAPBEXstdItem 3 8 3 2" xfId="13137"/>
    <cellStyle name="SAPBEXstdItem 3 8 4" xfId="12410"/>
    <cellStyle name="SAPBEXstdItem 3 9" xfId="8311"/>
    <cellStyle name="SAPBEXstdItem 3 9 2" xfId="9123"/>
    <cellStyle name="SAPBEXstdItem 3 9 2 2" xfId="11524"/>
    <cellStyle name="SAPBEXstdItem 3 9 2 2 2" xfId="13980"/>
    <cellStyle name="SAPBEXstdItem 3 9 2 3" xfId="12796"/>
    <cellStyle name="SAPBEXstdItem 3 9 3" xfId="9614"/>
    <cellStyle name="SAPBEXstdItem 3 9 3 2" xfId="13151"/>
    <cellStyle name="SAPBEXstdItem 3 9 4" xfId="12424"/>
    <cellStyle name="SAPBEXstdItem 30" xfId="42516"/>
    <cellStyle name="SAPBEXstdItem 31" xfId="42545"/>
    <cellStyle name="SAPBEXstdItem 32" xfId="42549"/>
    <cellStyle name="SAPBEXstdItem 33" xfId="42570"/>
    <cellStyle name="SAPBEXstdItem 34" xfId="42579"/>
    <cellStyle name="SAPBEXstdItem 4" xfId="620"/>
    <cellStyle name="SAPBEXstdItem 4 10" xfId="2241"/>
    <cellStyle name="SAPBEXstdItem 4 10 2" xfId="10433"/>
    <cellStyle name="SAPBEXstdItem 4 10 2 2" xfId="13658"/>
    <cellStyle name="SAPBEXstdItem 4 10 3" xfId="12136"/>
    <cellStyle name="SAPBEXstdItem 4 11" xfId="8624"/>
    <cellStyle name="SAPBEXstdItem 4 11 2" xfId="11105"/>
    <cellStyle name="SAPBEXstdItem 4 11 2 2" xfId="13811"/>
    <cellStyle name="SAPBEXstdItem 4 11 3" xfId="12618"/>
    <cellStyle name="SAPBEXstdItem 4 12" xfId="8622"/>
    <cellStyle name="SAPBEXstdItem 4 12 2" xfId="12617"/>
    <cellStyle name="SAPBEXstdItem 4 13" xfId="10237"/>
    <cellStyle name="SAPBEXstdItem 4 13 2" xfId="13598"/>
    <cellStyle name="SAPBEXstdItem 4 14" xfId="10457"/>
    <cellStyle name="SAPBEXstdItem 4 15" xfId="42736"/>
    <cellStyle name="SAPBEXstdItem 4 16" xfId="42940"/>
    <cellStyle name="SAPBEXstdItem 4 2" xfId="1027"/>
    <cellStyle name="SAPBEXstdItem 4 2 2" xfId="8122"/>
    <cellStyle name="SAPBEXstdItem 4 2 2 2" xfId="10895"/>
    <cellStyle name="SAPBEXstdItem 4 2 2 2 2" xfId="13793"/>
    <cellStyle name="SAPBEXstdItem 4 2 2 3" xfId="12330"/>
    <cellStyle name="SAPBEXstdItem 4 2 3" xfId="8942"/>
    <cellStyle name="SAPBEXstdItem 4 2 3 2" xfId="11346"/>
    <cellStyle name="SAPBEXstdItem 4 2 3 2 2" xfId="13886"/>
    <cellStyle name="SAPBEXstdItem 4 2 3 3" xfId="12699"/>
    <cellStyle name="SAPBEXstdItem 4 2 4" xfId="9436"/>
    <cellStyle name="SAPBEXstdItem 4 2 4 2" xfId="13056"/>
    <cellStyle name="SAPBEXstdItem 4 2 5" xfId="10656"/>
    <cellStyle name="SAPBEXstdItem 4 3" xfId="8345"/>
    <cellStyle name="SAPBEXstdItem 4 3 2" xfId="9157"/>
    <cellStyle name="SAPBEXstdItem 4 3 2 2" xfId="11558"/>
    <cellStyle name="SAPBEXstdItem 4 3 2 2 2" xfId="14004"/>
    <cellStyle name="SAPBEXstdItem 4 3 2 3" xfId="12820"/>
    <cellStyle name="SAPBEXstdItem 4 3 3" xfId="9648"/>
    <cellStyle name="SAPBEXstdItem 4 3 3 2" xfId="13175"/>
    <cellStyle name="SAPBEXstdItem 4 3 4" xfId="12448"/>
    <cellStyle name="SAPBEXstdItem 4 4" xfId="8136"/>
    <cellStyle name="SAPBEXstdItem 4 4 2" xfId="8954"/>
    <cellStyle name="SAPBEXstdItem 4 4 2 2" xfId="11358"/>
    <cellStyle name="SAPBEXstdItem 4 4 2 2 2" xfId="13893"/>
    <cellStyle name="SAPBEXstdItem 4 4 2 3" xfId="12706"/>
    <cellStyle name="SAPBEXstdItem 4 4 3" xfId="9448"/>
    <cellStyle name="SAPBEXstdItem 4 4 3 2" xfId="13063"/>
    <cellStyle name="SAPBEXstdItem 4 4 4" xfId="12337"/>
    <cellStyle name="SAPBEXstdItem 4 5" xfId="8195"/>
    <cellStyle name="SAPBEXstdItem 4 5 2" xfId="9008"/>
    <cellStyle name="SAPBEXstdItem 4 5 2 2" xfId="11411"/>
    <cellStyle name="SAPBEXstdItem 4 5 2 2 2" xfId="13918"/>
    <cellStyle name="SAPBEXstdItem 4 5 2 3" xfId="12732"/>
    <cellStyle name="SAPBEXstdItem 4 5 3" xfId="9501"/>
    <cellStyle name="SAPBEXstdItem 4 5 3 2" xfId="13088"/>
    <cellStyle name="SAPBEXstdItem 4 5 4" xfId="12361"/>
    <cellStyle name="SAPBEXstdItem 4 6" xfId="8236"/>
    <cellStyle name="SAPBEXstdItem 4 6 2" xfId="9049"/>
    <cellStyle name="SAPBEXstdItem 4 6 2 2" xfId="11452"/>
    <cellStyle name="SAPBEXstdItem 4 6 2 2 2" xfId="13936"/>
    <cellStyle name="SAPBEXstdItem 4 6 2 3" xfId="12750"/>
    <cellStyle name="SAPBEXstdItem 4 6 3" xfId="9542"/>
    <cellStyle name="SAPBEXstdItem 4 6 3 2" xfId="13107"/>
    <cellStyle name="SAPBEXstdItem 4 6 4" xfId="12379"/>
    <cellStyle name="SAPBEXstdItem 4 7" xfId="8232"/>
    <cellStyle name="SAPBEXstdItem 4 7 2" xfId="9045"/>
    <cellStyle name="SAPBEXstdItem 4 7 2 2" xfId="11448"/>
    <cellStyle name="SAPBEXstdItem 4 7 2 2 2" xfId="13933"/>
    <cellStyle name="SAPBEXstdItem 4 7 2 3" xfId="12747"/>
    <cellStyle name="SAPBEXstdItem 4 7 3" xfId="9538"/>
    <cellStyle name="SAPBEXstdItem 4 7 3 2" xfId="13104"/>
    <cellStyle name="SAPBEXstdItem 4 7 4" xfId="12376"/>
    <cellStyle name="SAPBEXstdItem 4 8" xfId="8224"/>
    <cellStyle name="SAPBEXstdItem 4 8 2" xfId="9037"/>
    <cellStyle name="SAPBEXstdItem 4 8 2 2" xfId="11440"/>
    <cellStyle name="SAPBEXstdItem 4 8 2 2 2" xfId="13927"/>
    <cellStyle name="SAPBEXstdItem 4 8 2 3" xfId="12741"/>
    <cellStyle name="SAPBEXstdItem 4 8 3" xfId="9530"/>
    <cellStyle name="SAPBEXstdItem 4 8 3 2" xfId="13097"/>
    <cellStyle name="SAPBEXstdItem 4 8 4" xfId="12370"/>
    <cellStyle name="SAPBEXstdItem 4 9" xfId="8176"/>
    <cellStyle name="SAPBEXstdItem 4 9 2" xfId="8989"/>
    <cellStyle name="SAPBEXstdItem 4 9 2 2" xfId="11392"/>
    <cellStyle name="SAPBEXstdItem 4 9 2 2 2" xfId="13912"/>
    <cellStyle name="SAPBEXstdItem 4 9 2 3" xfId="12725"/>
    <cellStyle name="SAPBEXstdItem 4 9 3" xfId="9482"/>
    <cellStyle name="SAPBEXstdItem 4 9 3 2" xfId="13082"/>
    <cellStyle name="SAPBEXstdItem 4 9 4" xfId="12355"/>
    <cellStyle name="SAPBEXstdItem 5" xfId="1013"/>
    <cellStyle name="SAPBEXstdItem 5 10" xfId="7911"/>
    <cellStyle name="SAPBEXstdItem 5 10 2" xfId="10845"/>
    <cellStyle name="SAPBEXstdItem 5 10 2 2" xfId="13780"/>
    <cellStyle name="SAPBEXstdItem 5 10 3" xfId="12258"/>
    <cellStyle name="SAPBEXstdItem 5 11" xfId="8835"/>
    <cellStyle name="SAPBEXstdItem 5 11 2" xfId="11244"/>
    <cellStyle name="SAPBEXstdItem 5 11 2 2" xfId="13816"/>
    <cellStyle name="SAPBEXstdItem 5 11 3" xfId="12625"/>
    <cellStyle name="SAPBEXstdItem 5 12" xfId="9333"/>
    <cellStyle name="SAPBEXstdItem 5 12 2" xfId="12985"/>
    <cellStyle name="SAPBEXstdItem 5 13" xfId="10664"/>
    <cellStyle name="SAPBEXstdItem 5 2" xfId="8352"/>
    <cellStyle name="SAPBEXstdItem 5 2 2" xfId="9164"/>
    <cellStyle name="SAPBEXstdItem 5 2 2 2" xfId="11565"/>
    <cellStyle name="SAPBEXstdItem 5 2 2 2 2" xfId="14008"/>
    <cellStyle name="SAPBEXstdItem 5 2 2 3" xfId="12824"/>
    <cellStyle name="SAPBEXstdItem 5 2 3" xfId="9655"/>
    <cellStyle name="SAPBEXstdItem 5 2 3 2" xfId="13179"/>
    <cellStyle name="SAPBEXstdItem 5 2 4" xfId="12452"/>
    <cellStyle name="SAPBEXstdItem 5 3" xfId="8382"/>
    <cellStyle name="SAPBEXstdItem 5 3 2" xfId="9194"/>
    <cellStyle name="SAPBEXstdItem 5 3 2 2" xfId="11595"/>
    <cellStyle name="SAPBEXstdItem 5 3 2 2 2" xfId="14035"/>
    <cellStyle name="SAPBEXstdItem 5 3 2 3" xfId="12851"/>
    <cellStyle name="SAPBEXstdItem 5 3 3" xfId="9685"/>
    <cellStyle name="SAPBEXstdItem 5 3 3 2" xfId="13206"/>
    <cellStyle name="SAPBEXstdItem 5 3 4" xfId="12479"/>
    <cellStyle name="SAPBEXstdItem 5 4" xfId="8188"/>
    <cellStyle name="SAPBEXstdItem 5 4 2" xfId="9001"/>
    <cellStyle name="SAPBEXstdItem 5 4 2 2" xfId="11404"/>
    <cellStyle name="SAPBEXstdItem 5 4 2 2 2" xfId="13917"/>
    <cellStyle name="SAPBEXstdItem 5 4 2 3" xfId="12731"/>
    <cellStyle name="SAPBEXstdItem 5 4 3" xfId="9494"/>
    <cellStyle name="SAPBEXstdItem 5 4 3 2" xfId="13087"/>
    <cellStyle name="SAPBEXstdItem 5 4 4" xfId="12360"/>
    <cellStyle name="SAPBEXstdItem 5 5" xfId="8008"/>
    <cellStyle name="SAPBEXstdItem 5 5 2" xfId="8880"/>
    <cellStyle name="SAPBEXstdItem 5 5 2 2" xfId="11289"/>
    <cellStyle name="SAPBEXstdItem 5 5 2 2 2" xfId="13861"/>
    <cellStyle name="SAPBEXstdItem 5 5 2 3" xfId="12670"/>
    <cellStyle name="SAPBEXstdItem 5 5 3" xfId="9378"/>
    <cellStyle name="SAPBEXstdItem 5 5 3 2" xfId="13030"/>
    <cellStyle name="SAPBEXstdItem 5 5 4" xfId="12304"/>
    <cellStyle name="SAPBEXstdItem 5 6" xfId="8319"/>
    <cellStyle name="SAPBEXstdItem 5 6 2" xfId="9131"/>
    <cellStyle name="SAPBEXstdItem 5 6 2 2" xfId="11532"/>
    <cellStyle name="SAPBEXstdItem 5 6 2 2 2" xfId="13986"/>
    <cellStyle name="SAPBEXstdItem 5 6 2 3" xfId="12802"/>
    <cellStyle name="SAPBEXstdItem 5 6 3" xfId="9622"/>
    <cellStyle name="SAPBEXstdItem 5 6 3 2" xfId="13157"/>
    <cellStyle name="SAPBEXstdItem 5 6 4" xfId="12430"/>
    <cellStyle name="SAPBEXstdItem 5 7" xfId="8331"/>
    <cellStyle name="SAPBEXstdItem 5 7 2" xfId="9143"/>
    <cellStyle name="SAPBEXstdItem 5 7 2 2" xfId="11544"/>
    <cellStyle name="SAPBEXstdItem 5 7 2 2 2" xfId="13995"/>
    <cellStyle name="SAPBEXstdItem 5 7 2 3" xfId="12811"/>
    <cellStyle name="SAPBEXstdItem 5 7 3" xfId="9634"/>
    <cellStyle name="SAPBEXstdItem 5 7 3 2" xfId="13166"/>
    <cellStyle name="SAPBEXstdItem 5 7 4" xfId="12439"/>
    <cellStyle name="SAPBEXstdItem 5 8" xfId="8165"/>
    <cellStyle name="SAPBEXstdItem 5 8 2" xfId="8981"/>
    <cellStyle name="SAPBEXstdItem 5 8 2 2" xfId="11384"/>
    <cellStyle name="SAPBEXstdItem 5 8 2 2 2" xfId="13906"/>
    <cellStyle name="SAPBEXstdItem 5 8 2 3" xfId="12719"/>
    <cellStyle name="SAPBEXstdItem 5 8 3" xfId="9474"/>
    <cellStyle name="SAPBEXstdItem 5 8 3 2" xfId="13076"/>
    <cellStyle name="SAPBEXstdItem 5 8 4" xfId="12349"/>
    <cellStyle name="SAPBEXstdItem 5 9" xfId="8349"/>
    <cellStyle name="SAPBEXstdItem 5 9 2" xfId="9161"/>
    <cellStyle name="SAPBEXstdItem 5 9 2 2" xfId="11562"/>
    <cellStyle name="SAPBEXstdItem 5 9 2 2 2" xfId="14006"/>
    <cellStyle name="SAPBEXstdItem 5 9 2 3" xfId="12822"/>
    <cellStyle name="SAPBEXstdItem 5 9 3" xfId="9652"/>
    <cellStyle name="SAPBEXstdItem 5 9 3 2" xfId="13177"/>
    <cellStyle name="SAPBEXstdItem 5 9 4" xfId="12450"/>
    <cellStyle name="SAPBEXstdItem 6" xfId="1004"/>
    <cellStyle name="SAPBEXstdItem 6 10" xfId="7924"/>
    <cellStyle name="SAPBEXstdItem 6 10 2" xfId="10846"/>
    <cellStyle name="SAPBEXstdItem 6 10 2 2" xfId="13781"/>
    <cellStyle name="SAPBEXstdItem 6 10 3" xfId="12262"/>
    <cellStyle name="SAPBEXstdItem 6 11" xfId="8839"/>
    <cellStyle name="SAPBEXstdItem 6 11 2" xfId="11248"/>
    <cellStyle name="SAPBEXstdItem 6 11 2 2" xfId="13820"/>
    <cellStyle name="SAPBEXstdItem 6 11 3" xfId="12629"/>
    <cellStyle name="SAPBEXstdItem 6 12" xfId="9337"/>
    <cellStyle name="SAPBEXstdItem 6 12 2" xfId="12989"/>
    <cellStyle name="SAPBEXstdItem 6 13" xfId="10648"/>
    <cellStyle name="SAPBEXstdItem 6 2" xfId="8356"/>
    <cellStyle name="SAPBEXstdItem 6 2 2" xfId="9168"/>
    <cellStyle name="SAPBEXstdItem 6 2 2 2" xfId="11569"/>
    <cellStyle name="SAPBEXstdItem 6 2 2 2 2" xfId="14012"/>
    <cellStyle name="SAPBEXstdItem 6 2 2 3" xfId="12828"/>
    <cellStyle name="SAPBEXstdItem 6 2 3" xfId="9659"/>
    <cellStyle name="SAPBEXstdItem 6 2 3 2" xfId="13183"/>
    <cellStyle name="SAPBEXstdItem 6 2 4" xfId="12456"/>
    <cellStyle name="SAPBEXstdItem 6 3" xfId="8386"/>
    <cellStyle name="SAPBEXstdItem 6 3 2" xfId="9198"/>
    <cellStyle name="SAPBEXstdItem 6 3 2 2" xfId="11599"/>
    <cellStyle name="SAPBEXstdItem 6 3 2 2 2" xfId="14039"/>
    <cellStyle name="SAPBEXstdItem 6 3 2 3" xfId="12855"/>
    <cellStyle name="SAPBEXstdItem 6 3 3" xfId="9689"/>
    <cellStyle name="SAPBEXstdItem 6 3 3 2" xfId="13210"/>
    <cellStyle name="SAPBEXstdItem 6 3 4" xfId="12483"/>
    <cellStyle name="SAPBEXstdItem 6 4" xfId="8346"/>
    <cellStyle name="SAPBEXstdItem 6 4 2" xfId="9158"/>
    <cellStyle name="SAPBEXstdItem 6 4 2 2" xfId="11559"/>
    <cellStyle name="SAPBEXstdItem 6 4 2 2 2" xfId="14005"/>
    <cellStyle name="SAPBEXstdItem 6 4 2 3" xfId="12821"/>
    <cellStyle name="SAPBEXstdItem 6 4 3" xfId="9649"/>
    <cellStyle name="SAPBEXstdItem 6 4 3 2" xfId="13176"/>
    <cellStyle name="SAPBEXstdItem 6 4 4" xfId="12449"/>
    <cellStyle name="SAPBEXstdItem 6 5" xfId="8167"/>
    <cellStyle name="SAPBEXstdItem 6 5 2" xfId="8982"/>
    <cellStyle name="SAPBEXstdItem 6 5 2 2" xfId="11385"/>
    <cellStyle name="SAPBEXstdItem 6 5 2 2 2" xfId="13907"/>
    <cellStyle name="SAPBEXstdItem 6 5 2 3" xfId="12720"/>
    <cellStyle name="SAPBEXstdItem 6 5 3" xfId="9475"/>
    <cellStyle name="SAPBEXstdItem 6 5 3 2" xfId="13077"/>
    <cellStyle name="SAPBEXstdItem 6 5 4" xfId="12350"/>
    <cellStyle name="SAPBEXstdItem 6 6" xfId="8268"/>
    <cellStyle name="SAPBEXstdItem 6 6 2" xfId="9081"/>
    <cellStyle name="SAPBEXstdItem 6 6 2 2" xfId="11484"/>
    <cellStyle name="SAPBEXstdItem 6 6 2 2 2" xfId="13955"/>
    <cellStyle name="SAPBEXstdItem 6 6 2 3" xfId="12769"/>
    <cellStyle name="SAPBEXstdItem 6 6 3" xfId="9574"/>
    <cellStyle name="SAPBEXstdItem 6 6 3 2" xfId="13126"/>
    <cellStyle name="SAPBEXstdItem 6 6 4" xfId="12399"/>
    <cellStyle name="SAPBEXstdItem 6 7" xfId="8202"/>
    <cellStyle name="SAPBEXstdItem 6 7 2" xfId="9015"/>
    <cellStyle name="SAPBEXstdItem 6 7 2 2" xfId="11418"/>
    <cellStyle name="SAPBEXstdItem 6 7 2 2 2" xfId="13920"/>
    <cellStyle name="SAPBEXstdItem 6 7 2 3" xfId="12734"/>
    <cellStyle name="SAPBEXstdItem 6 7 3" xfId="9508"/>
    <cellStyle name="SAPBEXstdItem 6 7 3 2" xfId="13090"/>
    <cellStyle name="SAPBEXstdItem 6 7 4" xfId="12363"/>
    <cellStyle name="SAPBEXstdItem 6 8" xfId="8333"/>
    <cellStyle name="SAPBEXstdItem 6 8 2" xfId="9145"/>
    <cellStyle name="SAPBEXstdItem 6 8 2 2" xfId="11546"/>
    <cellStyle name="SAPBEXstdItem 6 8 2 2 2" xfId="13996"/>
    <cellStyle name="SAPBEXstdItem 6 8 2 3" xfId="12812"/>
    <cellStyle name="SAPBEXstdItem 6 8 3" xfId="9636"/>
    <cellStyle name="SAPBEXstdItem 6 8 3 2" xfId="13167"/>
    <cellStyle name="SAPBEXstdItem 6 8 4" xfId="12440"/>
    <cellStyle name="SAPBEXstdItem 6 9" xfId="8278"/>
    <cellStyle name="SAPBEXstdItem 6 9 2" xfId="9091"/>
    <cellStyle name="SAPBEXstdItem 6 9 2 2" xfId="11494"/>
    <cellStyle name="SAPBEXstdItem 6 9 2 2 2" xfId="13959"/>
    <cellStyle name="SAPBEXstdItem 6 9 2 3" xfId="12773"/>
    <cellStyle name="SAPBEXstdItem 6 9 3" xfId="9584"/>
    <cellStyle name="SAPBEXstdItem 6 9 3 2" xfId="13130"/>
    <cellStyle name="SAPBEXstdItem 6 9 4" xfId="12403"/>
    <cellStyle name="SAPBEXstdItem 7" xfId="7922"/>
    <cellStyle name="SAPBEXstdItem 7 10" xfId="8838"/>
    <cellStyle name="SAPBEXstdItem 7 10 2" xfId="11247"/>
    <cellStyle name="SAPBEXstdItem 7 10 2 2" xfId="13819"/>
    <cellStyle name="SAPBEXstdItem 7 10 3" xfId="12628"/>
    <cellStyle name="SAPBEXstdItem 7 11" xfId="9336"/>
    <cellStyle name="SAPBEXstdItem 7 11 2" xfId="12988"/>
    <cellStyle name="SAPBEXstdItem 7 12" xfId="12261"/>
    <cellStyle name="SAPBEXstdItem 7 13" xfId="41081"/>
    <cellStyle name="SAPBEXstdItem 7 2" xfId="8355"/>
    <cellStyle name="SAPBEXstdItem 7 2 2" xfId="9167"/>
    <cellStyle name="SAPBEXstdItem 7 2 2 2" xfId="11568"/>
    <cellStyle name="SAPBEXstdItem 7 2 2 2 2" xfId="14011"/>
    <cellStyle name="SAPBEXstdItem 7 2 2 3" xfId="12827"/>
    <cellStyle name="SAPBEXstdItem 7 2 3" xfId="9658"/>
    <cellStyle name="SAPBEXstdItem 7 2 3 2" xfId="13182"/>
    <cellStyle name="SAPBEXstdItem 7 2 4" xfId="12455"/>
    <cellStyle name="SAPBEXstdItem 7 3" xfId="8385"/>
    <cellStyle name="SAPBEXstdItem 7 3 2" xfId="9197"/>
    <cellStyle name="SAPBEXstdItem 7 3 2 2" xfId="11598"/>
    <cellStyle name="SAPBEXstdItem 7 3 2 2 2" xfId="14038"/>
    <cellStyle name="SAPBEXstdItem 7 3 2 3" xfId="12854"/>
    <cellStyle name="SAPBEXstdItem 7 3 3" xfId="9688"/>
    <cellStyle name="SAPBEXstdItem 7 3 3 2" xfId="13209"/>
    <cellStyle name="SAPBEXstdItem 7 3 4" xfId="12482"/>
    <cellStyle name="SAPBEXstdItem 7 4" xfId="8273"/>
    <cellStyle name="SAPBEXstdItem 7 4 2" xfId="9086"/>
    <cellStyle name="SAPBEXstdItem 7 4 2 2" xfId="11489"/>
    <cellStyle name="SAPBEXstdItem 7 4 2 2 2" xfId="13957"/>
    <cellStyle name="SAPBEXstdItem 7 4 2 3" xfId="12771"/>
    <cellStyle name="SAPBEXstdItem 7 4 3" xfId="9579"/>
    <cellStyle name="SAPBEXstdItem 7 4 3 2" xfId="13128"/>
    <cellStyle name="SAPBEXstdItem 7 4 4" xfId="12401"/>
    <cellStyle name="SAPBEXstdItem 7 5" xfId="8309"/>
    <cellStyle name="SAPBEXstdItem 7 5 2" xfId="9121"/>
    <cellStyle name="SAPBEXstdItem 7 5 2 2" xfId="11522"/>
    <cellStyle name="SAPBEXstdItem 7 5 2 2 2" xfId="13978"/>
    <cellStyle name="SAPBEXstdItem 7 5 2 3" xfId="12794"/>
    <cellStyle name="SAPBEXstdItem 7 5 3" xfId="9612"/>
    <cellStyle name="SAPBEXstdItem 7 5 3 2" xfId="13149"/>
    <cellStyle name="SAPBEXstdItem 7 5 4" xfId="12422"/>
    <cellStyle name="SAPBEXstdItem 7 6" xfId="8020"/>
    <cellStyle name="SAPBEXstdItem 7 6 2" xfId="8892"/>
    <cellStyle name="SAPBEXstdItem 7 6 2 2" xfId="11301"/>
    <cellStyle name="SAPBEXstdItem 7 6 2 2 2" xfId="13869"/>
    <cellStyle name="SAPBEXstdItem 7 6 2 3" xfId="12678"/>
    <cellStyle name="SAPBEXstdItem 7 6 3" xfId="9390"/>
    <cellStyle name="SAPBEXstdItem 7 6 3 2" xfId="13039"/>
    <cellStyle name="SAPBEXstdItem 7 6 4" xfId="12312"/>
    <cellStyle name="SAPBEXstdItem 7 7" xfId="8380"/>
    <cellStyle name="SAPBEXstdItem 7 7 2" xfId="9192"/>
    <cellStyle name="SAPBEXstdItem 7 7 2 2" xfId="11593"/>
    <cellStyle name="SAPBEXstdItem 7 7 2 2 2" xfId="14033"/>
    <cellStyle name="SAPBEXstdItem 7 7 2 3" xfId="12849"/>
    <cellStyle name="SAPBEXstdItem 7 7 3" xfId="9683"/>
    <cellStyle name="SAPBEXstdItem 7 7 3 2" xfId="13204"/>
    <cellStyle name="SAPBEXstdItem 7 7 4" xfId="12477"/>
    <cellStyle name="SAPBEXstdItem 7 8" xfId="8300"/>
    <cellStyle name="SAPBEXstdItem 7 8 2" xfId="9112"/>
    <cellStyle name="SAPBEXstdItem 7 8 2 2" xfId="11513"/>
    <cellStyle name="SAPBEXstdItem 7 8 2 2 2" xfId="13972"/>
    <cellStyle name="SAPBEXstdItem 7 8 2 3" xfId="12788"/>
    <cellStyle name="SAPBEXstdItem 7 8 3" xfId="9603"/>
    <cellStyle name="SAPBEXstdItem 7 8 3 2" xfId="13143"/>
    <cellStyle name="SAPBEXstdItem 7 8 4" xfId="12416"/>
    <cellStyle name="SAPBEXstdItem 7 9" xfId="8456"/>
    <cellStyle name="SAPBEXstdItem 7 9 2" xfId="9268"/>
    <cellStyle name="SAPBEXstdItem 7 9 2 2" xfId="11669"/>
    <cellStyle name="SAPBEXstdItem 7 9 2 2 2" xfId="14107"/>
    <cellStyle name="SAPBEXstdItem 7 9 2 3" xfId="12923"/>
    <cellStyle name="SAPBEXstdItem 7 9 3" xfId="9759"/>
    <cellStyle name="SAPBEXstdItem 7 9 3 2" xfId="13278"/>
    <cellStyle name="SAPBEXstdItem 7 9 4" xfId="12551"/>
    <cellStyle name="SAPBEXstdItem 8" xfId="7926"/>
    <cellStyle name="SAPBEXstdItem 8 10" xfId="8840"/>
    <cellStyle name="SAPBEXstdItem 8 10 2" xfId="11249"/>
    <cellStyle name="SAPBEXstdItem 8 10 2 2" xfId="13821"/>
    <cellStyle name="SAPBEXstdItem 8 10 3" xfId="12630"/>
    <cellStyle name="SAPBEXstdItem 8 11" xfId="9338"/>
    <cellStyle name="SAPBEXstdItem 8 11 2" xfId="12990"/>
    <cellStyle name="SAPBEXstdItem 8 12" xfId="12263"/>
    <cellStyle name="SAPBEXstdItem 8 13" xfId="41082"/>
    <cellStyle name="SAPBEXstdItem 8 2" xfId="8357"/>
    <cellStyle name="SAPBEXstdItem 8 2 2" xfId="9169"/>
    <cellStyle name="SAPBEXstdItem 8 2 2 2" xfId="11570"/>
    <cellStyle name="SAPBEXstdItem 8 2 2 2 2" xfId="14013"/>
    <cellStyle name="SAPBEXstdItem 8 2 2 3" xfId="12829"/>
    <cellStyle name="SAPBEXstdItem 8 2 3" xfId="9660"/>
    <cellStyle name="SAPBEXstdItem 8 2 3 2" xfId="13184"/>
    <cellStyle name="SAPBEXstdItem 8 2 4" xfId="12457"/>
    <cellStyle name="SAPBEXstdItem 8 3" xfId="8387"/>
    <cellStyle name="SAPBEXstdItem 8 3 2" xfId="9199"/>
    <cellStyle name="SAPBEXstdItem 8 3 2 2" xfId="11600"/>
    <cellStyle name="SAPBEXstdItem 8 3 2 2 2" xfId="14040"/>
    <cellStyle name="SAPBEXstdItem 8 3 2 3" xfId="12856"/>
    <cellStyle name="SAPBEXstdItem 8 3 3" xfId="9690"/>
    <cellStyle name="SAPBEXstdItem 8 3 3 2" xfId="13211"/>
    <cellStyle name="SAPBEXstdItem 8 3 4" xfId="12484"/>
    <cellStyle name="SAPBEXstdItem 8 4" xfId="8180"/>
    <cellStyle name="SAPBEXstdItem 8 4 2" xfId="8993"/>
    <cellStyle name="SAPBEXstdItem 8 4 2 2" xfId="11396"/>
    <cellStyle name="SAPBEXstdItem 8 4 2 2 2" xfId="13914"/>
    <cellStyle name="SAPBEXstdItem 8 4 2 3" xfId="12727"/>
    <cellStyle name="SAPBEXstdItem 8 4 3" xfId="9486"/>
    <cellStyle name="SAPBEXstdItem 8 4 3 2" xfId="13084"/>
    <cellStyle name="SAPBEXstdItem 8 4 4" xfId="12357"/>
    <cellStyle name="SAPBEXstdItem 8 5" xfId="8266"/>
    <cellStyle name="SAPBEXstdItem 8 5 2" xfId="9079"/>
    <cellStyle name="SAPBEXstdItem 8 5 2 2" xfId="11482"/>
    <cellStyle name="SAPBEXstdItem 8 5 2 2 2" xfId="13953"/>
    <cellStyle name="SAPBEXstdItem 8 5 2 3" xfId="12767"/>
    <cellStyle name="SAPBEXstdItem 8 5 3" xfId="9572"/>
    <cellStyle name="SAPBEXstdItem 8 5 3 2" xfId="13124"/>
    <cellStyle name="SAPBEXstdItem 8 5 4" xfId="12397"/>
    <cellStyle name="SAPBEXstdItem 8 6" xfId="8261"/>
    <cellStyle name="SAPBEXstdItem 8 6 2" xfId="9074"/>
    <cellStyle name="SAPBEXstdItem 8 6 2 2" xfId="11477"/>
    <cellStyle name="SAPBEXstdItem 8 6 2 2 2" xfId="13949"/>
    <cellStyle name="SAPBEXstdItem 8 6 2 3" xfId="12763"/>
    <cellStyle name="SAPBEXstdItem 8 6 3" xfId="9567"/>
    <cellStyle name="SAPBEXstdItem 8 6 3 2" xfId="13120"/>
    <cellStyle name="SAPBEXstdItem 8 6 4" xfId="12392"/>
    <cellStyle name="SAPBEXstdItem 8 7" xfId="8000"/>
    <cellStyle name="SAPBEXstdItem 8 7 2" xfId="8872"/>
    <cellStyle name="SAPBEXstdItem 8 7 2 2" xfId="11281"/>
    <cellStyle name="SAPBEXstdItem 8 7 2 2 2" xfId="13853"/>
    <cellStyle name="SAPBEXstdItem 8 7 2 3" xfId="12662"/>
    <cellStyle name="SAPBEXstdItem 8 7 3" xfId="9370"/>
    <cellStyle name="SAPBEXstdItem 8 7 3 2" xfId="13022"/>
    <cellStyle name="SAPBEXstdItem 8 7 4" xfId="12296"/>
    <cellStyle name="SAPBEXstdItem 8 8" xfId="8343"/>
    <cellStyle name="SAPBEXstdItem 8 8 2" xfId="9155"/>
    <cellStyle name="SAPBEXstdItem 8 8 2 2" xfId="11556"/>
    <cellStyle name="SAPBEXstdItem 8 8 2 2 2" xfId="14003"/>
    <cellStyle name="SAPBEXstdItem 8 8 2 3" xfId="12819"/>
    <cellStyle name="SAPBEXstdItem 8 8 3" xfId="9646"/>
    <cellStyle name="SAPBEXstdItem 8 8 3 2" xfId="13174"/>
    <cellStyle name="SAPBEXstdItem 8 8 4" xfId="12447"/>
    <cellStyle name="SAPBEXstdItem 8 9" xfId="8029"/>
    <cellStyle name="SAPBEXstdItem 8 9 2" xfId="8897"/>
    <cellStyle name="SAPBEXstdItem 8 9 2 2" xfId="11305"/>
    <cellStyle name="SAPBEXstdItem 8 9 2 2 2" xfId="13872"/>
    <cellStyle name="SAPBEXstdItem 8 9 2 3" xfId="12681"/>
    <cellStyle name="SAPBEXstdItem 8 9 3" xfId="9395"/>
    <cellStyle name="SAPBEXstdItem 8 9 3 2" xfId="13042"/>
    <cellStyle name="SAPBEXstdItem 8 9 4" xfId="12315"/>
    <cellStyle name="SAPBEXstdItem 9" xfId="7944"/>
    <cellStyle name="SAPBEXstdItem 9 10" xfId="8848"/>
    <cellStyle name="SAPBEXstdItem 9 10 2" xfId="11257"/>
    <cellStyle name="SAPBEXstdItem 9 10 2 2" xfId="13829"/>
    <cellStyle name="SAPBEXstdItem 9 10 3" xfId="12638"/>
    <cellStyle name="SAPBEXstdItem 9 11" xfId="9346"/>
    <cellStyle name="SAPBEXstdItem 9 11 2" xfId="12998"/>
    <cellStyle name="SAPBEXstdItem 9 12" xfId="12271"/>
    <cellStyle name="SAPBEXstdItem 9 13" xfId="41083"/>
    <cellStyle name="SAPBEXstdItem 9 2" xfId="8365"/>
    <cellStyle name="SAPBEXstdItem 9 2 2" xfId="9177"/>
    <cellStyle name="SAPBEXstdItem 9 2 2 2" xfId="11578"/>
    <cellStyle name="SAPBEXstdItem 9 2 2 2 2" xfId="14021"/>
    <cellStyle name="SAPBEXstdItem 9 2 2 3" xfId="12837"/>
    <cellStyle name="SAPBEXstdItem 9 2 3" xfId="9668"/>
    <cellStyle name="SAPBEXstdItem 9 2 3 2" xfId="13192"/>
    <cellStyle name="SAPBEXstdItem 9 2 4" xfId="12465"/>
    <cellStyle name="SAPBEXstdItem 9 3" xfId="8395"/>
    <cellStyle name="SAPBEXstdItem 9 3 2" xfId="9207"/>
    <cellStyle name="SAPBEXstdItem 9 3 2 2" xfId="11608"/>
    <cellStyle name="SAPBEXstdItem 9 3 2 2 2" xfId="14048"/>
    <cellStyle name="SAPBEXstdItem 9 3 2 3" xfId="12864"/>
    <cellStyle name="SAPBEXstdItem 9 3 3" xfId="9698"/>
    <cellStyle name="SAPBEXstdItem 9 3 3 2" xfId="13219"/>
    <cellStyle name="SAPBEXstdItem 9 3 4" xfId="12492"/>
    <cellStyle name="SAPBEXstdItem 9 4" xfId="8414"/>
    <cellStyle name="SAPBEXstdItem 9 4 2" xfId="9226"/>
    <cellStyle name="SAPBEXstdItem 9 4 2 2" xfId="11627"/>
    <cellStyle name="SAPBEXstdItem 9 4 2 2 2" xfId="14067"/>
    <cellStyle name="SAPBEXstdItem 9 4 2 3" xfId="12883"/>
    <cellStyle name="SAPBEXstdItem 9 4 3" xfId="9717"/>
    <cellStyle name="SAPBEXstdItem 9 4 3 2" xfId="13238"/>
    <cellStyle name="SAPBEXstdItem 9 4 4" xfId="12511"/>
    <cellStyle name="SAPBEXstdItem 9 5" xfId="8434"/>
    <cellStyle name="SAPBEXstdItem 9 5 2" xfId="9246"/>
    <cellStyle name="SAPBEXstdItem 9 5 2 2" xfId="11647"/>
    <cellStyle name="SAPBEXstdItem 9 5 2 2 2" xfId="14085"/>
    <cellStyle name="SAPBEXstdItem 9 5 2 3" xfId="12901"/>
    <cellStyle name="SAPBEXstdItem 9 5 3" xfId="9737"/>
    <cellStyle name="SAPBEXstdItem 9 5 3 2" xfId="13256"/>
    <cellStyle name="SAPBEXstdItem 9 5 4" xfId="12529"/>
    <cellStyle name="SAPBEXstdItem 9 6" xfId="8452"/>
    <cellStyle name="SAPBEXstdItem 9 6 2" xfId="9264"/>
    <cellStyle name="SAPBEXstdItem 9 6 2 2" xfId="11665"/>
    <cellStyle name="SAPBEXstdItem 9 6 2 2 2" xfId="14103"/>
    <cellStyle name="SAPBEXstdItem 9 6 2 3" xfId="12919"/>
    <cellStyle name="SAPBEXstdItem 9 6 3" xfId="9755"/>
    <cellStyle name="SAPBEXstdItem 9 6 3 2" xfId="13274"/>
    <cellStyle name="SAPBEXstdItem 9 6 4" xfId="12547"/>
    <cellStyle name="SAPBEXstdItem 9 7" xfId="8470"/>
    <cellStyle name="SAPBEXstdItem 9 7 2" xfId="9282"/>
    <cellStyle name="SAPBEXstdItem 9 7 2 2" xfId="11683"/>
    <cellStyle name="SAPBEXstdItem 9 7 2 2 2" xfId="14121"/>
    <cellStyle name="SAPBEXstdItem 9 7 2 3" xfId="12937"/>
    <cellStyle name="SAPBEXstdItem 9 7 3" xfId="9773"/>
    <cellStyle name="SAPBEXstdItem 9 7 3 2" xfId="13292"/>
    <cellStyle name="SAPBEXstdItem 9 7 4" xfId="12565"/>
    <cellStyle name="SAPBEXstdItem 9 8" xfId="8489"/>
    <cellStyle name="SAPBEXstdItem 9 8 2" xfId="9301"/>
    <cellStyle name="SAPBEXstdItem 9 8 2 2" xfId="11702"/>
    <cellStyle name="SAPBEXstdItem 9 8 2 2 2" xfId="14139"/>
    <cellStyle name="SAPBEXstdItem 9 8 2 3" xfId="12955"/>
    <cellStyle name="SAPBEXstdItem 9 8 3" xfId="9792"/>
    <cellStyle name="SAPBEXstdItem 9 8 3 2" xfId="13310"/>
    <cellStyle name="SAPBEXstdItem 9 8 4" xfId="12583"/>
    <cellStyle name="SAPBEXstdItem 9 9" xfId="8506"/>
    <cellStyle name="SAPBEXstdItem 9 9 2" xfId="9318"/>
    <cellStyle name="SAPBEXstdItem 9 9 2 2" xfId="11719"/>
    <cellStyle name="SAPBEXstdItem 9 9 2 2 2" xfId="14156"/>
    <cellStyle name="SAPBEXstdItem 9 9 2 3" xfId="12972"/>
    <cellStyle name="SAPBEXstdItem 9 9 3" xfId="9809"/>
    <cellStyle name="SAPBEXstdItem 9 9 3 2" xfId="13327"/>
    <cellStyle name="SAPBEXstdItem 9 9 4" xfId="12600"/>
    <cellStyle name="SAPBEXstdItem_Actuals 2007" xfId="9917"/>
    <cellStyle name="SAPBEXstdItemX" xfId="145"/>
    <cellStyle name="SAPBEXstdItemX 10" xfId="8084"/>
    <cellStyle name="SAPBEXstdItemX 10 2" xfId="8916"/>
    <cellStyle name="SAPBEXstdItemX 10 2 2" xfId="11322"/>
    <cellStyle name="SAPBEXstdItemX 10 2 2 2" xfId="13876"/>
    <cellStyle name="SAPBEXstdItemX 10 2 3" xfId="12687"/>
    <cellStyle name="SAPBEXstdItemX 10 3" xfId="9412"/>
    <cellStyle name="SAPBEXstdItemX 10 3 2" xfId="13046"/>
    <cellStyle name="SAPBEXstdItemX 10 4" xfId="12320"/>
    <cellStyle name="SAPBEXstdItemX 11" xfId="8243"/>
    <cellStyle name="SAPBEXstdItemX 11 2" xfId="9056"/>
    <cellStyle name="SAPBEXstdItemX 11 2 2" xfId="11459"/>
    <cellStyle name="SAPBEXstdItemX 11 2 2 2" xfId="13941"/>
    <cellStyle name="SAPBEXstdItemX 11 2 3" xfId="12755"/>
    <cellStyle name="SAPBEXstdItemX 11 3" xfId="9549"/>
    <cellStyle name="SAPBEXstdItemX 11 3 2" xfId="13112"/>
    <cellStyle name="SAPBEXstdItemX 11 4" xfId="12384"/>
    <cellStyle name="SAPBEXstdItemX 12" xfId="1267"/>
    <cellStyle name="SAPBEXstdItemX 12 2" xfId="10312"/>
    <cellStyle name="SAPBEXstdItemX 12 2 2" xfId="13633"/>
    <cellStyle name="SAPBEXstdItemX 12 3" xfId="12114"/>
    <cellStyle name="SAPBEXstdItemX 13" xfId="8751"/>
    <cellStyle name="SAPBEXstdItemX 13 2" xfId="12621"/>
    <cellStyle name="SAPBEXstdItemX 14" xfId="9918"/>
    <cellStyle name="SAPBEXstdItemX 14 2" xfId="13404"/>
    <cellStyle name="SAPBEXstdItemX 15" xfId="10718"/>
    <cellStyle name="SAPBEXstdItemX 16" xfId="42528"/>
    <cellStyle name="SAPBEXstdItemX 17" xfId="42542"/>
    <cellStyle name="SAPBEXstdItemX 18" xfId="42537"/>
    <cellStyle name="SAPBEXstdItemX 19" xfId="42553"/>
    <cellStyle name="SAPBEXstdItemX 2" xfId="621"/>
    <cellStyle name="SAPBEXstdItemX 2 10" xfId="1269"/>
    <cellStyle name="SAPBEXstdItemX 2 10 2" xfId="10314"/>
    <cellStyle name="SAPBEXstdItemX 2 10 2 2" xfId="13635"/>
    <cellStyle name="SAPBEXstdItemX 2 10 3" xfId="12116"/>
    <cellStyle name="SAPBEXstdItemX 2 11" xfId="1275"/>
    <cellStyle name="SAPBEXstdItemX 2 11 2" xfId="10320"/>
    <cellStyle name="SAPBEXstdItemX 2 11 2 2" xfId="13641"/>
    <cellStyle name="SAPBEXstdItemX 2 11 3" xfId="12122"/>
    <cellStyle name="SAPBEXstdItemX 2 12" xfId="8924"/>
    <cellStyle name="SAPBEXstdItemX 2 12 2" xfId="12692"/>
    <cellStyle name="SAPBEXstdItemX 2 13" xfId="11912"/>
    <cellStyle name="SAPBEXstdItemX 2 14" xfId="20234"/>
    <cellStyle name="SAPBEXstdItemX 2 15" xfId="41084"/>
    <cellStyle name="SAPBEXstdItemX 2 16" xfId="42738"/>
    <cellStyle name="SAPBEXstdItemX 2 2" xfId="8007"/>
    <cellStyle name="SAPBEXstdItemX 2 2 2" xfId="8879"/>
    <cellStyle name="SAPBEXstdItemX 2 2 2 2" xfId="11288"/>
    <cellStyle name="SAPBEXstdItemX 2 2 2 2 2" xfId="13860"/>
    <cellStyle name="SAPBEXstdItemX 2 2 2 3" xfId="12669"/>
    <cellStyle name="SAPBEXstdItemX 2 2 3" xfId="9377"/>
    <cellStyle name="SAPBEXstdItemX 2 2 3 2" xfId="13029"/>
    <cellStyle name="SAPBEXstdItemX 2 2 4" xfId="12303"/>
    <cellStyle name="SAPBEXstdItemX 2 2 5" xfId="41085"/>
    <cellStyle name="SAPBEXstdItemX 2 3" xfId="8037"/>
    <cellStyle name="SAPBEXstdItemX 2 3 2" xfId="8903"/>
    <cellStyle name="SAPBEXstdItemX 2 3 2 2" xfId="11311"/>
    <cellStyle name="SAPBEXstdItemX 2 3 2 2 2" xfId="13875"/>
    <cellStyle name="SAPBEXstdItemX 2 3 2 3" xfId="12684"/>
    <cellStyle name="SAPBEXstdItemX 2 3 3" xfId="9401"/>
    <cellStyle name="SAPBEXstdItemX 2 3 3 2" xfId="13045"/>
    <cellStyle name="SAPBEXstdItemX 2 3 4" xfId="12318"/>
    <cellStyle name="SAPBEXstdItemX 2 4" xfId="8032"/>
    <cellStyle name="SAPBEXstdItemX 2 4 2" xfId="8900"/>
    <cellStyle name="SAPBEXstdItemX 2 4 2 2" xfId="11308"/>
    <cellStyle name="SAPBEXstdItemX 2 4 2 2 2" xfId="13873"/>
    <cellStyle name="SAPBEXstdItemX 2 4 2 3" xfId="12682"/>
    <cellStyle name="SAPBEXstdItemX 2 4 3" xfId="9398"/>
    <cellStyle name="SAPBEXstdItemX 2 4 3 2" xfId="13043"/>
    <cellStyle name="SAPBEXstdItemX 2 4 4" xfId="12316"/>
    <cellStyle name="SAPBEXstdItemX 2 4 5" xfId="41086"/>
    <cellStyle name="SAPBEXstdItemX 2 5" xfId="8168"/>
    <cellStyle name="SAPBEXstdItemX 2 5 2" xfId="8983"/>
    <cellStyle name="SAPBEXstdItemX 2 5 2 2" xfId="11386"/>
    <cellStyle name="SAPBEXstdItemX 2 5 2 2 2" xfId="13908"/>
    <cellStyle name="SAPBEXstdItemX 2 5 2 3" xfId="12721"/>
    <cellStyle name="SAPBEXstdItemX 2 5 3" xfId="9476"/>
    <cellStyle name="SAPBEXstdItemX 2 5 3 2" xfId="13078"/>
    <cellStyle name="SAPBEXstdItemX 2 5 4" xfId="12351"/>
    <cellStyle name="SAPBEXstdItemX 2 6" xfId="8035"/>
    <cellStyle name="SAPBEXstdItemX 2 6 2" xfId="8901"/>
    <cellStyle name="SAPBEXstdItemX 2 6 2 2" xfId="11309"/>
    <cellStyle name="SAPBEXstdItemX 2 6 2 2 2" xfId="13874"/>
    <cellStyle name="SAPBEXstdItemX 2 6 2 3" xfId="12683"/>
    <cellStyle name="SAPBEXstdItemX 2 6 3" xfId="9399"/>
    <cellStyle name="SAPBEXstdItemX 2 6 3 2" xfId="13044"/>
    <cellStyle name="SAPBEXstdItemX 2 6 4" xfId="12317"/>
    <cellStyle name="SAPBEXstdItemX 2 7" xfId="8318"/>
    <cellStyle name="SAPBEXstdItemX 2 7 2" xfId="9130"/>
    <cellStyle name="SAPBEXstdItemX 2 7 2 2" xfId="11531"/>
    <cellStyle name="SAPBEXstdItemX 2 7 2 2 2" xfId="13985"/>
    <cellStyle name="SAPBEXstdItemX 2 7 2 3" xfId="12801"/>
    <cellStyle name="SAPBEXstdItemX 2 7 3" xfId="9621"/>
    <cellStyle name="SAPBEXstdItemX 2 7 3 2" xfId="13156"/>
    <cellStyle name="SAPBEXstdItemX 2 7 4" xfId="12429"/>
    <cellStyle name="SAPBEXstdItemX 2 8" xfId="8330"/>
    <cellStyle name="SAPBEXstdItemX 2 8 2" xfId="9142"/>
    <cellStyle name="SAPBEXstdItemX 2 8 2 2" xfId="11543"/>
    <cellStyle name="SAPBEXstdItemX 2 8 2 2 2" xfId="13994"/>
    <cellStyle name="SAPBEXstdItemX 2 8 2 3" xfId="12810"/>
    <cellStyle name="SAPBEXstdItemX 2 8 3" xfId="9633"/>
    <cellStyle name="SAPBEXstdItemX 2 8 3 2" xfId="13165"/>
    <cellStyle name="SAPBEXstdItemX 2 8 4" xfId="12438"/>
    <cellStyle name="SAPBEXstdItemX 2 9" xfId="8145"/>
    <cellStyle name="SAPBEXstdItemX 2 9 2" xfId="8963"/>
    <cellStyle name="SAPBEXstdItemX 2 9 2 2" xfId="11367"/>
    <cellStyle name="SAPBEXstdItemX 2 9 2 2 2" xfId="13897"/>
    <cellStyle name="SAPBEXstdItemX 2 9 2 3" xfId="12710"/>
    <cellStyle name="SAPBEXstdItemX 2 9 3" xfId="9457"/>
    <cellStyle name="SAPBEXstdItemX 2 9 3 2" xfId="13067"/>
    <cellStyle name="SAPBEXstdItemX 2 9 4" xfId="12341"/>
    <cellStyle name="SAPBEXstdItemX 20" xfId="42568"/>
    <cellStyle name="SAPBEXstdItemX 21" xfId="42577"/>
    <cellStyle name="SAPBEXstdItemX 3" xfId="622"/>
    <cellStyle name="SAPBEXstdItemX 3 10" xfId="7945"/>
    <cellStyle name="SAPBEXstdItemX 3 10 2" xfId="10851"/>
    <cellStyle name="SAPBEXstdItemX 3 10 2 2" xfId="13785"/>
    <cellStyle name="SAPBEXstdItemX 3 10 3" xfId="12272"/>
    <cellStyle name="SAPBEXstdItemX 3 11" xfId="8849"/>
    <cellStyle name="SAPBEXstdItemX 3 11 2" xfId="11258"/>
    <cellStyle name="SAPBEXstdItemX 3 11 2 2" xfId="13830"/>
    <cellStyle name="SAPBEXstdItemX 3 11 3" xfId="12639"/>
    <cellStyle name="SAPBEXstdItemX 3 12" xfId="9347"/>
    <cellStyle name="SAPBEXstdItemX 3 12 2" xfId="12999"/>
    <cellStyle name="SAPBEXstdItemX 3 13" xfId="10238"/>
    <cellStyle name="SAPBEXstdItemX 3 14" xfId="20236"/>
    <cellStyle name="SAPBEXstdItemX 3 15" xfId="42739"/>
    <cellStyle name="SAPBEXstdItemX 3 2" xfId="1039"/>
    <cellStyle name="SAPBEXstdItemX 3 2 2" xfId="8366"/>
    <cellStyle name="SAPBEXstdItemX 3 2 2 2" xfId="11010"/>
    <cellStyle name="SAPBEXstdItemX 3 2 2 2 2" xfId="13808"/>
    <cellStyle name="SAPBEXstdItemX 3 2 2 3" xfId="12466"/>
    <cellStyle name="SAPBEXstdItemX 3 2 3" xfId="9178"/>
    <cellStyle name="SAPBEXstdItemX 3 2 3 2" xfId="11579"/>
    <cellStyle name="SAPBEXstdItemX 3 2 3 2 2" xfId="14022"/>
    <cellStyle name="SAPBEXstdItemX 3 2 3 3" xfId="12838"/>
    <cellStyle name="SAPBEXstdItemX 3 2 4" xfId="9669"/>
    <cellStyle name="SAPBEXstdItemX 3 2 4 2" xfId="13193"/>
    <cellStyle name="SAPBEXstdItemX 3 2 5" xfId="10445"/>
    <cellStyle name="SAPBEXstdItemX 3 3" xfId="8396"/>
    <cellStyle name="SAPBEXstdItemX 3 3 2" xfId="9208"/>
    <cellStyle name="SAPBEXstdItemX 3 3 2 2" xfId="11609"/>
    <cellStyle name="SAPBEXstdItemX 3 3 2 2 2" xfId="14049"/>
    <cellStyle name="SAPBEXstdItemX 3 3 2 3" xfId="12865"/>
    <cellStyle name="SAPBEXstdItemX 3 3 3" xfId="9699"/>
    <cellStyle name="SAPBEXstdItemX 3 3 3 2" xfId="13220"/>
    <cellStyle name="SAPBEXstdItemX 3 3 4" xfId="12493"/>
    <cellStyle name="SAPBEXstdItemX 3 4" xfId="8415"/>
    <cellStyle name="SAPBEXstdItemX 3 4 2" xfId="9227"/>
    <cellStyle name="SAPBEXstdItemX 3 4 2 2" xfId="11628"/>
    <cellStyle name="SAPBEXstdItemX 3 4 2 2 2" xfId="14068"/>
    <cellStyle name="SAPBEXstdItemX 3 4 2 3" xfId="12884"/>
    <cellStyle name="SAPBEXstdItemX 3 4 3" xfId="9718"/>
    <cellStyle name="SAPBEXstdItemX 3 4 3 2" xfId="13239"/>
    <cellStyle name="SAPBEXstdItemX 3 4 4" xfId="12512"/>
    <cellStyle name="SAPBEXstdItemX 3 5" xfId="8435"/>
    <cellStyle name="SAPBEXstdItemX 3 5 2" xfId="9247"/>
    <cellStyle name="SAPBEXstdItemX 3 5 2 2" xfId="11648"/>
    <cellStyle name="SAPBEXstdItemX 3 5 2 2 2" xfId="14086"/>
    <cellStyle name="SAPBEXstdItemX 3 5 2 3" xfId="12902"/>
    <cellStyle name="SAPBEXstdItemX 3 5 3" xfId="9738"/>
    <cellStyle name="SAPBEXstdItemX 3 5 3 2" xfId="13257"/>
    <cellStyle name="SAPBEXstdItemX 3 5 4" xfId="12530"/>
    <cellStyle name="SAPBEXstdItemX 3 6" xfId="8453"/>
    <cellStyle name="SAPBEXstdItemX 3 6 2" xfId="9265"/>
    <cellStyle name="SAPBEXstdItemX 3 6 2 2" xfId="11666"/>
    <cellStyle name="SAPBEXstdItemX 3 6 2 2 2" xfId="14104"/>
    <cellStyle name="SAPBEXstdItemX 3 6 2 3" xfId="12920"/>
    <cellStyle name="SAPBEXstdItemX 3 6 3" xfId="9756"/>
    <cellStyle name="SAPBEXstdItemX 3 6 3 2" xfId="13275"/>
    <cellStyle name="SAPBEXstdItemX 3 6 4" xfId="12548"/>
    <cellStyle name="SAPBEXstdItemX 3 7" xfId="8471"/>
    <cellStyle name="SAPBEXstdItemX 3 7 2" xfId="9283"/>
    <cellStyle name="SAPBEXstdItemX 3 7 2 2" xfId="11684"/>
    <cellStyle name="SAPBEXstdItemX 3 7 2 2 2" xfId="14122"/>
    <cellStyle name="SAPBEXstdItemX 3 7 2 3" xfId="12938"/>
    <cellStyle name="SAPBEXstdItemX 3 7 3" xfId="9774"/>
    <cellStyle name="SAPBEXstdItemX 3 7 3 2" xfId="13293"/>
    <cellStyle name="SAPBEXstdItemX 3 7 4" xfId="12566"/>
    <cellStyle name="SAPBEXstdItemX 3 8" xfId="8490"/>
    <cellStyle name="SAPBEXstdItemX 3 8 2" xfId="9302"/>
    <cellStyle name="SAPBEXstdItemX 3 8 2 2" xfId="11703"/>
    <cellStyle name="SAPBEXstdItemX 3 8 2 2 2" xfId="14140"/>
    <cellStyle name="SAPBEXstdItemX 3 8 2 3" xfId="12956"/>
    <cellStyle name="SAPBEXstdItemX 3 8 3" xfId="9793"/>
    <cellStyle name="SAPBEXstdItemX 3 8 3 2" xfId="13311"/>
    <cellStyle name="SAPBEXstdItemX 3 8 4" xfId="12584"/>
    <cellStyle name="SAPBEXstdItemX 3 9" xfId="8507"/>
    <cellStyle name="SAPBEXstdItemX 3 9 2" xfId="9319"/>
    <cellStyle name="SAPBEXstdItemX 3 9 2 2" xfId="11720"/>
    <cellStyle name="SAPBEXstdItemX 3 9 2 2 2" xfId="14157"/>
    <cellStyle name="SAPBEXstdItemX 3 9 2 3" xfId="12973"/>
    <cellStyle name="SAPBEXstdItemX 3 9 3" xfId="9810"/>
    <cellStyle name="SAPBEXstdItemX 3 9 3 2" xfId="13328"/>
    <cellStyle name="SAPBEXstdItemX 3 9 4" xfId="12601"/>
    <cellStyle name="SAPBEXstdItemX 4" xfId="1026"/>
    <cellStyle name="SAPBEXstdItemX 4 2" xfId="7996"/>
    <cellStyle name="SAPBEXstdItemX 4 2 2" xfId="10855"/>
    <cellStyle name="SAPBEXstdItemX 4 2 2 2" xfId="13788"/>
    <cellStyle name="SAPBEXstdItemX 4 2 3" xfId="12292"/>
    <cellStyle name="SAPBEXstdItemX 4 3" xfId="8868"/>
    <cellStyle name="SAPBEXstdItemX 4 3 2" xfId="11277"/>
    <cellStyle name="SAPBEXstdItemX 4 3 2 2" xfId="13849"/>
    <cellStyle name="SAPBEXstdItemX 4 3 3" xfId="12658"/>
    <cellStyle name="SAPBEXstdItemX 4 4" xfId="9366"/>
    <cellStyle name="SAPBEXstdItemX 4 4 2" xfId="13018"/>
    <cellStyle name="SAPBEXstdItemX 4 5" xfId="10470"/>
    <cellStyle name="SAPBEXstdItemX 4 6" xfId="42740"/>
    <cellStyle name="SAPBEXstdItemX 5" xfId="1012"/>
    <cellStyle name="SAPBEXstdItemX 5 2" xfId="8289"/>
    <cellStyle name="SAPBEXstdItemX 5 2 2" xfId="10982"/>
    <cellStyle name="SAPBEXstdItemX 5 2 2 2" xfId="13799"/>
    <cellStyle name="SAPBEXstdItemX 5 2 3" xfId="12408"/>
    <cellStyle name="SAPBEXstdItemX 5 3" xfId="9101"/>
    <cellStyle name="SAPBEXstdItemX 5 3 2" xfId="11502"/>
    <cellStyle name="SAPBEXstdItemX 5 3 2 2" xfId="13964"/>
    <cellStyle name="SAPBEXstdItemX 5 3 3" xfId="12780"/>
    <cellStyle name="SAPBEXstdItemX 5 4" xfId="9592"/>
    <cellStyle name="SAPBEXstdItemX 5 4 2" xfId="13135"/>
    <cellStyle name="SAPBEXstdItemX 5 5" xfId="11746"/>
    <cellStyle name="SAPBEXstdItemX 6" xfId="1003"/>
    <cellStyle name="SAPBEXstdItemX 6 2" xfId="8152"/>
    <cellStyle name="SAPBEXstdItemX 6 2 2" xfId="10911"/>
    <cellStyle name="SAPBEXstdItemX 6 2 2 2" xfId="13795"/>
    <cellStyle name="SAPBEXstdItemX 6 2 3" xfId="12344"/>
    <cellStyle name="SAPBEXstdItemX 6 3" xfId="8970"/>
    <cellStyle name="SAPBEXstdItemX 6 3 2" xfId="11374"/>
    <cellStyle name="SAPBEXstdItemX 6 3 2 2" xfId="13901"/>
    <cellStyle name="SAPBEXstdItemX 6 3 3" xfId="12713"/>
    <cellStyle name="SAPBEXstdItemX 6 4" xfId="9464"/>
    <cellStyle name="SAPBEXstdItemX 6 4 2" xfId="13071"/>
    <cellStyle name="SAPBEXstdItemX 6 5" xfId="10552"/>
    <cellStyle name="SAPBEXstdItemX 7" xfId="1084"/>
    <cellStyle name="SAPBEXstdItemX 7 2" xfId="8227"/>
    <cellStyle name="SAPBEXstdItemX 7 2 2" xfId="10953"/>
    <cellStyle name="SAPBEXstdItemX 7 2 2 2" xfId="13797"/>
    <cellStyle name="SAPBEXstdItemX 7 2 3" xfId="12373"/>
    <cellStyle name="SAPBEXstdItemX 7 3" xfId="9040"/>
    <cellStyle name="SAPBEXstdItemX 7 3 2" xfId="11443"/>
    <cellStyle name="SAPBEXstdItemX 7 3 2 2" xfId="13930"/>
    <cellStyle name="SAPBEXstdItemX 7 3 3" xfId="12744"/>
    <cellStyle name="SAPBEXstdItemX 7 4" xfId="9533"/>
    <cellStyle name="SAPBEXstdItemX 7 4 2" xfId="13100"/>
    <cellStyle name="SAPBEXstdItemX 7 5" xfId="10292"/>
    <cellStyle name="SAPBEXstdItemX 7 5 2" xfId="13623"/>
    <cellStyle name="SAPBEXstdItemX 7 6" xfId="11907"/>
    <cellStyle name="SAPBEXstdItemX 7 7" xfId="41087"/>
    <cellStyle name="SAPBEXstdItemX 8" xfId="8212"/>
    <cellStyle name="SAPBEXstdItemX 8 2" xfId="9025"/>
    <cellStyle name="SAPBEXstdItemX 8 2 2" xfId="11428"/>
    <cellStyle name="SAPBEXstdItemX 8 2 2 2" xfId="13922"/>
    <cellStyle name="SAPBEXstdItemX 8 2 3" xfId="12736"/>
    <cellStyle name="SAPBEXstdItemX 8 3" xfId="9518"/>
    <cellStyle name="SAPBEXstdItemX 8 3 2" xfId="13092"/>
    <cellStyle name="SAPBEXstdItemX 8 4" xfId="12365"/>
    <cellStyle name="SAPBEXstdItemX 8 5" xfId="41088"/>
    <cellStyle name="SAPBEXstdItemX 9" xfId="8304"/>
    <cellStyle name="SAPBEXstdItemX 9 2" xfId="9116"/>
    <cellStyle name="SAPBEXstdItemX 9 2 2" xfId="11517"/>
    <cellStyle name="SAPBEXstdItemX 9 2 2 2" xfId="13975"/>
    <cellStyle name="SAPBEXstdItemX 9 2 3" xfId="12791"/>
    <cellStyle name="SAPBEXstdItemX 9 3" xfId="9607"/>
    <cellStyle name="SAPBEXstdItemX 9 3 2" xfId="13146"/>
    <cellStyle name="SAPBEXstdItemX 9 4" xfId="12419"/>
    <cellStyle name="SAPBEXstdItemX 9 5" xfId="41089"/>
    <cellStyle name="SAPBEXstdItemX_Actuals 2007" xfId="9919"/>
    <cellStyle name="SAPBEXtitle" xfId="146"/>
    <cellStyle name="SAPBEXtitle 10" xfId="623"/>
    <cellStyle name="SAPBEXtitle 10 2" xfId="624"/>
    <cellStyle name="SAPBEXtitle 10 3" xfId="41090"/>
    <cellStyle name="SAPBEXtitle 11" xfId="625"/>
    <cellStyle name="SAPBEXtitle 11 2" xfId="626"/>
    <cellStyle name="SAPBEXtitle 12" xfId="627"/>
    <cellStyle name="SAPBEXtitle 12 2" xfId="628"/>
    <cellStyle name="SAPBEXtitle 13" xfId="629"/>
    <cellStyle name="SAPBEXtitle 13 2" xfId="630"/>
    <cellStyle name="SAPBEXtitle 14" xfId="631"/>
    <cellStyle name="SAPBEXtitle 15" xfId="632"/>
    <cellStyle name="SAPBEXtitle 16" xfId="633"/>
    <cellStyle name="SAPBEXtitle 17" xfId="634"/>
    <cellStyle name="SAPBEXtitle 18" xfId="635"/>
    <cellStyle name="SAPBEXtitle 19" xfId="636"/>
    <cellStyle name="SAPBEXtitle 2" xfId="147"/>
    <cellStyle name="SAPBEXtitle 2 2" xfId="637"/>
    <cellStyle name="SAPBEXtitle 2 2 2" xfId="41091"/>
    <cellStyle name="SAPBEXtitle 2 3" xfId="638"/>
    <cellStyle name="SAPBEXtitle 2 4" xfId="14694"/>
    <cellStyle name="SAPBEXtitle 2 4 2" xfId="15343"/>
    <cellStyle name="SAPBEXtitle 2 4 3" xfId="41092"/>
    <cellStyle name="SAPBEXtitle 20" xfId="639"/>
    <cellStyle name="SAPBEXtitle 21" xfId="640"/>
    <cellStyle name="SAPBEXtitle 22" xfId="641"/>
    <cellStyle name="SAPBEXtitle 23" xfId="1080"/>
    <cellStyle name="SAPBEXtitle 23 2" xfId="15345"/>
    <cellStyle name="SAPBEXtitle 24" xfId="15346"/>
    <cellStyle name="SAPBEXtitle 3" xfId="148"/>
    <cellStyle name="SAPBEXtitle 3 2" xfId="642"/>
    <cellStyle name="SAPBEXtitle 3 3" xfId="14695"/>
    <cellStyle name="SAPBEXtitle 4" xfId="149"/>
    <cellStyle name="SAPBEXtitle 4 2" xfId="643"/>
    <cellStyle name="SAPBEXtitle 5" xfId="150"/>
    <cellStyle name="SAPBEXtitle 5 2" xfId="644"/>
    <cellStyle name="SAPBEXtitle 6" xfId="645"/>
    <cellStyle name="SAPBEXtitle 6 2" xfId="646"/>
    <cellStyle name="SAPBEXtitle 7" xfId="647"/>
    <cellStyle name="SAPBEXtitle 7 2" xfId="648"/>
    <cellStyle name="SAPBEXtitle 8" xfId="649"/>
    <cellStyle name="SAPBEXtitle 8 2" xfId="650"/>
    <cellStyle name="SAPBEXtitle 8 3" xfId="41093"/>
    <cellStyle name="SAPBEXtitle 9" xfId="651"/>
    <cellStyle name="SAPBEXtitle 9 2" xfId="652"/>
    <cellStyle name="SAPBEXtitle 9 3" xfId="41094"/>
    <cellStyle name="SAPBEXtitle_Actuals 2007" xfId="9920"/>
    <cellStyle name="SAPBEXundefined" xfId="151"/>
    <cellStyle name="SAPBEXundefined 10" xfId="653"/>
    <cellStyle name="SAPBEXundefined 10 2" xfId="10240"/>
    <cellStyle name="SAPBEXundefined 10 2 2" xfId="13599"/>
    <cellStyle name="SAPBEXundefined 10 3" xfId="10683"/>
    <cellStyle name="SAPBEXundefined 11" xfId="654"/>
    <cellStyle name="SAPBEXundefined 11 2" xfId="10241"/>
    <cellStyle name="SAPBEXundefined 11 2 2" xfId="13600"/>
    <cellStyle name="SAPBEXundefined 11 3" xfId="10405"/>
    <cellStyle name="SAPBEXundefined 12" xfId="655"/>
    <cellStyle name="SAPBEXundefined 12 2" xfId="10242"/>
    <cellStyle name="SAPBEXundefined 12 2 2" xfId="13601"/>
    <cellStyle name="SAPBEXundefined 12 3" xfId="10615"/>
    <cellStyle name="SAPBEXundefined 13" xfId="656"/>
    <cellStyle name="SAPBEXundefined 13 2" xfId="10243"/>
    <cellStyle name="SAPBEXundefined 13 2 2" xfId="13602"/>
    <cellStyle name="SAPBEXundefined 13 3" xfId="10530"/>
    <cellStyle name="SAPBEXundefined 14" xfId="657"/>
    <cellStyle name="SAPBEXundefined 14 2" xfId="10244"/>
    <cellStyle name="SAPBEXundefined 14 2 2" xfId="13603"/>
    <cellStyle name="SAPBEXundefined 14 3" xfId="11761"/>
    <cellStyle name="SAPBEXundefined 15" xfId="658"/>
    <cellStyle name="SAPBEXundefined 15 2" xfId="10245"/>
    <cellStyle name="SAPBEXundefined 15 2 2" xfId="13604"/>
    <cellStyle name="SAPBEXundefined 15 3" xfId="10808"/>
    <cellStyle name="SAPBEXundefined 16" xfId="659"/>
    <cellStyle name="SAPBEXundefined 16 2" xfId="10246"/>
    <cellStyle name="SAPBEXundefined 16 2 2" xfId="13605"/>
    <cellStyle name="SAPBEXundefined 16 3" xfId="11918"/>
    <cellStyle name="SAPBEXundefined 17" xfId="660"/>
    <cellStyle name="SAPBEXundefined 17 2" xfId="10247"/>
    <cellStyle name="SAPBEXundefined 17 2 2" xfId="13606"/>
    <cellStyle name="SAPBEXundefined 17 3" xfId="10300"/>
    <cellStyle name="SAPBEXundefined 18" xfId="661"/>
    <cellStyle name="SAPBEXundefined 18 2" xfId="10248"/>
    <cellStyle name="SAPBEXundefined 18 2 2" xfId="13607"/>
    <cellStyle name="SAPBEXundefined 18 3" xfId="10789"/>
    <cellStyle name="SAPBEXundefined 19" xfId="662"/>
    <cellStyle name="SAPBEXundefined 19 2" xfId="10249"/>
    <cellStyle name="SAPBEXundefined 19 2 2" xfId="13608"/>
    <cellStyle name="SAPBEXundefined 19 3" xfId="10709"/>
    <cellStyle name="SAPBEXundefined 2" xfId="663"/>
    <cellStyle name="SAPBEXundefined 2 2" xfId="10250"/>
    <cellStyle name="SAPBEXundefined 2 2 2" xfId="13609"/>
    <cellStyle name="SAPBEXundefined 2 3" xfId="11901"/>
    <cellStyle name="SAPBEXundefined 20" xfId="9921"/>
    <cellStyle name="SAPBEXundefined 20 2" xfId="13406"/>
    <cellStyle name="SAPBEXundefined 21" xfId="10023"/>
    <cellStyle name="SAPBEXundefined 22" xfId="42622"/>
    <cellStyle name="SAPBEXundefined 23" xfId="42745"/>
    <cellStyle name="SAPBEXundefined 24" xfId="42941"/>
    <cellStyle name="SAPBEXundefined 3" xfId="664"/>
    <cellStyle name="SAPBEXundefined 3 2" xfId="10251"/>
    <cellStyle name="SAPBEXundefined 3 2 2" xfId="13610"/>
    <cellStyle name="SAPBEXundefined 3 3" xfId="10618"/>
    <cellStyle name="SAPBEXundefined 4" xfId="665"/>
    <cellStyle name="SAPBEXundefined 4 2" xfId="10252"/>
    <cellStyle name="SAPBEXundefined 4 2 2" xfId="13611"/>
    <cellStyle name="SAPBEXundefined 4 3" xfId="10518"/>
    <cellStyle name="SAPBEXundefined 5" xfId="666"/>
    <cellStyle name="SAPBEXundefined 5 2" xfId="10253"/>
    <cellStyle name="SAPBEXundefined 5 2 2" xfId="13612"/>
    <cellStyle name="SAPBEXundefined 5 3" xfId="10486"/>
    <cellStyle name="SAPBEXundefined 6" xfId="667"/>
    <cellStyle name="SAPBEXundefined 6 2" xfId="10254"/>
    <cellStyle name="SAPBEXundefined 6 2 2" xfId="13613"/>
    <cellStyle name="SAPBEXundefined 6 3" xfId="10720"/>
    <cellStyle name="SAPBEXundefined 7" xfId="668"/>
    <cellStyle name="SAPBEXundefined 7 2" xfId="10255"/>
    <cellStyle name="SAPBEXundefined 7 2 2" xfId="13614"/>
    <cellStyle name="SAPBEXundefined 7 3" xfId="11748"/>
    <cellStyle name="SAPBEXundefined 8" xfId="669"/>
    <cellStyle name="SAPBEXundefined 8 2" xfId="10256"/>
    <cellStyle name="SAPBEXundefined 8 2 2" xfId="13615"/>
    <cellStyle name="SAPBEXundefined 8 3" xfId="10330"/>
    <cellStyle name="SAPBEXundefined 9" xfId="670"/>
    <cellStyle name="SAPBEXundefined 9 2" xfId="10257"/>
    <cellStyle name="SAPBEXundefined 9 2 2" xfId="13616"/>
    <cellStyle name="SAPBEXundefined 9 3" xfId="11749"/>
    <cellStyle name="Shade" xfId="152"/>
    <cellStyle name="shade 2" xfId="12072"/>
    <cellStyle name="Shaded" xfId="15571"/>
    <cellStyle name="SHADEDSTORES" xfId="41095"/>
    <cellStyle name="Special" xfId="153"/>
    <cellStyle name="Special 10" xfId="1382"/>
    <cellStyle name="Special 10 2" xfId="8549"/>
    <cellStyle name="Special 10 2 2" xfId="11047"/>
    <cellStyle name="Special 10 3" xfId="10331"/>
    <cellStyle name="Special 11" xfId="1391"/>
    <cellStyle name="Special 11 2" xfId="8550"/>
    <cellStyle name="Special 11 2 2" xfId="11048"/>
    <cellStyle name="Special 11 3" xfId="10332"/>
    <cellStyle name="Special 12" xfId="1400"/>
    <cellStyle name="Special 12 2" xfId="8552"/>
    <cellStyle name="Special 12 2 2" xfId="11049"/>
    <cellStyle name="Special 12 3" xfId="10333"/>
    <cellStyle name="Special 13" xfId="1409"/>
    <cellStyle name="Special 13 2" xfId="8553"/>
    <cellStyle name="Special 13 2 2" xfId="11050"/>
    <cellStyle name="Special 13 3" xfId="10335"/>
    <cellStyle name="Special 14" xfId="1418"/>
    <cellStyle name="Special 14 2" xfId="8554"/>
    <cellStyle name="Special 14 2 2" xfId="11051"/>
    <cellStyle name="Special 14 3" xfId="10336"/>
    <cellStyle name="Special 15" xfId="1427"/>
    <cellStyle name="Special 15 2" xfId="8555"/>
    <cellStyle name="Special 15 2 2" xfId="11052"/>
    <cellStyle name="Special 15 3" xfId="10337"/>
    <cellStyle name="Special 16" xfId="1436"/>
    <cellStyle name="Special 16 2" xfId="8556"/>
    <cellStyle name="Special 16 2 2" xfId="11053"/>
    <cellStyle name="Special 16 3" xfId="10338"/>
    <cellStyle name="Special 17" xfId="1445"/>
    <cellStyle name="Special 17 2" xfId="8557"/>
    <cellStyle name="Special 17 2 2" xfId="11054"/>
    <cellStyle name="Special 17 3" xfId="10339"/>
    <cellStyle name="Special 18" xfId="1454"/>
    <cellStyle name="Special 18 2" xfId="8558"/>
    <cellStyle name="Special 18 2 2" xfId="11055"/>
    <cellStyle name="Special 18 3" xfId="10340"/>
    <cellStyle name="Special 19" xfId="1463"/>
    <cellStyle name="Special 19 2" xfId="8559"/>
    <cellStyle name="Special 19 2 2" xfId="11056"/>
    <cellStyle name="Special 19 3" xfId="10342"/>
    <cellStyle name="Special 2" xfId="671"/>
    <cellStyle name="Special 2 10" xfId="2065"/>
    <cellStyle name="Special 2 10 2" xfId="8618"/>
    <cellStyle name="Special 2 10 2 2" xfId="11102"/>
    <cellStyle name="Special 2 10 3" xfId="10420"/>
    <cellStyle name="Special 2 11" xfId="2060"/>
    <cellStyle name="Special 2 11 2" xfId="8617"/>
    <cellStyle name="Special 2 11 2 2" xfId="11101"/>
    <cellStyle name="Special 2 11 3" xfId="10419"/>
    <cellStyle name="Special 2 12" xfId="2694"/>
    <cellStyle name="Special 2 12 2" xfId="8648"/>
    <cellStyle name="Special 2 12 2 2" xfId="11125"/>
    <cellStyle name="Special 2 12 3" xfId="10473"/>
    <cellStyle name="Special 2 13" xfId="3475"/>
    <cellStyle name="Special 2 13 2" xfId="8671"/>
    <cellStyle name="Special 2 13 2 2" xfId="11137"/>
    <cellStyle name="Special 2 13 3" xfId="10531"/>
    <cellStyle name="Special 2 14" xfId="3743"/>
    <cellStyle name="Special 2 14 2" xfId="8679"/>
    <cellStyle name="Special 2 14 2 2" xfId="11145"/>
    <cellStyle name="Special 2 14 3" xfId="10557"/>
    <cellStyle name="Special 2 15" xfId="4760"/>
    <cellStyle name="Special 2 15 2" xfId="8710"/>
    <cellStyle name="Special 2 15 2 2" xfId="11160"/>
    <cellStyle name="Special 2 15 3" xfId="10622"/>
    <cellStyle name="Special 2 16" xfId="8519"/>
    <cellStyle name="Special 2 16 2" xfId="11019"/>
    <cellStyle name="Special 2 17" xfId="10258"/>
    <cellStyle name="Special 2 2" xfId="1046"/>
    <cellStyle name="Special 2 2 2" xfId="8541"/>
    <cellStyle name="Special 2 2 2 2" xfId="11041"/>
    <cellStyle name="Special 2 2 3" xfId="10289"/>
    <cellStyle name="Special 2 3" xfId="1642"/>
    <cellStyle name="Special 2 3 2" xfId="8586"/>
    <cellStyle name="Special 2 3 2 2" xfId="11077"/>
    <cellStyle name="Special 2 3 3" xfId="10373"/>
    <cellStyle name="Special 2 4" xfId="1689"/>
    <cellStyle name="Special 2 4 2" xfId="8589"/>
    <cellStyle name="Special 2 4 2 2" xfId="11080"/>
    <cellStyle name="Special 2 4 3" xfId="10376"/>
    <cellStyle name="Special 2 5" xfId="1702"/>
    <cellStyle name="Special 2 5 2" xfId="8593"/>
    <cellStyle name="Special 2 5 2 2" xfId="11083"/>
    <cellStyle name="Special 2 5 3" xfId="10379"/>
    <cellStyle name="Special 2 6" xfId="1708"/>
    <cellStyle name="Special 2 6 2" xfId="8594"/>
    <cellStyle name="Special 2 6 2 2" xfId="11084"/>
    <cellStyle name="Special 2 6 3" xfId="10380"/>
    <cellStyle name="Special 2 7" xfId="1785"/>
    <cellStyle name="Special 2 7 2" xfId="8599"/>
    <cellStyle name="Special 2 7 2 2" xfId="11087"/>
    <cellStyle name="Special 2 7 3" xfId="10386"/>
    <cellStyle name="Special 2 8" xfId="1772"/>
    <cellStyle name="Special 2 8 2" xfId="8598"/>
    <cellStyle name="Special 2 8 2 2" xfId="11086"/>
    <cellStyle name="Special 2 8 3" xfId="10385"/>
    <cellStyle name="Special 2 9" xfId="1839"/>
    <cellStyle name="Special 2 9 2" xfId="8602"/>
    <cellStyle name="Special 2 9 2 2" xfId="11090"/>
    <cellStyle name="Special 2 9 3" xfId="10392"/>
    <cellStyle name="Special 20" xfId="1472"/>
    <cellStyle name="Special 20 2" xfId="8560"/>
    <cellStyle name="Special 20 2 2" xfId="11057"/>
    <cellStyle name="Special 20 3" xfId="10344"/>
    <cellStyle name="Special 21" xfId="1481"/>
    <cellStyle name="Special 21 2" xfId="8561"/>
    <cellStyle name="Special 21 2 2" xfId="11058"/>
    <cellStyle name="Special 21 3" xfId="10346"/>
    <cellStyle name="Special 22" xfId="1490"/>
    <cellStyle name="Special 22 2" xfId="8562"/>
    <cellStyle name="Special 22 2 2" xfId="11059"/>
    <cellStyle name="Special 22 3" xfId="10347"/>
    <cellStyle name="Special 23" xfId="1498"/>
    <cellStyle name="Special 23 2" xfId="8563"/>
    <cellStyle name="Special 23 2 2" xfId="11060"/>
    <cellStyle name="Special 23 3" xfId="10348"/>
    <cellStyle name="Special 24" xfId="1507"/>
    <cellStyle name="Special 24 2" xfId="8564"/>
    <cellStyle name="Special 24 2 2" xfId="11061"/>
    <cellStyle name="Special 24 3" xfId="10349"/>
    <cellStyle name="Special 25" xfId="1516"/>
    <cellStyle name="Special 25 2" xfId="8565"/>
    <cellStyle name="Special 25 2 2" xfId="11062"/>
    <cellStyle name="Special 25 3" xfId="10353"/>
    <cellStyle name="Special 26" xfId="1525"/>
    <cellStyle name="Special 26 2" xfId="8566"/>
    <cellStyle name="Special 26 2 2" xfId="11063"/>
    <cellStyle name="Special 26 3" xfId="10354"/>
    <cellStyle name="Special 27" xfId="1534"/>
    <cellStyle name="Special 27 2" xfId="8567"/>
    <cellStyle name="Special 27 2 2" xfId="11064"/>
    <cellStyle name="Special 27 3" xfId="10355"/>
    <cellStyle name="Special 28" xfId="1543"/>
    <cellStyle name="Special 28 2" xfId="8568"/>
    <cellStyle name="Special 28 2 2" xfId="11065"/>
    <cellStyle name="Special 28 3" xfId="10358"/>
    <cellStyle name="Special 29" xfId="1552"/>
    <cellStyle name="Special 29 2" xfId="8569"/>
    <cellStyle name="Special 29 2 2" xfId="11066"/>
    <cellStyle name="Special 29 3" xfId="10359"/>
    <cellStyle name="Special 3" xfId="672"/>
    <cellStyle name="Special 3 10" xfId="10259"/>
    <cellStyle name="Special 3 2" xfId="1324"/>
    <cellStyle name="Special 3 2 2" xfId="8544"/>
    <cellStyle name="Special 3 2 2 2" xfId="11042"/>
    <cellStyle name="Special 3 2 3" xfId="10323"/>
    <cellStyle name="Special 3 3" xfId="1644"/>
    <cellStyle name="Special 3 3 2" xfId="8587"/>
    <cellStyle name="Special 3 3 2 2" xfId="11078"/>
    <cellStyle name="Special 3 3 3" xfId="10374"/>
    <cellStyle name="Special 3 4" xfId="1692"/>
    <cellStyle name="Special 3 4 2" xfId="8590"/>
    <cellStyle name="Special 3 4 2 2" xfId="11081"/>
    <cellStyle name="Special 3 4 3" xfId="10377"/>
    <cellStyle name="Special 3 5" xfId="1699"/>
    <cellStyle name="Special 3 5 2" xfId="8591"/>
    <cellStyle name="Special 3 5 2 2" xfId="11082"/>
    <cellStyle name="Special 3 5 3" xfId="10378"/>
    <cellStyle name="Special 3 6" xfId="1805"/>
    <cellStyle name="Special 3 6 2" xfId="2238"/>
    <cellStyle name="Special 3 6 2 2" xfId="8623"/>
    <cellStyle name="Special 3 6 2 2 2" xfId="11104"/>
    <cellStyle name="Special 3 6 2 3" xfId="10432"/>
    <cellStyle name="Special 3 6 3" xfId="2474"/>
    <cellStyle name="Special 3 6 3 2" xfId="8633"/>
    <cellStyle name="Special 3 6 3 2 2" xfId="11114"/>
    <cellStyle name="Special 3 6 3 3" xfId="10452"/>
    <cellStyle name="Special 3 6 4" xfId="2801"/>
    <cellStyle name="Special 3 6 4 2" xfId="8652"/>
    <cellStyle name="Special 3 6 4 2 2" xfId="11126"/>
    <cellStyle name="Special 3 6 4 3" xfId="10482"/>
    <cellStyle name="Special 3 6 5" xfId="3914"/>
    <cellStyle name="Special 3 6 5 2" xfId="8681"/>
    <cellStyle name="Special 3 6 5 2 2" xfId="11147"/>
    <cellStyle name="Special 3 6 5 3" xfId="10568"/>
    <cellStyle name="Special 3 6 6" xfId="3810"/>
    <cellStyle name="Special 3 6 6 2" xfId="8680"/>
    <cellStyle name="Special 3 6 6 2 2" xfId="11146"/>
    <cellStyle name="Special 3 6 6 3" xfId="10561"/>
    <cellStyle name="Special 3 6 7" xfId="3721"/>
    <cellStyle name="Special 3 6 7 2" xfId="8677"/>
    <cellStyle name="Special 3 6 7 2 2" xfId="11143"/>
    <cellStyle name="Special 3 6 7 3" xfId="10554"/>
    <cellStyle name="Special 3 6 8" xfId="8600"/>
    <cellStyle name="Special 3 6 8 2" xfId="11088"/>
    <cellStyle name="Special 3 6 9" xfId="10388"/>
    <cellStyle name="Special 3 7" xfId="1840"/>
    <cellStyle name="Special 3 7 2" xfId="2269"/>
    <cellStyle name="Special 3 7 2 2" xfId="8626"/>
    <cellStyle name="Special 3 7 2 2 2" xfId="11107"/>
    <cellStyle name="Special 3 7 2 3" xfId="10435"/>
    <cellStyle name="Special 3 7 3" xfId="2505"/>
    <cellStyle name="Special 3 7 3 2" xfId="8635"/>
    <cellStyle name="Special 3 7 3 2 2" xfId="11116"/>
    <cellStyle name="Special 3 7 3 3" xfId="10454"/>
    <cellStyle name="Special 3 7 4" xfId="2832"/>
    <cellStyle name="Special 3 7 4 2" xfId="8654"/>
    <cellStyle name="Special 3 7 4 2 2" xfId="11128"/>
    <cellStyle name="Special 3 7 4 3" xfId="10485"/>
    <cellStyle name="Special 3 7 5" xfId="3948"/>
    <cellStyle name="Special 3 7 5 2" xfId="8684"/>
    <cellStyle name="Special 3 7 5 2 2" xfId="11149"/>
    <cellStyle name="Special 3 7 5 3" xfId="10570"/>
    <cellStyle name="Special 3 7 6" xfId="4133"/>
    <cellStyle name="Special 3 7 6 2" xfId="8696"/>
    <cellStyle name="Special 3 7 6 2 2" xfId="11156"/>
    <cellStyle name="Special 3 7 6 3" xfId="10587"/>
    <cellStyle name="Special 3 7 7" xfId="3681"/>
    <cellStyle name="Special 3 7 7 2" xfId="8676"/>
    <cellStyle name="Special 3 7 7 2 2" xfId="11142"/>
    <cellStyle name="Special 3 7 7 3" xfId="10547"/>
    <cellStyle name="Special 3 7 8" xfId="8603"/>
    <cellStyle name="Special 3 7 8 2" xfId="11091"/>
    <cellStyle name="Special 3 7 9" xfId="10393"/>
    <cellStyle name="Special 3 8" xfId="1829"/>
    <cellStyle name="Special 3 8 2" xfId="2260"/>
    <cellStyle name="Special 3 8 2 2" xfId="8625"/>
    <cellStyle name="Special 3 8 2 2 2" xfId="11106"/>
    <cellStyle name="Special 3 8 2 3" xfId="10434"/>
    <cellStyle name="Special 3 8 3" xfId="2496"/>
    <cellStyle name="Special 3 8 3 2" xfId="8634"/>
    <cellStyle name="Special 3 8 3 2 2" xfId="11115"/>
    <cellStyle name="Special 3 8 3 3" xfId="10453"/>
    <cellStyle name="Special 3 8 4" xfId="2823"/>
    <cellStyle name="Special 3 8 4 2" xfId="8653"/>
    <cellStyle name="Special 3 8 4 2 2" xfId="11127"/>
    <cellStyle name="Special 3 8 4 3" xfId="10483"/>
    <cellStyle name="Special 3 8 5" xfId="3938"/>
    <cellStyle name="Special 3 8 5 2" xfId="8683"/>
    <cellStyle name="Special 3 8 5 2 2" xfId="11148"/>
    <cellStyle name="Special 3 8 5 3" xfId="10569"/>
    <cellStyle name="Special 3 8 6" xfId="4761"/>
    <cellStyle name="Special 3 8 6 2" xfId="8711"/>
    <cellStyle name="Special 3 8 6 2 2" xfId="11161"/>
    <cellStyle name="Special 3 8 6 3" xfId="10623"/>
    <cellStyle name="Special 3 8 7" xfId="5596"/>
    <cellStyle name="Special 3 8 7 2" xfId="8730"/>
    <cellStyle name="Special 3 8 7 2 2" xfId="11167"/>
    <cellStyle name="Special 3 8 7 3" xfId="10682"/>
    <cellStyle name="Special 3 8 8" xfId="8601"/>
    <cellStyle name="Special 3 8 8 2" xfId="11089"/>
    <cellStyle name="Special 3 8 9" xfId="10391"/>
    <cellStyle name="Special 3 9" xfId="8520"/>
    <cellStyle name="Special 3 9 2" xfId="11020"/>
    <cellStyle name="Special 30" xfId="1561"/>
    <cellStyle name="Special 30 2" xfId="8570"/>
    <cellStyle name="Special 30 2 2" xfId="11067"/>
    <cellStyle name="Special 30 3" xfId="10360"/>
    <cellStyle name="Special 31" xfId="1570"/>
    <cellStyle name="Special 31 2" xfId="8571"/>
    <cellStyle name="Special 31 2 2" xfId="11068"/>
    <cellStyle name="Special 31 3" xfId="10362"/>
    <cellStyle name="Special 32" xfId="1579"/>
    <cellStyle name="Special 32 2" xfId="8572"/>
    <cellStyle name="Special 32 2 2" xfId="11069"/>
    <cellStyle name="Special 32 3" xfId="10363"/>
    <cellStyle name="Special 33" xfId="1587"/>
    <cellStyle name="Special 33 2" xfId="8575"/>
    <cellStyle name="Special 33 2 2" xfId="11070"/>
    <cellStyle name="Special 33 3" xfId="10364"/>
    <cellStyle name="Special 34" xfId="1594"/>
    <cellStyle name="Special 34 2" xfId="8578"/>
    <cellStyle name="Special 34 2 2" xfId="11071"/>
    <cellStyle name="Special 34 3" xfId="10365"/>
    <cellStyle name="Special 35" xfId="1600"/>
    <cellStyle name="Special 35 2" xfId="8580"/>
    <cellStyle name="Special 35 2 2" xfId="11072"/>
    <cellStyle name="Special 35 3" xfId="10367"/>
    <cellStyle name="Special 36" xfId="1606"/>
    <cellStyle name="Special 36 2" xfId="8582"/>
    <cellStyle name="Special 36 2 2" xfId="11073"/>
    <cellStyle name="Special 36 3" xfId="10368"/>
    <cellStyle name="Special 37" xfId="1612"/>
    <cellStyle name="Special 37 2" xfId="8583"/>
    <cellStyle name="Special 37 2 2" xfId="11074"/>
    <cellStyle name="Special 37 3" xfId="10370"/>
    <cellStyle name="Special 38" xfId="1615"/>
    <cellStyle name="Special 38 2" xfId="8584"/>
    <cellStyle name="Special 38 2 2" xfId="11075"/>
    <cellStyle name="Special 38 3" xfId="10371"/>
    <cellStyle name="Special 39" xfId="1621"/>
    <cellStyle name="Special 39 2" xfId="1891"/>
    <cellStyle name="Special 39 2 2" xfId="2314"/>
    <cellStyle name="Special 39 2 2 2" xfId="8627"/>
    <cellStyle name="Special 39 2 2 2 2" xfId="11108"/>
    <cellStyle name="Special 39 2 2 3" xfId="10438"/>
    <cellStyle name="Special 39 2 3" xfId="2546"/>
    <cellStyle name="Special 39 2 3 2" xfId="8637"/>
    <cellStyle name="Special 39 2 3 2 2" xfId="11117"/>
    <cellStyle name="Special 39 2 3 3" xfId="10458"/>
    <cellStyle name="Special 39 2 4" xfId="2873"/>
    <cellStyle name="Special 39 2 4 2" xfId="8656"/>
    <cellStyle name="Special 39 2 4 2 2" xfId="11129"/>
    <cellStyle name="Special 39 2 4 3" xfId="10488"/>
    <cellStyle name="Special 39 2 5" xfId="3995"/>
    <cellStyle name="Special 39 2 5 2" xfId="8686"/>
    <cellStyle name="Special 39 2 5 2 2" xfId="11150"/>
    <cellStyle name="Special 39 2 5 3" xfId="10575"/>
    <cellStyle name="Special 39 2 6" xfId="3729"/>
    <cellStyle name="Special 39 2 6 2" xfId="8678"/>
    <cellStyle name="Special 39 2 6 2 2" xfId="11144"/>
    <cellStyle name="Special 39 2 6 3" xfId="10555"/>
    <cellStyle name="Special 39 2 7" xfId="4870"/>
    <cellStyle name="Special 39 2 7 2" xfId="8715"/>
    <cellStyle name="Special 39 2 7 2 2" xfId="11163"/>
    <cellStyle name="Special 39 2 7 3" xfId="10634"/>
    <cellStyle name="Special 39 2 8" xfId="8605"/>
    <cellStyle name="Special 39 2 8 2" xfId="11092"/>
    <cellStyle name="Special 39 2 9" xfId="10396"/>
    <cellStyle name="Special 39 3" xfId="1934"/>
    <cellStyle name="Special 39 3 2" xfId="2356"/>
    <cellStyle name="Special 39 3 2 2" xfId="8629"/>
    <cellStyle name="Special 39 3 2 2 2" xfId="11110"/>
    <cellStyle name="Special 39 3 2 3" xfId="10441"/>
    <cellStyle name="Special 39 3 3" xfId="2587"/>
    <cellStyle name="Special 39 3 3 2" xfId="8640"/>
    <cellStyle name="Special 39 3 3 2 2" xfId="11119"/>
    <cellStyle name="Special 39 3 3 3" xfId="10461"/>
    <cellStyle name="Special 39 3 4" xfId="2914"/>
    <cellStyle name="Special 39 3 4 2" xfId="8658"/>
    <cellStyle name="Special 39 3 4 2 2" xfId="11131"/>
    <cellStyle name="Special 39 3 4 3" xfId="10493"/>
    <cellStyle name="Special 39 3 5" xfId="4039"/>
    <cellStyle name="Special 39 3 5 2" xfId="8690"/>
    <cellStyle name="Special 39 3 5 2 2" xfId="11152"/>
    <cellStyle name="Special 39 3 5 3" xfId="10579"/>
    <cellStyle name="Special 39 3 6" xfId="4572"/>
    <cellStyle name="Special 39 3 6 2" xfId="8706"/>
    <cellStyle name="Special 39 3 6 2 2" xfId="11159"/>
    <cellStyle name="Special 39 3 6 3" xfId="10608"/>
    <cellStyle name="Special 39 3 7" xfId="5429"/>
    <cellStyle name="Special 39 3 7 2" xfId="8727"/>
    <cellStyle name="Special 39 3 7 2 2" xfId="11166"/>
    <cellStyle name="Special 39 3 7 3" xfId="10671"/>
    <cellStyle name="Special 39 3 8" xfId="8608"/>
    <cellStyle name="Special 39 3 8 2" xfId="11095"/>
    <cellStyle name="Special 39 3 9" xfId="10402"/>
    <cellStyle name="Special 39 4" xfId="1974"/>
    <cellStyle name="Special 39 4 2" xfId="2395"/>
    <cellStyle name="Special 39 4 2 2" xfId="8631"/>
    <cellStyle name="Special 39 4 2 2 2" xfId="11112"/>
    <cellStyle name="Special 39 4 2 3" xfId="10446"/>
    <cellStyle name="Special 39 4 3" xfId="2626"/>
    <cellStyle name="Special 39 4 3 2" xfId="8642"/>
    <cellStyle name="Special 39 4 3 2 2" xfId="11121"/>
    <cellStyle name="Special 39 4 3 3" xfId="10466"/>
    <cellStyle name="Special 39 4 4" xfId="2953"/>
    <cellStyle name="Special 39 4 4 2" xfId="8660"/>
    <cellStyle name="Special 39 4 4 2 2" xfId="11133"/>
    <cellStyle name="Special 39 4 4 3" xfId="10497"/>
    <cellStyle name="Special 39 4 5" xfId="4078"/>
    <cellStyle name="Special 39 4 5 2" xfId="8693"/>
    <cellStyle name="Special 39 4 5 2 2" xfId="11154"/>
    <cellStyle name="Special 39 4 5 3" xfId="10582"/>
    <cellStyle name="Special 39 4 6" xfId="3595"/>
    <cellStyle name="Special 39 4 6 2" xfId="8672"/>
    <cellStyle name="Special 39 4 6 2 2" xfId="11138"/>
    <cellStyle name="Special 39 4 6 3" xfId="10539"/>
    <cellStyle name="Special 39 4 7" xfId="3419"/>
    <cellStyle name="Special 39 4 7 2" xfId="8670"/>
    <cellStyle name="Special 39 4 7 2 2" xfId="11136"/>
    <cellStyle name="Special 39 4 7 3" xfId="10528"/>
    <cellStyle name="Special 39 4 8" xfId="8612"/>
    <cellStyle name="Special 39 4 8 2" xfId="11098"/>
    <cellStyle name="Special 39 4 9" xfId="10408"/>
    <cellStyle name="Special 39 5" xfId="8585"/>
    <cellStyle name="Special 39 5 2" xfId="11076"/>
    <cellStyle name="Special 39 6" xfId="10372"/>
    <cellStyle name="Special 4" xfId="1180"/>
    <cellStyle name="Special 4 2" xfId="8521"/>
    <cellStyle name="Special 4 2 2" xfId="11021"/>
    <cellStyle name="Special 4 3" xfId="10303"/>
    <cellStyle name="Special 40" xfId="1665"/>
    <cellStyle name="Special 40 2" xfId="1913"/>
    <cellStyle name="Special 40 2 2" xfId="2336"/>
    <cellStyle name="Special 40 2 2 2" xfId="8628"/>
    <cellStyle name="Special 40 2 2 2 2" xfId="11109"/>
    <cellStyle name="Special 40 2 2 3" xfId="10440"/>
    <cellStyle name="Special 40 2 3" xfId="2568"/>
    <cellStyle name="Special 40 2 3 2" xfId="8638"/>
    <cellStyle name="Special 40 2 3 2 2" xfId="11118"/>
    <cellStyle name="Special 40 2 3 3" xfId="10459"/>
    <cellStyle name="Special 40 2 4" xfId="2895"/>
    <cellStyle name="Special 40 2 4 2" xfId="8657"/>
    <cellStyle name="Special 40 2 4 2 2" xfId="11130"/>
    <cellStyle name="Special 40 2 4 3" xfId="10491"/>
    <cellStyle name="Special 40 2 5" xfId="4018"/>
    <cellStyle name="Special 40 2 5 2" xfId="8688"/>
    <cellStyle name="Special 40 2 5 2 2" xfId="11151"/>
    <cellStyle name="Special 40 2 5 3" xfId="10578"/>
    <cellStyle name="Special 40 2 6" xfId="3679"/>
    <cellStyle name="Special 40 2 6 2" xfId="8675"/>
    <cellStyle name="Special 40 2 6 2 2" xfId="11141"/>
    <cellStyle name="Special 40 2 6 3" xfId="10546"/>
    <cellStyle name="Special 40 2 7" xfId="4851"/>
    <cellStyle name="Special 40 2 7 2" xfId="8714"/>
    <cellStyle name="Special 40 2 7 2 2" xfId="11162"/>
    <cellStyle name="Special 40 2 7 3" xfId="10632"/>
    <cellStyle name="Special 40 2 8" xfId="8606"/>
    <cellStyle name="Special 40 2 8 2" xfId="11093"/>
    <cellStyle name="Special 40 2 9" xfId="10399"/>
    <cellStyle name="Special 40 3" xfId="1956"/>
    <cellStyle name="Special 40 3 2" xfId="2378"/>
    <cellStyle name="Special 40 3 2 2" xfId="8630"/>
    <cellStyle name="Special 40 3 2 2 2" xfId="11111"/>
    <cellStyle name="Special 40 3 2 3" xfId="10443"/>
    <cellStyle name="Special 40 3 3" xfId="2609"/>
    <cellStyle name="Special 40 3 3 2" xfId="8641"/>
    <cellStyle name="Special 40 3 3 2 2" xfId="11120"/>
    <cellStyle name="Special 40 3 3 3" xfId="10463"/>
    <cellStyle name="Special 40 3 4" xfId="2936"/>
    <cellStyle name="Special 40 3 4 2" xfId="8659"/>
    <cellStyle name="Special 40 3 4 2 2" xfId="11132"/>
    <cellStyle name="Special 40 3 4 3" xfId="10494"/>
    <cellStyle name="Special 40 3 5" xfId="4061"/>
    <cellStyle name="Special 40 3 5 2" xfId="8692"/>
    <cellStyle name="Special 40 3 5 2 2" xfId="11153"/>
    <cellStyle name="Special 40 3 5 3" xfId="10580"/>
    <cellStyle name="Special 40 3 6" xfId="3662"/>
    <cellStyle name="Special 40 3 6 2" xfId="8674"/>
    <cellStyle name="Special 40 3 6 2 2" xfId="11140"/>
    <cellStyle name="Special 40 3 6 3" xfId="10545"/>
    <cellStyle name="Special 40 3 7" xfId="3657"/>
    <cellStyle name="Special 40 3 7 2" xfId="8673"/>
    <cellStyle name="Special 40 3 7 2 2" xfId="11139"/>
    <cellStyle name="Special 40 3 7 3" xfId="10544"/>
    <cellStyle name="Special 40 3 8" xfId="8610"/>
    <cellStyle name="Special 40 3 8 2" xfId="11096"/>
    <cellStyle name="Special 40 3 9" xfId="10404"/>
    <cellStyle name="Special 40 4" xfId="1991"/>
    <cellStyle name="Special 40 4 2" xfId="2412"/>
    <cellStyle name="Special 40 4 2 2" xfId="8632"/>
    <cellStyle name="Special 40 4 2 2 2" xfId="11113"/>
    <cellStyle name="Special 40 4 2 3" xfId="10447"/>
    <cellStyle name="Special 40 4 3" xfId="2643"/>
    <cellStyle name="Special 40 4 3 2" xfId="8644"/>
    <cellStyle name="Special 40 4 3 2 2" xfId="11122"/>
    <cellStyle name="Special 40 4 3 3" xfId="10468"/>
    <cellStyle name="Special 40 4 4" xfId="2970"/>
    <cellStyle name="Special 40 4 4 2" xfId="8661"/>
    <cellStyle name="Special 40 4 4 2 2" xfId="11134"/>
    <cellStyle name="Special 40 4 4 3" xfId="10499"/>
    <cellStyle name="Special 40 4 5" xfId="4095"/>
    <cellStyle name="Special 40 4 5 2" xfId="8694"/>
    <cellStyle name="Special 40 4 5 2 2" xfId="11155"/>
    <cellStyle name="Special 40 4 5 3" xfId="10584"/>
    <cellStyle name="Special 40 4 6" xfId="4513"/>
    <cellStyle name="Special 40 4 6 2" xfId="8704"/>
    <cellStyle name="Special 40 4 6 2 2" xfId="11158"/>
    <cellStyle name="Special 40 4 6 3" xfId="10603"/>
    <cellStyle name="Special 40 4 7" xfId="5383"/>
    <cellStyle name="Special 40 4 7 2" xfId="8725"/>
    <cellStyle name="Special 40 4 7 2 2" xfId="11165"/>
    <cellStyle name="Special 40 4 7 3" xfId="10666"/>
    <cellStyle name="Special 40 4 8" xfId="8614"/>
    <cellStyle name="Special 40 4 8 2" xfId="11099"/>
    <cellStyle name="Special 40 4 9" xfId="10410"/>
    <cellStyle name="Special 40 5" xfId="8588"/>
    <cellStyle name="Special 40 5 2" xfId="11079"/>
    <cellStyle name="Special 40 6" xfId="10375"/>
    <cellStyle name="Special 41" xfId="6635"/>
    <cellStyle name="Special 41 2" xfId="8748"/>
    <cellStyle name="Special 41 2 2" xfId="11172"/>
    <cellStyle name="Special 41 3" xfId="10744"/>
    <cellStyle name="Special 42" xfId="6641"/>
    <cellStyle name="Special 42 2" xfId="8750"/>
    <cellStyle name="Special 42 2 2" xfId="11173"/>
    <cellStyle name="Special 42 3" xfId="10746"/>
    <cellStyle name="Special 43" xfId="6647"/>
    <cellStyle name="Special 43 2" xfId="8752"/>
    <cellStyle name="Special 43 2 2" xfId="11174"/>
    <cellStyle name="Special 43 3" xfId="10747"/>
    <cellStyle name="Special 44" xfId="6713"/>
    <cellStyle name="Special 44 2" xfId="8758"/>
    <cellStyle name="Special 44 2 2" xfId="11178"/>
    <cellStyle name="Special 44 3" xfId="10754"/>
    <cellStyle name="Special 45" xfId="7017"/>
    <cellStyle name="Special 45 2" xfId="8784"/>
    <cellStyle name="Special 45 2 2" xfId="11200"/>
    <cellStyle name="Special 45 3" xfId="10777"/>
    <cellStyle name="Special 46" xfId="6753"/>
    <cellStyle name="Special 46 2" xfId="8766"/>
    <cellStyle name="Special 46 2 2" xfId="11185"/>
    <cellStyle name="Special 46 3" xfId="10759"/>
    <cellStyle name="Special 47" xfId="7062"/>
    <cellStyle name="Special 47 2" xfId="8787"/>
    <cellStyle name="Special 47 2 2" xfId="11203"/>
    <cellStyle name="Special 47 3" xfId="10781"/>
    <cellStyle name="Special 48" xfId="7546"/>
    <cellStyle name="Special 48 2" xfId="8820"/>
    <cellStyle name="Special 48 2 2" xfId="11234"/>
    <cellStyle name="Special 48 3" xfId="10816"/>
    <cellStyle name="Special 49" xfId="7247"/>
    <cellStyle name="Special 49 2" xfId="8798"/>
    <cellStyle name="Special 49 2 2" xfId="11213"/>
    <cellStyle name="Special 49 3" xfId="10795"/>
    <cellStyle name="Special 5" xfId="836"/>
    <cellStyle name="Special 5 2" xfId="8533"/>
    <cellStyle name="Special 5 2 2" xfId="11033"/>
    <cellStyle name="Special 5 3" xfId="10272"/>
    <cellStyle name="Special 50" xfId="7393"/>
    <cellStyle name="Special 50 2" xfId="8808"/>
    <cellStyle name="Special 50 2 2" xfId="11222"/>
    <cellStyle name="Special 50 3" xfId="10807"/>
    <cellStyle name="Special 51" xfId="6856"/>
    <cellStyle name="Special 51 2" xfId="8772"/>
    <cellStyle name="Special 51 2 2" xfId="11190"/>
    <cellStyle name="Special 51 3" xfId="10763"/>
    <cellStyle name="Special 52" xfId="6897"/>
    <cellStyle name="Special 52 2" xfId="8776"/>
    <cellStyle name="Special 52 2 2" xfId="11194"/>
    <cellStyle name="Special 52 3" xfId="10765"/>
    <cellStyle name="Special 53" xfId="7344"/>
    <cellStyle name="Special 53 2" xfId="8804"/>
    <cellStyle name="Special 53 2 2" xfId="11219"/>
    <cellStyle name="Special 53 3" xfId="10802"/>
    <cellStyle name="Special 54" xfId="863"/>
    <cellStyle name="Special 54 2" xfId="10276"/>
    <cellStyle name="Special 55" xfId="9925"/>
    <cellStyle name="Special 56" xfId="14749"/>
    <cellStyle name="Special 6" xfId="1347"/>
    <cellStyle name="Special 6 2" xfId="8545"/>
    <cellStyle name="Special 6 2 2" xfId="11043"/>
    <cellStyle name="Special 6 3" xfId="10325"/>
    <cellStyle name="Special 7" xfId="1355"/>
    <cellStyle name="Special 7 2" xfId="8546"/>
    <cellStyle name="Special 7 2 2" xfId="11044"/>
    <cellStyle name="Special 7 3" xfId="10326"/>
    <cellStyle name="Special 8" xfId="1364"/>
    <cellStyle name="Special 8 2" xfId="8547"/>
    <cellStyle name="Special 8 2 2" xfId="11045"/>
    <cellStyle name="Special 8 3" xfId="10327"/>
    <cellStyle name="Special 9" xfId="1373"/>
    <cellStyle name="Special 9 2" xfId="8548"/>
    <cellStyle name="Special 9 2 2" xfId="11046"/>
    <cellStyle name="Special 9 3" xfId="10329"/>
    <cellStyle name="specstores" xfId="41096"/>
    <cellStyle name="StmtTtl1" xfId="12073"/>
    <cellStyle name="StmtTtl2" xfId="12074"/>
    <cellStyle name="STYL1 - Style1" xfId="828"/>
    <cellStyle name="STYL1 - Style1 2" xfId="11747"/>
    <cellStyle name="STYL1 - Style1 2 2" xfId="14169"/>
    <cellStyle name="STYL1 - Style1 2 3" xfId="14400"/>
    <cellStyle name="STYL1 - Style1 2 4" xfId="12177"/>
    <cellStyle name="STYL1 - Style1 3" xfId="10264"/>
    <cellStyle name="STYL1 - Style1 3 2" xfId="13617"/>
    <cellStyle name="STYL1 - Style1 3 3" xfId="14185"/>
    <cellStyle name="STYL1 - Style1 3 4" xfId="12220"/>
    <cellStyle name="STYL1 - Style1 4" xfId="11883"/>
    <cellStyle name="STYL1 - Style1 4 2" xfId="14412"/>
    <cellStyle name="STYL1 - Style1 4 3" xfId="14377"/>
    <cellStyle name="STYL1 - Style1 5" xfId="12075"/>
    <cellStyle name="Style 1" xfId="11"/>
    <cellStyle name="Style 1 2" xfId="674"/>
    <cellStyle name="Style 1 2 2" xfId="12076"/>
    <cellStyle name="Style 1 2 2 2" xfId="15356"/>
    <cellStyle name="Style 1 2 3" xfId="41097"/>
    <cellStyle name="Style 1 3" xfId="675"/>
    <cellStyle name="Style 1 4" xfId="673"/>
    <cellStyle name="Style 1 5" xfId="14750"/>
    <cellStyle name="Style 1_Book9" xfId="12077"/>
    <cellStyle name="Style 21" xfId="910"/>
    <cellStyle name="Style 22" xfId="911"/>
    <cellStyle name="Style 24" xfId="912"/>
    <cellStyle name="Style 27" xfId="676"/>
    <cellStyle name="Style 27 2" xfId="15358"/>
    <cellStyle name="Style 35" xfId="677"/>
    <cellStyle name="Style 35 2" xfId="15359"/>
    <cellStyle name="Style 36" xfId="678"/>
    <cellStyle name="Style 36 2" xfId="15360"/>
    <cellStyle name="Subtotal" xfId="12078"/>
    <cellStyle name="Sub-total" xfId="12079"/>
    <cellStyle name="Summary" xfId="15574"/>
    <cellStyle name="System" xfId="15575"/>
    <cellStyle name="Table  - Style6" xfId="1097"/>
    <cellStyle name="Table  - Style6 2" xfId="8534"/>
    <cellStyle name="Table  - Style6 2 2" xfId="11034"/>
    <cellStyle name="Table  - Style6 3" xfId="8833"/>
    <cellStyle name="Table Col Head" xfId="15576"/>
    <cellStyle name="Table Sub Head" xfId="15577"/>
    <cellStyle name="Table Title" xfId="15578"/>
    <cellStyle name="Table Units" xfId="15579"/>
    <cellStyle name="TableBase" xfId="15580"/>
    <cellStyle name="TableHead" xfId="15581"/>
    <cellStyle name="Text" xfId="679"/>
    <cellStyle name="Text 10" xfId="1709"/>
    <cellStyle name="Text 11" xfId="1787"/>
    <cellStyle name="Text 12" xfId="1770"/>
    <cellStyle name="Text 13" xfId="1843"/>
    <cellStyle name="Text 14" xfId="2067"/>
    <cellStyle name="Text 15" xfId="2059"/>
    <cellStyle name="Text 16" xfId="2695"/>
    <cellStyle name="Text 17" xfId="3478"/>
    <cellStyle name="Text 18" xfId="4337"/>
    <cellStyle name="Text 19" xfId="5240"/>
    <cellStyle name="Text 2" xfId="1198"/>
    <cellStyle name="Text 20" xfId="6637"/>
    <cellStyle name="Text 21" xfId="6643"/>
    <cellStyle name="Text 22" xfId="6648"/>
    <cellStyle name="Text 23" xfId="6715"/>
    <cellStyle name="Text 24" xfId="7250"/>
    <cellStyle name="Text 25" xfId="7654"/>
    <cellStyle name="Text 26" xfId="7582"/>
    <cellStyle name="Text 27" xfId="7312"/>
    <cellStyle name="Text 28" xfId="6967"/>
    <cellStyle name="Text 29" xfId="7115"/>
    <cellStyle name="Text 3" xfId="1183"/>
    <cellStyle name="Text 30" xfId="7801"/>
    <cellStyle name="Text 31" xfId="7727"/>
    <cellStyle name="Text 32" xfId="7490"/>
    <cellStyle name="Text 33" xfId="15582"/>
    <cellStyle name="Text 4" xfId="1179"/>
    <cellStyle name="Text 5" xfId="989"/>
    <cellStyle name="Text 6" xfId="1093"/>
    <cellStyle name="Text 7" xfId="1622"/>
    <cellStyle name="Text 8" xfId="1666"/>
    <cellStyle name="Text 9" xfId="1700"/>
    <cellStyle name="Time" xfId="15583"/>
    <cellStyle name="Title" xfId="19" builtinId="15" customBuiltin="1"/>
    <cellStyle name="Title  - Style1" xfId="694"/>
    <cellStyle name="Title - Underline" xfId="15584"/>
    <cellStyle name="Title 10" xfId="7668"/>
    <cellStyle name="Title 10 2" xfId="41099"/>
    <cellStyle name="Title 10 3" xfId="41098"/>
    <cellStyle name="Title 100" xfId="41100"/>
    <cellStyle name="Title 100 2" xfId="41101"/>
    <cellStyle name="Title 101" xfId="41102"/>
    <cellStyle name="Title 101 2" xfId="41103"/>
    <cellStyle name="Title 102" xfId="41104"/>
    <cellStyle name="Title 102 2" xfId="41105"/>
    <cellStyle name="Title 103" xfId="41106"/>
    <cellStyle name="Title 103 2" xfId="41107"/>
    <cellStyle name="Title 104" xfId="41108"/>
    <cellStyle name="Title 104 2" xfId="41109"/>
    <cellStyle name="Title 105" xfId="41110"/>
    <cellStyle name="Title 105 2" xfId="41111"/>
    <cellStyle name="Title 106" xfId="41112"/>
    <cellStyle name="Title 106 2" xfId="41113"/>
    <cellStyle name="Title 107" xfId="41114"/>
    <cellStyle name="Title 107 2" xfId="41115"/>
    <cellStyle name="Title 108" xfId="41116"/>
    <cellStyle name="Title 108 2" xfId="41117"/>
    <cellStyle name="Title 109" xfId="41118"/>
    <cellStyle name="Title 109 2" xfId="41119"/>
    <cellStyle name="Title 11" xfId="7246"/>
    <cellStyle name="Title 11 2" xfId="41121"/>
    <cellStyle name="Title 11 3" xfId="41120"/>
    <cellStyle name="Title 110" xfId="41122"/>
    <cellStyle name="Title 110 2" xfId="41123"/>
    <cellStyle name="Title 111" xfId="41124"/>
    <cellStyle name="Title 111 2" xfId="41125"/>
    <cellStyle name="Title 112" xfId="41126"/>
    <cellStyle name="Title 112 2" xfId="41127"/>
    <cellStyle name="Title 113" xfId="41128"/>
    <cellStyle name="Title 113 2" xfId="41129"/>
    <cellStyle name="Title 114" xfId="41130"/>
    <cellStyle name="Title 114 2" xfId="41131"/>
    <cellStyle name="Title 115" xfId="41132"/>
    <cellStyle name="Title 115 2" xfId="41133"/>
    <cellStyle name="Title 116" xfId="41134"/>
    <cellStyle name="Title 116 2" xfId="41135"/>
    <cellStyle name="Title 117" xfId="41136"/>
    <cellStyle name="Title 117 2" xfId="41137"/>
    <cellStyle name="Title 118" xfId="41138"/>
    <cellStyle name="Title 118 2" xfId="41139"/>
    <cellStyle name="Title 119" xfId="41140"/>
    <cellStyle name="Title 119 2" xfId="41141"/>
    <cellStyle name="Title 12" xfId="7695"/>
    <cellStyle name="Title 12 2" xfId="41143"/>
    <cellStyle name="Title 12 3" xfId="41142"/>
    <cellStyle name="Title 120" xfId="41144"/>
    <cellStyle name="Title 120 2" xfId="41145"/>
    <cellStyle name="Title 121" xfId="41146"/>
    <cellStyle name="Title 121 2" xfId="41147"/>
    <cellStyle name="Title 122" xfId="41148"/>
    <cellStyle name="Title 122 2" xfId="41149"/>
    <cellStyle name="Title 123" xfId="41150"/>
    <cellStyle name="Title 123 2" xfId="41151"/>
    <cellStyle name="Title 124" xfId="41152"/>
    <cellStyle name="Title 124 2" xfId="41153"/>
    <cellStyle name="Title 125" xfId="41154"/>
    <cellStyle name="Title 125 2" xfId="41155"/>
    <cellStyle name="Title 126" xfId="41156"/>
    <cellStyle name="Title 126 2" xfId="41157"/>
    <cellStyle name="Title 127" xfId="41158"/>
    <cellStyle name="Title 127 2" xfId="41159"/>
    <cellStyle name="Title 128" xfId="41160"/>
    <cellStyle name="Title 128 2" xfId="41161"/>
    <cellStyle name="Title 129" xfId="41162"/>
    <cellStyle name="Title 129 2" xfId="41163"/>
    <cellStyle name="Title 13" xfId="7861"/>
    <cellStyle name="Title 13 2" xfId="41165"/>
    <cellStyle name="Title 13 3" xfId="41164"/>
    <cellStyle name="Title 130" xfId="41166"/>
    <cellStyle name="Title 130 2" xfId="41167"/>
    <cellStyle name="Title 131" xfId="41168"/>
    <cellStyle name="Title 131 2" xfId="41169"/>
    <cellStyle name="Title 132" xfId="41170"/>
    <cellStyle name="Title 132 2" xfId="41171"/>
    <cellStyle name="Title 133" xfId="41172"/>
    <cellStyle name="Title 133 2" xfId="41173"/>
    <cellStyle name="Title 134" xfId="41174"/>
    <cellStyle name="Title 134 2" xfId="41175"/>
    <cellStyle name="Title 135" xfId="41176"/>
    <cellStyle name="Title 135 2" xfId="41177"/>
    <cellStyle name="Title 136" xfId="41178"/>
    <cellStyle name="Title 136 2" xfId="41179"/>
    <cellStyle name="Title 137" xfId="41180"/>
    <cellStyle name="Title 137 2" xfId="41181"/>
    <cellStyle name="Title 138" xfId="41182"/>
    <cellStyle name="Title 138 2" xfId="41183"/>
    <cellStyle name="Title 139" xfId="41184"/>
    <cellStyle name="Title 139 2" xfId="41185"/>
    <cellStyle name="Title 14" xfId="14751"/>
    <cellStyle name="Title 14 2" xfId="41187"/>
    <cellStyle name="Title 14 3" xfId="41186"/>
    <cellStyle name="Title 140" xfId="41188"/>
    <cellStyle name="Title 140 2" xfId="41189"/>
    <cellStyle name="Title 141" xfId="41190"/>
    <cellStyle name="Title 141 2" xfId="41191"/>
    <cellStyle name="Title 142" xfId="41192"/>
    <cellStyle name="Title 142 2" xfId="41193"/>
    <cellStyle name="Title 143" xfId="41194"/>
    <cellStyle name="Title 143 2" xfId="41195"/>
    <cellStyle name="Title 144" xfId="41196"/>
    <cellStyle name="Title 144 2" xfId="41197"/>
    <cellStyle name="Title 145" xfId="41198"/>
    <cellStyle name="Title 145 2" xfId="41199"/>
    <cellStyle name="Title 146" xfId="41200"/>
    <cellStyle name="Title 146 2" xfId="41201"/>
    <cellStyle name="Title 147" xfId="41202"/>
    <cellStyle name="Title 147 2" xfId="41203"/>
    <cellStyle name="Title 148" xfId="41204"/>
    <cellStyle name="Title 148 2" xfId="41205"/>
    <cellStyle name="Title 149" xfId="41206"/>
    <cellStyle name="Title 149 2" xfId="41207"/>
    <cellStyle name="Title 15" xfId="14755"/>
    <cellStyle name="Title 15 2" xfId="41209"/>
    <cellStyle name="Title 15 3" xfId="41208"/>
    <cellStyle name="Title 150" xfId="41210"/>
    <cellStyle name="Title 150 2" xfId="41211"/>
    <cellStyle name="Title 151" xfId="41212"/>
    <cellStyle name="Title 151 2" xfId="41213"/>
    <cellStyle name="Title 152" xfId="41214"/>
    <cellStyle name="Title 152 2" xfId="41215"/>
    <cellStyle name="Title 153" xfId="41216"/>
    <cellStyle name="Title 153 2" xfId="41217"/>
    <cellStyle name="Title 154" xfId="41218"/>
    <cellStyle name="Title 154 2" xfId="41219"/>
    <cellStyle name="Title 155" xfId="41220"/>
    <cellStyle name="Title 155 2" xfId="41221"/>
    <cellStyle name="Title 156" xfId="41222"/>
    <cellStyle name="Title 156 2" xfId="41223"/>
    <cellStyle name="Title 157" xfId="41224"/>
    <cellStyle name="Title 157 2" xfId="41225"/>
    <cellStyle name="Title 158" xfId="41226"/>
    <cellStyle name="Title 158 2" xfId="41227"/>
    <cellStyle name="Title 159" xfId="41228"/>
    <cellStyle name="Title 159 2" xfId="41229"/>
    <cellStyle name="Title 16" xfId="14753"/>
    <cellStyle name="Title 16 2" xfId="41231"/>
    <cellStyle name="Title 16 3" xfId="41230"/>
    <cellStyle name="Title 160" xfId="41232"/>
    <cellStyle name="Title 160 2" xfId="41233"/>
    <cellStyle name="Title 161" xfId="41234"/>
    <cellStyle name="Title 161 2" xfId="41235"/>
    <cellStyle name="Title 162" xfId="41236"/>
    <cellStyle name="Title 162 2" xfId="41237"/>
    <cellStyle name="Title 163" xfId="41238"/>
    <cellStyle name="Title 163 2" xfId="41239"/>
    <cellStyle name="Title 164" xfId="41240"/>
    <cellStyle name="Title 164 2" xfId="41241"/>
    <cellStyle name="Title 165" xfId="41242"/>
    <cellStyle name="Title 165 2" xfId="41243"/>
    <cellStyle name="Title 166" xfId="41244"/>
    <cellStyle name="Title 166 2" xfId="41245"/>
    <cellStyle name="Title 167" xfId="41246"/>
    <cellStyle name="Title 167 2" xfId="41247"/>
    <cellStyle name="Title 168" xfId="41248"/>
    <cellStyle name="Title 168 2" xfId="41249"/>
    <cellStyle name="Title 169" xfId="41250"/>
    <cellStyle name="Title 169 2" xfId="41251"/>
    <cellStyle name="Title 17" xfId="14756"/>
    <cellStyle name="Title 17 2" xfId="41253"/>
    <cellStyle name="Title 17 3" xfId="41252"/>
    <cellStyle name="Title 170" xfId="41254"/>
    <cellStyle name="Title 170 2" xfId="41255"/>
    <cellStyle name="Title 171" xfId="41256"/>
    <cellStyle name="Title 171 2" xfId="41257"/>
    <cellStyle name="Title 172" xfId="41258"/>
    <cellStyle name="Title 172 2" xfId="41259"/>
    <cellStyle name="Title 173" xfId="41260"/>
    <cellStyle name="Title 173 2" xfId="41261"/>
    <cellStyle name="Title 174" xfId="41262"/>
    <cellStyle name="Title 174 2" xfId="41263"/>
    <cellStyle name="Title 175" xfId="41264"/>
    <cellStyle name="Title 175 2" xfId="41265"/>
    <cellStyle name="Title 176" xfId="41266"/>
    <cellStyle name="Title 176 2" xfId="41267"/>
    <cellStyle name="Title 177" xfId="41268"/>
    <cellStyle name="Title 177 2" xfId="41269"/>
    <cellStyle name="Title 178" xfId="41270"/>
    <cellStyle name="Title 178 2" xfId="41271"/>
    <cellStyle name="Title 179" xfId="41272"/>
    <cellStyle name="Title 179 2" xfId="41273"/>
    <cellStyle name="Title 18" xfId="41274"/>
    <cellStyle name="Title 18 2" xfId="41275"/>
    <cellStyle name="Title 180" xfId="41276"/>
    <cellStyle name="Title 180 2" xfId="41277"/>
    <cellStyle name="Title 181" xfId="41278"/>
    <cellStyle name="Title 181 2" xfId="41279"/>
    <cellStyle name="Title 182" xfId="41280"/>
    <cellStyle name="Title 182 2" xfId="41281"/>
    <cellStyle name="Title 183" xfId="41282"/>
    <cellStyle name="Title 183 2" xfId="41283"/>
    <cellStyle name="Title 184" xfId="41284"/>
    <cellStyle name="Title 184 2" xfId="41285"/>
    <cellStyle name="Title 185" xfId="41286"/>
    <cellStyle name="Title 185 2" xfId="41287"/>
    <cellStyle name="Title 186" xfId="41288"/>
    <cellStyle name="Title 186 2" xfId="41289"/>
    <cellStyle name="Title 187" xfId="41290"/>
    <cellStyle name="Title 187 2" xfId="41291"/>
    <cellStyle name="Title 188" xfId="41292"/>
    <cellStyle name="Title 188 2" xfId="41293"/>
    <cellStyle name="Title 189" xfId="41294"/>
    <cellStyle name="Title 189 2" xfId="41295"/>
    <cellStyle name="Title 19" xfId="41296"/>
    <cellStyle name="Title 19 2" xfId="41297"/>
    <cellStyle name="Title 190" xfId="41298"/>
    <cellStyle name="Title 190 2" xfId="41299"/>
    <cellStyle name="Title 191" xfId="41300"/>
    <cellStyle name="Title 191 2" xfId="41301"/>
    <cellStyle name="Title 192" xfId="41302"/>
    <cellStyle name="Title 192 2" xfId="41303"/>
    <cellStyle name="Title 193" xfId="41304"/>
    <cellStyle name="Title 194" xfId="41305"/>
    <cellStyle name="Title 195" xfId="41306"/>
    <cellStyle name="Title 196" xfId="41307"/>
    <cellStyle name="Title 197" xfId="41308"/>
    <cellStyle name="Title 198" xfId="41309"/>
    <cellStyle name="Title 199" xfId="41310"/>
    <cellStyle name="Title 2" xfId="680"/>
    <cellStyle name="Title 2 10" xfId="7122"/>
    <cellStyle name="Title 2 11" xfId="7131"/>
    <cellStyle name="Title 2 12" xfId="6800"/>
    <cellStyle name="Title 2 13" xfId="9972"/>
    <cellStyle name="Title 2 2" xfId="826"/>
    <cellStyle name="Title 2 2 2" xfId="41311"/>
    <cellStyle name="Title 2 3" xfId="6720"/>
    <cellStyle name="Title 2 4" xfId="6719"/>
    <cellStyle name="Title 2 5" xfId="6721"/>
    <cellStyle name="Title 2 6" xfId="7128"/>
    <cellStyle name="Title 2 7" xfId="7550"/>
    <cellStyle name="Title 2 8" xfId="7103"/>
    <cellStyle name="Title 2 9" xfId="7248"/>
    <cellStyle name="Title 20" xfId="41312"/>
    <cellStyle name="Title 20 2" xfId="41313"/>
    <cellStyle name="Title 200" xfId="41314"/>
    <cellStyle name="Title 201" xfId="41315"/>
    <cellStyle name="Title 202" xfId="41316"/>
    <cellStyle name="Title 203" xfId="41317"/>
    <cellStyle name="Title 204" xfId="41318"/>
    <cellStyle name="Title 205" xfId="41319"/>
    <cellStyle name="Title 206" xfId="41320"/>
    <cellStyle name="Title 207" xfId="41321"/>
    <cellStyle name="Title 208" xfId="41322"/>
    <cellStyle name="Title 209" xfId="41323"/>
    <cellStyle name="Title 21" xfId="41324"/>
    <cellStyle name="Title 21 2" xfId="41325"/>
    <cellStyle name="Title 210" xfId="41326"/>
    <cellStyle name="Title 211" xfId="41327"/>
    <cellStyle name="Title 212" xfId="41328"/>
    <cellStyle name="Title 213" xfId="41329"/>
    <cellStyle name="Title 214" xfId="41330"/>
    <cellStyle name="Title 215" xfId="41331"/>
    <cellStyle name="Title 216" xfId="41332"/>
    <cellStyle name="Title 217" xfId="41333"/>
    <cellStyle name="Title 218" xfId="41334"/>
    <cellStyle name="Title 219" xfId="41335"/>
    <cellStyle name="Title 22" xfId="41336"/>
    <cellStyle name="Title 22 2" xfId="41337"/>
    <cellStyle name="Title 220" xfId="41338"/>
    <cellStyle name="Title 221" xfId="41339"/>
    <cellStyle name="Title 222" xfId="41340"/>
    <cellStyle name="Title 223" xfId="41341"/>
    <cellStyle name="Title 224" xfId="41342"/>
    <cellStyle name="Title 225" xfId="41343"/>
    <cellStyle name="Title 226" xfId="41344"/>
    <cellStyle name="Title 227" xfId="41345"/>
    <cellStyle name="Title 228" xfId="41346"/>
    <cellStyle name="Title 229" xfId="41347"/>
    <cellStyle name="Title 23" xfId="41348"/>
    <cellStyle name="Title 23 2" xfId="41349"/>
    <cellStyle name="Title 230" xfId="41350"/>
    <cellStyle name="Title 231" xfId="41351"/>
    <cellStyle name="Title 232" xfId="41352"/>
    <cellStyle name="Title 233" xfId="41353"/>
    <cellStyle name="Title 234" xfId="41354"/>
    <cellStyle name="Title 235" xfId="41355"/>
    <cellStyle name="Title 236" xfId="41356"/>
    <cellStyle name="Title 237" xfId="41357"/>
    <cellStyle name="Title 238" xfId="41358"/>
    <cellStyle name="Title 239" xfId="41359"/>
    <cellStyle name="Title 24" xfId="41360"/>
    <cellStyle name="Title 24 2" xfId="41361"/>
    <cellStyle name="Title 240" xfId="41362"/>
    <cellStyle name="Title 241" xfId="41363"/>
    <cellStyle name="Title 242" xfId="41364"/>
    <cellStyle name="Title 243" xfId="41365"/>
    <cellStyle name="Title 244" xfId="41366"/>
    <cellStyle name="Title 245" xfId="41367"/>
    <cellStyle name="Title 246" xfId="41368"/>
    <cellStyle name="Title 247" xfId="41369"/>
    <cellStyle name="Title 248" xfId="41370"/>
    <cellStyle name="Title 249" xfId="41371"/>
    <cellStyle name="Title 25" xfId="41372"/>
    <cellStyle name="Title 25 2" xfId="41373"/>
    <cellStyle name="Title 250" xfId="41374"/>
    <cellStyle name="Title 251" xfId="41375"/>
    <cellStyle name="Title 252" xfId="41376"/>
    <cellStyle name="Title 253" xfId="41377"/>
    <cellStyle name="Title 254" xfId="41378"/>
    <cellStyle name="Title 255" xfId="41379"/>
    <cellStyle name="Title 256" xfId="41380"/>
    <cellStyle name="Title 26" xfId="41381"/>
    <cellStyle name="Title 26 2" xfId="41382"/>
    <cellStyle name="Title 27" xfId="41383"/>
    <cellStyle name="Title 27 2" xfId="41384"/>
    <cellStyle name="Title 28" xfId="41385"/>
    <cellStyle name="Title 28 2" xfId="41386"/>
    <cellStyle name="Title 29" xfId="41387"/>
    <cellStyle name="Title 29 2" xfId="41388"/>
    <cellStyle name="Title 3" xfId="825"/>
    <cellStyle name="Title 3 2" xfId="15361"/>
    <cellStyle name="Title 3 2 2" xfId="41390"/>
    <cellStyle name="Title 3 3" xfId="41389"/>
    <cellStyle name="Title 30" xfId="41391"/>
    <cellStyle name="Title 30 2" xfId="41392"/>
    <cellStyle name="Title 31" xfId="41393"/>
    <cellStyle name="Title 31 2" xfId="41394"/>
    <cellStyle name="Title 32" xfId="41395"/>
    <cellStyle name="Title 32 2" xfId="41396"/>
    <cellStyle name="Title 33" xfId="41397"/>
    <cellStyle name="Title 33 2" xfId="41398"/>
    <cellStyle name="Title 34" xfId="41399"/>
    <cellStyle name="Title 34 2" xfId="41400"/>
    <cellStyle name="Title 35" xfId="41401"/>
    <cellStyle name="Title 35 2" xfId="41402"/>
    <cellStyle name="Title 36" xfId="41403"/>
    <cellStyle name="Title 36 2" xfId="41404"/>
    <cellStyle name="Title 37" xfId="41405"/>
    <cellStyle name="Title 37 2" xfId="41406"/>
    <cellStyle name="Title 38" xfId="41407"/>
    <cellStyle name="Title 38 2" xfId="41408"/>
    <cellStyle name="Title 39" xfId="41409"/>
    <cellStyle name="Title 39 2" xfId="41410"/>
    <cellStyle name="Title 4" xfId="6718"/>
    <cellStyle name="Title 4 2" xfId="41412"/>
    <cellStyle name="Title 4 3" xfId="41411"/>
    <cellStyle name="Title 40" xfId="41413"/>
    <cellStyle name="Title 40 2" xfId="41414"/>
    <cellStyle name="Title 41" xfId="41415"/>
    <cellStyle name="Title 41 2" xfId="41416"/>
    <cellStyle name="Title 42" xfId="41417"/>
    <cellStyle name="Title 42 2" xfId="41418"/>
    <cellStyle name="Title 43" xfId="41419"/>
    <cellStyle name="Title 43 2" xfId="41420"/>
    <cellStyle name="Title 44" xfId="41421"/>
    <cellStyle name="Title 44 2" xfId="41422"/>
    <cellStyle name="Title 45" xfId="41423"/>
    <cellStyle name="Title 45 2" xfId="41424"/>
    <cellStyle name="Title 46" xfId="41425"/>
    <cellStyle name="Title 46 2" xfId="41426"/>
    <cellStyle name="Title 47" xfId="41427"/>
    <cellStyle name="Title 47 2" xfId="41428"/>
    <cellStyle name="Title 48" xfId="41429"/>
    <cellStyle name="Title 48 2" xfId="41430"/>
    <cellStyle name="Title 49" xfId="41431"/>
    <cellStyle name="Title 49 2" xfId="41432"/>
    <cellStyle name="Title 5" xfId="6894"/>
    <cellStyle name="Title 5 2" xfId="41434"/>
    <cellStyle name="Title 5 3" xfId="41433"/>
    <cellStyle name="Title 50" xfId="41435"/>
    <cellStyle name="Title 50 2" xfId="41436"/>
    <cellStyle name="Title 51" xfId="41437"/>
    <cellStyle name="Title 51 2" xfId="41438"/>
    <cellStyle name="Title 52" xfId="41439"/>
    <cellStyle name="Title 52 2" xfId="41440"/>
    <cellStyle name="Title 53" xfId="41441"/>
    <cellStyle name="Title 53 2" xfId="41442"/>
    <cellStyle name="Title 54" xfId="41443"/>
    <cellStyle name="Title 54 2" xfId="41444"/>
    <cellStyle name="Title 55" xfId="41445"/>
    <cellStyle name="Title 55 2" xfId="41446"/>
    <cellStyle name="Title 56" xfId="41447"/>
    <cellStyle name="Title 56 2" xfId="41448"/>
    <cellStyle name="Title 57" xfId="41449"/>
    <cellStyle name="Title 57 2" xfId="41450"/>
    <cellStyle name="Title 58" xfId="41451"/>
    <cellStyle name="Title 58 2" xfId="41452"/>
    <cellStyle name="Title 59" xfId="41453"/>
    <cellStyle name="Title 59 2" xfId="41454"/>
    <cellStyle name="Title 6" xfId="7036"/>
    <cellStyle name="Title 6 2" xfId="41456"/>
    <cellStyle name="Title 6 3" xfId="41455"/>
    <cellStyle name="Title 60" xfId="41457"/>
    <cellStyle name="Title 60 2" xfId="41458"/>
    <cellStyle name="Title 61" xfId="41459"/>
    <cellStyle name="Title 61 2" xfId="41460"/>
    <cellStyle name="Title 62" xfId="41461"/>
    <cellStyle name="Title 62 2" xfId="41462"/>
    <cellStyle name="Title 63" xfId="41463"/>
    <cellStyle name="Title 63 2" xfId="41464"/>
    <cellStyle name="Title 64" xfId="41465"/>
    <cellStyle name="Title 64 2" xfId="41466"/>
    <cellStyle name="Title 65" xfId="41467"/>
    <cellStyle name="Title 65 2" xfId="41468"/>
    <cellStyle name="Title 66" xfId="41469"/>
    <cellStyle name="Title 66 2" xfId="41470"/>
    <cellStyle name="Title 67" xfId="41471"/>
    <cellStyle name="Title 67 2" xfId="41472"/>
    <cellStyle name="Title 68" xfId="41473"/>
    <cellStyle name="Title 68 2" xfId="41474"/>
    <cellStyle name="Title 69" xfId="41475"/>
    <cellStyle name="Title 69 2" xfId="41476"/>
    <cellStyle name="Title 7" xfId="6735"/>
    <cellStyle name="Title 7 2" xfId="41478"/>
    <cellStyle name="Title 7 3" xfId="41477"/>
    <cellStyle name="Title 70" xfId="41479"/>
    <cellStyle name="Title 70 2" xfId="41480"/>
    <cellStyle name="Title 71" xfId="41481"/>
    <cellStyle name="Title 71 2" xfId="41482"/>
    <cellStyle name="Title 72" xfId="41483"/>
    <cellStyle name="Title 72 2" xfId="41484"/>
    <cellStyle name="Title 73" xfId="41485"/>
    <cellStyle name="Title 73 2" xfId="41486"/>
    <cellStyle name="Title 74" xfId="41487"/>
    <cellStyle name="Title 74 2" xfId="41488"/>
    <cellStyle name="Title 75" xfId="41489"/>
    <cellStyle name="Title 75 2" xfId="41490"/>
    <cellStyle name="Title 76" xfId="41491"/>
    <cellStyle name="Title 76 2" xfId="41492"/>
    <cellStyle name="Title 77" xfId="41493"/>
    <cellStyle name="Title 77 2" xfId="41494"/>
    <cellStyle name="Title 78" xfId="41495"/>
    <cellStyle name="Title 78 2" xfId="41496"/>
    <cellStyle name="Title 79" xfId="41497"/>
    <cellStyle name="Title 79 2" xfId="41498"/>
    <cellStyle name="Title 8" xfId="7293"/>
    <cellStyle name="Title 8 2" xfId="41500"/>
    <cellStyle name="Title 8 3" xfId="41499"/>
    <cellStyle name="Title 80" xfId="41501"/>
    <cellStyle name="Title 80 2" xfId="41502"/>
    <cellStyle name="Title 81" xfId="41503"/>
    <cellStyle name="Title 81 2" xfId="41504"/>
    <cellStyle name="Title 82" xfId="41505"/>
    <cellStyle name="Title 82 2" xfId="41506"/>
    <cellStyle name="Title 83" xfId="41507"/>
    <cellStyle name="Title 83 2" xfId="41508"/>
    <cellStyle name="Title 84" xfId="41509"/>
    <cellStyle name="Title 84 2" xfId="41510"/>
    <cellStyle name="Title 85" xfId="41511"/>
    <cellStyle name="Title 85 2" xfId="41512"/>
    <cellStyle name="Title 86" xfId="41513"/>
    <cellStyle name="Title 86 2" xfId="41514"/>
    <cellStyle name="Title 87" xfId="41515"/>
    <cellStyle name="Title 87 2" xfId="41516"/>
    <cellStyle name="Title 88" xfId="41517"/>
    <cellStyle name="Title 88 2" xfId="41518"/>
    <cellStyle name="Title 89" xfId="41519"/>
    <cellStyle name="Title 89 2" xfId="41520"/>
    <cellStyle name="Title 9" xfId="6936"/>
    <cellStyle name="Title 9 2" xfId="41522"/>
    <cellStyle name="Title 9 3" xfId="41521"/>
    <cellStyle name="Title 90" xfId="41523"/>
    <cellStyle name="Title 90 2" xfId="41524"/>
    <cellStyle name="Title 91" xfId="41525"/>
    <cellStyle name="Title 91 2" xfId="41526"/>
    <cellStyle name="Title 92" xfId="41527"/>
    <cellStyle name="Title 92 2" xfId="41528"/>
    <cellStyle name="Title 93" xfId="41529"/>
    <cellStyle name="Title 93 2" xfId="41530"/>
    <cellStyle name="Title 94" xfId="41531"/>
    <cellStyle name="Title 94 2" xfId="41532"/>
    <cellStyle name="Title 95" xfId="41533"/>
    <cellStyle name="Title 95 2" xfId="41534"/>
    <cellStyle name="Title 96" xfId="41535"/>
    <cellStyle name="Title 96 2" xfId="41536"/>
    <cellStyle name="Title 97" xfId="41537"/>
    <cellStyle name="Title 97 2" xfId="41538"/>
    <cellStyle name="Title 98" xfId="41539"/>
    <cellStyle name="Title 98 2" xfId="41540"/>
    <cellStyle name="Title 99" xfId="41541"/>
    <cellStyle name="Title 99 2" xfId="41542"/>
    <cellStyle name="Title: Major" xfId="12080"/>
    <cellStyle name="Title: Minor" xfId="12081"/>
    <cellStyle name="Title: Worksheet" xfId="12082"/>
    <cellStyle name="Titles" xfId="154"/>
    <cellStyle name="Titles - Other" xfId="15587"/>
    <cellStyle name="Titles 10" xfId="42770"/>
    <cellStyle name="Titles 11" xfId="42744"/>
    <cellStyle name="Titles 12" xfId="42768"/>
    <cellStyle name="Titles 13" xfId="42742"/>
    <cellStyle name="Titles 14" xfId="42766"/>
    <cellStyle name="Titles 15" xfId="42737"/>
    <cellStyle name="Titles 16" xfId="42793"/>
    <cellStyle name="Titles 17" xfId="42774"/>
    <cellStyle name="Titles 18" xfId="42764"/>
    <cellStyle name="Titles 19" xfId="42804"/>
    <cellStyle name="Titles 2" xfId="681"/>
    <cellStyle name="Titles 2 2" xfId="41543"/>
    <cellStyle name="Titles 20" xfId="42746"/>
    <cellStyle name="Titles 21" xfId="42803"/>
    <cellStyle name="Titles 22" xfId="42759"/>
    <cellStyle name="Titles 23" xfId="42691"/>
    <cellStyle name="Titles 24" xfId="42834"/>
    <cellStyle name="Titles 25" xfId="42849"/>
    <cellStyle name="Titles 26" xfId="42854"/>
    <cellStyle name="Titles 27" xfId="42857"/>
    <cellStyle name="Titles 28" xfId="42887"/>
    <cellStyle name="Titles 29" xfId="42890"/>
    <cellStyle name="Titles 3" xfId="682"/>
    <cellStyle name="Titles 30" xfId="42944"/>
    <cellStyle name="Titles 31" xfId="42961"/>
    <cellStyle name="Titles 32" xfId="42965"/>
    <cellStyle name="Titles 33" xfId="42960"/>
    <cellStyle name="Titles 34" xfId="42964"/>
    <cellStyle name="Titles 4" xfId="12087"/>
    <cellStyle name="Titles 5" xfId="42623"/>
    <cellStyle name="Titles 6" xfId="42629"/>
    <cellStyle name="Titles 7" xfId="42639"/>
    <cellStyle name="Titles 8" xfId="42641"/>
    <cellStyle name="Titles 9" xfId="42748"/>
    <cellStyle name="Total 10" xfId="1240"/>
    <cellStyle name="Total 10 10" xfId="7107"/>
    <cellStyle name="Total 10 11" xfId="7679"/>
    <cellStyle name="Total 10 12" xfId="7663"/>
    <cellStyle name="Total 10 13" xfId="41544"/>
    <cellStyle name="Total 10 2" xfId="1374"/>
    <cellStyle name="Total 10 2 2" xfId="41545"/>
    <cellStyle name="Total 10 3" xfId="6781"/>
    <cellStyle name="Total 10 4" xfId="6701"/>
    <cellStyle name="Total 10 5" xfId="6988"/>
    <cellStyle name="Total 10 6" xfId="7141"/>
    <cellStyle name="Total 10 7" xfId="7688"/>
    <cellStyle name="Total 10 8" xfId="7445"/>
    <cellStyle name="Total 10 9" xfId="7455"/>
    <cellStyle name="Total 100" xfId="41546"/>
    <cellStyle name="Total 100 2" xfId="41547"/>
    <cellStyle name="Total 101" xfId="41548"/>
    <cellStyle name="Total 101 2" xfId="41549"/>
    <cellStyle name="Total 102" xfId="41550"/>
    <cellStyle name="Total 102 2" xfId="41551"/>
    <cellStyle name="Total 103" xfId="41552"/>
    <cellStyle name="Total 103 2" xfId="41553"/>
    <cellStyle name="Total 104" xfId="41554"/>
    <cellStyle name="Total 104 2" xfId="41555"/>
    <cellStyle name="Total 105" xfId="41556"/>
    <cellStyle name="Total 105 2" xfId="41557"/>
    <cellStyle name="Total 106" xfId="41558"/>
    <cellStyle name="Total 106 2" xfId="41559"/>
    <cellStyle name="Total 107" xfId="41560"/>
    <cellStyle name="Total 107 2" xfId="41561"/>
    <cellStyle name="Total 108" xfId="41562"/>
    <cellStyle name="Total 108 2" xfId="41563"/>
    <cellStyle name="Total 109" xfId="41564"/>
    <cellStyle name="Total 109 2" xfId="41565"/>
    <cellStyle name="Total 11" xfId="1238"/>
    <cellStyle name="Total 11 10" xfId="6841"/>
    <cellStyle name="Total 11 11" xfId="7442"/>
    <cellStyle name="Total 11 12" xfId="7846"/>
    <cellStyle name="Total 11 13" xfId="41566"/>
    <cellStyle name="Total 11 2" xfId="1383"/>
    <cellStyle name="Total 11 2 2" xfId="41567"/>
    <cellStyle name="Total 11 3" xfId="6784"/>
    <cellStyle name="Total 11 4" xfId="6699"/>
    <cellStyle name="Total 11 5" xfId="7038"/>
    <cellStyle name="Total 11 6" xfId="7425"/>
    <cellStyle name="Total 11 7" xfId="7261"/>
    <cellStyle name="Total 11 8" xfId="7424"/>
    <cellStyle name="Total 11 9" xfId="7413"/>
    <cellStyle name="Total 110" xfId="41568"/>
    <cellStyle name="Total 110 2" xfId="41569"/>
    <cellStyle name="Total 111" xfId="41570"/>
    <cellStyle name="Total 111 2" xfId="41571"/>
    <cellStyle name="Total 112" xfId="41572"/>
    <cellStyle name="Total 112 2" xfId="41573"/>
    <cellStyle name="Total 113" xfId="41574"/>
    <cellStyle name="Total 113 2" xfId="41575"/>
    <cellStyle name="Total 114" xfId="41576"/>
    <cellStyle name="Total 114 2" xfId="41577"/>
    <cellStyle name="Total 115" xfId="41578"/>
    <cellStyle name="Total 115 2" xfId="41579"/>
    <cellStyle name="Total 116" xfId="41580"/>
    <cellStyle name="Total 116 2" xfId="41581"/>
    <cellStyle name="Total 117" xfId="41582"/>
    <cellStyle name="Total 117 2" xfId="41583"/>
    <cellStyle name="Total 118" xfId="41584"/>
    <cellStyle name="Total 118 2" xfId="41585"/>
    <cellStyle name="Total 119" xfId="41586"/>
    <cellStyle name="Total 119 2" xfId="41587"/>
    <cellStyle name="Total 12" xfId="1236"/>
    <cellStyle name="Total 12 10" xfId="7170"/>
    <cellStyle name="Total 12 11" xfId="6950"/>
    <cellStyle name="Total 12 12" xfId="6775"/>
    <cellStyle name="Total 12 13" xfId="41588"/>
    <cellStyle name="Total 12 2" xfId="1392"/>
    <cellStyle name="Total 12 2 2" xfId="41589"/>
    <cellStyle name="Total 12 3" xfId="6788"/>
    <cellStyle name="Total 12 4" xfId="6694"/>
    <cellStyle name="Total 12 5" xfId="7301"/>
    <cellStyle name="Total 12 6" xfId="7542"/>
    <cellStyle name="Total 12 7" xfId="7538"/>
    <cellStyle name="Total 12 8" xfId="7297"/>
    <cellStyle name="Total 12 9" xfId="7272"/>
    <cellStyle name="Total 120" xfId="41590"/>
    <cellStyle name="Total 120 2" xfId="41591"/>
    <cellStyle name="Total 121" xfId="41592"/>
    <cellStyle name="Total 121 2" xfId="41593"/>
    <cellStyle name="Total 122" xfId="41594"/>
    <cellStyle name="Total 122 2" xfId="41595"/>
    <cellStyle name="Total 123" xfId="41596"/>
    <cellStyle name="Total 123 2" xfId="41597"/>
    <cellStyle name="Total 124" xfId="41598"/>
    <cellStyle name="Total 124 2" xfId="41599"/>
    <cellStyle name="Total 125" xfId="41600"/>
    <cellStyle name="Total 125 2" xfId="41601"/>
    <cellStyle name="Total 126" xfId="41602"/>
    <cellStyle name="Total 126 2" xfId="41603"/>
    <cellStyle name="Total 127" xfId="41604"/>
    <cellStyle name="Total 127 2" xfId="41605"/>
    <cellStyle name="Total 128" xfId="41606"/>
    <cellStyle name="Total 128 2" xfId="41607"/>
    <cellStyle name="Total 129" xfId="41608"/>
    <cellStyle name="Total 129 2" xfId="41609"/>
    <cellStyle name="Total 13" xfId="1229"/>
    <cellStyle name="Total 13 10" xfId="7230"/>
    <cellStyle name="Total 13 11" xfId="7786"/>
    <cellStyle name="Total 13 12" xfId="7638"/>
    <cellStyle name="Total 13 13" xfId="41610"/>
    <cellStyle name="Total 13 2" xfId="1401"/>
    <cellStyle name="Total 13 2 2" xfId="41611"/>
    <cellStyle name="Total 13 3" xfId="6790"/>
    <cellStyle name="Total 13 4" xfId="6691"/>
    <cellStyle name="Total 13 5" xfId="6832"/>
    <cellStyle name="Total 13 6" xfId="7390"/>
    <cellStyle name="Total 13 7" xfId="7587"/>
    <cellStyle name="Total 13 8" xfId="7324"/>
    <cellStyle name="Total 13 9" xfId="7179"/>
    <cellStyle name="Total 130" xfId="41612"/>
    <cellStyle name="Total 130 2" xfId="41613"/>
    <cellStyle name="Total 131" xfId="41614"/>
    <cellStyle name="Total 131 2" xfId="41615"/>
    <cellStyle name="Total 132" xfId="41616"/>
    <cellStyle name="Total 132 2" xfId="41617"/>
    <cellStyle name="Total 133" xfId="41618"/>
    <cellStyle name="Total 133 2" xfId="41619"/>
    <cellStyle name="Total 134" xfId="41620"/>
    <cellStyle name="Total 134 2" xfId="41621"/>
    <cellStyle name="Total 135" xfId="41622"/>
    <cellStyle name="Total 135 2" xfId="41623"/>
    <cellStyle name="Total 136" xfId="41624"/>
    <cellStyle name="Total 136 2" xfId="41625"/>
    <cellStyle name="Total 137" xfId="41626"/>
    <cellStyle name="Total 137 2" xfId="41627"/>
    <cellStyle name="Total 138" xfId="41628"/>
    <cellStyle name="Total 138 2" xfId="41629"/>
    <cellStyle name="Total 139" xfId="41630"/>
    <cellStyle name="Total 139 2" xfId="41631"/>
    <cellStyle name="Total 14" xfId="1226"/>
    <cellStyle name="Total 14 10" xfId="7759"/>
    <cellStyle name="Total 14 11" xfId="7249"/>
    <cellStyle name="Total 14 12" xfId="7836"/>
    <cellStyle name="Total 14 13" xfId="41632"/>
    <cellStyle name="Total 14 2" xfId="1410"/>
    <cellStyle name="Total 14 2 2" xfId="41633"/>
    <cellStyle name="Total 14 3" xfId="6793"/>
    <cellStyle name="Total 14 4" xfId="6688"/>
    <cellStyle name="Total 14 5" xfId="6840"/>
    <cellStyle name="Total 14 6" xfId="7619"/>
    <cellStyle name="Total 14 7" xfId="6763"/>
    <cellStyle name="Total 14 8" xfId="1076"/>
    <cellStyle name="Total 14 9" xfId="7283"/>
    <cellStyle name="Total 140" xfId="41634"/>
    <cellStyle name="Total 140 2" xfId="41635"/>
    <cellStyle name="Total 141" xfId="41636"/>
    <cellStyle name="Total 141 2" xfId="41637"/>
    <cellStyle name="Total 142" xfId="41638"/>
    <cellStyle name="Total 142 2" xfId="41639"/>
    <cellStyle name="Total 143" xfId="41640"/>
    <cellStyle name="Total 143 2" xfId="41641"/>
    <cellStyle name="Total 144" xfId="41642"/>
    <cellStyle name="Total 144 2" xfId="41643"/>
    <cellStyle name="Total 145" xfId="41644"/>
    <cellStyle name="Total 145 2" xfId="41645"/>
    <cellStyle name="Total 146" xfId="41646"/>
    <cellStyle name="Total 146 2" xfId="41647"/>
    <cellStyle name="Total 147" xfId="41648"/>
    <cellStyle name="Total 147 2" xfId="41649"/>
    <cellStyle name="Total 148" xfId="41650"/>
    <cellStyle name="Total 148 2" xfId="41651"/>
    <cellStyle name="Total 149" xfId="41652"/>
    <cellStyle name="Total 149 2" xfId="41653"/>
    <cellStyle name="Total 15" xfId="1225"/>
    <cellStyle name="Total 15 10" xfId="7640"/>
    <cellStyle name="Total 15 11" xfId="6884"/>
    <cellStyle name="Total 15 12" xfId="7091"/>
    <cellStyle name="Total 15 13" xfId="41654"/>
    <cellStyle name="Total 15 2" xfId="1419"/>
    <cellStyle name="Total 15 2 2" xfId="41655"/>
    <cellStyle name="Total 15 3" xfId="6796"/>
    <cellStyle name="Total 15 4" xfId="7049"/>
    <cellStyle name="Total 15 5" xfId="6823"/>
    <cellStyle name="Total 15 6" xfId="7653"/>
    <cellStyle name="Total 15 7" xfId="7396"/>
    <cellStyle name="Total 15 8" xfId="7740"/>
    <cellStyle name="Total 15 9" xfId="7641"/>
    <cellStyle name="Total 150" xfId="41656"/>
    <cellStyle name="Total 150 2" xfId="41657"/>
    <cellStyle name="Total 151" xfId="41658"/>
    <cellStyle name="Total 151 2" xfId="41659"/>
    <cellStyle name="Total 152" xfId="41660"/>
    <cellStyle name="Total 152 2" xfId="41661"/>
    <cellStyle name="Total 153" xfId="41662"/>
    <cellStyle name="Total 153 2" xfId="41663"/>
    <cellStyle name="Total 154" xfId="41664"/>
    <cellStyle name="Total 154 2" xfId="41665"/>
    <cellStyle name="Total 155" xfId="41666"/>
    <cellStyle name="Total 155 2" xfId="41667"/>
    <cellStyle name="Total 156" xfId="41668"/>
    <cellStyle name="Total 156 2" xfId="41669"/>
    <cellStyle name="Total 157" xfId="41670"/>
    <cellStyle name="Total 157 2" xfId="41671"/>
    <cellStyle name="Total 158" xfId="41672"/>
    <cellStyle name="Total 158 2" xfId="41673"/>
    <cellStyle name="Total 159" xfId="41674"/>
    <cellStyle name="Total 159 2" xfId="41675"/>
    <cellStyle name="Total 16" xfId="1222"/>
    <cellStyle name="Total 16 10" xfId="7254"/>
    <cellStyle name="Total 16 11" xfId="7448"/>
    <cellStyle name="Total 16 12" xfId="7718"/>
    <cellStyle name="Total 16 13" xfId="41676"/>
    <cellStyle name="Total 16 2" xfId="1428"/>
    <cellStyle name="Total 16 2 2" xfId="41677"/>
    <cellStyle name="Total 16 3" xfId="6798"/>
    <cellStyle name="Total 16 4" xfId="7486"/>
    <cellStyle name="Total 16 5" xfId="7245"/>
    <cellStyle name="Total 16 6" xfId="7523"/>
    <cellStyle name="Total 16 7" xfId="6921"/>
    <cellStyle name="Total 16 8" xfId="7434"/>
    <cellStyle name="Total 16 9" xfId="7657"/>
    <cellStyle name="Total 160" xfId="41678"/>
    <cellStyle name="Total 160 2" xfId="41679"/>
    <cellStyle name="Total 161" xfId="41680"/>
    <cellStyle name="Total 161 2" xfId="41681"/>
    <cellStyle name="Total 162" xfId="41682"/>
    <cellStyle name="Total 162 2" xfId="41683"/>
    <cellStyle name="Total 163" xfId="41684"/>
    <cellStyle name="Total 163 2" xfId="41685"/>
    <cellStyle name="Total 164" xfId="41686"/>
    <cellStyle name="Total 164 2" xfId="41687"/>
    <cellStyle name="Total 165" xfId="41688"/>
    <cellStyle name="Total 165 2" xfId="41689"/>
    <cellStyle name="Total 166" xfId="41690"/>
    <cellStyle name="Total 166 2" xfId="41691"/>
    <cellStyle name="Total 167" xfId="41692"/>
    <cellStyle name="Total 167 2" xfId="41693"/>
    <cellStyle name="Total 168" xfId="41694"/>
    <cellStyle name="Total 168 2" xfId="41695"/>
    <cellStyle name="Total 169" xfId="41696"/>
    <cellStyle name="Total 169 2" xfId="41697"/>
    <cellStyle name="Total 17" xfId="1221"/>
    <cellStyle name="Total 17 10" xfId="7311"/>
    <cellStyle name="Total 17 11" xfId="7181"/>
    <cellStyle name="Total 17 12" xfId="7756"/>
    <cellStyle name="Total 17 13" xfId="41698"/>
    <cellStyle name="Total 17 2" xfId="1437"/>
    <cellStyle name="Total 17 2 2" xfId="41699"/>
    <cellStyle name="Total 17 3" xfId="6803"/>
    <cellStyle name="Total 17 4" xfId="7231"/>
    <cellStyle name="Total 17 5" xfId="7678"/>
    <cellStyle name="Total 17 6" xfId="7732"/>
    <cellStyle name="Total 17 7" xfId="6956"/>
    <cellStyle name="Total 17 8" xfId="7287"/>
    <cellStyle name="Total 17 9" xfId="7814"/>
    <cellStyle name="Total 170" xfId="41700"/>
    <cellStyle name="Total 170 2" xfId="41701"/>
    <cellStyle name="Total 171" xfId="41702"/>
    <cellStyle name="Total 171 2" xfId="41703"/>
    <cellStyle name="Total 172" xfId="41704"/>
    <cellStyle name="Total 172 2" xfId="41705"/>
    <cellStyle name="Total 173" xfId="41706"/>
    <cellStyle name="Total 173 2" xfId="41707"/>
    <cellStyle name="Total 174" xfId="41708"/>
    <cellStyle name="Total 174 2" xfId="41709"/>
    <cellStyle name="Total 175" xfId="41710"/>
    <cellStyle name="Total 175 2" xfId="41711"/>
    <cellStyle name="Total 176" xfId="41712"/>
    <cellStyle name="Total 176 2" xfId="41713"/>
    <cellStyle name="Total 177" xfId="41714"/>
    <cellStyle name="Total 177 2" xfId="41715"/>
    <cellStyle name="Total 178" xfId="41716"/>
    <cellStyle name="Total 178 2" xfId="41717"/>
    <cellStyle name="Total 179" xfId="41718"/>
    <cellStyle name="Total 179 2" xfId="41719"/>
    <cellStyle name="Total 18" xfId="1217"/>
    <cellStyle name="Total 18 10" xfId="7853"/>
    <cellStyle name="Total 18 11" xfId="7870"/>
    <cellStyle name="Total 18 12" xfId="7886"/>
    <cellStyle name="Total 18 13" xfId="41720"/>
    <cellStyle name="Total 18 2" xfId="1446"/>
    <cellStyle name="Total 18 2 2" xfId="41721"/>
    <cellStyle name="Total 18 3" xfId="6806"/>
    <cellStyle name="Total 18 4" xfId="7694"/>
    <cellStyle name="Total 18 5" xfId="7723"/>
    <cellStyle name="Total 18 6" xfId="7621"/>
    <cellStyle name="Total 18 7" xfId="6938"/>
    <cellStyle name="Total 18 8" xfId="7812"/>
    <cellStyle name="Total 18 9" xfId="7549"/>
    <cellStyle name="Total 180" xfId="41722"/>
    <cellStyle name="Total 180 2" xfId="41723"/>
    <cellStyle name="Total 181" xfId="41724"/>
    <cellStyle name="Total 181 2" xfId="41725"/>
    <cellStyle name="Total 182" xfId="41726"/>
    <cellStyle name="Total 182 2" xfId="41727"/>
    <cellStyle name="Total 183" xfId="41728"/>
    <cellStyle name="Total 183 2" xfId="41729"/>
    <cellStyle name="Total 184" xfId="41730"/>
    <cellStyle name="Total 184 2" xfId="41731"/>
    <cellStyle name="Total 185" xfId="41732"/>
    <cellStyle name="Total 185 2" xfId="41733"/>
    <cellStyle name="Total 186" xfId="41734"/>
    <cellStyle name="Total 186 2" xfId="41735"/>
    <cellStyle name="Total 187" xfId="41736"/>
    <cellStyle name="Total 187 2" xfId="41737"/>
    <cellStyle name="Total 188" xfId="41738"/>
    <cellStyle name="Total 188 2" xfId="41739"/>
    <cellStyle name="Total 189" xfId="41740"/>
    <cellStyle name="Total 189 2" xfId="41741"/>
    <cellStyle name="Total 19" xfId="1209"/>
    <cellStyle name="Total 19 10" xfId="7540"/>
    <cellStyle name="Total 19 11" xfId="7307"/>
    <cellStyle name="Total 19 12" xfId="6740"/>
    <cellStyle name="Total 19 13" xfId="41742"/>
    <cellStyle name="Total 19 2" xfId="1455"/>
    <cellStyle name="Total 19 2 2" xfId="41743"/>
    <cellStyle name="Total 19 3" xfId="6809"/>
    <cellStyle name="Total 19 4" xfId="7578"/>
    <cellStyle name="Total 19 5" xfId="7651"/>
    <cellStyle name="Total 19 6" xfId="6808"/>
    <cellStyle name="Total 19 7" xfId="7003"/>
    <cellStyle name="Total 19 8" xfId="7533"/>
    <cellStyle name="Total 19 9" xfId="7472"/>
    <cellStyle name="Total 190" xfId="41744"/>
    <cellStyle name="Total 190 2" xfId="41745"/>
    <cellStyle name="Total 191" xfId="41746"/>
    <cellStyle name="Total 191 2" xfId="41747"/>
    <cellStyle name="Total 192" xfId="41748"/>
    <cellStyle name="Total 192 2" xfId="41749"/>
    <cellStyle name="Total 193" xfId="41750"/>
    <cellStyle name="Total 194" xfId="41751"/>
    <cellStyle name="Total 195" xfId="41752"/>
    <cellStyle name="Total 196" xfId="41753"/>
    <cellStyle name="Total 197" xfId="41754"/>
    <cellStyle name="Total 198" xfId="41755"/>
    <cellStyle name="Total 199" xfId="41756"/>
    <cellStyle name="Total 2" xfId="683"/>
    <cellStyle name="Total 2 10" xfId="6747"/>
    <cellStyle name="Total 2 10 2" xfId="8763"/>
    <cellStyle name="Total 2 10 2 2" xfId="11183"/>
    <cellStyle name="Total 2 10 3" xfId="8736"/>
    <cellStyle name="Total 2 11" xfId="7162"/>
    <cellStyle name="Total 2 11 2" xfId="8794"/>
    <cellStyle name="Total 2 11 2 2" xfId="11210"/>
    <cellStyle name="Total 2 11 3" xfId="8707"/>
    <cellStyle name="Total 2 12" xfId="7330"/>
    <cellStyle name="Total 2 12 2" xfId="8802"/>
    <cellStyle name="Total 2 12 2 2" xfId="11217"/>
    <cellStyle name="Total 2 12 3" xfId="8655"/>
    <cellStyle name="Total 2 13" xfId="7465"/>
    <cellStyle name="Total 2 13 2" xfId="8817"/>
    <cellStyle name="Total 2 13 2 2" xfId="11231"/>
    <cellStyle name="Total 2 13 3" xfId="8755"/>
    <cellStyle name="Total 2 14" xfId="7791"/>
    <cellStyle name="Total 2 14 2" xfId="8830"/>
    <cellStyle name="Total 2 14 2 2" xfId="11242"/>
    <cellStyle name="Total 2 14 3" xfId="9331"/>
    <cellStyle name="Total 2 15" xfId="7195"/>
    <cellStyle name="Total 2 15 2" xfId="8797"/>
    <cellStyle name="Total 2 15 2 2" xfId="11212"/>
    <cellStyle name="Total 2 15 3" xfId="8738"/>
    <cellStyle name="Total 2 16" xfId="1266"/>
    <cellStyle name="Total 2 17" xfId="9973"/>
    <cellStyle name="Total 2 18" xfId="14795"/>
    <cellStyle name="Total 2 2" xfId="810"/>
    <cellStyle name="Total 2 2 10" xfId="7130"/>
    <cellStyle name="Total 2 2 11" xfId="7173"/>
    <cellStyle name="Total 2 2 12" xfId="6968"/>
    <cellStyle name="Total 2 2 13" xfId="7214"/>
    <cellStyle name="Total 2 2 14" xfId="7286"/>
    <cellStyle name="Total 2 2 15" xfId="980"/>
    <cellStyle name="Total 2 2 15 2" xfId="10284"/>
    <cellStyle name="Total 2 2 16" xfId="8535"/>
    <cellStyle name="Total 2 2 16 2" xfId="11035"/>
    <cellStyle name="Total 2 2 17" xfId="8779"/>
    <cellStyle name="Total 2 2 18" xfId="11839"/>
    <cellStyle name="Total 2 2 2" xfId="1112"/>
    <cellStyle name="Total 2 2 2 2" xfId="2248"/>
    <cellStyle name="Total 2 2 2 3" xfId="2484"/>
    <cellStyle name="Total 2 2 2 4" xfId="2811"/>
    <cellStyle name="Total 2 2 2 5" xfId="3924"/>
    <cellStyle name="Total 2 2 2 6" xfId="3819"/>
    <cellStyle name="Total 2 2 2 7" xfId="3797"/>
    <cellStyle name="Total 2 2 3" xfId="1828"/>
    <cellStyle name="Total 2 2 3 2" xfId="2259"/>
    <cellStyle name="Total 2 2 3 3" xfId="2495"/>
    <cellStyle name="Total 2 2 3 4" xfId="2822"/>
    <cellStyle name="Total 2 2 3 5" xfId="3937"/>
    <cellStyle name="Total 2 2 3 6" xfId="4333"/>
    <cellStyle name="Total 2 2 3 7" xfId="5237"/>
    <cellStyle name="Total 2 2 4" xfId="1865"/>
    <cellStyle name="Total 2 2 4 2" xfId="2290"/>
    <cellStyle name="Total 2 2 4 3" xfId="2525"/>
    <cellStyle name="Total 2 2 4 4" xfId="2852"/>
    <cellStyle name="Total 2 2 4 5" xfId="3971"/>
    <cellStyle name="Total 2 2 4 6" xfId="4578"/>
    <cellStyle name="Total 2 2 4 7" xfId="5433"/>
    <cellStyle name="Total 2 2 5" xfId="6762"/>
    <cellStyle name="Total 2 2 6" xfId="6816"/>
    <cellStyle name="Total 2 2 7" xfId="7144"/>
    <cellStyle name="Total 2 2 8" xfId="6858"/>
    <cellStyle name="Total 2 2 9" xfId="7020"/>
    <cellStyle name="Total 2 3" xfId="1633"/>
    <cellStyle name="Total 2 3 2" xfId="1901"/>
    <cellStyle name="Total 2 3 2 2" xfId="2325"/>
    <cellStyle name="Total 2 3 2 3" xfId="2557"/>
    <cellStyle name="Total 2 3 2 4" xfId="2884"/>
    <cellStyle name="Total 2 3 2 5" xfId="4006"/>
    <cellStyle name="Total 2 3 2 6" xfId="3822"/>
    <cellStyle name="Total 2 3 2 7" xfId="3680"/>
    <cellStyle name="Total 2 3 3" xfId="1945"/>
    <cellStyle name="Total 2 3 3 2" xfId="2367"/>
    <cellStyle name="Total 2 3 3 3" xfId="2598"/>
    <cellStyle name="Total 2 3 3 4" xfId="2925"/>
    <cellStyle name="Total 2 3 3 5" xfId="4050"/>
    <cellStyle name="Total 2 3 3 6" xfId="4342"/>
    <cellStyle name="Total 2 3 3 7" xfId="5242"/>
    <cellStyle name="Total 2 3 4" xfId="1984"/>
    <cellStyle name="Total 2 3 4 2" xfId="2405"/>
    <cellStyle name="Total 2 3 4 3" xfId="2636"/>
    <cellStyle name="Total 2 3 4 4" xfId="2963"/>
    <cellStyle name="Total 2 3 4 5" xfId="4088"/>
    <cellStyle name="Total 2 3 4 6" xfId="4550"/>
    <cellStyle name="Total 2 3 4 7" xfId="5414"/>
    <cellStyle name="Total 2 4" xfId="1677"/>
    <cellStyle name="Total 2 4 2" xfId="1923"/>
    <cellStyle name="Total 2 4 2 2" xfId="2346"/>
    <cellStyle name="Total 2 4 2 3" xfId="2578"/>
    <cellStyle name="Total 2 4 2 4" xfId="2905"/>
    <cellStyle name="Total 2 4 2 5" xfId="4028"/>
    <cellStyle name="Total 2 4 2 6" xfId="4844"/>
    <cellStyle name="Total 2 4 2 7" xfId="5656"/>
    <cellStyle name="Total 2 4 3" xfId="1966"/>
    <cellStyle name="Total 2 4 3 2" xfId="2388"/>
    <cellStyle name="Total 2 4 3 3" xfId="2619"/>
    <cellStyle name="Total 2 4 3 4" xfId="2946"/>
    <cellStyle name="Total 2 4 3 5" xfId="4071"/>
    <cellStyle name="Total 2 4 3 6" xfId="3384"/>
    <cellStyle name="Total 2 4 3 7" xfId="4796"/>
    <cellStyle name="Total 2 4 4" xfId="2001"/>
    <cellStyle name="Total 2 4 4 2" xfId="2422"/>
    <cellStyle name="Total 2 4 4 3" xfId="2653"/>
    <cellStyle name="Total 2 4 4 4" xfId="2980"/>
    <cellStyle name="Total 2 4 4 5" xfId="4105"/>
    <cellStyle name="Total 2 4 4 6" xfId="3762"/>
    <cellStyle name="Total 2 4 4 7" xfId="4831"/>
    <cellStyle name="Total 2 5" xfId="1655"/>
    <cellStyle name="Total 2 6" xfId="6723"/>
    <cellStyle name="Total 2 6 2" xfId="8759"/>
    <cellStyle name="Total 2 6 2 2" xfId="11179"/>
    <cellStyle name="Total 2 6 3" xfId="8737"/>
    <cellStyle name="Total 2 7" xfId="6850"/>
    <cellStyle name="Total 2 7 2" xfId="8770"/>
    <cellStyle name="Total 2 7 2 2" xfId="11188"/>
    <cellStyle name="Total 2 7 3" xfId="8828"/>
    <cellStyle name="Total 2 8" xfId="7463"/>
    <cellStyle name="Total 2 8 2" xfId="8816"/>
    <cellStyle name="Total 2 8 2 2" xfId="11230"/>
    <cellStyle name="Total 2 8 3" xfId="8805"/>
    <cellStyle name="Total 2 9" xfId="7419"/>
    <cellStyle name="Total 2 9 2" xfId="8813"/>
    <cellStyle name="Total 2 9 2 2" xfId="11227"/>
    <cellStyle name="Total 2 9 3" xfId="8542"/>
    <cellStyle name="Total 20" xfId="1207"/>
    <cellStyle name="Total 20 10" xfId="7531"/>
    <cellStyle name="Total 20 11" xfId="6903"/>
    <cellStyle name="Total 20 12" xfId="7752"/>
    <cellStyle name="Total 20 13" xfId="41757"/>
    <cellStyle name="Total 20 2" xfId="1464"/>
    <cellStyle name="Total 20 2 2" xfId="41758"/>
    <cellStyle name="Total 20 3" xfId="6811"/>
    <cellStyle name="Total 20 4" xfId="7539"/>
    <cellStyle name="Total 20 5" xfId="7166"/>
    <cellStyle name="Total 20 6" xfId="7567"/>
    <cellStyle name="Total 20 7" xfId="7647"/>
    <cellStyle name="Total 20 8" xfId="6868"/>
    <cellStyle name="Total 20 9" xfId="7026"/>
    <cellStyle name="Total 200" xfId="41759"/>
    <cellStyle name="Total 201" xfId="41760"/>
    <cellStyle name="Total 202" xfId="41761"/>
    <cellStyle name="Total 203" xfId="41762"/>
    <cellStyle name="Total 204" xfId="41763"/>
    <cellStyle name="Total 205" xfId="41764"/>
    <cellStyle name="Total 206" xfId="41765"/>
    <cellStyle name="Total 207" xfId="41766"/>
    <cellStyle name="Total 208" xfId="41767"/>
    <cellStyle name="Total 209" xfId="41768"/>
    <cellStyle name="Total 21" xfId="1206"/>
    <cellStyle name="Total 21 10" xfId="7667"/>
    <cellStyle name="Total 21 11" xfId="7824"/>
    <cellStyle name="Total 21 12" xfId="7374"/>
    <cellStyle name="Total 21 13" xfId="41769"/>
    <cellStyle name="Total 21 2" xfId="1473"/>
    <cellStyle name="Total 21 2 2" xfId="41770"/>
    <cellStyle name="Total 21 3" xfId="6814"/>
    <cellStyle name="Total 21 4" xfId="7159"/>
    <cellStyle name="Total 21 5" xfId="7084"/>
    <cellStyle name="Total 21 6" xfId="6993"/>
    <cellStyle name="Total 21 7" xfId="6943"/>
    <cellStyle name="Total 21 8" xfId="7648"/>
    <cellStyle name="Total 21 9" xfId="7496"/>
    <cellStyle name="Total 210" xfId="41771"/>
    <cellStyle name="Total 211" xfId="41772"/>
    <cellStyle name="Total 212" xfId="41773"/>
    <cellStyle name="Total 213" xfId="41774"/>
    <cellStyle name="Total 214" xfId="41775"/>
    <cellStyle name="Total 215" xfId="41776"/>
    <cellStyle name="Total 216" xfId="41777"/>
    <cellStyle name="Total 217" xfId="41778"/>
    <cellStyle name="Total 218" xfId="41779"/>
    <cellStyle name="Total 219" xfId="41780"/>
    <cellStyle name="Total 22" xfId="1205"/>
    <cellStyle name="Total 22 10" xfId="7697"/>
    <cellStyle name="Total 22 11" xfId="7863"/>
    <cellStyle name="Total 22 12" xfId="7879"/>
    <cellStyle name="Total 22 13" xfId="41781"/>
    <cellStyle name="Total 22 2" xfId="1482"/>
    <cellStyle name="Total 22 2 2" xfId="41782"/>
    <cellStyle name="Total 22 3" xfId="6817"/>
    <cellStyle name="Total 22 4" xfId="6958"/>
    <cellStyle name="Total 22 5" xfId="7708"/>
    <cellStyle name="Total 22 6" xfId="6935"/>
    <cellStyle name="Total 22 7" xfId="7769"/>
    <cellStyle name="Total 22 8" xfId="7800"/>
    <cellStyle name="Total 22 9" xfId="6915"/>
    <cellStyle name="Total 220" xfId="41783"/>
    <cellStyle name="Total 221" xfId="41784"/>
    <cellStyle name="Total 222" xfId="41785"/>
    <cellStyle name="Total 223" xfId="41786"/>
    <cellStyle name="Total 224" xfId="41787"/>
    <cellStyle name="Total 225" xfId="41788"/>
    <cellStyle name="Total 226" xfId="41789"/>
    <cellStyle name="Total 227" xfId="41790"/>
    <cellStyle name="Total 228" xfId="41791"/>
    <cellStyle name="Total 229" xfId="41792"/>
    <cellStyle name="Total 23" xfId="1197"/>
    <cellStyle name="Total 23 2" xfId="41794"/>
    <cellStyle name="Total 23 3" xfId="41793"/>
    <cellStyle name="Total 230" xfId="41795"/>
    <cellStyle name="Total 231" xfId="41796"/>
    <cellStyle name="Total 232" xfId="41797"/>
    <cellStyle name="Total 233" xfId="41798"/>
    <cellStyle name="Total 234" xfId="41799"/>
    <cellStyle name="Total 235" xfId="41800"/>
    <cellStyle name="Total 236" xfId="41801"/>
    <cellStyle name="Total 237" xfId="41802"/>
    <cellStyle name="Total 238" xfId="41803"/>
    <cellStyle name="Total 239" xfId="41804"/>
    <cellStyle name="Total 24" xfId="1182"/>
    <cellStyle name="Total 24 2" xfId="41806"/>
    <cellStyle name="Total 24 3" xfId="41805"/>
    <cellStyle name="Total 240" xfId="41807"/>
    <cellStyle name="Total 241" xfId="41808"/>
    <cellStyle name="Total 242" xfId="41809"/>
    <cellStyle name="Total 243" xfId="41810"/>
    <cellStyle name="Total 244" xfId="41811"/>
    <cellStyle name="Total 245" xfId="41812"/>
    <cellStyle name="Total 246" xfId="41813"/>
    <cellStyle name="Total 247" xfId="41814"/>
    <cellStyle name="Total 248" xfId="41815"/>
    <cellStyle name="Total 249" xfId="41816"/>
    <cellStyle name="Total 25" xfId="1178"/>
    <cellStyle name="Total 25 2" xfId="41818"/>
    <cellStyle name="Total 25 3" xfId="41817"/>
    <cellStyle name="Total 250" xfId="41819"/>
    <cellStyle name="Total 251" xfId="41820"/>
    <cellStyle name="Total 252" xfId="41821"/>
    <cellStyle name="Total 253" xfId="41822"/>
    <cellStyle name="Total 254" xfId="41823"/>
    <cellStyle name="Total 255" xfId="41824"/>
    <cellStyle name="Total 256" xfId="41825"/>
    <cellStyle name="Total 257" xfId="41826"/>
    <cellStyle name="Total 26" xfId="824"/>
    <cellStyle name="Total 26 10" xfId="7851"/>
    <cellStyle name="Total 26 11" xfId="7869"/>
    <cellStyle name="Total 26 12" xfId="7885"/>
    <cellStyle name="Total 26 13" xfId="41827"/>
    <cellStyle name="Total 26 2" xfId="1517"/>
    <cellStyle name="Total 26 2 2" xfId="41828"/>
    <cellStyle name="Total 26 3" xfId="6825"/>
    <cellStyle name="Total 26 4" xfId="7690"/>
    <cellStyle name="Total 26 5" xfId="7717"/>
    <cellStyle name="Total 26 6" xfId="7127"/>
    <cellStyle name="Total 26 7" xfId="7140"/>
    <cellStyle name="Total 26 8" xfId="7809"/>
    <cellStyle name="Total 26 9" xfId="6976"/>
    <cellStyle name="Total 27" xfId="1526"/>
    <cellStyle name="Total 27 2" xfId="41830"/>
    <cellStyle name="Total 27 3" xfId="41829"/>
    <cellStyle name="Total 28" xfId="1535"/>
    <cellStyle name="Total 28 2" xfId="41832"/>
    <cellStyle name="Total 28 3" xfId="41831"/>
    <cellStyle name="Total 29" xfId="1544"/>
    <cellStyle name="Total 29 2" xfId="41834"/>
    <cellStyle name="Total 29 3" xfId="41833"/>
    <cellStyle name="Total 3" xfId="684"/>
    <cellStyle name="Total 3 10" xfId="6875"/>
    <cellStyle name="Total 3 10 2" xfId="8774"/>
    <cellStyle name="Total 3 10 2 2" xfId="11192"/>
    <cellStyle name="Total 3 10 3" xfId="8741"/>
    <cellStyle name="Total 3 11" xfId="7686"/>
    <cellStyle name="Total 3 11 2" xfId="8826"/>
    <cellStyle name="Total 3 11 2 2" xfId="11240"/>
    <cellStyle name="Total 3 11 3" xfId="8650"/>
    <cellStyle name="Total 3 12" xfId="6744"/>
    <cellStyle name="Total 3 12 2" xfId="8761"/>
    <cellStyle name="Total 3 12 2 2" xfId="11181"/>
    <cellStyle name="Total 3 12 3" xfId="8719"/>
    <cellStyle name="Total 3 13" xfId="7404"/>
    <cellStyle name="Total 3 13 2" xfId="8811"/>
    <cellStyle name="Total 3 13 2 2" xfId="11225"/>
    <cellStyle name="Total 3 13 3" xfId="8667"/>
    <cellStyle name="Total 3 14" xfId="6746"/>
    <cellStyle name="Total 3 14 2" xfId="8762"/>
    <cellStyle name="Total 3 14 2 2" xfId="11182"/>
    <cellStyle name="Total 3 14 3" xfId="8636"/>
    <cellStyle name="Total 3 15" xfId="6992"/>
    <cellStyle name="Total 3 15 2" xfId="8782"/>
    <cellStyle name="Total 3 15 2 2" xfId="11198"/>
    <cellStyle name="Total 3 15 3" xfId="8712"/>
    <cellStyle name="Total 3 16" xfId="15362"/>
    <cellStyle name="Total 3 17" xfId="41835"/>
    <cellStyle name="Total 3 2" xfId="811"/>
    <cellStyle name="Total 3 2 10" xfId="7478"/>
    <cellStyle name="Total 3 2 11" xfId="7065"/>
    <cellStyle name="Total 3 2 12" xfId="6769"/>
    <cellStyle name="Total 3 2 13" xfId="792"/>
    <cellStyle name="Total 3 2 13 2" xfId="10270"/>
    <cellStyle name="Total 3 2 14" xfId="8536"/>
    <cellStyle name="Total 3 2 14 2" xfId="11036"/>
    <cellStyle name="Total 3 2 15" xfId="8827"/>
    <cellStyle name="Total 3 2 16" xfId="41836"/>
    <cellStyle name="Total 3 2 2" xfId="1318"/>
    <cellStyle name="Total 3 2 3" xfId="6766"/>
    <cellStyle name="Total 3 2 4" xfId="6787"/>
    <cellStyle name="Total 3 2 5" xfId="6695"/>
    <cellStyle name="Total 3 2 6" xfId="7273"/>
    <cellStyle name="Total 3 2 7" xfId="7352"/>
    <cellStyle name="Total 3 2 8" xfId="7067"/>
    <cellStyle name="Total 3 2 9" xfId="7116"/>
    <cellStyle name="Total 3 3" xfId="1643"/>
    <cellStyle name="Total 3 4" xfId="1690"/>
    <cellStyle name="Total 3 5" xfId="1701"/>
    <cellStyle name="Total 3 6" xfId="6724"/>
    <cellStyle name="Total 3 6 2" xfId="8760"/>
    <cellStyle name="Total 3 6 2 2" xfId="11180"/>
    <cellStyle name="Total 3 6 3" xfId="8723"/>
    <cellStyle name="Total 3 7" xfId="6749"/>
    <cellStyle name="Total 3 7 2" xfId="8764"/>
    <cellStyle name="Total 3 7 2 2" xfId="11184"/>
    <cellStyle name="Total 3 7 3" xfId="8700"/>
    <cellStyle name="Total 3 8" xfId="6896"/>
    <cellStyle name="Total 3 8 2" xfId="8775"/>
    <cellStyle name="Total 3 8 2 2" xfId="11193"/>
    <cellStyle name="Total 3 8 3" xfId="8726"/>
    <cellStyle name="Total 3 9" xfId="7035"/>
    <cellStyle name="Total 3 9 2" xfId="8786"/>
    <cellStyle name="Total 3 9 2 2" xfId="11202"/>
    <cellStyle name="Total 3 9 3" xfId="8734"/>
    <cellStyle name="Total 30" xfId="1553"/>
    <cellStyle name="Total 30 2" xfId="41838"/>
    <cellStyle name="Total 30 3" xfId="41837"/>
    <cellStyle name="Total 31" xfId="1562"/>
    <cellStyle name="Total 31 2" xfId="41840"/>
    <cellStyle name="Total 31 3" xfId="41839"/>
    <cellStyle name="Total 32" xfId="1571"/>
    <cellStyle name="Total 32 2" xfId="41842"/>
    <cellStyle name="Total 32 3" xfId="41841"/>
    <cellStyle name="Total 33" xfId="1580"/>
    <cellStyle name="Total 33 2" xfId="41844"/>
    <cellStyle name="Total 33 3" xfId="41843"/>
    <cellStyle name="Total 34" xfId="1588"/>
    <cellStyle name="Total 34 2" xfId="41846"/>
    <cellStyle name="Total 34 3" xfId="41845"/>
    <cellStyle name="Total 35" xfId="1595"/>
    <cellStyle name="Total 35 2" xfId="41848"/>
    <cellStyle name="Total 35 3" xfId="41847"/>
    <cellStyle name="Total 36" xfId="1601"/>
    <cellStyle name="Total 36 2" xfId="41850"/>
    <cellStyle name="Total 36 3" xfId="41849"/>
    <cellStyle name="Total 37" xfId="1607"/>
    <cellStyle name="Total 37 2" xfId="41852"/>
    <cellStyle name="Total 37 3" xfId="41851"/>
    <cellStyle name="Total 38" xfId="1613"/>
    <cellStyle name="Total 38 2" xfId="41854"/>
    <cellStyle name="Total 38 3" xfId="41853"/>
    <cellStyle name="Total 39" xfId="1616"/>
    <cellStyle name="Total 39 2" xfId="41856"/>
    <cellStyle name="Total 39 3" xfId="41855"/>
    <cellStyle name="Total 4" xfId="696"/>
    <cellStyle name="Total 4 10" xfId="2070"/>
    <cellStyle name="Total 4 11" xfId="2058"/>
    <cellStyle name="Total 4 12" xfId="2696"/>
    <cellStyle name="Total 4 13" xfId="3481"/>
    <cellStyle name="Total 4 14" xfId="3736"/>
    <cellStyle name="Total 4 15" xfId="4573"/>
    <cellStyle name="Total 4 16" xfId="6725"/>
    <cellStyle name="Total 4 17" xfId="6717"/>
    <cellStyle name="Total 4 18" xfId="6964"/>
    <cellStyle name="Total 4 19" xfId="7780"/>
    <cellStyle name="Total 4 2" xfId="834"/>
    <cellStyle name="Total 4 2 2" xfId="41857"/>
    <cellStyle name="Total 4 20" xfId="7528"/>
    <cellStyle name="Total 4 21" xfId="7328"/>
    <cellStyle name="Total 4 22" xfId="7849"/>
    <cellStyle name="Total 4 23" xfId="7210"/>
    <cellStyle name="Total 4 24" xfId="7633"/>
    <cellStyle name="Total 4 25" xfId="6941"/>
    <cellStyle name="Total 4 26" xfId="1260"/>
    <cellStyle name="Total 4 27" xfId="11787"/>
    <cellStyle name="Total 4 28" xfId="15363"/>
    <cellStyle name="Total 4 3" xfId="1645"/>
    <cellStyle name="Total 4 4" xfId="1693"/>
    <cellStyle name="Total 4 5" xfId="1698"/>
    <cellStyle name="Total 4 6" xfId="1710"/>
    <cellStyle name="Total 4 7" xfId="1790"/>
    <cellStyle name="Total 4 8" xfId="1820"/>
    <cellStyle name="Total 4 9" xfId="1925"/>
    <cellStyle name="Total 40" xfId="1623"/>
    <cellStyle name="Total 40 2" xfId="1892"/>
    <cellStyle name="Total 40 2 2" xfId="2315"/>
    <cellStyle name="Total 40 2 3" xfId="2547"/>
    <cellStyle name="Total 40 2 4" xfId="2874"/>
    <cellStyle name="Total 40 2 5" xfId="3996"/>
    <cellStyle name="Total 40 2 6" xfId="4792"/>
    <cellStyle name="Total 40 2 7" xfId="5623"/>
    <cellStyle name="Total 40 2 8" xfId="41859"/>
    <cellStyle name="Total 40 3" xfId="1935"/>
    <cellStyle name="Total 40 3 2" xfId="2357"/>
    <cellStyle name="Total 40 3 3" xfId="2588"/>
    <cellStyle name="Total 40 3 4" xfId="2915"/>
    <cellStyle name="Total 40 3 5" xfId="4040"/>
    <cellStyle name="Total 40 3 6" xfId="4410"/>
    <cellStyle name="Total 40 3 7" xfId="5300"/>
    <cellStyle name="Total 40 4" xfId="1975"/>
    <cellStyle name="Total 40 4 2" xfId="2396"/>
    <cellStyle name="Total 40 4 3" xfId="2627"/>
    <cellStyle name="Total 40 4 4" xfId="2954"/>
    <cellStyle name="Total 40 4 5" xfId="4079"/>
    <cellStyle name="Total 40 4 6" xfId="3590"/>
    <cellStyle name="Total 40 4 7" xfId="4322"/>
    <cellStyle name="Total 40 5" xfId="41858"/>
    <cellStyle name="Total 41" xfId="1667"/>
    <cellStyle name="Total 41 2" xfId="1914"/>
    <cellStyle name="Total 41 2 2" xfId="2337"/>
    <cellStyle name="Total 41 2 3" xfId="2569"/>
    <cellStyle name="Total 41 2 4" xfId="2896"/>
    <cellStyle name="Total 41 2 5" xfId="4019"/>
    <cellStyle name="Total 41 2 6" xfId="3673"/>
    <cellStyle name="Total 41 2 7" xfId="4437"/>
    <cellStyle name="Total 41 2 8" xfId="41861"/>
    <cellStyle name="Total 41 3" xfId="1957"/>
    <cellStyle name="Total 41 3 2" xfId="2379"/>
    <cellStyle name="Total 41 3 3" xfId="2610"/>
    <cellStyle name="Total 41 3 4" xfId="2937"/>
    <cellStyle name="Total 41 3 5" xfId="4062"/>
    <cellStyle name="Total 41 3 6" xfId="3656"/>
    <cellStyle name="Total 41 3 7" xfId="3882"/>
    <cellStyle name="Total 41 4" xfId="1992"/>
    <cellStyle name="Total 41 4 2" xfId="2413"/>
    <cellStyle name="Total 41 4 3" xfId="2644"/>
    <cellStyle name="Total 41 4 4" xfId="2971"/>
    <cellStyle name="Total 41 4 5" xfId="4096"/>
    <cellStyle name="Total 41 4 6" xfId="4347"/>
    <cellStyle name="Total 41 4 7" xfId="5246"/>
    <cellStyle name="Total 41 5" xfId="41860"/>
    <cellStyle name="Total 42" xfId="6638"/>
    <cellStyle name="Total 42 2" xfId="41863"/>
    <cellStyle name="Total 42 3" xfId="41862"/>
    <cellStyle name="Total 43" xfId="6644"/>
    <cellStyle name="Total 43 2" xfId="41865"/>
    <cellStyle name="Total 43 3" xfId="41864"/>
    <cellStyle name="Total 44" xfId="6649"/>
    <cellStyle name="Total 44 2" xfId="41867"/>
    <cellStyle name="Total 44 3" xfId="41866"/>
    <cellStyle name="Total 45" xfId="6722"/>
    <cellStyle name="Total 45 2" xfId="41869"/>
    <cellStyle name="Total 45 3" xfId="41868"/>
    <cellStyle name="Total 46" xfId="6866"/>
    <cellStyle name="Total 46 2" xfId="41871"/>
    <cellStyle name="Total 46 3" xfId="41870"/>
    <cellStyle name="Total 47" xfId="7037"/>
    <cellStyle name="Total 47 2" xfId="41873"/>
    <cellStyle name="Total 47 3" xfId="41872"/>
    <cellStyle name="Total 48" xfId="7205"/>
    <cellStyle name="Total 48 2" xfId="41875"/>
    <cellStyle name="Total 48 3" xfId="41874"/>
    <cellStyle name="Total 49" xfId="7477"/>
    <cellStyle name="Total 49 2" xfId="41877"/>
    <cellStyle name="Total 49 3" xfId="41876"/>
    <cellStyle name="Total 5" xfId="914"/>
    <cellStyle name="Total 5 10" xfId="6756"/>
    <cellStyle name="Total 5 11" xfId="6767"/>
    <cellStyle name="Total 5 12" xfId="7134"/>
    <cellStyle name="Total 5 13" xfId="7238"/>
    <cellStyle name="Total 5 14" xfId="7623"/>
    <cellStyle name="Total 5 15" xfId="7011"/>
    <cellStyle name="Total 5 16" xfId="7760"/>
    <cellStyle name="Total 5 17" xfId="6911"/>
    <cellStyle name="Total 5 18" xfId="7684"/>
    <cellStyle name="Total 5 19" xfId="1259"/>
    <cellStyle name="Total 5 2" xfId="1009"/>
    <cellStyle name="Total 5 2 2" xfId="41879"/>
    <cellStyle name="Total 5 20" xfId="41878"/>
    <cellStyle name="Total 5 3" xfId="1647"/>
    <cellStyle name="Total 5 4" xfId="1695"/>
    <cellStyle name="Total 5 5" xfId="1688"/>
    <cellStyle name="Total 5 6" xfId="1806"/>
    <cellStyle name="Total 5 6 2" xfId="2239"/>
    <cellStyle name="Total 5 6 3" xfId="2475"/>
    <cellStyle name="Total 5 6 4" xfId="2802"/>
    <cellStyle name="Total 5 6 5" xfId="3915"/>
    <cellStyle name="Total 5 6 6" xfId="4869"/>
    <cellStyle name="Total 5 6 7" xfId="5669"/>
    <cellStyle name="Total 5 7" xfId="1928"/>
    <cellStyle name="Total 5 7 2" xfId="2350"/>
    <cellStyle name="Total 5 7 3" xfId="2581"/>
    <cellStyle name="Total 5 7 4" xfId="2908"/>
    <cellStyle name="Total 5 7 5" xfId="4033"/>
    <cellStyle name="Total 5 7 6" xfId="4396"/>
    <cellStyle name="Total 5 7 7" xfId="5290"/>
    <cellStyle name="Total 5 8" xfId="1970"/>
    <cellStyle name="Total 5 8 2" xfId="2391"/>
    <cellStyle name="Total 5 8 3" xfId="2622"/>
    <cellStyle name="Total 5 8 4" xfId="2949"/>
    <cellStyle name="Total 5 8 5" xfId="4074"/>
    <cellStyle name="Total 5 8 6" xfId="3381"/>
    <cellStyle name="Total 5 8 7" xfId="4429"/>
    <cellStyle name="Total 5 9" xfId="6757"/>
    <cellStyle name="Total 50" xfId="7000"/>
    <cellStyle name="Total 50 2" xfId="41881"/>
    <cellStyle name="Total 50 3" xfId="41880"/>
    <cellStyle name="Total 51" xfId="6895"/>
    <cellStyle name="Total 51 2" xfId="41883"/>
    <cellStyle name="Total 51 3" xfId="41882"/>
    <cellStyle name="Total 52" xfId="7728"/>
    <cellStyle name="Total 52 2" xfId="41885"/>
    <cellStyle name="Total 52 3" xfId="41884"/>
    <cellStyle name="Total 53" xfId="7146"/>
    <cellStyle name="Total 53 2" xfId="41887"/>
    <cellStyle name="Total 53 3" xfId="41886"/>
    <cellStyle name="Total 54" xfId="7547"/>
    <cellStyle name="Total 54 2" xfId="41889"/>
    <cellStyle name="Total 54 3" xfId="41888"/>
    <cellStyle name="Total 55" xfId="14752"/>
    <cellStyle name="Total 55 2" xfId="41891"/>
    <cellStyle name="Total 55 3" xfId="41890"/>
    <cellStyle name="Total 56" xfId="41892"/>
    <cellStyle name="Total 56 2" xfId="41893"/>
    <cellStyle name="Total 57" xfId="41894"/>
    <cellStyle name="Total 57 2" xfId="41895"/>
    <cellStyle name="Total 58" xfId="41896"/>
    <cellStyle name="Total 58 2" xfId="41897"/>
    <cellStyle name="Total 59" xfId="41898"/>
    <cellStyle name="Total 59 2" xfId="41899"/>
    <cellStyle name="Total 6" xfId="1244"/>
    <cellStyle name="Total 6 10" xfId="6880"/>
    <cellStyle name="Total 6 11" xfId="7190"/>
    <cellStyle name="Total 6 12" xfId="7264"/>
    <cellStyle name="Total 6 13" xfId="41900"/>
    <cellStyle name="Total 6 2" xfId="1340"/>
    <cellStyle name="Total 6 2 2" xfId="41901"/>
    <cellStyle name="Total 6 3" xfId="6770"/>
    <cellStyle name="Total 6 4" xfId="7189"/>
    <cellStyle name="Total 6 5" xfId="7058"/>
    <cellStyle name="Total 6 6" xfId="6890"/>
    <cellStyle name="Total 6 7" xfId="7520"/>
    <cellStyle name="Total 6 8" xfId="7645"/>
    <cellStyle name="Total 6 9" xfId="7729"/>
    <cellStyle name="Total 60" xfId="41902"/>
    <cellStyle name="Total 60 2" xfId="41903"/>
    <cellStyle name="Total 61" xfId="41904"/>
    <cellStyle name="Total 61 2" xfId="41905"/>
    <cellStyle name="Total 62" xfId="41906"/>
    <cellStyle name="Total 62 2" xfId="41907"/>
    <cellStyle name="Total 63" xfId="41908"/>
    <cellStyle name="Total 63 2" xfId="41909"/>
    <cellStyle name="Total 64" xfId="41910"/>
    <cellStyle name="Total 64 2" xfId="41911"/>
    <cellStyle name="Total 65" xfId="41912"/>
    <cellStyle name="Total 65 2" xfId="41913"/>
    <cellStyle name="Total 66" xfId="41914"/>
    <cellStyle name="Total 66 2" xfId="41915"/>
    <cellStyle name="Total 67" xfId="41916"/>
    <cellStyle name="Total 67 2" xfId="41917"/>
    <cellStyle name="Total 68" xfId="41918"/>
    <cellStyle name="Total 68 2" xfId="41919"/>
    <cellStyle name="Total 69" xfId="41920"/>
    <cellStyle name="Total 69 2" xfId="41921"/>
    <cellStyle name="Total 7" xfId="1243"/>
    <cellStyle name="Total 7 10" xfId="7441"/>
    <cellStyle name="Total 7 11" xfId="7310"/>
    <cellStyle name="Total 7 12" xfId="7002"/>
    <cellStyle name="Total 7 13" xfId="41922"/>
    <cellStyle name="Total 7 2" xfId="1348"/>
    <cellStyle name="Total 7 2 2" xfId="41923"/>
    <cellStyle name="Total 7 3" xfId="6771"/>
    <cellStyle name="Total 7 4" xfId="6876"/>
    <cellStyle name="Total 7 5" xfId="7669"/>
    <cellStyle name="Total 7 6" xfId="7551"/>
    <cellStyle name="Total 7 7" xfId="7156"/>
    <cellStyle name="Total 7 8" xfId="6702"/>
    <cellStyle name="Total 7 9" xfId="7689"/>
    <cellStyle name="Total 70" xfId="41924"/>
    <cellStyle name="Total 70 2" xfId="41925"/>
    <cellStyle name="Total 71" xfId="41926"/>
    <cellStyle name="Total 71 2" xfId="41927"/>
    <cellStyle name="Total 72" xfId="41928"/>
    <cellStyle name="Total 72 2" xfId="41929"/>
    <cellStyle name="Total 73" xfId="41930"/>
    <cellStyle name="Total 73 2" xfId="41931"/>
    <cellStyle name="Total 74" xfId="41932"/>
    <cellStyle name="Total 74 2" xfId="41933"/>
    <cellStyle name="Total 75" xfId="41934"/>
    <cellStyle name="Total 75 2" xfId="41935"/>
    <cellStyle name="Total 76" xfId="41936"/>
    <cellStyle name="Total 76 2" xfId="41937"/>
    <cellStyle name="Total 77" xfId="41938"/>
    <cellStyle name="Total 77 2" xfId="41939"/>
    <cellStyle name="Total 78" xfId="41940"/>
    <cellStyle name="Total 78 2" xfId="41941"/>
    <cellStyle name="Total 79" xfId="41942"/>
    <cellStyle name="Total 79 2" xfId="41943"/>
    <cellStyle name="Total 8" xfId="1242"/>
    <cellStyle name="Total 8 10" xfId="7104"/>
    <cellStyle name="Total 8 11" xfId="7691"/>
    <cellStyle name="Total 8 12" xfId="6795"/>
    <cellStyle name="Total 8 13" xfId="15364"/>
    <cellStyle name="Total 8 14" xfId="41944"/>
    <cellStyle name="Total 8 2" xfId="1356"/>
    <cellStyle name="Total 8 2 2" xfId="41945"/>
    <cellStyle name="Total 8 3" xfId="6774"/>
    <cellStyle name="Total 8 4" xfId="6706"/>
    <cellStyle name="Total 8 5" xfId="7224"/>
    <cellStyle name="Total 8 6" xfId="6656"/>
    <cellStyle name="Total 8 7" xfId="7343"/>
    <cellStyle name="Total 8 8" xfId="7007"/>
    <cellStyle name="Total 8 9" xfId="7502"/>
    <cellStyle name="Total 80" xfId="41946"/>
    <cellStyle name="Total 80 2" xfId="41947"/>
    <cellStyle name="Total 81" xfId="41948"/>
    <cellStyle name="Total 81 2" xfId="41949"/>
    <cellStyle name="Total 82" xfId="41950"/>
    <cellStyle name="Total 82 2" xfId="41951"/>
    <cellStyle name="Total 83" xfId="41952"/>
    <cellStyle name="Total 83 2" xfId="41953"/>
    <cellStyle name="Total 84" xfId="41954"/>
    <cellStyle name="Total 84 2" xfId="41955"/>
    <cellStyle name="Total 85" xfId="41956"/>
    <cellStyle name="Total 85 2" xfId="41957"/>
    <cellStyle name="Total 86" xfId="41958"/>
    <cellStyle name="Total 86 2" xfId="41959"/>
    <cellStyle name="Total 87" xfId="41960"/>
    <cellStyle name="Total 87 2" xfId="41961"/>
    <cellStyle name="Total 88" xfId="41962"/>
    <cellStyle name="Total 88 2" xfId="41963"/>
    <cellStyle name="Total 89" xfId="41964"/>
    <cellStyle name="Total 89 2" xfId="41965"/>
    <cellStyle name="Total 9" xfId="1241"/>
    <cellStyle name="Total 9 10" xfId="7770"/>
    <cellStyle name="Total 9 11" xfId="7094"/>
    <cellStyle name="Total 9 12" xfId="7157"/>
    <cellStyle name="Total 9 13" xfId="15365"/>
    <cellStyle name="Total 9 14" xfId="41966"/>
    <cellStyle name="Total 9 2" xfId="1365"/>
    <cellStyle name="Total 9 2 2" xfId="41967"/>
    <cellStyle name="Total 9 3" xfId="6777"/>
    <cellStyle name="Total 9 4" xfId="6704"/>
    <cellStyle name="Total 9 5" xfId="6997"/>
    <cellStyle name="Total 9 6" xfId="6739"/>
    <cellStyle name="Total 9 7" xfId="7095"/>
    <cellStyle name="Total 9 8" xfId="7719"/>
    <cellStyle name="Total 9 9" xfId="6854"/>
    <cellStyle name="Total 90" xfId="41968"/>
    <cellStyle name="Total 90 2" xfId="41969"/>
    <cellStyle name="Total 91" xfId="41970"/>
    <cellStyle name="Total 91 2" xfId="41971"/>
    <cellStyle name="Total 92" xfId="41972"/>
    <cellStyle name="Total 92 2" xfId="41973"/>
    <cellStyle name="Total 93" xfId="41974"/>
    <cellStyle name="Total 93 2" xfId="41975"/>
    <cellStyle name="Total 94" xfId="41976"/>
    <cellStyle name="Total 94 2" xfId="41977"/>
    <cellStyle name="Total 95" xfId="41978"/>
    <cellStyle name="Total 95 2" xfId="41979"/>
    <cellStyle name="Total 96" xfId="41980"/>
    <cellStyle name="Total 96 2" xfId="41981"/>
    <cellStyle name="Total 97" xfId="41982"/>
    <cellStyle name="Total 97 2" xfId="41983"/>
    <cellStyle name="Total 98" xfId="41984"/>
    <cellStyle name="Total 98 2" xfId="41985"/>
    <cellStyle name="Total 99" xfId="41986"/>
    <cellStyle name="Total 99 2" xfId="41987"/>
    <cellStyle name="Total2 - Style2" xfId="155"/>
    <cellStyle name="Total2 - Style2 2" xfId="15366"/>
    <cellStyle name="Total2 - Style2 2 2" xfId="41988"/>
    <cellStyle name="Total4 - Style4" xfId="12083"/>
    <cellStyle name="TotCol - Style5" xfId="996"/>
    <cellStyle name="TotRow - Style4" xfId="999"/>
    <cellStyle name="TotRow - Style4 2" xfId="8537"/>
    <cellStyle name="TotRow - Style4 2 2" xfId="11037"/>
    <cellStyle name="TotRow - Style4 3" xfId="8831"/>
    <cellStyle name="TRANSMISSION RELIABILITY PORTION OF PROJECT" xfId="156"/>
    <cellStyle name="TRANSMISSION RELIABILITY PORTION OF PROJECT 2" xfId="41989"/>
    <cellStyle name="Tusental (0)_pldt" xfId="41990"/>
    <cellStyle name="Tusental_pldt" xfId="41991"/>
    <cellStyle name="Underl - Style4" xfId="157"/>
    <cellStyle name="Underl - Style4 2" xfId="9922"/>
    <cellStyle name="Underl - Style4 2 2" xfId="15367"/>
    <cellStyle name="UNLocked" xfId="1070"/>
    <cellStyle name="UNLocked 10" xfId="1385"/>
    <cellStyle name="UNLocked 10 2" xfId="8041"/>
    <cellStyle name="UNLocked 10 2 2" xfId="10510"/>
    <cellStyle name="UNLocked 10 2 2 2" xfId="13677"/>
    <cellStyle name="UNLocked 10 2 2 3" xfId="14246"/>
    <cellStyle name="UNLocked 10 2 2 4" xfId="12157"/>
    <cellStyle name="UNLocked 10 2 3" xfId="10669"/>
    <cellStyle name="UNLocked 10 2 3 2" xfId="13721"/>
    <cellStyle name="UNLocked 10 2 3 3" xfId="14298"/>
    <cellStyle name="UNLocked 10 2 3 4" xfId="12166"/>
    <cellStyle name="UNLocked 10 2 4" xfId="10549"/>
    <cellStyle name="UNLocked 10 2 4 2" xfId="14262"/>
    <cellStyle name="UNLocked 10 2 4 3" xfId="12132"/>
    <cellStyle name="UNLocked 11" xfId="1394"/>
    <cellStyle name="UNLocked 11 2" xfId="8042"/>
    <cellStyle name="UNLocked 11 2 2" xfId="10429"/>
    <cellStyle name="UNLocked 11 2 2 2" xfId="13656"/>
    <cellStyle name="UNLocked 11 2 2 3" xfId="14220"/>
    <cellStyle name="UNLocked 11 2 2 4" xfId="13898"/>
    <cellStyle name="UNLocked 11 2 3" xfId="10572"/>
    <cellStyle name="UNLocked 11 2 3 2" xfId="13694"/>
    <cellStyle name="UNLocked 11 2 3 3" xfId="14269"/>
    <cellStyle name="UNLocked 11 2 3 4" xfId="14183"/>
    <cellStyle name="UNLocked 11 2 4" xfId="10697"/>
    <cellStyle name="UNLocked 11 2 4 2" xfId="14313"/>
    <cellStyle name="UNLocked 11 2 4 3" xfId="12164"/>
    <cellStyle name="UNLocked 12" xfId="1403"/>
    <cellStyle name="UNLocked 12 2" xfId="8043"/>
    <cellStyle name="UNLocked 12 2 2" xfId="10381"/>
    <cellStyle name="UNLocked 12 2 2 2" xfId="13647"/>
    <cellStyle name="UNLocked 12 2 2 3" xfId="14205"/>
    <cellStyle name="UNLocked 12 2 2 4" xfId="12101"/>
    <cellStyle name="UNLocked 12 2 3" xfId="10733"/>
    <cellStyle name="UNLocked 12 2 3 2" xfId="13747"/>
    <cellStyle name="UNLocked 12 2 3 3" xfId="14331"/>
    <cellStyle name="UNLocked 12 2 3 4" xfId="12160"/>
    <cellStyle name="UNLocked 12 2 4" xfId="10843"/>
    <cellStyle name="UNLocked 12 2 4 2" xfId="14367"/>
    <cellStyle name="UNLocked 12 2 4 3" xfId="12190"/>
    <cellStyle name="UNLocked 13" xfId="1412"/>
    <cellStyle name="UNLocked 13 2" xfId="8044"/>
    <cellStyle name="UNLocked 13 2 2" xfId="10571"/>
    <cellStyle name="UNLocked 13 2 2 2" xfId="13693"/>
    <cellStyle name="UNLocked 13 2 2 3" xfId="14268"/>
    <cellStyle name="UNLocked 13 2 2 4" xfId="12161"/>
    <cellStyle name="UNLocked 13 2 3" xfId="10790"/>
    <cellStyle name="UNLocked 13 2 3 2" xfId="13757"/>
    <cellStyle name="UNLocked 13 2 3 3" xfId="14344"/>
    <cellStyle name="UNLocked 13 2 3 4" xfId="12282"/>
    <cellStyle name="UNLocked 13 2 4" xfId="10660"/>
    <cellStyle name="UNLocked 13 2 4 2" xfId="14295"/>
    <cellStyle name="UNLocked 13 2 4 3" xfId="12243"/>
    <cellStyle name="UNLocked 14" xfId="1421"/>
    <cellStyle name="UNLocked 14 2" xfId="8045"/>
    <cellStyle name="UNLocked 14 2 2" xfId="10529"/>
    <cellStyle name="UNLocked 14 2 2 2" xfId="13683"/>
    <cellStyle name="UNLocked 14 2 2 3" xfId="14253"/>
    <cellStyle name="UNLocked 14 2 2 4" xfId="13037"/>
    <cellStyle name="UNLocked 14 2 3" xfId="10271"/>
    <cellStyle name="UNLocked 14 2 3 2" xfId="13620"/>
    <cellStyle name="UNLocked 14 2 3 3" xfId="14190"/>
    <cellStyle name="UNLocked 14 2 3 4" xfId="14391"/>
    <cellStyle name="UNLocked 14 2 4" xfId="10268"/>
    <cellStyle name="UNLocked 14 2 4 2" xfId="14188"/>
    <cellStyle name="UNLocked 14 2 4 3" xfId="12203"/>
    <cellStyle name="UNLocked 15" xfId="1430"/>
    <cellStyle name="UNLocked 15 2" xfId="8046"/>
    <cellStyle name="UNLocked 15 2 2" xfId="10536"/>
    <cellStyle name="UNLocked 15 2 2 2" xfId="13686"/>
    <cellStyle name="UNLocked 15 2 2 3" xfId="14256"/>
    <cellStyle name="UNLocked 15 2 2 4" xfId="12168"/>
    <cellStyle name="UNLocked 15 2 3" xfId="10503"/>
    <cellStyle name="UNLocked 15 2 3 2" xfId="13672"/>
    <cellStyle name="UNLocked 15 2 3 3" xfId="14240"/>
    <cellStyle name="UNLocked 15 2 3 4" xfId="12174"/>
    <cellStyle name="UNLocked 15 2 4" xfId="11909"/>
    <cellStyle name="UNLocked 15 2 4 2" xfId="14421"/>
    <cellStyle name="UNLocked 15 2 4 3" xfId="12197"/>
    <cellStyle name="UNLocked 16" xfId="1439"/>
    <cellStyle name="UNLocked 16 2" xfId="8047"/>
    <cellStyle name="UNLocked 16 2 2" xfId="10706"/>
    <cellStyle name="UNLocked 16 2 2 2" xfId="13736"/>
    <cellStyle name="UNLocked 16 2 2 3" xfId="14319"/>
    <cellStyle name="UNLocked 16 2 2 4" xfId="12163"/>
    <cellStyle name="UNLocked 16 2 3" xfId="10705"/>
    <cellStyle name="UNLocked 16 2 3 2" xfId="13735"/>
    <cellStyle name="UNLocked 16 2 3 3" xfId="14318"/>
    <cellStyle name="UNLocked 16 2 3 4" xfId="12239"/>
    <cellStyle name="UNLocked 16 2 4" xfId="10307"/>
    <cellStyle name="UNLocked 16 2 4 2" xfId="14198"/>
    <cellStyle name="UNLocked 16 2 4 3" xfId="12186"/>
    <cellStyle name="UNLocked 17" xfId="1448"/>
    <cellStyle name="UNLocked 17 2" xfId="8048"/>
    <cellStyle name="UNLocked 17 2 2" xfId="10679"/>
    <cellStyle name="UNLocked 17 2 2 2" xfId="13726"/>
    <cellStyle name="UNLocked 17 2 2 3" xfId="14303"/>
    <cellStyle name="UNLocked 17 2 2 4" xfId="14369"/>
    <cellStyle name="UNLocked 17 2 3" xfId="10444"/>
    <cellStyle name="UNLocked 17 2 3 2" xfId="13660"/>
    <cellStyle name="UNLocked 17 2 3 3" xfId="14224"/>
    <cellStyle name="UNLocked 17 2 3 4" xfId="14177"/>
    <cellStyle name="UNLocked 17 2 4" xfId="11920"/>
    <cellStyle name="UNLocked 17 2 4 2" xfId="14423"/>
    <cellStyle name="UNLocked 17 2 4 3" xfId="13809"/>
    <cellStyle name="UNLocked 18" xfId="1457"/>
    <cellStyle name="UNLocked 18 2" xfId="8050"/>
    <cellStyle name="UNLocked 18 2 2" xfId="10480"/>
    <cellStyle name="UNLocked 18 2 2 2" xfId="13667"/>
    <cellStyle name="UNLocked 18 2 2 3" xfId="14231"/>
    <cellStyle name="UNLocked 18 2 2 4" xfId="12129"/>
    <cellStyle name="UNLocked 18 2 3" xfId="10502"/>
    <cellStyle name="UNLocked 18 2 3 2" xfId="13671"/>
    <cellStyle name="UNLocked 18 2 3 3" xfId="14239"/>
    <cellStyle name="UNLocked 18 2 3 4" xfId="14385"/>
    <cellStyle name="UNLocked 18 2 4" xfId="10751"/>
    <cellStyle name="UNLocked 18 2 4 2" xfId="14335"/>
    <cellStyle name="UNLocked 18 2 4 3" xfId="13746"/>
    <cellStyle name="UNLocked 19" xfId="1466"/>
    <cellStyle name="UNLocked 19 2" xfId="8052"/>
    <cellStyle name="UNLocked 19 2 2" xfId="10607"/>
    <cellStyle name="UNLocked 19 2 2 2" xfId="13702"/>
    <cellStyle name="UNLocked 19 2 2 3" xfId="14279"/>
    <cellStyle name="UNLocked 19 2 2 4" xfId="14373"/>
    <cellStyle name="UNLocked 19 2 3" xfId="10489"/>
    <cellStyle name="UNLocked 19 2 3 2" xfId="13669"/>
    <cellStyle name="UNLocked 19 2 3 3" xfId="14234"/>
    <cellStyle name="UNLocked 19 2 3 4" xfId="12089"/>
    <cellStyle name="UNLocked 19 2 4" xfId="10716"/>
    <cellStyle name="UNLocked 19 2 4 2" xfId="14324"/>
    <cellStyle name="UNLocked 19 2 4 3" xfId="12099"/>
    <cellStyle name="UNLocked 2" xfId="823"/>
    <cellStyle name="UNLocked 2 2" xfId="8022"/>
    <cellStyle name="UNLocked 2 2 2" xfId="10563"/>
    <cellStyle name="UNLocked 2 2 2 2" xfId="13692"/>
    <cellStyle name="UNLocked 2 2 2 3" xfId="14266"/>
    <cellStyle name="UNLocked 2 2 2 4" xfId="14179"/>
    <cellStyle name="UNLocked 2 2 3" xfId="10641"/>
    <cellStyle name="UNLocked 2 2 3 2" xfId="13712"/>
    <cellStyle name="UNLocked 2 2 3 3" xfId="14289"/>
    <cellStyle name="UNLocked 2 2 3 4" xfId="12150"/>
    <cellStyle name="UNLocked 2 2 4" xfId="11885"/>
    <cellStyle name="UNLocked 2 2 4 2" xfId="14414"/>
    <cellStyle name="UNLocked 2 2 4 3" xfId="12138"/>
    <cellStyle name="UNLocked 20" xfId="1475"/>
    <cellStyle name="UNLocked 20 2" xfId="8054"/>
    <cellStyle name="UNLocked 20 2 2" xfId="10721"/>
    <cellStyle name="UNLocked 20 2 2 2" xfId="13743"/>
    <cellStyle name="UNLocked 20 2 2 3" xfId="14327"/>
    <cellStyle name="UNLocked 20 2 2 4" xfId="12102"/>
    <cellStyle name="UNLocked 20 2 3" xfId="10806"/>
    <cellStyle name="UNLocked 20 2 3 2" xfId="13765"/>
    <cellStyle name="UNLocked 20 2 3 3" xfId="14354"/>
    <cellStyle name="UNLocked 20 2 3 4" xfId="12175"/>
    <cellStyle name="UNLocked 20 2 4" xfId="10800"/>
    <cellStyle name="UNLocked 20 2 4 2" xfId="14349"/>
    <cellStyle name="UNLocked 20 2 4 3" xfId="12238"/>
    <cellStyle name="UNLocked 21" xfId="1484"/>
    <cellStyle name="UNLocked 21 2" xfId="8055"/>
    <cellStyle name="UNLocked 21 2 2" xfId="10688"/>
    <cellStyle name="UNLocked 21 2 2 2" xfId="13729"/>
    <cellStyle name="UNLocked 21 2 2 3" xfId="14308"/>
    <cellStyle name="UNLocked 21 2 2 4" xfId="13719"/>
    <cellStyle name="UNLocked 21 2 3" xfId="10717"/>
    <cellStyle name="UNLocked 21 2 3 2" xfId="13741"/>
    <cellStyle name="UNLocked 21 2 3 3" xfId="14325"/>
    <cellStyle name="UNLocked 21 2 3 4" xfId="12179"/>
    <cellStyle name="UNLocked 21 2 4" xfId="11735"/>
    <cellStyle name="UNLocked 21 2 4 2" xfId="14396"/>
    <cellStyle name="UNLocked 21 2 4 3" xfId="12144"/>
    <cellStyle name="UNLocked 22" xfId="1492"/>
    <cellStyle name="UNLocked 22 2" xfId="8056"/>
    <cellStyle name="UNLocked 22 2 2" xfId="10642"/>
    <cellStyle name="UNLocked 22 2 2 2" xfId="13713"/>
    <cellStyle name="UNLocked 22 2 2 3" xfId="14290"/>
    <cellStyle name="UNLocked 22 2 2 4" xfId="12204"/>
    <cellStyle name="UNLocked 22 2 3" xfId="10798"/>
    <cellStyle name="UNLocked 22 2 3 2" xfId="13759"/>
    <cellStyle name="UNLocked 22 2 3 3" xfId="14347"/>
    <cellStyle name="UNLocked 22 2 3 4" xfId="12207"/>
    <cellStyle name="UNLocked 22 2 4" xfId="10261"/>
    <cellStyle name="UNLocked 22 2 4 2" xfId="14184"/>
    <cellStyle name="UNLocked 22 2 4 3" xfId="12241"/>
    <cellStyle name="UNLocked 23" xfId="1501"/>
    <cellStyle name="UNLocked 23 2" xfId="8057"/>
    <cellStyle name="UNLocked 23 2 2" xfId="10507"/>
    <cellStyle name="UNLocked 23 2 2 2" xfId="13675"/>
    <cellStyle name="UNLocked 23 2 2 3" xfId="14243"/>
    <cellStyle name="UNLocked 23 2 2 4" xfId="12223"/>
    <cellStyle name="UNLocked 23 2 3" xfId="10345"/>
    <cellStyle name="UNLocked 23 2 3 2" xfId="13646"/>
    <cellStyle name="UNLocked 23 2 3 3" xfId="14203"/>
    <cellStyle name="UNLocked 23 2 3 4" xfId="14384"/>
    <cellStyle name="UNLocked 23 2 4" xfId="11875"/>
    <cellStyle name="UNLocked 23 2 4 2" xfId="14409"/>
    <cellStyle name="UNLocked 23 2 4 3" xfId="12131"/>
    <cellStyle name="UNLocked 24" xfId="1510"/>
    <cellStyle name="UNLocked 24 2" xfId="8058"/>
    <cellStyle name="UNLocked 24 2 2" xfId="10422"/>
    <cellStyle name="UNLocked 24 2 2 2" xfId="13655"/>
    <cellStyle name="UNLocked 24 2 2 3" xfId="14219"/>
    <cellStyle name="UNLocked 24 2 2 4" xfId="12181"/>
    <cellStyle name="UNLocked 24 2 3" xfId="10574"/>
    <cellStyle name="UNLocked 24 2 3 2" xfId="13696"/>
    <cellStyle name="UNLocked 24 2 3 3" xfId="14271"/>
    <cellStyle name="UNLocked 24 2 3 4" xfId="12236"/>
    <cellStyle name="UNLocked 24 2 4" xfId="11900"/>
    <cellStyle name="UNLocked 24 2 4 2" xfId="14419"/>
    <cellStyle name="UNLocked 24 2 4 3" xfId="13643"/>
    <cellStyle name="UNLocked 25" xfId="1519"/>
    <cellStyle name="UNLocked 25 2" xfId="8059"/>
    <cellStyle name="UNLocked 25 2 2" xfId="10627"/>
    <cellStyle name="UNLocked 25 2 2 2" xfId="13707"/>
    <cellStyle name="UNLocked 25 2 2 3" xfId="14283"/>
    <cellStyle name="UNLocked 25 2 2 4" xfId="12173"/>
    <cellStyle name="UNLocked 25 2 3" xfId="10501"/>
    <cellStyle name="UNLocked 25 2 3 2" xfId="13670"/>
    <cellStyle name="UNLocked 25 2 3 3" xfId="14238"/>
    <cellStyle name="UNLocked 25 2 3 4" xfId="12235"/>
    <cellStyle name="UNLocked 25 2 4" xfId="10394"/>
    <cellStyle name="UNLocked 25 2 4 2" xfId="14210"/>
    <cellStyle name="UNLocked 25 2 4 3" xfId="14264"/>
    <cellStyle name="UNLocked 26" xfId="1528"/>
    <cellStyle name="UNLocked 26 2" xfId="8061"/>
    <cellStyle name="UNLocked 26 2 2" xfId="10592"/>
    <cellStyle name="UNLocked 26 2 2 2" xfId="13701"/>
    <cellStyle name="UNLocked 26 2 2 3" xfId="14276"/>
    <cellStyle name="UNLocked 26 2 2 4" xfId="12201"/>
    <cellStyle name="UNLocked 26 2 3" xfId="10341"/>
    <cellStyle name="UNLocked 26 2 3 2" xfId="13645"/>
    <cellStyle name="UNLocked 26 2 3 3" xfId="14201"/>
    <cellStyle name="UNLocked 26 2 3 4" xfId="12153"/>
    <cellStyle name="UNLocked 26 2 4" xfId="10686"/>
    <cellStyle name="UNLocked 26 2 4 2" xfId="14307"/>
    <cellStyle name="UNLocked 26 2 4 3" xfId="12133"/>
    <cellStyle name="UNLocked 27" xfId="1537"/>
    <cellStyle name="UNLocked 27 2" xfId="8063"/>
    <cellStyle name="UNLocked 27 2 2" xfId="10691"/>
    <cellStyle name="UNLocked 27 2 2 2" xfId="13730"/>
    <cellStyle name="UNLocked 27 2 2 3" xfId="14309"/>
    <cellStyle name="UNLocked 27 2 2 4" xfId="14375"/>
    <cellStyle name="UNLocked 27 2 3" xfId="10722"/>
    <cellStyle name="UNLocked 27 2 3 2" xfId="13744"/>
    <cellStyle name="UNLocked 27 2 3 3" xfId="14328"/>
    <cellStyle name="UNLocked 27 2 3 4" xfId="14402"/>
    <cellStyle name="UNLocked 27 2 4" xfId="10796"/>
    <cellStyle name="UNLocked 27 2 4 2" xfId="14346"/>
    <cellStyle name="UNLocked 27 2 4 3" xfId="13813"/>
    <cellStyle name="UNLocked 28" xfId="1546"/>
    <cellStyle name="UNLocked 28 2" xfId="8064"/>
    <cellStyle name="UNLocked 28 2 2" xfId="10645"/>
    <cellStyle name="UNLocked 28 2 2 2" xfId="13714"/>
    <cellStyle name="UNLocked 28 2 2 3" xfId="14291"/>
    <cellStyle name="UNLocked 28 2 2 4" xfId="12151"/>
    <cellStyle name="UNLocked 28 2 3" xfId="10030"/>
    <cellStyle name="UNLocked 28 2 3 2" xfId="13411"/>
    <cellStyle name="UNLocked 28 2 3 3" xfId="12200"/>
    <cellStyle name="UNLocked 28 2 3 4" xfId="12206"/>
    <cellStyle name="UNLocked 28 2 4" xfId="10738"/>
    <cellStyle name="UNLocked 28 2 4 2" xfId="14333"/>
    <cellStyle name="UNLocked 28 2 4 3" xfId="14386"/>
    <cellStyle name="UNLocked 29" xfId="1555"/>
    <cellStyle name="UNLocked 29 2" xfId="8065"/>
    <cellStyle name="UNLocked 29 2 2" xfId="10508"/>
    <cellStyle name="UNLocked 29 2 2 2" xfId="13676"/>
    <cellStyle name="UNLocked 29 2 2 3" xfId="14244"/>
    <cellStyle name="UNLocked 29 2 2 4" xfId="12184"/>
    <cellStyle name="UNLocked 29 2 3" xfId="10577"/>
    <cellStyle name="UNLocked 29 2 3 2" xfId="13697"/>
    <cellStyle name="UNLocked 29 2 3 3" xfId="14272"/>
    <cellStyle name="UNLocked 29 2 3 4" xfId="14168"/>
    <cellStyle name="UNLocked 29 2 4" xfId="11890"/>
    <cellStyle name="UNLocked 29 2 4 2" xfId="14415"/>
    <cellStyle name="UNLocked 29 2 4 3" xfId="14356"/>
    <cellStyle name="UNLocked 3" xfId="822"/>
    <cellStyle name="UNLocked 3 10" xfId="2072"/>
    <cellStyle name="UNLocked 3 10 2" xfId="8115"/>
    <cellStyle name="UNLocked 3 10 2 2" xfId="10778"/>
    <cellStyle name="UNLocked 3 10 2 2 2" xfId="13755"/>
    <cellStyle name="UNLocked 3 10 2 2 3" xfId="14341"/>
    <cellStyle name="UNLocked 3 10 2 2 4" xfId="12249"/>
    <cellStyle name="UNLocked 3 10 2 3" xfId="10785"/>
    <cellStyle name="UNLocked 3 10 2 3 2" xfId="13756"/>
    <cellStyle name="UNLocked 3 10 2 3 3" xfId="14343"/>
    <cellStyle name="UNLocked 3 10 2 3 4" xfId="14382"/>
    <cellStyle name="UNLocked 3 10 2 4" xfId="10565"/>
    <cellStyle name="UNLocked 3 10 2 4 2" xfId="14267"/>
    <cellStyle name="UNLocked 3 10 2 4 3" xfId="14209"/>
    <cellStyle name="UNLocked 3 11" xfId="2056"/>
    <cellStyle name="UNLocked 3 11 2" xfId="8112"/>
    <cellStyle name="UNLocked 3 11 2 2" xfId="10829"/>
    <cellStyle name="UNLocked 3 11 2 2 2" xfId="13772"/>
    <cellStyle name="UNLocked 3 11 2 2 3" xfId="14362"/>
    <cellStyle name="UNLocked 3 11 2 2 4" xfId="12188"/>
    <cellStyle name="UNLocked 3 11 2 3" xfId="10581"/>
    <cellStyle name="UNLocked 3 11 2 3 2" xfId="13698"/>
    <cellStyle name="UNLocked 3 11 2 3 3" xfId="14273"/>
    <cellStyle name="UNLocked 3 11 2 3 4" xfId="13102"/>
    <cellStyle name="UNLocked 3 11 2 4" xfId="10509"/>
    <cellStyle name="UNLocked 3 11 2 4 2" xfId="14245"/>
    <cellStyle name="UNLocked 3 11 2 4 3" xfId="12169"/>
    <cellStyle name="UNLocked 3 12" xfId="2698"/>
    <cellStyle name="UNLocked 3 12 2" xfId="8134"/>
    <cellStyle name="UNLocked 3 12 2 2" xfId="10713"/>
    <cellStyle name="UNLocked 3 12 2 2 2" xfId="13740"/>
    <cellStyle name="UNLocked 3 12 2 2 3" xfId="14323"/>
    <cellStyle name="UNLocked 3 12 2 2 4" xfId="13407"/>
    <cellStyle name="UNLocked 3 12 2 3" xfId="10414"/>
    <cellStyle name="UNLocked 3 12 2 3 2" xfId="13652"/>
    <cellStyle name="UNLocked 3 12 2 3 3" xfId="14215"/>
    <cellStyle name="UNLocked 3 12 2 3 4" xfId="14392"/>
    <cellStyle name="UNLocked 3 12 2 4" xfId="10727"/>
    <cellStyle name="UNLocked 3 12 2 4 2" xfId="14329"/>
    <cellStyle name="UNLocked 3 12 2 4 3" xfId="12095"/>
    <cellStyle name="UNLocked 3 13" xfId="3488"/>
    <cellStyle name="UNLocked 3 13 2" xfId="8162"/>
    <cellStyle name="UNLocked 3 13 2 2" xfId="10403"/>
    <cellStyle name="UNLocked 3 13 2 2 2" xfId="13650"/>
    <cellStyle name="UNLocked 3 13 2 2 3" xfId="14211"/>
    <cellStyle name="UNLocked 3 13 2 2 4" xfId="12134"/>
    <cellStyle name="UNLocked 3 13 2 3" xfId="10764"/>
    <cellStyle name="UNLocked 3 13 2 3 2" xfId="13753"/>
    <cellStyle name="UNLocked 3 13 2 3 3" xfId="14339"/>
    <cellStyle name="UNLocked 3 13 2 3 4" xfId="12211"/>
    <cellStyle name="UNLocked 3 13 2 4" xfId="11908"/>
    <cellStyle name="UNLocked 3 13 2 4 2" xfId="14420"/>
    <cellStyle name="UNLocked 3 13 2 4 3" xfId="12176"/>
    <cellStyle name="UNLocked 3 14" xfId="3698"/>
    <cellStyle name="UNLocked 3 14 2" xfId="8170"/>
    <cellStyle name="UNLocked 3 14 2 2" xfId="10703"/>
    <cellStyle name="UNLocked 3 14 2 2 2" xfId="13733"/>
    <cellStyle name="UNLocked 3 14 2 2 3" xfId="14316"/>
    <cellStyle name="UNLocked 3 14 2 2 4" xfId="12216"/>
    <cellStyle name="UNLocked 3 14 2 3" xfId="10511"/>
    <cellStyle name="UNLocked 3 14 2 3 2" xfId="13678"/>
    <cellStyle name="UNLocked 3 14 2 3 3" xfId="14247"/>
    <cellStyle name="UNLocked 3 14 2 3 4" xfId="12247"/>
    <cellStyle name="UNLocked 3 14 2 4" xfId="11896"/>
    <cellStyle name="UNLocked 3 14 2 4 2" xfId="14418"/>
    <cellStyle name="UNLocked 3 14 2 4 3" xfId="13812"/>
    <cellStyle name="UNLocked 3 15" xfId="3561"/>
    <cellStyle name="UNLocked 3 15 2" xfId="8166"/>
    <cellStyle name="UNLocked 3 15 2 2" xfId="10711"/>
    <cellStyle name="UNLocked 3 15 2 2 2" xfId="13739"/>
    <cellStyle name="UNLocked 3 15 2 2 3" xfId="14322"/>
    <cellStyle name="UNLocked 3 15 2 2 4" xfId="12135"/>
    <cellStyle name="UNLocked 3 15 2 3" xfId="10306"/>
    <cellStyle name="UNLocked 3 15 2 3 2" xfId="13629"/>
    <cellStyle name="UNLocked 3 15 2 3 3" xfId="14197"/>
    <cellStyle name="UNLocked 3 15 2 3 4" xfId="12103"/>
    <cellStyle name="UNLocked 3 15 2 4" xfId="10343"/>
    <cellStyle name="UNLocked 3 15 2 4 2" xfId="14202"/>
    <cellStyle name="UNLocked 3 15 2 4 3" xfId="12088"/>
    <cellStyle name="UNLocked 3 16" xfId="8023"/>
    <cellStyle name="UNLocked 3 16 2" xfId="10707"/>
    <cellStyle name="UNLocked 3 16 2 2" xfId="13737"/>
    <cellStyle name="UNLocked 3 16 2 3" xfId="14320"/>
    <cellStyle name="UNLocked 3 16 2 4" xfId="12187"/>
    <cellStyle name="UNLocked 3 16 3" xfId="10736"/>
    <cellStyle name="UNLocked 3 16 3 2" xfId="13748"/>
    <cellStyle name="UNLocked 3 16 3 3" xfId="14332"/>
    <cellStyle name="UNLocked 3 16 3 4" xfId="12199"/>
    <cellStyle name="UNLocked 3 16 4" xfId="11742"/>
    <cellStyle name="UNLocked 3 16 4 2" xfId="14398"/>
    <cellStyle name="UNLocked 3 16 4 3" xfId="12240"/>
    <cellStyle name="UNLocked 3 2" xfId="1132"/>
    <cellStyle name="UNLocked 3 2 2" xfId="8034"/>
    <cellStyle name="UNLocked 3 2 2 2" xfId="10448"/>
    <cellStyle name="UNLocked 3 2 2 2 2" xfId="13661"/>
    <cellStyle name="UNLocked 3 2 2 2 3" xfId="14225"/>
    <cellStyle name="UNLocked 3 2 2 2 4" xfId="12183"/>
    <cellStyle name="UNLocked 3 2 2 3" xfId="10668"/>
    <cellStyle name="UNLocked 3 2 2 3 2" xfId="13720"/>
    <cellStyle name="UNLocked 3 2 2 3 3" xfId="14297"/>
    <cellStyle name="UNLocked 3 2 2 3 4" xfId="12228"/>
    <cellStyle name="UNLocked 3 2 2 4" xfId="10784"/>
    <cellStyle name="UNLocked 3 2 2 4 2" xfId="14342"/>
    <cellStyle name="UNLocked 3 2 2 4 3" xfId="12191"/>
    <cellStyle name="UNLocked 3 3" xfId="1646"/>
    <cellStyle name="UNLocked 3 3 2" xfId="8079"/>
    <cellStyle name="UNLocked 3 3 2 2" xfId="10474"/>
    <cellStyle name="UNLocked 3 3 2 2 2" xfId="13664"/>
    <cellStyle name="UNLocked 3 3 2 2 3" xfId="14228"/>
    <cellStyle name="UNLocked 3 3 2 2 4" xfId="12165"/>
    <cellStyle name="UNLocked 3 3 2 3" xfId="10412"/>
    <cellStyle name="UNLocked 3 3 2 3 2" xfId="13651"/>
    <cellStyle name="UNLocked 3 3 2 3 3" xfId="14214"/>
    <cellStyle name="UNLocked 3 3 2 3 4" xfId="12231"/>
    <cellStyle name="UNLocked 3 3 2 4" xfId="10387"/>
    <cellStyle name="UNLocked 3 3 2 4 2" xfId="14206"/>
    <cellStyle name="UNLocked 3 3 2 4 3" xfId="12189"/>
    <cellStyle name="UNLocked 3 4" xfId="1694"/>
    <cellStyle name="UNLocked 3 4 2" xfId="8086"/>
    <cellStyle name="UNLocked 3 4 2 2" xfId="10505"/>
    <cellStyle name="UNLocked 3 4 2 2 2" xfId="13673"/>
    <cellStyle name="UNLocked 3 4 2 2 3" xfId="14241"/>
    <cellStyle name="UNLocked 3 4 2 2 4" xfId="13069"/>
    <cellStyle name="UNLocked 3 4 2 3" xfId="10267"/>
    <cellStyle name="UNLocked 3 4 2 3 2" xfId="13619"/>
    <cellStyle name="UNLocked 3 4 2 3 3" xfId="14187"/>
    <cellStyle name="UNLocked 3 4 2 3 4" xfId="12252"/>
    <cellStyle name="UNLocked 3 4 2 4" xfId="10822"/>
    <cellStyle name="UNLocked 3 4 2 4 2" xfId="14359"/>
    <cellStyle name="UNLocked 3 4 2 4 3" xfId="12209"/>
    <cellStyle name="UNLocked 3 5" xfId="1697"/>
    <cellStyle name="UNLocked 3 5 2" xfId="8087"/>
    <cellStyle name="UNLocked 3 5 2 2" xfId="10421"/>
    <cellStyle name="UNLocked 3 5 2 2 2" xfId="13654"/>
    <cellStyle name="UNLocked 3 5 2 2 3" xfId="14218"/>
    <cellStyle name="UNLocked 3 5 2 2 4" xfId="14181"/>
    <cellStyle name="UNLocked 3 5 2 3" xfId="10487"/>
    <cellStyle name="UNLocked 3 5 2 3 2" xfId="13668"/>
    <cellStyle name="UNLocked 3 5 2 3 3" xfId="14233"/>
    <cellStyle name="UNLocked 3 5 2 3 4" xfId="13810"/>
    <cellStyle name="UNLocked 3 5 2 4" xfId="10490"/>
    <cellStyle name="UNLocked 3 5 2 4 2" xfId="14235"/>
    <cellStyle name="UNLocked 3 5 2 4 3" xfId="14374"/>
    <cellStyle name="UNLocked 3 6" xfId="1712"/>
    <cellStyle name="UNLocked 3 6 2" xfId="8090"/>
    <cellStyle name="UNLocked 3 6 2 2" xfId="10590"/>
    <cellStyle name="UNLocked 3 6 2 2 2" xfId="13700"/>
    <cellStyle name="UNLocked 3 6 2 2 3" xfId="14275"/>
    <cellStyle name="UNLocked 3 6 2 2 4" xfId="12253"/>
    <cellStyle name="UNLocked 3 6 2 3" xfId="10814"/>
    <cellStyle name="UNLocked 3 6 2 3 2" xfId="13766"/>
    <cellStyle name="UNLocked 3 6 2 3 3" xfId="14355"/>
    <cellStyle name="UNLocked 3 6 2 3 4" xfId="12224"/>
    <cellStyle name="UNLocked 3 6 2 4" xfId="10698"/>
    <cellStyle name="UNLocked 3 6 2 4 2" xfId="14314"/>
    <cellStyle name="UNLocked 3 6 2 4 3" xfId="13814"/>
    <cellStyle name="UNLocked 3 7" xfId="1793"/>
    <cellStyle name="UNLocked 3 7 2" xfId="8097"/>
    <cellStyle name="UNLocked 3 7 2 2" xfId="10775"/>
    <cellStyle name="UNLocked 3 7 2 2 2" xfId="13754"/>
    <cellStyle name="UNLocked 3 7 2 2 3" xfId="14340"/>
    <cellStyle name="UNLocked 3 7 2 2 4" xfId="14376"/>
    <cellStyle name="UNLocked 3 7 2 3" xfId="10527"/>
    <cellStyle name="UNLocked 3 7 2 3 2" xfId="13682"/>
    <cellStyle name="UNLocked 3 7 2 3 3" xfId="14252"/>
    <cellStyle name="UNLocked 3 7 2 3 4" xfId="12237"/>
    <cellStyle name="UNLocked 3 7 2 4" xfId="10291"/>
    <cellStyle name="UNLocked 3 7 2 4 2" xfId="14194"/>
    <cellStyle name="UNLocked 3 7 2 4 3" xfId="14192"/>
    <cellStyle name="UNLocked 3 8" xfId="1870"/>
    <cellStyle name="UNLocked 3 8 2" xfId="8099"/>
    <cellStyle name="UNLocked 3 8 2 2" xfId="10793"/>
    <cellStyle name="UNLocked 3 8 2 2 2" xfId="13758"/>
    <cellStyle name="UNLocked 3 8 2 2 3" xfId="14345"/>
    <cellStyle name="UNLocked 3 8 2 2 4" xfId="13649"/>
    <cellStyle name="UNLocked 3 8 2 3" xfId="10655"/>
    <cellStyle name="UNLocked 3 8 2 3 2" xfId="13717"/>
    <cellStyle name="UNLocked 3 8 2 3 3" xfId="14293"/>
    <cellStyle name="UNLocked 3 8 2 3 4" xfId="14388"/>
    <cellStyle name="UNLocked 3 8 2 4" xfId="10063"/>
    <cellStyle name="UNLocked 3 8 2 4 2" xfId="12108"/>
    <cellStyle name="UNLocked 3 8 2 4 3" xfId="12214"/>
    <cellStyle name="UNLocked 3 9" xfId="1749"/>
    <cellStyle name="UNLocked 3 9 2" xfId="8094"/>
    <cellStyle name="UNLocked 3 9 2 2" xfId="10506"/>
    <cellStyle name="UNLocked 3 9 2 2 2" xfId="13674"/>
    <cellStyle name="UNLocked 3 9 2 2 3" xfId="14242"/>
    <cellStyle name="UNLocked 3 9 2 2 4" xfId="12196"/>
    <cellStyle name="UNLocked 3 9 2 3" xfId="10516"/>
    <cellStyle name="UNLocked 3 9 2 3 2" xfId="13680"/>
    <cellStyle name="UNLocked 3 9 2 3 3" xfId="14249"/>
    <cellStyle name="UNLocked 3 9 2 3 4" xfId="12154"/>
    <cellStyle name="UNLocked 3 9 2 4" xfId="11882"/>
    <cellStyle name="UNLocked 3 9 2 4 2" xfId="14411"/>
    <cellStyle name="UNLocked 3 9 2 4 3" xfId="12146"/>
    <cellStyle name="UNLocked 30" xfId="1564"/>
    <cellStyle name="UNLocked 30 2" xfId="8067"/>
    <cellStyle name="UNLocked 30 2 2" xfId="10288"/>
    <cellStyle name="UNLocked 30 2 2 2" xfId="13622"/>
    <cellStyle name="UNLocked 30 2 2 3" xfId="14193"/>
    <cellStyle name="UNLocked 30 2 2 4" xfId="12217"/>
    <cellStyle name="UNLocked 30 2 3" xfId="10657"/>
    <cellStyle name="UNLocked 30 2 3 2" xfId="13718"/>
    <cellStyle name="UNLocked 30 2 3 3" xfId="14294"/>
    <cellStyle name="UNLocked 30 2 3 4" xfId="12091"/>
    <cellStyle name="UNLocked 30 2 4" xfId="10519"/>
    <cellStyle name="UNLocked 30 2 4 2" xfId="14250"/>
    <cellStyle name="UNLocked 30 2 4 3" xfId="12222"/>
    <cellStyle name="UNLocked 31" xfId="1573"/>
    <cellStyle name="UNLocked 31 2" xfId="8068"/>
    <cellStyle name="UNLocked 31 2 2" xfId="11756"/>
    <cellStyle name="UNLocked 31 2 2 2" xfId="14172"/>
    <cellStyle name="UNLocked 31 2 2 3" xfId="14404"/>
    <cellStyle name="UNLocked 31 2 2 4" xfId="12212"/>
    <cellStyle name="UNLocked 31 2 3" xfId="10524"/>
    <cellStyle name="UNLocked 31 2 3 2" xfId="13681"/>
    <cellStyle name="UNLocked 31 2 3 3" xfId="14251"/>
    <cellStyle name="UNLocked 31 2 3 4" xfId="12128"/>
    <cellStyle name="UNLocked 31 2 4" xfId="11884"/>
    <cellStyle name="UNLocked 31 2 4 2" xfId="14413"/>
    <cellStyle name="UNLocked 31 2 4 3" xfId="12233"/>
    <cellStyle name="UNLocked 32" xfId="1582"/>
    <cellStyle name="UNLocked 32 2" xfId="8069"/>
    <cellStyle name="UNLocked 32 2 2" xfId="10821"/>
    <cellStyle name="UNLocked 32 2 2 2" xfId="13768"/>
    <cellStyle name="UNLocked 32 2 2 3" xfId="14358"/>
    <cellStyle name="UNLocked 32 2 2 4" xfId="14422"/>
    <cellStyle name="UNLocked 32 2 3" xfId="10762"/>
    <cellStyle name="UNLocked 32 2 3 2" xfId="13752"/>
    <cellStyle name="UNLocked 32 2 3 3" xfId="14338"/>
    <cellStyle name="UNLocked 32 2 3 4" xfId="12180"/>
    <cellStyle name="UNLocked 32 2 4" xfId="10593"/>
    <cellStyle name="UNLocked 32 2 4 2" xfId="14277"/>
    <cellStyle name="UNLocked 32 2 4 3" xfId="12152"/>
    <cellStyle name="UNLocked 33" xfId="1590"/>
    <cellStyle name="UNLocked 33 2" xfId="8070"/>
    <cellStyle name="UNLocked 33 2 2" xfId="10799"/>
    <cellStyle name="UNLocked 33 2 2 2" xfId="13760"/>
    <cellStyle name="UNLocked 33 2 2 3" xfId="14348"/>
    <cellStyle name="UNLocked 33 2 2 4" xfId="14379"/>
    <cellStyle name="UNLocked 33 2 3" xfId="10477"/>
    <cellStyle name="UNLocked 33 2 3 2" xfId="13665"/>
    <cellStyle name="UNLocked 33 2 3 3" xfId="14229"/>
    <cellStyle name="UNLocked 33 2 3 4" xfId="12192"/>
    <cellStyle name="UNLocked 33 2 4" xfId="10699"/>
    <cellStyle name="UNLocked 33 2 4 2" xfId="14315"/>
    <cellStyle name="UNLocked 33 2 4 3" xfId="12158"/>
    <cellStyle name="UNLocked 34" xfId="1597"/>
    <cellStyle name="UNLocked 34 2" xfId="8071"/>
    <cellStyle name="UNLocked 34 2 2" xfId="10801"/>
    <cellStyle name="UNLocked 34 2 2 2" xfId="13761"/>
    <cellStyle name="UNLocked 34 2 2 3" xfId="14350"/>
    <cellStyle name="UNLocked 34 2 2 4" xfId="13405"/>
    <cellStyle name="UNLocked 34 2 3" xfId="10804"/>
    <cellStyle name="UNLocked 34 2 3 2" xfId="13763"/>
    <cellStyle name="UNLocked 34 2 3 3" xfId="14352"/>
    <cellStyle name="UNLocked 34 2 3 4" xfId="12170"/>
    <cellStyle name="UNLocked 34 2 4" xfId="10025"/>
    <cellStyle name="UNLocked 34 2 4 2" xfId="12162"/>
    <cellStyle name="UNLocked 34 2 4 3" xfId="12205"/>
    <cellStyle name="UNLocked 35" xfId="1603"/>
    <cellStyle name="UNLocked 35 2" xfId="8072"/>
    <cellStyle name="UNLocked 35 2 2" xfId="10302"/>
    <cellStyle name="UNLocked 35 2 2 2" xfId="13627"/>
    <cellStyle name="UNLocked 35 2 2 3" xfId="14196"/>
    <cellStyle name="UNLocked 35 2 2 4" xfId="12094"/>
    <cellStyle name="UNLocked 35 2 3" xfId="10022"/>
    <cellStyle name="UNLocked 35 2 3 2" xfId="13409"/>
    <cellStyle name="UNLocked 35 2 3 3" xfId="12202"/>
    <cellStyle name="UNLocked 35 2 3 4" xfId="12616"/>
    <cellStyle name="UNLocked 35 2 4" xfId="10500"/>
    <cellStyle name="UNLocked 35 2 4 2" xfId="14237"/>
    <cellStyle name="UNLocked 35 2 4 3" xfId="12145"/>
    <cellStyle name="UNLocked 36" xfId="1609"/>
    <cellStyle name="UNLocked 36 2" xfId="8073"/>
    <cellStyle name="UNLocked 36 2 2" xfId="10674"/>
    <cellStyle name="UNLocked 36 2 2 2" xfId="13723"/>
    <cellStyle name="UNLocked 36 2 2 3" xfId="14300"/>
    <cellStyle name="UNLocked 36 2 2 4" xfId="12396"/>
    <cellStyle name="UNLocked 36 2 3" xfId="10637"/>
    <cellStyle name="UNLocked 36 2 3 2" xfId="13710"/>
    <cellStyle name="UNLocked 36 2 3 3" xfId="14287"/>
    <cellStyle name="UNLocked 36 2 3 4" xfId="12127"/>
    <cellStyle name="UNLocked 36 2 4" xfId="10662"/>
    <cellStyle name="UNLocked 36 2 4 2" xfId="14296"/>
    <cellStyle name="UNLocked 36 2 4 3" xfId="12167"/>
    <cellStyle name="UNLocked 37" xfId="1614"/>
    <cellStyle name="UNLocked 37 2" xfId="8074"/>
    <cellStyle name="UNLocked 37 2 2" xfId="10611"/>
    <cellStyle name="UNLocked 37 2 2 2" xfId="13704"/>
    <cellStyle name="UNLocked 37 2 2 3" xfId="14280"/>
    <cellStyle name="UNLocked 37 2 2 4" xfId="12245"/>
    <cellStyle name="UNLocked 37 2 3" xfId="10478"/>
    <cellStyle name="UNLocked 37 2 3 2" xfId="13666"/>
    <cellStyle name="UNLocked 37 2 3 3" xfId="14230"/>
    <cellStyle name="UNLocked 37 2 3 4" xfId="12210"/>
    <cellStyle name="UNLocked 37 2 4" xfId="10043"/>
    <cellStyle name="UNLocked 37 2 4 2" xfId="12182"/>
    <cellStyle name="UNLocked 37 2 4 3" xfId="14389"/>
    <cellStyle name="UNLocked 38" xfId="1617"/>
    <cellStyle name="UNLocked 38 2" xfId="8075"/>
    <cellStyle name="UNLocked 38 2 2" xfId="10533"/>
    <cellStyle name="UNLocked 38 2 2 2" xfId="13684"/>
    <cellStyle name="UNLocked 38 2 2 3" xfId="14254"/>
    <cellStyle name="UNLocked 38 2 2 4" xfId="13715"/>
    <cellStyle name="UNLocked 38 2 3" xfId="10616"/>
    <cellStyle name="UNLocked 38 2 3 2" xfId="13705"/>
    <cellStyle name="UNLocked 38 2 3 3" xfId="14281"/>
    <cellStyle name="UNLocked 38 2 3 4" xfId="12149"/>
    <cellStyle name="UNLocked 38 2 4" xfId="11891"/>
    <cellStyle name="UNLocked 38 2 4 2" xfId="14416"/>
    <cellStyle name="UNLocked 38 2 4 3" xfId="12225"/>
    <cellStyle name="UNLocked 39" xfId="1624"/>
    <cellStyle name="UNLocked 39 2" xfId="8077"/>
    <cellStyle name="UNLocked 39 2 2" xfId="10675"/>
    <cellStyle name="UNLocked 39 2 2 2" xfId="13724"/>
    <cellStyle name="UNLocked 39 2 2 3" xfId="14301"/>
    <cellStyle name="UNLocked 39 2 2 4" xfId="14370"/>
    <cellStyle name="UNLocked 39 2 3" xfId="10852"/>
    <cellStyle name="UNLocked 39 2 3 2" xfId="13786"/>
    <cellStyle name="UNLocked 39 2 3 3" xfId="14368"/>
    <cellStyle name="UNLocked 39 2 3 4" xfId="14180"/>
    <cellStyle name="UNLocked 39 2 4" xfId="10602"/>
    <cellStyle name="UNLocked 39 2 4 2" xfId="14278"/>
    <cellStyle name="UNLocked 39 2 4 3" xfId="12147"/>
    <cellStyle name="UNLocked 4" xfId="1122"/>
    <cellStyle name="UNLocked 4 2" xfId="8024"/>
    <cellStyle name="UNLocked 4 2 2" xfId="10680"/>
    <cellStyle name="UNLocked 4 2 2 2" xfId="13727"/>
    <cellStyle name="UNLocked 4 2 2 3" xfId="14304"/>
    <cellStyle name="UNLocked 4 2 2 4" xfId="12193"/>
    <cellStyle name="UNLocked 4 2 3" xfId="10389"/>
    <cellStyle name="UNLocked 4 2 3 2" xfId="13648"/>
    <cellStyle name="UNLocked 4 2 3 3" xfId="14207"/>
    <cellStyle name="UNLocked 4 2 3 4" xfId="12248"/>
    <cellStyle name="UNLocked 4 2 4" xfId="10495"/>
    <cellStyle name="UNLocked 4 2 4 2" xfId="14236"/>
    <cellStyle name="UNLocked 4 2 4 3" xfId="12172"/>
    <cellStyle name="UNLocked 40" xfId="1668"/>
    <cellStyle name="UNLocked 40 2" xfId="8083"/>
    <cellStyle name="UNLocked 40 2 2" xfId="10719"/>
    <cellStyle name="UNLocked 40 2 2 2" xfId="13742"/>
    <cellStyle name="UNLocked 40 2 2 3" xfId="14326"/>
    <cellStyle name="UNLocked 40 2 2 4" xfId="12112"/>
    <cellStyle name="UNLocked 40 2 3" xfId="10677"/>
    <cellStyle name="UNLocked 40 2 3 2" xfId="13725"/>
    <cellStyle name="UNLocked 40 2 3 3" xfId="14302"/>
    <cellStyle name="UNLocked 40 2 3 4" xfId="14394"/>
    <cellStyle name="UNLocked 40 2 4" xfId="11894"/>
    <cellStyle name="UNLocked 40 2 4 2" xfId="14417"/>
    <cellStyle name="UNLocked 40 2 4 3" xfId="12142"/>
    <cellStyle name="UNLocked 41" xfId="1664"/>
    <cellStyle name="UNLocked 41 2" xfId="8081"/>
    <cellStyle name="UNLocked 41 2 2" xfId="10543"/>
    <cellStyle name="UNLocked 41 2 2 2" xfId="13688"/>
    <cellStyle name="UNLocked 41 2 2 3" xfId="14260"/>
    <cellStyle name="UNLocked 41 2 2 4" xfId="12130"/>
    <cellStyle name="UNLocked 41 2 3" xfId="10467"/>
    <cellStyle name="UNLocked 41 2 3 2" xfId="13663"/>
    <cellStyle name="UNLocked 41 2 3 3" xfId="14227"/>
    <cellStyle name="UNLocked 41 2 3 4" xfId="12093"/>
    <cellStyle name="UNLocked 41 2 4" xfId="10324"/>
    <cellStyle name="UNLocked 41 2 4 2" xfId="14199"/>
    <cellStyle name="UNLocked 41 2 4 3" xfId="12242"/>
    <cellStyle name="UNLocked 42" xfId="1711"/>
    <cellStyle name="UNLocked 42 2" xfId="8089"/>
    <cellStyle name="UNLocked 42 2 2" xfId="10541"/>
    <cellStyle name="UNLocked 42 2 2 2" xfId="13687"/>
    <cellStyle name="UNLocked 42 2 2 3" xfId="14259"/>
    <cellStyle name="UNLocked 42 2 2 4" xfId="12215"/>
    <cellStyle name="UNLocked 42 2 3" xfId="10029"/>
    <cellStyle name="UNLocked 42 2 3 2" xfId="13410"/>
    <cellStyle name="UNLocked 42 2 3 3" xfId="12213"/>
    <cellStyle name="UNLocked 42 2 3 4" xfId="12100"/>
    <cellStyle name="UNLocked 42 2 4" xfId="10409"/>
    <cellStyle name="UNLocked 42 2 4 2" xfId="14213"/>
    <cellStyle name="UNLocked 42 2 4 3" xfId="12171"/>
    <cellStyle name="UNLocked 43" xfId="1791"/>
    <cellStyle name="UNLocked 43 2" xfId="8096"/>
    <cellStyle name="UNLocked 43 2 2" xfId="10265"/>
    <cellStyle name="UNLocked 43 2 2 2" xfId="13618"/>
    <cellStyle name="UNLocked 43 2 2 3" xfId="14186"/>
    <cellStyle name="UNLocked 43 2 2 4" xfId="14208"/>
    <cellStyle name="UNLocked 43 2 3" xfId="10553"/>
    <cellStyle name="UNLocked 43 2 3 2" xfId="13690"/>
    <cellStyle name="UNLocked 43 2 3 3" xfId="14263"/>
    <cellStyle name="UNLocked 43 2 3 4" xfId="12098"/>
    <cellStyle name="UNLocked 43 2 4" xfId="11923"/>
    <cellStyle name="UNLocked 43 2 4 2" xfId="14424"/>
    <cellStyle name="UNLocked 43 2 4 3" xfId="14285"/>
    <cellStyle name="UNLocked 44" xfId="1878"/>
    <cellStyle name="UNLocked 44 2" xfId="8100"/>
    <cellStyle name="UNLocked 44 2 2" xfId="10824"/>
    <cellStyle name="UNLocked 44 2 2 2" xfId="13769"/>
    <cellStyle name="UNLocked 44 2 2 3" xfId="14360"/>
    <cellStyle name="UNLocked 44 2 2 4" xfId="12730"/>
    <cellStyle name="UNLocked 44 2 3" xfId="10826"/>
    <cellStyle name="UNLocked 44 2 3 2" xfId="13770"/>
    <cellStyle name="UNLocked 44 2 3 3" xfId="14361"/>
    <cellStyle name="UNLocked 44 2 3 4" xfId="12250"/>
    <cellStyle name="UNLocked 44 2 4" xfId="10407"/>
    <cellStyle name="UNLocked 44 2 4 2" xfId="14212"/>
    <cellStyle name="UNLocked 44 2 4 3" xfId="14387"/>
    <cellStyle name="UNLocked 45" xfId="1745"/>
    <cellStyle name="UNLocked 45 2" xfId="8093"/>
    <cellStyle name="UNLocked 45 2 2" xfId="10639"/>
    <cellStyle name="UNLocked 45 2 2 2" xfId="13711"/>
    <cellStyle name="UNLocked 45 2 2 3" xfId="14288"/>
    <cellStyle name="UNLocked 45 2 2 4" xfId="12195"/>
    <cellStyle name="UNLocked 45 2 3" xfId="11759"/>
    <cellStyle name="UNLocked 45 2 3 2" xfId="14174"/>
    <cellStyle name="UNLocked 45 2 3 3" xfId="14406"/>
    <cellStyle name="UNLocked 45 2 3 4" xfId="12612"/>
    <cellStyle name="UNLocked 45 2 4" xfId="10415"/>
    <cellStyle name="UNLocked 45 2 4 2" xfId="14216"/>
    <cellStyle name="UNLocked 45 2 4 3" xfId="14381"/>
    <cellStyle name="UNLocked 46" xfId="2071"/>
    <cellStyle name="UNLocked 46 2" xfId="8114"/>
    <cellStyle name="UNLocked 46 2 2" xfId="10835"/>
    <cellStyle name="UNLocked 46 2 2 2" xfId="13776"/>
    <cellStyle name="UNLocked 46 2 2 3" xfId="14364"/>
    <cellStyle name="UNLocked 46 2 2 4" xfId="12226"/>
    <cellStyle name="UNLocked 46 2 3" xfId="10635"/>
    <cellStyle name="UNLocked 46 2 3 2" xfId="13709"/>
    <cellStyle name="UNLocked 46 2 3 3" xfId="14286"/>
    <cellStyle name="UNLocked 46 2 3 4" xfId="14390"/>
    <cellStyle name="UNLocked 46 2 4" xfId="11750"/>
    <cellStyle name="UNLocked 46 2 4 2" xfId="14401"/>
    <cellStyle name="UNLocked 46 2 4 3" xfId="12124"/>
    <cellStyle name="UNLocked 47" xfId="2057"/>
    <cellStyle name="UNLocked 47 2" xfId="8113"/>
    <cellStyle name="UNLocked 47 2 2" xfId="10837"/>
    <cellStyle name="UNLocked 47 2 2 2" xfId="13777"/>
    <cellStyle name="UNLocked 47 2 2 3" xfId="14365"/>
    <cellStyle name="UNLocked 47 2 2 4" xfId="14182"/>
    <cellStyle name="UNLocked 47 2 3" xfId="10710"/>
    <cellStyle name="UNLocked 47 2 3 2" xfId="13738"/>
    <cellStyle name="UNLocked 47 2 3 3" xfId="14321"/>
    <cellStyle name="UNLocked 47 2 3 4" xfId="14380"/>
    <cellStyle name="UNLocked 47 2 4" xfId="10537"/>
    <cellStyle name="UNLocked 47 2 4 2" xfId="14257"/>
    <cellStyle name="UNLocked 47 2 4 3" xfId="12219"/>
    <cellStyle name="UNLocked 48" xfId="2697"/>
    <cellStyle name="UNLocked 48 2" xfId="8133"/>
    <cellStyle name="UNLocked 48 2 2" xfId="10586"/>
    <cellStyle name="UNLocked 48 2 2 2" xfId="13699"/>
    <cellStyle name="UNLocked 48 2 2 3" xfId="14274"/>
    <cellStyle name="UNLocked 48 2 2 4" xfId="13734"/>
    <cellStyle name="UNLocked 48 2 3" xfId="10805"/>
    <cellStyle name="UNLocked 48 2 3 2" xfId="13764"/>
    <cellStyle name="UNLocked 48 2 3 3" xfId="14353"/>
    <cellStyle name="UNLocked 48 2 3 4" xfId="14395"/>
    <cellStyle name="UNLocked 48 2 4" xfId="10430"/>
    <cellStyle name="UNLocked 48 2 4 2" xfId="14221"/>
    <cellStyle name="UNLocked 48 2 4 3" xfId="12218"/>
    <cellStyle name="UNLocked 49" xfId="3486"/>
    <cellStyle name="UNLocked 49 2" xfId="8161"/>
    <cellStyle name="UNLocked 49 2 2" xfId="10442"/>
    <cellStyle name="UNLocked 49 2 2 2" xfId="13659"/>
    <cellStyle name="UNLocked 49 2 2 3" xfId="14223"/>
    <cellStyle name="UNLocked 49 2 2 4" xfId="13750"/>
    <cellStyle name="UNLocked 49 2 3" xfId="10431"/>
    <cellStyle name="UNLocked 49 2 3 2" xfId="13657"/>
    <cellStyle name="UNLocked 49 2 3 3" xfId="14222"/>
    <cellStyle name="UNLocked 49 2 3 4" xfId="12141"/>
    <cellStyle name="UNLocked 49 2 4" xfId="10357"/>
    <cellStyle name="UNLocked 49 2 4 2" xfId="14204"/>
    <cellStyle name="UNLocked 49 2 4 3" xfId="12244"/>
    <cellStyle name="UNLocked 5" xfId="833"/>
    <cellStyle name="UNLocked 5 2" xfId="8025"/>
    <cellStyle name="UNLocked 5 2 2" xfId="10619"/>
    <cellStyle name="UNLocked 5 2 2 2" xfId="13706"/>
    <cellStyle name="UNLocked 5 2 2 3" xfId="14282"/>
    <cellStyle name="UNLocked 5 2 2 4" xfId="12155"/>
    <cellStyle name="UNLocked 5 2 3" xfId="10334"/>
    <cellStyle name="UNLocked 5 2 3 2" xfId="13644"/>
    <cellStyle name="UNLocked 5 2 3 3" xfId="14200"/>
    <cellStyle name="UNLocked 5 2 3 4" xfId="14175"/>
    <cellStyle name="UNLocked 5 2 4" xfId="11881"/>
    <cellStyle name="UNLocked 5 2 4 2" xfId="14410"/>
    <cellStyle name="UNLocked 5 2 4 3" xfId="14372"/>
    <cellStyle name="UNLocked 50" xfId="3710"/>
    <cellStyle name="UNLocked 50 2" xfId="8171"/>
    <cellStyle name="UNLocked 50 2 2" xfId="10670"/>
    <cellStyle name="UNLocked 50 2 2 2" xfId="13722"/>
    <cellStyle name="UNLocked 50 2 2 3" xfId="14299"/>
    <cellStyle name="UNLocked 50 2 2 4" xfId="12096"/>
    <cellStyle name="UNLocked 50 2 3" xfId="10757"/>
    <cellStyle name="UNLocked 50 2 3 2" xfId="13751"/>
    <cellStyle name="UNLocked 50 2 3 3" xfId="14337"/>
    <cellStyle name="UNLocked 50 2 3 4" xfId="14170"/>
    <cellStyle name="UNLocked 50 2 4" xfId="10157"/>
    <cellStyle name="UNLocked 50 2 4 2" xfId="14178"/>
    <cellStyle name="UNLocked 50 2 4 3" xfId="12090"/>
    <cellStyle name="UNLocked 51" xfId="3524"/>
    <cellStyle name="UNLocked 51 2" xfId="8164"/>
    <cellStyle name="UNLocked 51 2 2" xfId="10548"/>
    <cellStyle name="UNLocked 51 2 2 2" xfId="13689"/>
    <cellStyle name="UNLocked 51 2 2 3" xfId="14261"/>
    <cellStyle name="UNLocked 51 2 2 4" xfId="12137"/>
    <cellStyle name="UNLocked 51 2 3" xfId="10820"/>
    <cellStyle name="UNLocked 51 2 3 2" xfId="13767"/>
    <cellStyle name="UNLocked 51 2 3 3" xfId="14357"/>
    <cellStyle name="UNLocked 51 2 3 4" xfId="12619"/>
    <cellStyle name="UNLocked 51 2 4" xfId="10704"/>
    <cellStyle name="UNLocked 51 2 4 2" xfId="14317"/>
    <cellStyle name="UNLocked 51 2 4 3" xfId="12140"/>
    <cellStyle name="UNLocked 52" xfId="6639"/>
    <cellStyle name="UNLocked 52 2" xfId="8284"/>
    <cellStyle name="UNLocked 52 2 2" xfId="10684"/>
    <cellStyle name="UNLocked 52 2 2 2" xfId="13728"/>
    <cellStyle name="UNLocked 52 2 2 3" xfId="14305"/>
    <cellStyle name="UNLocked 52 2 2 4" xfId="12623"/>
    <cellStyle name="UNLocked 52 2 3" xfId="10839"/>
    <cellStyle name="UNLocked 52 2 3 2" xfId="13778"/>
    <cellStyle name="UNLocked 52 2 3 3" xfId="14366"/>
    <cellStyle name="UNLocked 52 2 3 4" xfId="12221"/>
    <cellStyle name="UNLocked 52 2 4" xfId="10538"/>
    <cellStyle name="UNLocked 52 2 4 2" xfId="14258"/>
    <cellStyle name="UNLocked 52 2 4 3" xfId="12159"/>
    <cellStyle name="UNLocked 53" xfId="6645"/>
    <cellStyle name="UNLocked 53 2" xfId="8285"/>
    <cellStyle name="UNLocked 53 2 2" xfId="10629"/>
    <cellStyle name="UNLocked 53 2 2 2" xfId="13708"/>
    <cellStyle name="UNLocked 53 2 2 3" xfId="14284"/>
    <cellStyle name="UNLocked 53 2 2 4" xfId="14393"/>
    <cellStyle name="UNLocked 53 2 3" xfId="10834"/>
    <cellStyle name="UNLocked 53 2 3 2" xfId="13775"/>
    <cellStyle name="UNLocked 53 2 3 3" xfId="14363"/>
    <cellStyle name="UNLocked 53 2 3 4" xfId="13703"/>
    <cellStyle name="UNLocked 53 2 4" xfId="10484"/>
    <cellStyle name="UNLocked 53 2 4 2" xfId="14232"/>
    <cellStyle name="UNLocked 53 2 4 3" xfId="12178"/>
    <cellStyle name="UNLocked 54" xfId="6650"/>
    <cellStyle name="UNLocked 54 2" xfId="8286"/>
    <cellStyle name="UNLocked 54 2 2" xfId="10573"/>
    <cellStyle name="UNLocked 54 2 2 2" xfId="13695"/>
    <cellStyle name="UNLocked 54 2 2 3" xfId="14270"/>
    <cellStyle name="UNLocked 54 2 2 4" xfId="12232"/>
    <cellStyle name="UNLocked 54 2 3" xfId="10560"/>
    <cellStyle name="UNLocked 54 2 3 2" xfId="13691"/>
    <cellStyle name="UNLocked 54 2 3 3" xfId="14265"/>
    <cellStyle name="UNLocked 54 2 3 4" xfId="12198"/>
    <cellStyle name="UNLocked 54 2 4" xfId="10756"/>
    <cellStyle name="UNLocked 54 2 4 2" xfId="14336"/>
    <cellStyle name="UNLocked 54 2 4 3" xfId="12092"/>
    <cellStyle name="UNLocked 55" xfId="8021"/>
    <cellStyle name="UNLocked 55 2" xfId="10535"/>
    <cellStyle name="UNLocked 55 2 2" xfId="13685"/>
    <cellStyle name="UNLocked 55 2 3" xfId="14255"/>
    <cellStyle name="UNLocked 55 2 4" xfId="12143"/>
    <cellStyle name="UNLocked 55 3" xfId="11758"/>
    <cellStyle name="UNLocked 55 3 2" xfId="14173"/>
    <cellStyle name="UNLocked 55 3 3" xfId="14405"/>
    <cellStyle name="UNLocked 55 3 4" xfId="12246"/>
    <cellStyle name="UNLocked 55 4" xfId="10269"/>
    <cellStyle name="UNLocked 55 4 2" xfId="14189"/>
    <cellStyle name="UNLocked 55 4 3" xfId="12227"/>
    <cellStyle name="UNLocked 6" xfId="1117"/>
    <cellStyle name="UNLocked 6 2" xfId="8033"/>
    <cellStyle name="UNLocked 6 2 2" xfId="10514"/>
    <cellStyle name="UNLocked 6 2 2 2" xfId="13679"/>
    <cellStyle name="UNLocked 6 2 2 3" xfId="14248"/>
    <cellStyle name="UNLocked 6 2 2 4" xfId="12156"/>
    <cellStyle name="UNLocked 6 2 3" xfId="10462"/>
    <cellStyle name="UNLocked 6 2 3 2" xfId="13662"/>
    <cellStyle name="UNLocked 6 2 3 3" xfId="14226"/>
    <cellStyle name="UNLocked 6 2 3 4" xfId="14334"/>
    <cellStyle name="UNLocked 6 2 4" xfId="11871"/>
    <cellStyle name="UNLocked 6 2 4 2" xfId="14407"/>
    <cellStyle name="UNLocked 6 2 4 3" xfId="12229"/>
    <cellStyle name="UNLocked 7" xfId="1358"/>
    <cellStyle name="UNLocked 7 2" xfId="8038"/>
    <cellStyle name="UNLocked 7 2 2" xfId="10729"/>
    <cellStyle name="UNLocked 7 2 2 2" xfId="13745"/>
    <cellStyle name="UNLocked 7 2 2 3" xfId="14330"/>
    <cellStyle name="UNLocked 7 2 2 4" xfId="12194"/>
    <cellStyle name="UNLocked 7 2 3" xfId="10696"/>
    <cellStyle name="UNLocked 7 2 3 2" xfId="13732"/>
    <cellStyle name="UNLocked 7 2 3 3" xfId="14312"/>
    <cellStyle name="UNLocked 7 2 3 4" xfId="12139"/>
    <cellStyle name="UNLocked 7 2 4" xfId="10685"/>
    <cellStyle name="UNLocked 7 2 4 2" xfId="14306"/>
    <cellStyle name="UNLocked 7 2 4 3" xfId="12125"/>
    <cellStyle name="UNLocked 8" xfId="1367"/>
    <cellStyle name="UNLocked 8 2" xfId="8039"/>
    <cellStyle name="UNLocked 8 2 2" xfId="10695"/>
    <cellStyle name="UNLocked 8 2 2 2" xfId="13731"/>
    <cellStyle name="UNLocked 8 2 2 3" xfId="14311"/>
    <cellStyle name="UNLocked 8 2 2 4" xfId="12230"/>
    <cellStyle name="UNLocked 8 2 3" xfId="10417"/>
    <cellStyle name="UNLocked 8 2 3 2" xfId="13653"/>
    <cellStyle name="UNLocked 8 2 3 3" xfId="14217"/>
    <cellStyle name="UNLocked 8 2 3 4" xfId="12148"/>
    <cellStyle name="UNLocked 8 2 4" xfId="10694"/>
    <cellStyle name="UNLocked 8 2 4 2" xfId="14310"/>
    <cellStyle name="UNLocked 8 2 4 3" xfId="12208"/>
    <cellStyle name="UNLocked 9" xfId="1376"/>
    <cellStyle name="UNLocked 9 2" xfId="8040"/>
    <cellStyle name="UNLocked 9 2 2" xfId="10650"/>
    <cellStyle name="UNLocked 9 2 2 2" xfId="13716"/>
    <cellStyle name="UNLocked 9 2 2 3" xfId="14292"/>
    <cellStyle name="UNLocked 9 2 2 4" xfId="12319"/>
    <cellStyle name="UNLocked 9 2 3" xfId="10803"/>
    <cellStyle name="UNLocked 9 2 3 2" xfId="13762"/>
    <cellStyle name="UNLocked 9 2 3 3" xfId="14351"/>
    <cellStyle name="UNLocked 9 2 3 4" xfId="14371"/>
    <cellStyle name="UNLocked 9 2 4" xfId="11872"/>
    <cellStyle name="UNLocked 9 2 4 2" xfId="14408"/>
    <cellStyle name="UNLocked 9 2 4 3" xfId="12185"/>
    <cellStyle name="Unprot" xfId="685"/>
    <cellStyle name="Unprot 2" xfId="14902"/>
    <cellStyle name="Unprot 3" xfId="15368"/>
    <cellStyle name="Unprot$" xfId="686"/>
    <cellStyle name="Unprot$ 2" xfId="687"/>
    <cellStyle name="Unprot$ 3" xfId="688"/>
    <cellStyle name="Unprot$ 4" xfId="15369"/>
    <cellStyle name="Unprot_Book4 (11) (2)" xfId="15370"/>
    <cellStyle name="Unprotect" xfId="689"/>
    <cellStyle name="Valuta (0)_pldt" xfId="41992"/>
    <cellStyle name="Valuta_pldt" xfId="41993"/>
    <cellStyle name="Warning Text 10" xfId="6923"/>
    <cellStyle name="Warning Text 10 2" xfId="41995"/>
    <cellStyle name="Warning Text 10 3" xfId="41994"/>
    <cellStyle name="Warning Text 100" xfId="41996"/>
    <cellStyle name="Warning Text 100 2" xfId="41997"/>
    <cellStyle name="Warning Text 101" xfId="41998"/>
    <cellStyle name="Warning Text 101 2" xfId="41999"/>
    <cellStyle name="Warning Text 102" xfId="42000"/>
    <cellStyle name="Warning Text 102 2" xfId="42001"/>
    <cellStyle name="Warning Text 103" xfId="42002"/>
    <cellStyle name="Warning Text 103 2" xfId="42003"/>
    <cellStyle name="Warning Text 104" xfId="42004"/>
    <cellStyle name="Warning Text 104 2" xfId="42005"/>
    <cellStyle name="Warning Text 105" xfId="42006"/>
    <cellStyle name="Warning Text 105 2" xfId="42007"/>
    <cellStyle name="Warning Text 106" xfId="42008"/>
    <cellStyle name="Warning Text 106 2" xfId="42009"/>
    <cellStyle name="Warning Text 107" xfId="42010"/>
    <cellStyle name="Warning Text 107 2" xfId="42011"/>
    <cellStyle name="Warning Text 108" xfId="42012"/>
    <cellStyle name="Warning Text 108 2" xfId="42013"/>
    <cellStyle name="Warning Text 109" xfId="42014"/>
    <cellStyle name="Warning Text 109 2" xfId="42015"/>
    <cellStyle name="Warning Text 11" xfId="7285"/>
    <cellStyle name="Warning Text 11 2" xfId="42017"/>
    <cellStyle name="Warning Text 11 3" xfId="42016"/>
    <cellStyle name="Warning Text 110" xfId="42018"/>
    <cellStyle name="Warning Text 110 2" xfId="42019"/>
    <cellStyle name="Warning Text 111" xfId="42020"/>
    <cellStyle name="Warning Text 111 2" xfId="42021"/>
    <cellStyle name="Warning Text 112" xfId="42022"/>
    <cellStyle name="Warning Text 112 2" xfId="42023"/>
    <cellStyle name="Warning Text 113" xfId="42024"/>
    <cellStyle name="Warning Text 113 2" xfId="42025"/>
    <cellStyle name="Warning Text 114" xfId="42026"/>
    <cellStyle name="Warning Text 114 2" xfId="42027"/>
    <cellStyle name="Warning Text 115" xfId="42028"/>
    <cellStyle name="Warning Text 115 2" xfId="42029"/>
    <cellStyle name="Warning Text 116" xfId="42030"/>
    <cellStyle name="Warning Text 116 2" xfId="42031"/>
    <cellStyle name="Warning Text 117" xfId="42032"/>
    <cellStyle name="Warning Text 117 2" xfId="42033"/>
    <cellStyle name="Warning Text 118" xfId="42034"/>
    <cellStyle name="Warning Text 118 2" xfId="42035"/>
    <cellStyle name="Warning Text 119" xfId="42036"/>
    <cellStyle name="Warning Text 119 2" xfId="42037"/>
    <cellStyle name="Warning Text 12" xfId="7834"/>
    <cellStyle name="Warning Text 12 2" xfId="42039"/>
    <cellStyle name="Warning Text 12 3" xfId="42038"/>
    <cellStyle name="Warning Text 120" xfId="42040"/>
    <cellStyle name="Warning Text 120 2" xfId="42041"/>
    <cellStyle name="Warning Text 121" xfId="42042"/>
    <cellStyle name="Warning Text 121 2" xfId="42043"/>
    <cellStyle name="Warning Text 122" xfId="42044"/>
    <cellStyle name="Warning Text 122 2" xfId="42045"/>
    <cellStyle name="Warning Text 123" xfId="42046"/>
    <cellStyle name="Warning Text 123 2" xfId="42047"/>
    <cellStyle name="Warning Text 124" xfId="42048"/>
    <cellStyle name="Warning Text 124 2" xfId="42049"/>
    <cellStyle name="Warning Text 125" xfId="42050"/>
    <cellStyle name="Warning Text 125 2" xfId="42051"/>
    <cellStyle name="Warning Text 126" xfId="42052"/>
    <cellStyle name="Warning Text 126 2" xfId="42053"/>
    <cellStyle name="Warning Text 127" xfId="42054"/>
    <cellStyle name="Warning Text 127 2" xfId="42055"/>
    <cellStyle name="Warning Text 128" xfId="42056"/>
    <cellStyle name="Warning Text 128 2" xfId="42057"/>
    <cellStyle name="Warning Text 129" xfId="42058"/>
    <cellStyle name="Warning Text 129 2" xfId="42059"/>
    <cellStyle name="Warning Text 13" xfId="7676"/>
    <cellStyle name="Warning Text 13 2" xfId="42061"/>
    <cellStyle name="Warning Text 13 3" xfId="42060"/>
    <cellStyle name="Warning Text 130" xfId="42062"/>
    <cellStyle name="Warning Text 130 2" xfId="42063"/>
    <cellStyle name="Warning Text 131" xfId="42064"/>
    <cellStyle name="Warning Text 131 2" xfId="42065"/>
    <cellStyle name="Warning Text 132" xfId="42066"/>
    <cellStyle name="Warning Text 132 2" xfId="42067"/>
    <cellStyle name="Warning Text 133" xfId="42068"/>
    <cellStyle name="Warning Text 133 2" xfId="42069"/>
    <cellStyle name="Warning Text 134" xfId="42070"/>
    <cellStyle name="Warning Text 134 2" xfId="42071"/>
    <cellStyle name="Warning Text 135" xfId="42072"/>
    <cellStyle name="Warning Text 135 2" xfId="42073"/>
    <cellStyle name="Warning Text 136" xfId="42074"/>
    <cellStyle name="Warning Text 136 2" xfId="42075"/>
    <cellStyle name="Warning Text 137" xfId="42076"/>
    <cellStyle name="Warning Text 137 2" xfId="42077"/>
    <cellStyle name="Warning Text 138" xfId="42078"/>
    <cellStyle name="Warning Text 138 2" xfId="42079"/>
    <cellStyle name="Warning Text 139" xfId="42080"/>
    <cellStyle name="Warning Text 139 2" xfId="42081"/>
    <cellStyle name="Warning Text 14" xfId="42082"/>
    <cellStyle name="Warning Text 14 2" xfId="42083"/>
    <cellStyle name="Warning Text 140" xfId="42084"/>
    <cellStyle name="Warning Text 140 2" xfId="42085"/>
    <cellStyle name="Warning Text 141" xfId="42086"/>
    <cellStyle name="Warning Text 141 2" xfId="42087"/>
    <cellStyle name="Warning Text 142" xfId="42088"/>
    <cellStyle name="Warning Text 142 2" xfId="42089"/>
    <cellStyle name="Warning Text 143" xfId="42090"/>
    <cellStyle name="Warning Text 143 2" xfId="42091"/>
    <cellStyle name="Warning Text 144" xfId="42092"/>
    <cellStyle name="Warning Text 144 2" xfId="42093"/>
    <cellStyle name="Warning Text 145" xfId="42094"/>
    <cellStyle name="Warning Text 145 2" xfId="42095"/>
    <cellStyle name="Warning Text 146" xfId="42096"/>
    <cellStyle name="Warning Text 146 2" xfId="42097"/>
    <cellStyle name="Warning Text 147" xfId="42098"/>
    <cellStyle name="Warning Text 147 2" xfId="42099"/>
    <cellStyle name="Warning Text 148" xfId="42100"/>
    <cellStyle name="Warning Text 148 2" xfId="42101"/>
    <cellStyle name="Warning Text 149" xfId="42102"/>
    <cellStyle name="Warning Text 149 2" xfId="42103"/>
    <cellStyle name="Warning Text 15" xfId="42104"/>
    <cellStyle name="Warning Text 15 2" xfId="42105"/>
    <cellStyle name="Warning Text 150" xfId="42106"/>
    <cellStyle name="Warning Text 150 2" xfId="42107"/>
    <cellStyle name="Warning Text 151" xfId="42108"/>
    <cellStyle name="Warning Text 151 2" xfId="42109"/>
    <cellStyle name="Warning Text 152" xfId="42110"/>
    <cellStyle name="Warning Text 152 2" xfId="42111"/>
    <cellStyle name="Warning Text 153" xfId="42112"/>
    <cellStyle name="Warning Text 153 2" xfId="42113"/>
    <cellStyle name="Warning Text 154" xfId="42114"/>
    <cellStyle name="Warning Text 154 2" xfId="42115"/>
    <cellStyle name="Warning Text 155" xfId="42116"/>
    <cellStyle name="Warning Text 155 2" xfId="42117"/>
    <cellStyle name="Warning Text 156" xfId="42118"/>
    <cellStyle name="Warning Text 156 2" xfId="42119"/>
    <cellStyle name="Warning Text 157" xfId="42120"/>
    <cellStyle name="Warning Text 157 2" xfId="42121"/>
    <cellStyle name="Warning Text 158" xfId="42122"/>
    <cellStyle name="Warning Text 158 2" xfId="42123"/>
    <cellStyle name="Warning Text 159" xfId="42124"/>
    <cellStyle name="Warning Text 159 2" xfId="42125"/>
    <cellStyle name="Warning Text 16" xfId="42126"/>
    <cellStyle name="Warning Text 16 2" xfId="42127"/>
    <cellStyle name="Warning Text 160" xfId="42128"/>
    <cellStyle name="Warning Text 160 2" xfId="42129"/>
    <cellStyle name="Warning Text 161" xfId="42130"/>
    <cellStyle name="Warning Text 161 2" xfId="42131"/>
    <cellStyle name="Warning Text 162" xfId="42132"/>
    <cellStyle name="Warning Text 162 2" xfId="42133"/>
    <cellStyle name="Warning Text 163" xfId="42134"/>
    <cellStyle name="Warning Text 163 2" xfId="42135"/>
    <cellStyle name="Warning Text 164" xfId="42136"/>
    <cellStyle name="Warning Text 164 2" xfId="42137"/>
    <cellStyle name="Warning Text 165" xfId="42138"/>
    <cellStyle name="Warning Text 165 2" xfId="42139"/>
    <cellStyle name="Warning Text 166" xfId="42140"/>
    <cellStyle name="Warning Text 166 2" xfId="42141"/>
    <cellStyle name="Warning Text 167" xfId="42142"/>
    <cellStyle name="Warning Text 167 2" xfId="42143"/>
    <cellStyle name="Warning Text 168" xfId="42144"/>
    <cellStyle name="Warning Text 168 2" xfId="42145"/>
    <cellStyle name="Warning Text 169" xfId="42146"/>
    <cellStyle name="Warning Text 169 2" xfId="42147"/>
    <cellStyle name="Warning Text 17" xfId="42148"/>
    <cellStyle name="Warning Text 17 2" xfId="42149"/>
    <cellStyle name="Warning Text 170" xfId="42150"/>
    <cellStyle name="Warning Text 170 2" xfId="42151"/>
    <cellStyle name="Warning Text 171" xfId="42152"/>
    <cellStyle name="Warning Text 171 2" xfId="42153"/>
    <cellStyle name="Warning Text 172" xfId="42154"/>
    <cellStyle name="Warning Text 172 2" xfId="42155"/>
    <cellStyle name="Warning Text 173" xfId="42156"/>
    <cellStyle name="Warning Text 173 2" xfId="42157"/>
    <cellStyle name="Warning Text 174" xfId="42158"/>
    <cellStyle name="Warning Text 174 2" xfId="42159"/>
    <cellStyle name="Warning Text 175" xfId="42160"/>
    <cellStyle name="Warning Text 175 2" xfId="42161"/>
    <cellStyle name="Warning Text 176" xfId="42162"/>
    <cellStyle name="Warning Text 176 2" xfId="42163"/>
    <cellStyle name="Warning Text 177" xfId="42164"/>
    <cellStyle name="Warning Text 177 2" xfId="42165"/>
    <cellStyle name="Warning Text 178" xfId="42166"/>
    <cellStyle name="Warning Text 178 2" xfId="42167"/>
    <cellStyle name="Warning Text 179" xfId="42168"/>
    <cellStyle name="Warning Text 179 2" xfId="42169"/>
    <cellStyle name="Warning Text 18" xfId="42170"/>
    <cellStyle name="Warning Text 18 2" xfId="42171"/>
    <cellStyle name="Warning Text 180" xfId="42172"/>
    <cellStyle name="Warning Text 180 2" xfId="42173"/>
    <cellStyle name="Warning Text 181" xfId="42174"/>
    <cellStyle name="Warning Text 181 2" xfId="42175"/>
    <cellStyle name="Warning Text 182" xfId="42176"/>
    <cellStyle name="Warning Text 182 2" xfId="42177"/>
    <cellStyle name="Warning Text 183" xfId="42178"/>
    <cellStyle name="Warning Text 183 2" xfId="42179"/>
    <cellStyle name="Warning Text 184" xfId="42180"/>
    <cellStyle name="Warning Text 184 2" xfId="42181"/>
    <cellStyle name="Warning Text 185" xfId="42182"/>
    <cellStyle name="Warning Text 185 2" xfId="42183"/>
    <cellStyle name="Warning Text 186" xfId="42184"/>
    <cellStyle name="Warning Text 186 2" xfId="42185"/>
    <cellStyle name="Warning Text 187" xfId="42186"/>
    <cellStyle name="Warning Text 187 2" xfId="42187"/>
    <cellStyle name="Warning Text 188" xfId="42188"/>
    <cellStyle name="Warning Text 188 2" xfId="42189"/>
    <cellStyle name="Warning Text 189" xfId="42190"/>
    <cellStyle name="Warning Text 189 2" xfId="42191"/>
    <cellStyle name="Warning Text 19" xfId="42192"/>
    <cellStyle name="Warning Text 19 2" xfId="42193"/>
    <cellStyle name="Warning Text 190" xfId="42194"/>
    <cellStyle name="Warning Text 190 2" xfId="42195"/>
    <cellStyle name="Warning Text 191" xfId="42196"/>
    <cellStyle name="Warning Text 191 2" xfId="42197"/>
    <cellStyle name="Warning Text 192" xfId="42198"/>
    <cellStyle name="Warning Text 192 2" xfId="42199"/>
    <cellStyle name="Warning Text 193" xfId="42200"/>
    <cellStyle name="Warning Text 194" xfId="42201"/>
    <cellStyle name="Warning Text 195" xfId="42202"/>
    <cellStyle name="Warning Text 196" xfId="42203"/>
    <cellStyle name="Warning Text 197" xfId="42204"/>
    <cellStyle name="Warning Text 198" xfId="42205"/>
    <cellStyle name="Warning Text 199" xfId="42206"/>
    <cellStyle name="Warning Text 2" xfId="690"/>
    <cellStyle name="Warning Text 2 10" xfId="7023"/>
    <cellStyle name="Warning Text 2 11" xfId="1319"/>
    <cellStyle name="Warning Text 2 12" xfId="7469"/>
    <cellStyle name="Warning Text 2 13" xfId="9974"/>
    <cellStyle name="Warning Text 2 2" xfId="812"/>
    <cellStyle name="Warning Text 2 2 2" xfId="1136"/>
    <cellStyle name="Warning Text 2 3" xfId="6732"/>
    <cellStyle name="Warning Text 2 4" xfId="6929"/>
    <cellStyle name="Warning Text 2 5" xfId="7105"/>
    <cellStyle name="Warning Text 2 6" xfId="7193"/>
    <cellStyle name="Warning Text 2 7" xfId="7372"/>
    <cellStyle name="Warning Text 2 8" xfId="7175"/>
    <cellStyle name="Warning Text 2 9" xfId="7615"/>
    <cellStyle name="Warning Text 20" xfId="42207"/>
    <cellStyle name="Warning Text 20 2" xfId="42208"/>
    <cellStyle name="Warning Text 200" xfId="42209"/>
    <cellStyle name="Warning Text 201" xfId="42210"/>
    <cellStyle name="Warning Text 202" xfId="42211"/>
    <cellStyle name="Warning Text 203" xfId="42212"/>
    <cellStyle name="Warning Text 204" xfId="42213"/>
    <cellStyle name="Warning Text 205" xfId="42214"/>
    <cellStyle name="Warning Text 206" xfId="42215"/>
    <cellStyle name="Warning Text 207" xfId="42216"/>
    <cellStyle name="Warning Text 208" xfId="42217"/>
    <cellStyle name="Warning Text 209" xfId="42218"/>
    <cellStyle name="Warning Text 21" xfId="42219"/>
    <cellStyle name="Warning Text 21 2" xfId="42220"/>
    <cellStyle name="Warning Text 210" xfId="42221"/>
    <cellStyle name="Warning Text 211" xfId="42222"/>
    <cellStyle name="Warning Text 212" xfId="42223"/>
    <cellStyle name="Warning Text 213" xfId="42224"/>
    <cellStyle name="Warning Text 214" xfId="42225"/>
    <cellStyle name="Warning Text 215" xfId="42226"/>
    <cellStyle name="Warning Text 216" xfId="42227"/>
    <cellStyle name="Warning Text 217" xfId="42228"/>
    <cellStyle name="Warning Text 218" xfId="42229"/>
    <cellStyle name="Warning Text 219" xfId="42230"/>
    <cellStyle name="Warning Text 22" xfId="42231"/>
    <cellStyle name="Warning Text 22 2" xfId="42232"/>
    <cellStyle name="Warning Text 220" xfId="42233"/>
    <cellStyle name="Warning Text 221" xfId="42234"/>
    <cellStyle name="Warning Text 222" xfId="42235"/>
    <cellStyle name="Warning Text 223" xfId="42236"/>
    <cellStyle name="Warning Text 224" xfId="42237"/>
    <cellStyle name="Warning Text 225" xfId="42238"/>
    <cellStyle name="Warning Text 226" xfId="42239"/>
    <cellStyle name="Warning Text 227" xfId="42240"/>
    <cellStyle name="Warning Text 228" xfId="42241"/>
    <cellStyle name="Warning Text 229" xfId="42242"/>
    <cellStyle name="Warning Text 23" xfId="42243"/>
    <cellStyle name="Warning Text 23 2" xfId="42244"/>
    <cellStyle name="Warning Text 230" xfId="42245"/>
    <cellStyle name="Warning Text 231" xfId="42246"/>
    <cellStyle name="Warning Text 232" xfId="42247"/>
    <cellStyle name="Warning Text 233" xfId="42248"/>
    <cellStyle name="Warning Text 234" xfId="42249"/>
    <cellStyle name="Warning Text 235" xfId="42250"/>
    <cellStyle name="Warning Text 236" xfId="42251"/>
    <cellStyle name="Warning Text 237" xfId="42252"/>
    <cellStyle name="Warning Text 238" xfId="42253"/>
    <cellStyle name="Warning Text 239" xfId="42254"/>
    <cellStyle name="Warning Text 24" xfId="42255"/>
    <cellStyle name="Warning Text 24 2" xfId="42256"/>
    <cellStyle name="Warning Text 240" xfId="42257"/>
    <cellStyle name="Warning Text 241" xfId="42258"/>
    <cellStyle name="Warning Text 242" xfId="42259"/>
    <cellStyle name="Warning Text 243" xfId="42260"/>
    <cellStyle name="Warning Text 244" xfId="42261"/>
    <cellStyle name="Warning Text 245" xfId="42262"/>
    <cellStyle name="Warning Text 246" xfId="42263"/>
    <cellStyle name="Warning Text 247" xfId="42264"/>
    <cellStyle name="Warning Text 248" xfId="42265"/>
    <cellStyle name="Warning Text 249" xfId="42266"/>
    <cellStyle name="Warning Text 25" xfId="42267"/>
    <cellStyle name="Warning Text 25 2" xfId="42268"/>
    <cellStyle name="Warning Text 250" xfId="42269"/>
    <cellStyle name="Warning Text 251" xfId="42270"/>
    <cellStyle name="Warning Text 252" xfId="42271"/>
    <cellStyle name="Warning Text 253" xfId="42272"/>
    <cellStyle name="Warning Text 254" xfId="42273"/>
    <cellStyle name="Warning Text 255" xfId="42274"/>
    <cellStyle name="Warning Text 256" xfId="42275"/>
    <cellStyle name="Warning Text 257" xfId="42276"/>
    <cellStyle name="Warning Text 26" xfId="42277"/>
    <cellStyle name="Warning Text 26 2" xfId="42278"/>
    <cellStyle name="Warning Text 27" xfId="42279"/>
    <cellStyle name="Warning Text 27 2" xfId="42280"/>
    <cellStyle name="Warning Text 28" xfId="42281"/>
    <cellStyle name="Warning Text 28 2" xfId="42282"/>
    <cellStyle name="Warning Text 29" xfId="42283"/>
    <cellStyle name="Warning Text 29 2" xfId="42284"/>
    <cellStyle name="Warning Text 3" xfId="813"/>
    <cellStyle name="Warning Text 3 2" xfId="821"/>
    <cellStyle name="Warning Text 3 3" xfId="15371"/>
    <cellStyle name="Warning Text 30" xfId="42285"/>
    <cellStyle name="Warning Text 30 2" xfId="42286"/>
    <cellStyle name="Warning Text 31" xfId="42287"/>
    <cellStyle name="Warning Text 31 2" xfId="42288"/>
    <cellStyle name="Warning Text 32" xfId="42289"/>
    <cellStyle name="Warning Text 32 2" xfId="42290"/>
    <cellStyle name="Warning Text 33" xfId="42291"/>
    <cellStyle name="Warning Text 33 2" xfId="42292"/>
    <cellStyle name="Warning Text 34" xfId="42293"/>
    <cellStyle name="Warning Text 34 2" xfId="42294"/>
    <cellStyle name="Warning Text 35" xfId="42295"/>
    <cellStyle name="Warning Text 35 2" xfId="42296"/>
    <cellStyle name="Warning Text 36" xfId="42297"/>
    <cellStyle name="Warning Text 36 2" xfId="42298"/>
    <cellStyle name="Warning Text 37" xfId="42299"/>
    <cellStyle name="Warning Text 37 2" xfId="42300"/>
    <cellStyle name="Warning Text 38" xfId="42301"/>
    <cellStyle name="Warning Text 38 2" xfId="42302"/>
    <cellStyle name="Warning Text 39" xfId="42303"/>
    <cellStyle name="Warning Text 39 2" xfId="42304"/>
    <cellStyle name="Warning Text 4" xfId="693"/>
    <cellStyle name="Warning Text 4 2" xfId="6731"/>
    <cellStyle name="Warning Text 4 2 2" xfId="42305"/>
    <cellStyle name="Warning Text 4 3" xfId="11784"/>
    <cellStyle name="Warning Text 40" xfId="42306"/>
    <cellStyle name="Warning Text 40 2" xfId="42307"/>
    <cellStyle name="Warning Text 41" xfId="42308"/>
    <cellStyle name="Warning Text 41 2" xfId="42309"/>
    <cellStyle name="Warning Text 42" xfId="42310"/>
    <cellStyle name="Warning Text 42 2" xfId="42311"/>
    <cellStyle name="Warning Text 43" xfId="42312"/>
    <cellStyle name="Warning Text 43 2" xfId="42313"/>
    <cellStyle name="Warning Text 44" xfId="42314"/>
    <cellStyle name="Warning Text 44 2" xfId="42315"/>
    <cellStyle name="Warning Text 45" xfId="42316"/>
    <cellStyle name="Warning Text 45 2" xfId="42317"/>
    <cellStyle name="Warning Text 46" xfId="42318"/>
    <cellStyle name="Warning Text 46 2" xfId="42319"/>
    <cellStyle name="Warning Text 47" xfId="42320"/>
    <cellStyle name="Warning Text 47 2" xfId="42321"/>
    <cellStyle name="Warning Text 48" xfId="42322"/>
    <cellStyle name="Warning Text 48 2" xfId="42323"/>
    <cellStyle name="Warning Text 49" xfId="42324"/>
    <cellStyle name="Warning Text 49 2" xfId="42325"/>
    <cellStyle name="Warning Text 5" xfId="7051"/>
    <cellStyle name="Warning Text 5 2" xfId="42327"/>
    <cellStyle name="Warning Text 5 3" xfId="42326"/>
    <cellStyle name="Warning Text 50" xfId="42328"/>
    <cellStyle name="Warning Text 50 2" xfId="42329"/>
    <cellStyle name="Warning Text 51" xfId="42330"/>
    <cellStyle name="Warning Text 51 2" xfId="42331"/>
    <cellStyle name="Warning Text 52" xfId="42332"/>
    <cellStyle name="Warning Text 52 2" xfId="42333"/>
    <cellStyle name="Warning Text 53" xfId="42334"/>
    <cellStyle name="Warning Text 53 2" xfId="42335"/>
    <cellStyle name="Warning Text 54" xfId="42336"/>
    <cellStyle name="Warning Text 54 2" xfId="42337"/>
    <cellStyle name="Warning Text 55" xfId="42338"/>
    <cellStyle name="Warning Text 55 2" xfId="42339"/>
    <cellStyle name="Warning Text 56" xfId="42340"/>
    <cellStyle name="Warning Text 56 2" xfId="42341"/>
    <cellStyle name="Warning Text 57" xfId="42342"/>
    <cellStyle name="Warning Text 57 2" xfId="42343"/>
    <cellStyle name="Warning Text 58" xfId="42344"/>
    <cellStyle name="Warning Text 58 2" xfId="42345"/>
    <cellStyle name="Warning Text 59" xfId="42346"/>
    <cellStyle name="Warning Text 59 2" xfId="42347"/>
    <cellStyle name="Warning Text 6" xfId="6813"/>
    <cellStyle name="Warning Text 6 2" xfId="42349"/>
    <cellStyle name="Warning Text 6 3" xfId="42348"/>
    <cellStyle name="Warning Text 60" xfId="42350"/>
    <cellStyle name="Warning Text 60 2" xfId="42351"/>
    <cellStyle name="Warning Text 61" xfId="42352"/>
    <cellStyle name="Warning Text 61 2" xfId="42353"/>
    <cellStyle name="Warning Text 62" xfId="42354"/>
    <cellStyle name="Warning Text 62 2" xfId="42355"/>
    <cellStyle name="Warning Text 63" xfId="42356"/>
    <cellStyle name="Warning Text 63 2" xfId="42357"/>
    <cellStyle name="Warning Text 64" xfId="42358"/>
    <cellStyle name="Warning Text 64 2" xfId="42359"/>
    <cellStyle name="Warning Text 65" xfId="42360"/>
    <cellStyle name="Warning Text 65 2" xfId="42361"/>
    <cellStyle name="Warning Text 66" xfId="42362"/>
    <cellStyle name="Warning Text 66 2" xfId="42363"/>
    <cellStyle name="Warning Text 67" xfId="42364"/>
    <cellStyle name="Warning Text 67 2" xfId="42365"/>
    <cellStyle name="Warning Text 68" xfId="42366"/>
    <cellStyle name="Warning Text 68 2" xfId="42367"/>
    <cellStyle name="Warning Text 69" xfId="42368"/>
    <cellStyle name="Warning Text 69 2" xfId="42369"/>
    <cellStyle name="Warning Text 7" xfId="7595"/>
    <cellStyle name="Warning Text 7 2" xfId="42371"/>
    <cellStyle name="Warning Text 7 3" xfId="42370"/>
    <cellStyle name="Warning Text 70" xfId="42372"/>
    <cellStyle name="Warning Text 70 2" xfId="42373"/>
    <cellStyle name="Warning Text 71" xfId="42374"/>
    <cellStyle name="Warning Text 71 2" xfId="42375"/>
    <cellStyle name="Warning Text 72" xfId="42376"/>
    <cellStyle name="Warning Text 72 2" xfId="42377"/>
    <cellStyle name="Warning Text 73" xfId="42378"/>
    <cellStyle name="Warning Text 73 2" xfId="42379"/>
    <cellStyle name="Warning Text 74" xfId="42380"/>
    <cellStyle name="Warning Text 74 2" xfId="42381"/>
    <cellStyle name="Warning Text 75" xfId="42382"/>
    <cellStyle name="Warning Text 75 2" xfId="42383"/>
    <cellStyle name="Warning Text 76" xfId="42384"/>
    <cellStyle name="Warning Text 76 2" xfId="42385"/>
    <cellStyle name="Warning Text 77" xfId="42386"/>
    <cellStyle name="Warning Text 77 2" xfId="42387"/>
    <cellStyle name="Warning Text 78" xfId="42388"/>
    <cellStyle name="Warning Text 78 2" xfId="42389"/>
    <cellStyle name="Warning Text 79" xfId="42390"/>
    <cellStyle name="Warning Text 79 2" xfId="42391"/>
    <cellStyle name="Warning Text 8" xfId="7710"/>
    <cellStyle name="Warning Text 8 2" xfId="42393"/>
    <cellStyle name="Warning Text 8 3" xfId="42392"/>
    <cellStyle name="Warning Text 80" xfId="42394"/>
    <cellStyle name="Warning Text 80 2" xfId="42395"/>
    <cellStyle name="Warning Text 81" xfId="42396"/>
    <cellStyle name="Warning Text 81 2" xfId="42397"/>
    <cellStyle name="Warning Text 82" xfId="42398"/>
    <cellStyle name="Warning Text 82 2" xfId="42399"/>
    <cellStyle name="Warning Text 83" xfId="42400"/>
    <cellStyle name="Warning Text 83 2" xfId="42401"/>
    <cellStyle name="Warning Text 84" xfId="42402"/>
    <cellStyle name="Warning Text 84 2" xfId="42403"/>
    <cellStyle name="Warning Text 85" xfId="42404"/>
    <cellStyle name="Warning Text 85 2" xfId="42405"/>
    <cellStyle name="Warning Text 86" xfId="42406"/>
    <cellStyle name="Warning Text 86 2" xfId="42407"/>
    <cellStyle name="Warning Text 87" xfId="42408"/>
    <cellStyle name="Warning Text 87 2" xfId="42409"/>
    <cellStyle name="Warning Text 88" xfId="42410"/>
    <cellStyle name="Warning Text 88 2" xfId="42411"/>
    <cellStyle name="Warning Text 89" xfId="42412"/>
    <cellStyle name="Warning Text 89 2" xfId="42413"/>
    <cellStyle name="Warning Text 9" xfId="6944"/>
    <cellStyle name="Warning Text 9 2" xfId="42415"/>
    <cellStyle name="Warning Text 9 3" xfId="42414"/>
    <cellStyle name="Warning Text 90" xfId="42416"/>
    <cellStyle name="Warning Text 90 2" xfId="42417"/>
    <cellStyle name="Warning Text 91" xfId="42418"/>
    <cellStyle name="Warning Text 91 2" xfId="42419"/>
    <cellStyle name="Warning Text 92" xfId="42420"/>
    <cellStyle name="Warning Text 92 2" xfId="42421"/>
    <cellStyle name="Warning Text 93" xfId="42422"/>
    <cellStyle name="Warning Text 93 2" xfId="42423"/>
    <cellStyle name="Warning Text 94" xfId="42424"/>
    <cellStyle name="Warning Text 94 2" xfId="42425"/>
    <cellStyle name="Warning Text 95" xfId="42426"/>
    <cellStyle name="Warning Text 95 2" xfId="42427"/>
    <cellStyle name="Warning Text 96" xfId="42428"/>
    <cellStyle name="Warning Text 96 2" xfId="42429"/>
    <cellStyle name="Warning Text 97" xfId="42430"/>
    <cellStyle name="Warning Text 97 2" xfId="42431"/>
    <cellStyle name="Warning Text 98" xfId="42432"/>
    <cellStyle name="Warning Text 98 2" xfId="42433"/>
    <cellStyle name="Warning Text 99" xfId="42434"/>
    <cellStyle name="Warning Text 99 2" xfId="42435"/>
    <cellStyle name="WhitePattern" xfId="15590"/>
    <cellStyle name="WhitePattern1" xfId="15591"/>
    <cellStyle name="WhiteText" xfId="15592"/>
    <cellStyle name="Year" xfId="15593"/>
  </cellStyles>
  <dxfs count="46">
    <dxf>
      <fill>
        <patternFill>
          <bgColor rgb="FFFF0000"/>
        </patternFill>
      </fill>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
      <font>
        <b/>
        <i val="0"/>
      </font>
    </dxf>
  </dxfs>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 Id="rId30" Type="http://schemas.openxmlformats.org/officeDocument/2006/relationships/customXml" Target="../customXml/item3.xml"/></Relationships>
</file>

<file path=xl/theme/theme1.xml><?xml version="1.0" encoding="utf-8"?>
<a:theme xmlns:a="http://schemas.openxmlformats.org/drawingml/2006/main" name="Office Theme">
  <a:themeElements>
    <a:clrScheme name="Paper">
      <a:dk1>
        <a:sysClr val="windowText" lastClr="000000"/>
      </a:dk1>
      <a:lt1>
        <a:sysClr val="window" lastClr="FFFFFF"/>
      </a:lt1>
      <a:dk2>
        <a:srgbClr val="444D26"/>
      </a:dk2>
      <a:lt2>
        <a:srgbClr val="FEFAC9"/>
      </a:lt2>
      <a:accent1>
        <a:srgbClr val="A5B592"/>
      </a:accent1>
      <a:accent2>
        <a:srgbClr val="F3A447"/>
      </a:accent2>
      <a:accent3>
        <a:srgbClr val="E7BC29"/>
      </a:accent3>
      <a:accent4>
        <a:srgbClr val="D092A7"/>
      </a:accent4>
      <a:accent5>
        <a:srgbClr val="9C85C0"/>
      </a:accent5>
      <a:accent6>
        <a:srgbClr val="809EC2"/>
      </a:accent6>
      <a:hlink>
        <a:srgbClr val="8E58B6"/>
      </a:hlink>
      <a:folHlink>
        <a:srgbClr val="7F6F6F"/>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1:R82"/>
  <sheetViews>
    <sheetView zoomScaleNormal="100" workbookViewId="0">
      <selection activeCell="A4" sqref="A1:L4"/>
    </sheetView>
  </sheetViews>
  <sheetFormatPr defaultColWidth="9.140625" defaultRowHeight="12.75"/>
  <cols>
    <col min="1" max="1" width="2.85546875" style="2" customWidth="1"/>
    <col min="2" max="2" width="27.85546875" style="2" bestFit="1" customWidth="1"/>
    <col min="3" max="3" width="15.42578125" style="2" customWidth="1"/>
    <col min="4" max="4" width="2.5703125" style="4" customWidth="1"/>
    <col min="5" max="5" width="16.140625" style="2" customWidth="1"/>
    <col min="6" max="6" width="15.5703125" style="2" customWidth="1"/>
    <col min="7" max="7" width="14.140625" style="2" customWidth="1"/>
    <col min="8" max="8" width="15" style="2" customWidth="1"/>
    <col min="9" max="9" width="2.5703125" style="4" customWidth="1"/>
    <col min="10" max="10" width="12.7109375" style="2" customWidth="1"/>
    <col min="11" max="11" width="2.5703125" style="4" customWidth="1"/>
    <col min="12" max="12" width="16.140625" style="2" customWidth="1"/>
    <col min="13" max="13" width="12.85546875" style="2" customWidth="1"/>
    <col min="14" max="17" width="6.7109375" style="2" hidden="1" customWidth="1"/>
    <col min="18" max="18" width="14" style="2" customWidth="1"/>
    <col min="19" max="19" width="13.85546875" style="2" bestFit="1" customWidth="1"/>
    <col min="20" max="20" width="14.140625" style="2" customWidth="1"/>
    <col min="21" max="21" width="11.28515625" style="2" customWidth="1"/>
    <col min="22" max="23" width="13.140625" style="2" customWidth="1"/>
    <col min="24" max="24" width="14.42578125" style="2" customWidth="1"/>
    <col min="25" max="25" width="16" style="2" customWidth="1"/>
    <col min="26" max="26" width="12.85546875" style="2" customWidth="1"/>
    <col min="27" max="27" width="11.7109375" style="2" customWidth="1"/>
    <col min="28" max="28" width="11.85546875" style="2" customWidth="1"/>
    <col min="29" max="29" width="15.5703125" style="2" bestFit="1" customWidth="1"/>
    <col min="30" max="30" width="15.42578125" style="2" customWidth="1"/>
    <col min="31" max="31" width="15.140625" style="2" customWidth="1"/>
    <col min="32" max="32" width="17.140625" style="2" customWidth="1"/>
    <col min="33" max="33" width="20.7109375" style="2" customWidth="1"/>
    <col min="34" max="34" width="21.140625" style="2" customWidth="1"/>
    <col min="35" max="35" width="16.42578125" style="2" customWidth="1"/>
    <col min="36" max="36" width="15.5703125" style="2" customWidth="1"/>
    <col min="37" max="37" width="15.28515625" style="2" customWidth="1"/>
    <col min="38" max="38" width="10.7109375" style="2" customWidth="1"/>
    <col min="39" max="39" width="19.42578125" style="2" customWidth="1"/>
    <col min="40" max="40" width="17.85546875" style="2" customWidth="1"/>
    <col min="41" max="42" width="13.42578125" style="2" customWidth="1"/>
    <col min="43" max="44" width="12.140625" style="2" customWidth="1"/>
    <col min="45" max="45" width="12.140625" style="2" bestFit="1" customWidth="1"/>
    <col min="46" max="46" width="14.42578125" style="2" customWidth="1"/>
    <col min="47" max="47" width="13.42578125" style="2" bestFit="1" customWidth="1"/>
    <col min="48" max="16384" width="9.140625" style="2"/>
  </cols>
  <sheetData>
    <row r="1" spans="1:18">
      <c r="A1" s="507" t="s">
        <v>471</v>
      </c>
      <c r="B1" s="507"/>
      <c r="C1" s="507"/>
      <c r="D1" s="507"/>
      <c r="E1" s="507"/>
      <c r="F1" s="507"/>
      <c r="G1" s="507"/>
      <c r="H1" s="507"/>
      <c r="I1" s="507"/>
      <c r="J1" s="507"/>
      <c r="K1" s="507"/>
      <c r="L1" s="507"/>
    </row>
    <row r="2" spans="1:18">
      <c r="A2" s="507" t="s">
        <v>486</v>
      </c>
      <c r="B2" s="507"/>
      <c r="C2" s="507"/>
      <c r="D2" s="507"/>
      <c r="E2" s="507"/>
      <c r="F2" s="507"/>
      <c r="G2" s="507"/>
      <c r="H2" s="507"/>
      <c r="I2" s="507"/>
      <c r="J2" s="507"/>
      <c r="K2" s="507"/>
      <c r="L2" s="507"/>
    </row>
    <row r="3" spans="1:18">
      <c r="A3" s="507" t="s">
        <v>365</v>
      </c>
      <c r="B3" s="507"/>
      <c r="C3" s="507"/>
      <c r="D3" s="507"/>
      <c r="E3" s="507"/>
      <c r="F3" s="507"/>
      <c r="G3" s="507"/>
      <c r="H3" s="507"/>
      <c r="I3" s="507"/>
      <c r="J3" s="507"/>
      <c r="K3" s="507"/>
      <c r="L3" s="507"/>
    </row>
    <row r="4" spans="1:18">
      <c r="A4" s="507" t="s">
        <v>487</v>
      </c>
      <c r="B4" s="507"/>
      <c r="C4" s="507"/>
      <c r="D4" s="507"/>
      <c r="E4" s="507"/>
      <c r="F4" s="507"/>
      <c r="G4" s="507"/>
      <c r="H4" s="507"/>
      <c r="I4" s="507"/>
      <c r="J4" s="507"/>
      <c r="K4" s="507"/>
      <c r="L4" s="507"/>
    </row>
    <row r="5" spans="1:18" ht="5.45" customHeight="1">
      <c r="A5" s="363"/>
      <c r="B5" s="363"/>
      <c r="C5" s="363"/>
      <c r="D5" s="344"/>
      <c r="E5" s="363"/>
      <c r="F5" s="363"/>
      <c r="G5" s="363"/>
      <c r="H5" s="363"/>
      <c r="I5" s="344"/>
      <c r="J5" s="363"/>
      <c r="K5" s="344"/>
      <c r="L5" s="363"/>
    </row>
    <row r="6" spans="1:18">
      <c r="C6" s="16" t="s">
        <v>291</v>
      </c>
      <c r="D6" s="345"/>
      <c r="E6" s="16" t="s">
        <v>292</v>
      </c>
      <c r="F6" s="16" t="s">
        <v>293</v>
      </c>
      <c r="G6" s="16" t="s">
        <v>294</v>
      </c>
      <c r="H6" s="16" t="s">
        <v>295</v>
      </c>
      <c r="I6" s="345"/>
      <c r="J6" s="16" t="s">
        <v>296</v>
      </c>
      <c r="K6" s="345"/>
      <c r="L6" s="16" t="s">
        <v>297</v>
      </c>
    </row>
    <row r="7" spans="1:18">
      <c r="B7" s="6"/>
      <c r="C7" s="508" t="s">
        <v>311</v>
      </c>
      <c r="D7" s="346"/>
      <c r="E7" s="508" t="s">
        <v>312</v>
      </c>
      <c r="F7" s="508" t="s">
        <v>313</v>
      </c>
      <c r="G7" s="508" t="s">
        <v>314</v>
      </c>
      <c r="H7" s="508" t="s">
        <v>315</v>
      </c>
      <c r="I7" s="346"/>
      <c r="J7" s="508" t="s">
        <v>6</v>
      </c>
      <c r="K7" s="346"/>
      <c r="L7" s="508" t="s">
        <v>316</v>
      </c>
    </row>
    <row r="8" spans="1:18">
      <c r="B8" s="17"/>
      <c r="C8" s="508"/>
      <c r="D8" s="346"/>
      <c r="E8" s="508"/>
      <c r="F8" s="508"/>
      <c r="G8" s="508"/>
      <c r="H8" s="508"/>
      <c r="I8" s="346"/>
      <c r="J8" s="508"/>
      <c r="K8" s="346"/>
      <c r="L8" s="508"/>
    </row>
    <row r="9" spans="1:18">
      <c r="B9" s="17" t="s">
        <v>9</v>
      </c>
      <c r="C9" s="6"/>
      <c r="D9" s="18"/>
      <c r="E9" s="6"/>
      <c r="F9" s="6"/>
      <c r="G9" s="6"/>
      <c r="H9" s="364"/>
      <c r="I9" s="18"/>
      <c r="J9" s="230">
        <f ca="1">J10/C10</f>
        <v>-1.5928652190554584E-2</v>
      </c>
      <c r="K9" s="18"/>
      <c r="L9" s="6"/>
    </row>
    <row r="10" spans="1:18">
      <c r="A10" s="2">
        <v>1</v>
      </c>
      <c r="B10" s="231" t="s">
        <v>10</v>
      </c>
      <c r="C10" s="222">
        <v>336867108.14000005</v>
      </c>
      <c r="D10" s="121"/>
      <c r="E10" s="223">
        <f>'Adjustments - restating'!C7</f>
        <v>-139051635.61050266</v>
      </c>
      <c r="F10" s="183">
        <f>+C10+E10</f>
        <v>197815472.52949739</v>
      </c>
      <c r="G10" s="212">
        <f>'Adjustments - Pro Forma'!C7</f>
        <v>8112496.4755207999</v>
      </c>
      <c r="H10" s="184">
        <f>+F10+G10</f>
        <v>205927969.00501817</v>
      </c>
      <c r="I10" s="121"/>
      <c r="J10" s="213">
        <f ca="1">+RevReqCalc!F19</f>
        <v>-5365839</v>
      </c>
      <c r="K10" s="121"/>
      <c r="L10" s="200">
        <f ca="1">+J10+H10</f>
        <v>200562130.00501817</v>
      </c>
      <c r="M10" s="87"/>
      <c r="R10" s="359"/>
    </row>
    <row r="11" spans="1:18">
      <c r="A11" s="2">
        <v>2</v>
      </c>
      <c r="B11" s="205" t="s">
        <v>11</v>
      </c>
      <c r="C11" s="201">
        <v>0</v>
      </c>
      <c r="D11" s="121"/>
      <c r="E11" s="186">
        <f>'Adjustments - restating'!C8</f>
        <v>0</v>
      </c>
      <c r="F11" s="121">
        <f>+C11+E11</f>
        <v>0</v>
      </c>
      <c r="G11" s="5">
        <f>'Adjustments - Pro Forma'!C8</f>
        <v>0</v>
      </c>
      <c r="H11" s="185">
        <f>+F11+G11</f>
        <v>0</v>
      </c>
      <c r="I11" s="121"/>
      <c r="J11" s="202"/>
      <c r="K11" s="121"/>
      <c r="L11" s="201">
        <f>+J11+H11</f>
        <v>0</v>
      </c>
      <c r="R11" s="388"/>
    </row>
    <row r="12" spans="1:18">
      <c r="A12" s="2">
        <v>3</v>
      </c>
      <c r="B12" s="205" t="s">
        <v>12</v>
      </c>
      <c r="C12" s="201">
        <v>13422783.349006347</v>
      </c>
      <c r="D12" s="121"/>
      <c r="E12" s="186">
        <f>'Adjustments - restating'!C9</f>
        <v>-13422783.349006301</v>
      </c>
      <c r="F12" s="121">
        <f>+C12+E12</f>
        <v>4.6566128730773926E-8</v>
      </c>
      <c r="G12" s="5">
        <f>'Adjustments - Pro Forma'!C9</f>
        <v>0</v>
      </c>
      <c r="H12" s="185">
        <f>+F12+G12</f>
        <v>4.6566128730773926E-8</v>
      </c>
      <c r="I12" s="121"/>
      <c r="J12" s="202"/>
      <c r="K12" s="121"/>
      <c r="L12" s="201">
        <f>+J12+H12</f>
        <v>4.6566128730773926E-8</v>
      </c>
    </row>
    <row r="13" spans="1:18">
      <c r="A13" s="2">
        <v>4</v>
      </c>
      <c r="B13" s="205" t="s">
        <v>13</v>
      </c>
      <c r="C13" s="201">
        <v>9740154.9270746019</v>
      </c>
      <c r="D13" s="121"/>
      <c r="E13" s="186">
        <f>'Adjustments - restating'!C10</f>
        <v>-419728.77869743871</v>
      </c>
      <c r="F13" s="121">
        <f>+C13+E13</f>
        <v>9320426.1483771633</v>
      </c>
      <c r="G13" s="5">
        <f>'Adjustments - Pro Forma'!C10</f>
        <v>0</v>
      </c>
      <c r="H13" s="185">
        <f>+F13+G13</f>
        <v>9320426.1483771633</v>
      </c>
      <c r="I13" s="121"/>
      <c r="J13" s="202"/>
      <c r="K13" s="121"/>
      <c r="L13" s="201">
        <f>+J13+H13</f>
        <v>9320426.1483771633</v>
      </c>
    </row>
    <row r="14" spans="1:18">
      <c r="A14" s="2">
        <v>5</v>
      </c>
      <c r="B14" s="232" t="s">
        <v>14</v>
      </c>
      <c r="C14" s="217">
        <f>SUM(C10:C13)</f>
        <v>360030046.41608101</v>
      </c>
      <c r="D14" s="5"/>
      <c r="E14" s="194">
        <f>SUM(E10:E13)</f>
        <v>-152894147.73820639</v>
      </c>
      <c r="F14" s="215">
        <f>SUM(F10:F13)</f>
        <v>207135898.67787459</v>
      </c>
      <c r="G14" s="173">
        <f>SUM(G10:G13)</f>
        <v>8112496.4755207999</v>
      </c>
      <c r="H14" s="216">
        <f>SUM(H10:H13)</f>
        <v>215248395.15339538</v>
      </c>
      <c r="I14" s="5"/>
      <c r="J14" s="217">
        <f ca="1">SUM(J10:J13)</f>
        <v>-5365839</v>
      </c>
      <c r="K14" s="5"/>
      <c r="L14" s="217">
        <f ca="1">SUM(L10:L13)</f>
        <v>209882556.15339538</v>
      </c>
      <c r="M14" s="388"/>
    </row>
    <row r="15" spans="1:18">
      <c r="A15" s="2">
        <v>6</v>
      </c>
      <c r="B15" s="205"/>
      <c r="C15" s="202"/>
      <c r="D15" s="5"/>
      <c r="E15" s="186"/>
      <c r="F15" s="5"/>
      <c r="G15" s="5"/>
      <c r="H15" s="187"/>
      <c r="I15" s="5"/>
      <c r="J15" s="202"/>
      <c r="K15" s="5"/>
      <c r="L15" s="202"/>
    </row>
    <row r="16" spans="1:18">
      <c r="A16" s="2">
        <v>7</v>
      </c>
      <c r="B16" s="233" t="s">
        <v>15</v>
      </c>
      <c r="C16" s="202"/>
      <c r="D16" s="5"/>
      <c r="E16" s="186"/>
      <c r="F16" s="5"/>
      <c r="G16" s="5"/>
      <c r="H16" s="187"/>
      <c r="I16" s="5"/>
      <c r="J16" s="202"/>
      <c r="K16" s="5"/>
      <c r="L16" s="202"/>
    </row>
    <row r="17" spans="1:12">
      <c r="A17" s="2">
        <v>8</v>
      </c>
      <c r="B17" s="205" t="s">
        <v>16</v>
      </c>
      <c r="C17" s="201">
        <v>67493069.625004739</v>
      </c>
      <c r="D17" s="121"/>
      <c r="E17" s="186">
        <f>'Adjustments - restating'!C14</f>
        <v>-53445159.902089849</v>
      </c>
      <c r="F17" s="121">
        <f t="shared" ref="F17:F26" si="0">+C17+E17</f>
        <v>14047909.722914889</v>
      </c>
      <c r="G17" s="5">
        <f>'Adjustments - Pro Forma'!C14</f>
        <v>0</v>
      </c>
      <c r="H17" s="185">
        <f t="shared" ref="H17:H26" si="1">+F17+G17</f>
        <v>14047909.722914889</v>
      </c>
      <c r="I17" s="121"/>
      <c r="J17" s="202"/>
      <c r="K17" s="121"/>
      <c r="L17" s="201">
        <f t="shared" ref="L17:L26" si="2">+J17+H17</f>
        <v>14047909.722914889</v>
      </c>
    </row>
    <row r="18" spans="1:12">
      <c r="A18" s="2">
        <v>9</v>
      </c>
      <c r="B18" s="205" t="s">
        <v>17</v>
      </c>
      <c r="C18" s="201">
        <v>0</v>
      </c>
      <c r="D18" s="121"/>
      <c r="E18" s="186">
        <f>'Adjustments - restating'!C15</f>
        <v>0</v>
      </c>
      <c r="F18" s="121">
        <f t="shared" si="0"/>
        <v>0</v>
      </c>
      <c r="G18" s="5">
        <f>'Adjustments - Pro Forma'!C15</f>
        <v>0</v>
      </c>
      <c r="H18" s="185">
        <f t="shared" si="1"/>
        <v>0</v>
      </c>
      <c r="I18" s="121"/>
      <c r="J18" s="202"/>
      <c r="K18" s="121"/>
      <c r="L18" s="201">
        <f t="shared" si="2"/>
        <v>0</v>
      </c>
    </row>
    <row r="19" spans="1:12">
      <c r="A19" s="2">
        <v>10</v>
      </c>
      <c r="B19" s="205" t="s">
        <v>18</v>
      </c>
      <c r="C19" s="201">
        <v>6641501.9046256552</v>
      </c>
      <c r="D19" s="121"/>
      <c r="E19" s="186">
        <f>'Adjustments - restating'!C16</f>
        <v>7809.4010538482426</v>
      </c>
      <c r="F19" s="121">
        <f t="shared" si="0"/>
        <v>6649311.3056795038</v>
      </c>
      <c r="G19" s="5">
        <f>'Adjustments - Pro Forma'!C16</f>
        <v>0</v>
      </c>
      <c r="H19" s="185">
        <f t="shared" si="1"/>
        <v>6649311.3056795038</v>
      </c>
      <c r="I19" s="121"/>
      <c r="J19" s="202"/>
      <c r="K19" s="121"/>
      <c r="L19" s="201">
        <f t="shared" si="2"/>
        <v>6649311.3056795038</v>
      </c>
    </row>
    <row r="20" spans="1:12">
      <c r="A20" s="2">
        <v>11</v>
      </c>
      <c r="B20" s="205" t="s">
        <v>19</v>
      </c>
      <c r="C20" s="201">
        <v>81408338.64987421</v>
      </c>
      <c r="D20" s="121"/>
      <c r="E20" s="186">
        <f ca="1">'Adjustments - restating'!C17</f>
        <v>-71590844.302071303</v>
      </c>
      <c r="F20" s="121">
        <f t="shared" ca="1" si="0"/>
        <v>9817494.3478029072</v>
      </c>
      <c r="G20" s="5">
        <f>'Adjustments - Pro Forma'!C17</f>
        <v>0</v>
      </c>
      <c r="H20" s="185">
        <f t="shared" ca="1" si="1"/>
        <v>9817494.3478029072</v>
      </c>
      <c r="I20" s="121"/>
      <c r="J20" s="202"/>
      <c r="K20" s="121"/>
      <c r="L20" s="201">
        <f t="shared" ca="1" si="2"/>
        <v>9817494.3478029072</v>
      </c>
    </row>
    <row r="21" spans="1:12">
      <c r="A21" s="2">
        <v>12</v>
      </c>
      <c r="B21" s="205" t="s">
        <v>20</v>
      </c>
      <c r="C21" s="201">
        <v>31030201.420223527</v>
      </c>
      <c r="D21" s="121"/>
      <c r="E21" s="186">
        <f ca="1">'Adjustments - restating'!C18</f>
        <v>-25452025.402426273</v>
      </c>
      <c r="F21" s="121">
        <f t="shared" ca="1" si="0"/>
        <v>5578176.017797254</v>
      </c>
      <c r="G21" s="5">
        <f>'Adjustments - Pro Forma'!C18</f>
        <v>0</v>
      </c>
      <c r="H21" s="185">
        <f t="shared" ca="1" si="1"/>
        <v>5578176.017797254</v>
      </c>
      <c r="I21" s="121"/>
      <c r="J21" s="202"/>
      <c r="K21" s="121"/>
      <c r="L21" s="201">
        <f t="shared" ca="1" si="2"/>
        <v>5578176.017797254</v>
      </c>
    </row>
    <row r="22" spans="1:12">
      <c r="A22" s="2">
        <v>13</v>
      </c>
      <c r="B22" s="205" t="s">
        <v>21</v>
      </c>
      <c r="C22" s="201">
        <v>11025297.23046569</v>
      </c>
      <c r="D22" s="121"/>
      <c r="E22" s="186">
        <f>'Adjustments - restating'!C19</f>
        <v>89786.616333034006</v>
      </c>
      <c r="F22" s="121">
        <f t="shared" si="0"/>
        <v>11115083.846798724</v>
      </c>
      <c r="G22" s="5">
        <f>'Adjustments - Pro Forma'!C19</f>
        <v>0</v>
      </c>
      <c r="H22" s="185">
        <f t="shared" si="1"/>
        <v>11115083.846798724</v>
      </c>
      <c r="I22" s="121"/>
      <c r="J22" s="202"/>
      <c r="K22" s="121"/>
      <c r="L22" s="201">
        <f t="shared" si="2"/>
        <v>11115083.846798724</v>
      </c>
    </row>
    <row r="23" spans="1:12">
      <c r="A23" s="2">
        <v>14</v>
      </c>
      <c r="B23" s="205" t="s">
        <v>22</v>
      </c>
      <c r="C23" s="201">
        <v>5916883.6419783672</v>
      </c>
      <c r="D23" s="121"/>
      <c r="E23" s="186">
        <f ca="1">'Adjustments - restating'!C20</f>
        <v>425681.87656377413</v>
      </c>
      <c r="F23" s="121">
        <f t="shared" ca="1" si="0"/>
        <v>6342565.5185421417</v>
      </c>
      <c r="G23" s="5">
        <f>'Adjustments - Pro Forma'!C20</f>
        <v>0</v>
      </c>
      <c r="H23" s="185">
        <f t="shared" ca="1" si="1"/>
        <v>6342565.5185421417</v>
      </c>
      <c r="I23" s="121"/>
      <c r="J23" s="202">
        <f ca="1">J10*'Conversion factor'!C23</f>
        <v>-27945.450487169997</v>
      </c>
      <c r="K23" s="121"/>
      <c r="L23" s="201">
        <f t="shared" ca="1" si="2"/>
        <v>6314620.0680549713</v>
      </c>
    </row>
    <row r="24" spans="1:12">
      <c r="A24" s="2">
        <v>15</v>
      </c>
      <c r="B24" s="205" t="s">
        <v>23</v>
      </c>
      <c r="C24" s="201">
        <v>12294037.056910256</v>
      </c>
      <c r="D24" s="121"/>
      <c r="E24" s="186">
        <f ca="1">'Adjustments - restating'!C21</f>
        <v>-11532817.514125841</v>
      </c>
      <c r="F24" s="121">
        <f t="shared" ca="1" si="0"/>
        <v>761219.54278441519</v>
      </c>
      <c r="G24" s="5">
        <f>'Adjustments - Pro Forma'!C21</f>
        <v>0</v>
      </c>
      <c r="H24" s="185">
        <f t="shared" ca="1" si="1"/>
        <v>761219.54278441519</v>
      </c>
      <c r="I24" s="121"/>
      <c r="J24" s="202"/>
      <c r="K24" s="121"/>
      <c r="L24" s="201">
        <f t="shared" ca="1" si="2"/>
        <v>761219.54278441519</v>
      </c>
    </row>
    <row r="25" spans="1:12">
      <c r="A25" s="2">
        <v>16</v>
      </c>
      <c r="B25" s="205" t="s">
        <v>24</v>
      </c>
      <c r="C25" s="201">
        <v>0</v>
      </c>
      <c r="D25" s="121"/>
      <c r="E25" s="186">
        <f>'Adjustments - restating'!C22</f>
        <v>0</v>
      </c>
      <c r="F25" s="121">
        <f t="shared" si="0"/>
        <v>0</v>
      </c>
      <c r="G25" s="5">
        <f>'Adjustments - Pro Forma'!C22</f>
        <v>0</v>
      </c>
      <c r="H25" s="185">
        <f t="shared" si="1"/>
        <v>0</v>
      </c>
      <c r="I25" s="121"/>
      <c r="J25" s="202"/>
      <c r="K25" s="121"/>
      <c r="L25" s="201">
        <f t="shared" si="2"/>
        <v>0</v>
      </c>
    </row>
    <row r="26" spans="1:12">
      <c r="A26" s="2">
        <v>17</v>
      </c>
      <c r="B26" s="204" t="s">
        <v>25</v>
      </c>
      <c r="C26" s="203">
        <v>9604907.8661111332</v>
      </c>
      <c r="D26" s="121"/>
      <c r="E26" s="196">
        <f ca="1">'Adjustments - restating'!C23</f>
        <v>-138993.55311499967</v>
      </c>
      <c r="F26" s="123">
        <f t="shared" ca="1" si="0"/>
        <v>9465914.3129961342</v>
      </c>
      <c r="G26" s="197">
        <f>'Adjustments - Pro Forma'!C23</f>
        <v>0</v>
      </c>
      <c r="H26" s="188">
        <f t="shared" ca="1" si="1"/>
        <v>9465914.3129961342</v>
      </c>
      <c r="I26" s="121"/>
      <c r="J26" s="208"/>
      <c r="K26" s="121"/>
      <c r="L26" s="203">
        <f t="shared" ca="1" si="2"/>
        <v>9465914.3129961342</v>
      </c>
    </row>
    <row r="27" spans="1:12">
      <c r="A27" s="2">
        <v>18</v>
      </c>
      <c r="B27" s="234" t="s">
        <v>317</v>
      </c>
      <c r="C27" s="202">
        <f>SUM(C17:C26)</f>
        <v>225414237.39519355</v>
      </c>
      <c r="D27" s="5"/>
      <c r="E27" s="186">
        <f ca="1">SUM(E17:E26)</f>
        <v>-161636562.7798776</v>
      </c>
      <c r="F27" s="5">
        <f t="shared" ref="F27:H27" ca="1" si="3">SUM(F17:F26)</f>
        <v>63777674.615315974</v>
      </c>
      <c r="G27" s="5">
        <f>SUM(G17:G26)</f>
        <v>0</v>
      </c>
      <c r="H27" s="187">
        <f t="shared" ca="1" si="3"/>
        <v>63777674.615315974</v>
      </c>
      <c r="I27" s="5"/>
      <c r="J27" s="202">
        <f ca="1">SUM(J17:J26)</f>
        <v>-27945.450487169997</v>
      </c>
      <c r="K27" s="5"/>
      <c r="L27" s="202">
        <f ca="1">SUM(L17:L26)</f>
        <v>63749729.164828807</v>
      </c>
    </row>
    <row r="28" spans="1:12">
      <c r="A28" s="2">
        <v>19</v>
      </c>
      <c r="B28" s="235"/>
      <c r="C28" s="202"/>
      <c r="D28" s="5"/>
      <c r="E28" s="186"/>
      <c r="F28" s="5"/>
      <c r="G28" s="5"/>
      <c r="H28" s="187"/>
      <c r="I28" s="5"/>
      <c r="J28" s="202"/>
      <c r="K28" s="5"/>
      <c r="L28" s="202"/>
    </row>
    <row r="29" spans="1:12">
      <c r="A29" s="2">
        <v>20</v>
      </c>
      <c r="B29" s="205" t="s">
        <v>27</v>
      </c>
      <c r="C29" s="201">
        <v>44144438.237186469</v>
      </c>
      <c r="D29" s="121"/>
      <c r="E29" s="186">
        <f ca="1">'Adjustments - restating'!C26</f>
        <v>-247429.10351123655</v>
      </c>
      <c r="F29" s="121">
        <f t="shared" ref="F29:F36" ca="1" si="4">+C29+E29</f>
        <v>43897009.133675233</v>
      </c>
      <c r="G29" s="5">
        <f ca="1">'Adjustments - Pro Forma'!C26</f>
        <v>435430.12278688757</v>
      </c>
      <c r="H29" s="185">
        <f t="shared" ref="H29:H36" ca="1" si="5">+F29+G29</f>
        <v>44332439.25646212</v>
      </c>
      <c r="I29" s="121"/>
      <c r="J29" s="202"/>
      <c r="K29" s="121"/>
      <c r="L29" s="201">
        <f ca="1">+J29+H29</f>
        <v>44332439.25646212</v>
      </c>
    </row>
    <row r="30" spans="1:12">
      <c r="A30" s="2">
        <v>21</v>
      </c>
      <c r="B30" s="205" t="s">
        <v>7</v>
      </c>
      <c r="C30" s="201">
        <v>4714285.0619194498</v>
      </c>
      <c r="D30" s="121"/>
      <c r="E30" s="186">
        <f ca="1">'Adjustments - restating'!C27</f>
        <v>43669.23230880934</v>
      </c>
      <c r="F30" s="121">
        <f t="shared" ca="1" si="4"/>
        <v>4757954.2942282595</v>
      </c>
      <c r="G30" s="5">
        <f>'Adjustments - Pro Forma'!C27</f>
        <v>0</v>
      </c>
      <c r="H30" s="185">
        <f t="shared" ca="1" si="5"/>
        <v>4757954.2942282595</v>
      </c>
      <c r="I30" s="121"/>
      <c r="J30" s="202"/>
      <c r="K30" s="121"/>
      <c r="L30" s="201">
        <f ca="1">+J30+H30</f>
        <v>4757954.2942282595</v>
      </c>
    </row>
    <row r="31" spans="1:12">
      <c r="A31" s="2">
        <v>22</v>
      </c>
      <c r="B31" s="205" t="s">
        <v>28</v>
      </c>
      <c r="C31" s="201">
        <v>21184678.272723794</v>
      </c>
      <c r="D31" s="121"/>
      <c r="E31" s="186">
        <f ca="1">'Adjustments - restating'!C28</f>
        <v>240719</v>
      </c>
      <c r="F31" s="121">
        <f t="shared" ca="1" si="4"/>
        <v>21425397.272723794</v>
      </c>
      <c r="G31" s="5">
        <f>'Adjustments - Pro Forma'!C28</f>
        <v>-18906</v>
      </c>
      <c r="H31" s="185">
        <f ca="1">+F31+G31</f>
        <v>21406491.272723794</v>
      </c>
      <c r="I31" s="121"/>
      <c r="J31" s="417">
        <f ca="1">'Conversion factor'!C24*J10</f>
        <v>-218572.08582599999</v>
      </c>
      <c r="K31" s="121"/>
      <c r="L31" s="201">
        <f ca="1">+J31+H31</f>
        <v>21187919.186897796</v>
      </c>
    </row>
    <row r="32" spans="1:12" s="4" customFormat="1">
      <c r="A32" s="4">
        <v>23</v>
      </c>
      <c r="B32" s="205" t="s">
        <v>29</v>
      </c>
      <c r="C32" s="201">
        <f>C82</f>
        <v>8322674.2099644449</v>
      </c>
      <c r="D32" s="121"/>
      <c r="E32" s="186">
        <f ca="1">E82</f>
        <v>4090405.0765432408</v>
      </c>
      <c r="F32" s="121">
        <f t="shared" ca="1" si="4"/>
        <v>12413079.286507685</v>
      </c>
      <c r="G32" s="5">
        <f ca="1">G82</f>
        <v>1513744.3934958898</v>
      </c>
      <c r="H32" s="185">
        <f t="shared" ca="1" si="5"/>
        <v>13926823.680003574</v>
      </c>
      <c r="I32" s="121"/>
      <c r="J32" s="202">
        <f ca="1">J82</f>
        <v>-1791762</v>
      </c>
      <c r="K32" s="121"/>
      <c r="L32" s="201">
        <f ca="1">L82</f>
        <v>12135062.680003576</v>
      </c>
    </row>
    <row r="33" spans="1:12">
      <c r="A33" s="2">
        <v>24</v>
      </c>
      <c r="B33" s="205" t="s">
        <v>30</v>
      </c>
      <c r="C33" s="201">
        <v>0</v>
      </c>
      <c r="D33" s="121"/>
      <c r="E33" s="186">
        <f ca="1">E78</f>
        <v>0</v>
      </c>
      <c r="F33" s="121">
        <f t="shared" ca="1" si="4"/>
        <v>0</v>
      </c>
      <c r="G33" s="5">
        <f ca="1">G78</f>
        <v>0</v>
      </c>
      <c r="H33" s="185">
        <f t="shared" ca="1" si="5"/>
        <v>0</v>
      </c>
      <c r="I33" s="121"/>
      <c r="J33" s="202"/>
      <c r="K33" s="121"/>
      <c r="L33" s="201">
        <f ca="1">+J33+H33</f>
        <v>0</v>
      </c>
    </row>
    <row r="34" spans="1:12">
      <c r="A34" s="2">
        <v>25</v>
      </c>
      <c r="B34" s="205" t="s">
        <v>31</v>
      </c>
      <c r="C34" s="201">
        <v>2604140.9961164803</v>
      </c>
      <c r="D34" s="121"/>
      <c r="E34" s="186">
        <f ca="1">'Adjustments - restating'!C31</f>
        <v>2005994.8069740576</v>
      </c>
      <c r="F34" s="121">
        <f t="shared" ca="1" si="4"/>
        <v>4610135.8030905379</v>
      </c>
      <c r="G34" s="5">
        <f ca="1">'Adjustments - Pro Forma'!C31</f>
        <v>126553.15860012072</v>
      </c>
      <c r="H34" s="185">
        <f t="shared" ca="1" si="5"/>
        <v>4736688.9616906587</v>
      </c>
      <c r="I34" s="121"/>
      <c r="J34" s="202"/>
      <c r="K34" s="121"/>
      <c r="L34" s="201">
        <f ca="1">+J34+H34</f>
        <v>4736688.9616906587</v>
      </c>
    </row>
    <row r="35" spans="1:12">
      <c r="A35" s="2">
        <v>26</v>
      </c>
      <c r="B35" s="205" t="s">
        <v>32</v>
      </c>
      <c r="C35" s="201">
        <v>0</v>
      </c>
      <c r="D35" s="121"/>
      <c r="E35" s="186">
        <f>'Adjustments - restating'!C32</f>
        <v>0</v>
      </c>
      <c r="F35" s="121">
        <f t="shared" si="4"/>
        <v>0</v>
      </c>
      <c r="G35" s="5">
        <f>'Adjustments - Pro Forma'!C32</f>
        <v>0</v>
      </c>
      <c r="H35" s="185">
        <f t="shared" si="5"/>
        <v>0</v>
      </c>
      <c r="I35" s="121"/>
      <c r="J35" s="202"/>
      <c r="K35" s="121"/>
      <c r="L35" s="201">
        <f>+J35+H35</f>
        <v>0</v>
      </c>
    </row>
    <row r="36" spans="1:12">
      <c r="A36" s="2">
        <v>27</v>
      </c>
      <c r="B36" s="205" t="s">
        <v>33</v>
      </c>
      <c r="C36" s="201">
        <v>-5364.6304304254782</v>
      </c>
      <c r="D36" s="121"/>
      <c r="E36" s="186">
        <f ca="1">'Adjustments - restating'!C33</f>
        <v>12633.588896380576</v>
      </c>
      <c r="F36" s="121">
        <f t="shared" ca="1" si="4"/>
        <v>7268.9584659550974</v>
      </c>
      <c r="G36" s="5">
        <f>'Adjustments - Pro Forma'!C33</f>
        <v>0</v>
      </c>
      <c r="H36" s="185">
        <f t="shared" ca="1" si="5"/>
        <v>7268.9584659550974</v>
      </c>
      <c r="I36" s="121"/>
      <c r="J36" s="202"/>
      <c r="K36" s="121"/>
      <c r="L36" s="201">
        <f ca="1">+J36+H36</f>
        <v>7268.9584659550974</v>
      </c>
    </row>
    <row r="37" spans="1:12">
      <c r="A37" s="2">
        <v>28</v>
      </c>
      <c r="B37" s="232" t="s">
        <v>34</v>
      </c>
      <c r="C37" s="194">
        <f>SUM(C27:C36)</f>
        <v>306379089.54267377</v>
      </c>
      <c r="D37" s="5"/>
      <c r="E37" s="194">
        <f ca="1">SUM(E27:E36)</f>
        <v>-155490570.17866635</v>
      </c>
      <c r="F37" s="215">
        <f t="shared" ref="F37:H37" ca="1" si="6">SUM(F27:F36)</f>
        <v>150888519.36400744</v>
      </c>
      <c r="G37" s="173">
        <f ca="1">SUM(G27:G36)</f>
        <v>2056821.6748828981</v>
      </c>
      <c r="H37" s="216">
        <f t="shared" ca="1" si="6"/>
        <v>152945341.03889036</v>
      </c>
      <c r="I37" s="5"/>
      <c r="J37" s="217">
        <f ca="1">SUM(J27:J36)</f>
        <v>-2038279.5363131701</v>
      </c>
      <c r="K37" s="5"/>
      <c r="L37" s="217">
        <f ca="1">SUM(L27:L36)</f>
        <v>150907062.50257719</v>
      </c>
    </row>
    <row r="38" spans="1:12" ht="13.5" thickBot="1">
      <c r="A38" s="2">
        <v>29</v>
      </c>
      <c r="B38" s="205"/>
      <c r="C38" s="202"/>
      <c r="D38" s="5"/>
      <c r="E38" s="186"/>
      <c r="F38" s="5"/>
      <c r="G38" s="5"/>
      <c r="H38" s="187"/>
      <c r="I38" s="5"/>
      <c r="J38" s="202"/>
      <c r="K38" s="5"/>
      <c r="L38" s="202"/>
    </row>
    <row r="39" spans="1:12" ht="13.5" thickBot="1">
      <c r="A39" s="2">
        <v>30</v>
      </c>
      <c r="B39" s="243" t="s">
        <v>290</v>
      </c>
      <c r="C39" s="245">
        <f>C14-C37</f>
        <v>53650956.873407245</v>
      </c>
      <c r="D39" s="5"/>
      <c r="E39" s="349">
        <f ca="1">E14-E37</f>
        <v>2596422.4404599667</v>
      </c>
      <c r="F39" s="244">
        <f t="shared" ref="F39:H39" ca="1" si="7">F14-F37</f>
        <v>56247379.313867152</v>
      </c>
      <c r="G39" s="244">
        <f ca="1">G14-G37</f>
        <v>6055674.8006379018</v>
      </c>
      <c r="H39" s="350">
        <f t="shared" ca="1" si="7"/>
        <v>62303054.114505023</v>
      </c>
      <c r="I39" s="5"/>
      <c r="J39" s="351">
        <f ca="1">J14-J37</f>
        <v>-3327559.4636868299</v>
      </c>
      <c r="K39" s="5"/>
      <c r="L39" s="351">
        <f ca="1">L14-L37</f>
        <v>58975493.650818199</v>
      </c>
    </row>
    <row r="40" spans="1:12">
      <c r="A40" s="2">
        <v>31</v>
      </c>
      <c r="B40" s="205"/>
      <c r="C40" s="202"/>
      <c r="D40" s="5"/>
      <c r="E40" s="186"/>
      <c r="F40" s="5"/>
      <c r="G40" s="5"/>
      <c r="H40" s="187"/>
      <c r="I40" s="5"/>
      <c r="J40" s="202"/>
      <c r="K40" s="5"/>
      <c r="L40" s="202"/>
    </row>
    <row r="41" spans="1:12">
      <c r="A41" s="2">
        <v>32</v>
      </c>
      <c r="B41" s="233" t="s">
        <v>35</v>
      </c>
      <c r="C41" s="202"/>
      <c r="D41" s="5"/>
      <c r="E41" s="186"/>
      <c r="F41" s="5"/>
      <c r="G41" s="5"/>
      <c r="H41" s="187"/>
      <c r="I41" s="5"/>
      <c r="J41" s="202"/>
      <c r="K41" s="5"/>
      <c r="L41" s="202"/>
    </row>
    <row r="42" spans="1:12">
      <c r="A42" s="2">
        <v>33</v>
      </c>
      <c r="B42" s="205" t="s">
        <v>36</v>
      </c>
      <c r="C42" s="201">
        <v>1711240085.3938811</v>
      </c>
      <c r="D42" s="121"/>
      <c r="E42" s="186">
        <f ca="1">'Adjustments - restating'!C39</f>
        <v>71056198.157981336</v>
      </c>
      <c r="F42" s="121">
        <f t="shared" ref="F42:F52" ca="1" si="8">+C42+E42</f>
        <v>1782296283.5518625</v>
      </c>
      <c r="G42" s="5">
        <f ca="1">'Adjustments - Pro Forma'!C39</f>
        <v>7495510.7013115268</v>
      </c>
      <c r="H42" s="185">
        <f t="shared" ref="H42:H52" ca="1" si="9">+F42+G42</f>
        <v>1789791794.2531741</v>
      </c>
      <c r="I42" s="121"/>
      <c r="J42" s="202"/>
      <c r="K42" s="121"/>
      <c r="L42" s="201">
        <f t="shared" ref="L42:L52" ca="1" si="10">+J42+H42</f>
        <v>1789791794.2531741</v>
      </c>
    </row>
    <row r="43" spans="1:12">
      <c r="A43" s="2">
        <v>34</v>
      </c>
      <c r="B43" s="205" t="s">
        <v>37</v>
      </c>
      <c r="C43" s="201">
        <v>424723.12068458879</v>
      </c>
      <c r="D43" s="121"/>
      <c r="E43" s="186">
        <f>'Adjustments - restating'!C40</f>
        <v>0</v>
      </c>
      <c r="F43" s="121">
        <f t="shared" si="8"/>
        <v>424723.12068458879</v>
      </c>
      <c r="G43" s="5">
        <f>'Adjustments - Pro Forma'!C40</f>
        <v>0</v>
      </c>
      <c r="H43" s="185">
        <f t="shared" si="9"/>
        <v>424723.12068458879</v>
      </c>
      <c r="I43" s="121"/>
      <c r="J43" s="202"/>
      <c r="K43" s="121"/>
      <c r="L43" s="201">
        <f t="shared" si="10"/>
        <v>424723.12068458879</v>
      </c>
    </row>
    <row r="44" spans="1:12">
      <c r="A44" s="2">
        <v>35</v>
      </c>
      <c r="B44" s="205" t="s">
        <v>38</v>
      </c>
      <c r="C44" s="201">
        <v>10635420.854123365</v>
      </c>
      <c r="D44" s="121"/>
      <c r="E44" s="186">
        <f ca="1">'Adjustments - restating'!C41</f>
        <v>-10238299.256188143</v>
      </c>
      <c r="F44" s="121">
        <f t="shared" ca="1" si="8"/>
        <v>397121.59793522209</v>
      </c>
      <c r="G44" s="5">
        <f>'Adjustments - Pro Forma'!C41</f>
        <v>0</v>
      </c>
      <c r="H44" s="185">
        <f t="shared" ca="1" si="9"/>
        <v>397121.59793522209</v>
      </c>
      <c r="I44" s="121"/>
      <c r="J44" s="202"/>
      <c r="K44" s="121"/>
      <c r="L44" s="201">
        <f t="shared" ca="1" si="10"/>
        <v>397121.59793522209</v>
      </c>
    </row>
    <row r="45" spans="1:12">
      <c r="A45" s="2">
        <v>36</v>
      </c>
      <c r="B45" s="205" t="s">
        <v>39</v>
      </c>
      <c r="C45" s="201">
        <v>0</v>
      </c>
      <c r="D45" s="121"/>
      <c r="E45" s="186">
        <f>'Adjustments - restating'!C42</f>
        <v>0</v>
      </c>
      <c r="F45" s="121">
        <f t="shared" si="8"/>
        <v>0</v>
      </c>
      <c r="G45" s="5">
        <f>'Adjustments - Pro Forma'!C42</f>
        <v>0</v>
      </c>
      <c r="H45" s="185">
        <f t="shared" si="9"/>
        <v>0</v>
      </c>
      <c r="I45" s="121"/>
      <c r="J45" s="202"/>
      <c r="K45" s="121"/>
      <c r="L45" s="201">
        <f t="shared" si="10"/>
        <v>0</v>
      </c>
    </row>
    <row r="46" spans="1:12">
      <c r="A46" s="2">
        <v>37</v>
      </c>
      <c r="B46" s="205" t="s">
        <v>40</v>
      </c>
      <c r="C46" s="201">
        <v>0</v>
      </c>
      <c r="D46" s="121"/>
      <c r="E46" s="186">
        <f>'Adjustments - restating'!C43</f>
        <v>0</v>
      </c>
      <c r="F46" s="121">
        <f t="shared" si="8"/>
        <v>0</v>
      </c>
      <c r="G46" s="5">
        <f>'Adjustments - Pro Forma'!C43</f>
        <v>0</v>
      </c>
      <c r="H46" s="185">
        <f t="shared" si="9"/>
        <v>0</v>
      </c>
      <c r="I46" s="121"/>
      <c r="J46" s="202"/>
      <c r="K46" s="121"/>
      <c r="L46" s="201">
        <f t="shared" si="10"/>
        <v>0</v>
      </c>
    </row>
    <row r="47" spans="1:12">
      <c r="A47" s="2">
        <v>38</v>
      </c>
      <c r="B47" s="205" t="s">
        <v>41</v>
      </c>
      <c r="C47" s="201">
        <v>1753736.5702900267</v>
      </c>
      <c r="D47" s="121"/>
      <c r="E47" s="186">
        <f>'Adjustments - restating'!C44</f>
        <v>-1753736.570290029</v>
      </c>
      <c r="F47" s="121">
        <f t="shared" si="8"/>
        <v>-2.3283064365386963E-9</v>
      </c>
      <c r="G47" s="5">
        <f>'Adjustments - Pro Forma'!C44</f>
        <v>0</v>
      </c>
      <c r="H47" s="185">
        <f t="shared" si="9"/>
        <v>-2.3283064365386963E-9</v>
      </c>
      <c r="I47" s="121"/>
      <c r="J47" s="202"/>
      <c r="K47" s="121"/>
      <c r="L47" s="201">
        <f t="shared" si="10"/>
        <v>-2.3283064365386963E-9</v>
      </c>
    </row>
    <row r="48" spans="1:12">
      <c r="A48" s="2">
        <v>39</v>
      </c>
      <c r="B48" s="205" t="s">
        <v>42</v>
      </c>
      <c r="C48" s="201">
        <v>6572936.1934076017</v>
      </c>
      <c r="D48" s="121"/>
      <c r="E48" s="186">
        <f>'Adjustments - restating'!C45</f>
        <v>-6572936.1934075933</v>
      </c>
      <c r="F48" s="121">
        <f t="shared" si="8"/>
        <v>8.3819031715393066E-9</v>
      </c>
      <c r="G48" s="5">
        <f>'Adjustments - Pro Forma'!C45</f>
        <v>0</v>
      </c>
      <c r="H48" s="185">
        <f t="shared" si="9"/>
        <v>8.3819031715393066E-9</v>
      </c>
      <c r="I48" s="121"/>
      <c r="J48" s="202"/>
      <c r="K48" s="121"/>
      <c r="L48" s="201">
        <f t="shared" si="10"/>
        <v>8.3819031715393066E-9</v>
      </c>
    </row>
    <row r="49" spans="1:12">
      <c r="A49" s="2">
        <v>40</v>
      </c>
      <c r="B49" s="205" t="s">
        <v>43</v>
      </c>
      <c r="C49" s="201">
        <v>7344633.7670999551</v>
      </c>
      <c r="D49" s="121"/>
      <c r="E49" s="186">
        <f>'Adjustments - restating'!C46</f>
        <v>-7344633.7669979073</v>
      </c>
      <c r="F49" s="121">
        <f t="shared" si="8"/>
        <v>1.0204780846834183E-4</v>
      </c>
      <c r="G49" s="5">
        <f>'Adjustments - Pro Forma'!C46</f>
        <v>0</v>
      </c>
      <c r="H49" s="185">
        <f t="shared" si="9"/>
        <v>1.0204780846834183E-4</v>
      </c>
      <c r="I49" s="121"/>
      <c r="J49" s="202"/>
      <c r="K49" s="121"/>
      <c r="L49" s="201">
        <f t="shared" si="10"/>
        <v>1.0204780846834183E-4</v>
      </c>
    </row>
    <row r="50" spans="1:12">
      <c r="A50" s="2">
        <v>41</v>
      </c>
      <c r="B50" s="205" t="s">
        <v>8</v>
      </c>
      <c r="C50" s="201">
        <v>2150960.3261214476</v>
      </c>
      <c r="D50" s="121"/>
      <c r="E50" s="186">
        <f ca="1">'Adjustments - restating'!C47</f>
        <v>21750117.196539655</v>
      </c>
      <c r="F50" s="121">
        <f t="shared" ca="1" si="8"/>
        <v>23901077.522661105</v>
      </c>
      <c r="G50" s="5">
        <f>'Adjustments - Pro Forma'!C47</f>
        <v>0</v>
      </c>
      <c r="H50" s="185">
        <f t="shared" ca="1" si="9"/>
        <v>23901077.522661105</v>
      </c>
      <c r="I50" s="121"/>
      <c r="J50" s="202"/>
      <c r="K50" s="121"/>
      <c r="L50" s="201">
        <f t="shared" ca="1" si="10"/>
        <v>23901077.522661105</v>
      </c>
    </row>
    <row r="51" spans="1:12">
      <c r="A51" s="2">
        <v>42</v>
      </c>
      <c r="B51" s="205" t="s">
        <v>44</v>
      </c>
      <c r="C51" s="201">
        <v>1840889.6506300655</v>
      </c>
      <c r="D51" s="121"/>
      <c r="E51" s="186">
        <f>'Adjustments - restating'!C48</f>
        <v>0</v>
      </c>
      <c r="F51" s="121">
        <f t="shared" si="8"/>
        <v>1840889.6506300655</v>
      </c>
      <c r="G51" s="5">
        <f>'Adjustments - Pro Forma'!C48</f>
        <v>0</v>
      </c>
      <c r="H51" s="185">
        <f t="shared" si="9"/>
        <v>1840889.6506300655</v>
      </c>
      <c r="I51" s="121"/>
      <c r="J51" s="202"/>
      <c r="K51" s="121"/>
      <c r="L51" s="201">
        <f t="shared" si="10"/>
        <v>1840889.6506300655</v>
      </c>
    </row>
    <row r="52" spans="1:12">
      <c r="A52" s="2">
        <v>43</v>
      </c>
      <c r="B52" s="205" t="s">
        <v>45</v>
      </c>
      <c r="C52" s="201">
        <v>0</v>
      </c>
      <c r="D52" s="121"/>
      <c r="E52" s="186">
        <f>'Adjustments - restating'!C49</f>
        <v>0</v>
      </c>
      <c r="F52" s="121">
        <f t="shared" si="8"/>
        <v>0</v>
      </c>
      <c r="G52" s="5">
        <f>'Adjustments - Pro Forma'!C49</f>
        <v>0</v>
      </c>
      <c r="H52" s="185">
        <f t="shared" si="9"/>
        <v>0</v>
      </c>
      <c r="I52" s="121"/>
      <c r="J52" s="202"/>
      <c r="K52" s="121"/>
      <c r="L52" s="201">
        <f t="shared" si="10"/>
        <v>0</v>
      </c>
    </row>
    <row r="53" spans="1:12">
      <c r="A53" s="2">
        <v>44</v>
      </c>
      <c r="B53" s="232" t="s">
        <v>46</v>
      </c>
      <c r="C53" s="214">
        <f>SUM(C42:C52)</f>
        <v>1741963385.8762379</v>
      </c>
      <c r="D53" s="5"/>
      <c r="E53" s="214">
        <f ca="1">SUM(E42:E52)</f>
        <v>66896709.567637324</v>
      </c>
      <c r="F53" s="215">
        <f t="shared" ref="F53:H53" ca="1" si="11">SUM(F42:F52)</f>
        <v>1808860095.4438756</v>
      </c>
      <c r="G53" s="215">
        <f ca="1">SUM(G42:G52)</f>
        <v>7495510.7013115268</v>
      </c>
      <c r="H53" s="216">
        <f t="shared" ca="1" si="11"/>
        <v>1816355606.1451871</v>
      </c>
      <c r="I53" s="5"/>
      <c r="J53" s="217">
        <f>SUM(J42:J52)</f>
        <v>0</v>
      </c>
      <c r="K53" s="5"/>
      <c r="L53" s="217">
        <f ca="1">SUM(L42:L52)</f>
        <v>1816355606.1451871</v>
      </c>
    </row>
    <row r="54" spans="1:12">
      <c r="A54" s="2">
        <v>45</v>
      </c>
      <c r="B54" s="205"/>
      <c r="C54" s="202"/>
      <c r="D54" s="5"/>
      <c r="E54" s="186"/>
      <c r="F54" s="5"/>
      <c r="G54" s="5"/>
      <c r="H54" s="187"/>
      <c r="I54" s="5"/>
      <c r="J54" s="202"/>
      <c r="K54" s="5"/>
      <c r="L54" s="202"/>
    </row>
    <row r="55" spans="1:12">
      <c r="A55" s="2">
        <v>46</v>
      </c>
      <c r="B55" s="233" t="s">
        <v>47</v>
      </c>
      <c r="C55" s="202"/>
      <c r="D55" s="5"/>
      <c r="E55" s="186"/>
      <c r="F55" s="5"/>
      <c r="G55" s="5"/>
      <c r="H55" s="187"/>
      <c r="I55" s="5"/>
      <c r="J55" s="202"/>
      <c r="K55" s="5"/>
      <c r="L55" s="202"/>
    </row>
    <row r="56" spans="1:12">
      <c r="A56" s="2">
        <v>47</v>
      </c>
      <c r="B56" s="205" t="s">
        <v>48</v>
      </c>
      <c r="C56" s="201">
        <v>-650698308.82029295</v>
      </c>
      <c r="D56" s="121"/>
      <c r="E56" s="186">
        <f ca="1">'Adjustments - restating'!C53</f>
        <v>-38921876.018835366</v>
      </c>
      <c r="F56" s="121">
        <f t="shared" ref="F56:F62" ca="1" si="12">+C56+E56</f>
        <v>-689620184.83912826</v>
      </c>
      <c r="G56" s="5">
        <f ca="1">'Adjustments - Pro Forma'!C53</f>
        <v>-189169.89248108724</v>
      </c>
      <c r="H56" s="185">
        <f t="shared" ref="H56:H62" ca="1" si="13">+F56+G56</f>
        <v>-689809354.73160934</v>
      </c>
      <c r="I56" s="121"/>
      <c r="J56" s="202"/>
      <c r="K56" s="121"/>
      <c r="L56" s="201">
        <f t="shared" ref="L56:L62" ca="1" si="14">+J56+H56</f>
        <v>-689809354.73160934</v>
      </c>
    </row>
    <row r="57" spans="1:12">
      <c r="A57" s="2">
        <v>48</v>
      </c>
      <c r="B57" s="205" t="s">
        <v>49</v>
      </c>
      <c r="C57" s="201">
        <v>-51041926.793432266</v>
      </c>
      <c r="D57" s="121"/>
      <c r="E57" s="186">
        <f ca="1">'Adjustments - restating'!C54</f>
        <v>-1907572.2507785</v>
      </c>
      <c r="F57" s="121">
        <f t="shared" ca="1" si="12"/>
        <v>-52949499.044210762</v>
      </c>
      <c r="G57" s="5">
        <f>'Adjustments - Pro Forma'!C54</f>
        <v>0</v>
      </c>
      <c r="H57" s="185">
        <f t="shared" ca="1" si="13"/>
        <v>-52949499.044210762</v>
      </c>
      <c r="I57" s="121"/>
      <c r="J57" s="202"/>
      <c r="K57" s="121"/>
      <c r="L57" s="201">
        <f t="shared" ca="1" si="14"/>
        <v>-52949499.044210762</v>
      </c>
    </row>
    <row r="58" spans="1:12">
      <c r="A58" s="2">
        <v>49</v>
      </c>
      <c r="B58" s="205" t="s">
        <v>50</v>
      </c>
      <c r="C58" s="201">
        <v>-254566534.07067332</v>
      </c>
      <c r="D58" s="121"/>
      <c r="E58" s="186">
        <f ca="1">'Adjustments - restating'!C55</f>
        <v>9954132.4828734566</v>
      </c>
      <c r="F58" s="121">
        <f t="shared" ca="1" si="12"/>
        <v>-244612401.58779985</v>
      </c>
      <c r="G58" s="5">
        <f ca="1">'Adjustments - Pro Forma'!C55</f>
        <v>-1037508.996434276</v>
      </c>
      <c r="H58" s="185">
        <f t="shared" ca="1" si="13"/>
        <v>-245649910.58423412</v>
      </c>
      <c r="I58" s="121"/>
      <c r="J58" s="202"/>
      <c r="K58" s="121"/>
      <c r="L58" s="201">
        <f t="shared" ca="1" si="14"/>
        <v>-245649910.58423412</v>
      </c>
    </row>
    <row r="59" spans="1:12">
      <c r="A59" s="2">
        <v>50</v>
      </c>
      <c r="B59" s="205" t="s">
        <v>51</v>
      </c>
      <c r="C59" s="201">
        <v>-107191.8185347151</v>
      </c>
      <c r="D59" s="121"/>
      <c r="E59" s="186">
        <f>'Adjustments - restating'!C56</f>
        <v>411.4212</v>
      </c>
      <c r="F59" s="121">
        <f t="shared" si="12"/>
        <v>-106780.3973347151</v>
      </c>
      <c r="G59" s="5">
        <f>'Adjustments - Pro Forma'!C56</f>
        <v>0</v>
      </c>
      <c r="H59" s="185">
        <f t="shared" si="13"/>
        <v>-106780.3973347151</v>
      </c>
      <c r="I59" s="121"/>
      <c r="J59" s="202"/>
      <c r="K59" s="121"/>
      <c r="L59" s="201">
        <f t="shared" si="14"/>
        <v>-106780.3973347151</v>
      </c>
    </row>
    <row r="60" spans="1:12">
      <c r="A60" s="2">
        <v>51</v>
      </c>
      <c r="B60" s="205" t="s">
        <v>52</v>
      </c>
      <c r="C60" s="201">
        <v>25234.829429069712</v>
      </c>
      <c r="D60" s="121"/>
      <c r="E60" s="186">
        <f>'Adjustments - restating'!C57</f>
        <v>-997744.690408875</v>
      </c>
      <c r="F60" s="121">
        <f>+C60+E60</f>
        <v>-972509.86097980523</v>
      </c>
      <c r="G60" s="5">
        <f>'Adjustments - Pro Forma'!C57</f>
        <v>0</v>
      </c>
      <c r="H60" s="185">
        <f t="shared" si="13"/>
        <v>-972509.86097980523</v>
      </c>
      <c r="I60" s="121"/>
      <c r="J60" s="202"/>
      <c r="K60" s="121"/>
      <c r="L60" s="201">
        <f t="shared" si="14"/>
        <v>-972509.86097980523</v>
      </c>
    </row>
    <row r="61" spans="1:12">
      <c r="A61" s="2">
        <v>52</v>
      </c>
      <c r="B61" s="205" t="s">
        <v>53</v>
      </c>
      <c r="C61" s="201">
        <v>0</v>
      </c>
      <c r="D61" s="121"/>
      <c r="E61" s="186">
        <f>'Adjustments - restating'!C58</f>
        <v>-3272582.9608333302</v>
      </c>
      <c r="F61" s="121">
        <f t="shared" si="12"/>
        <v>-3272582.9608333302</v>
      </c>
      <c r="G61" s="5">
        <f>'Adjustments - Pro Forma'!C58</f>
        <v>0</v>
      </c>
      <c r="H61" s="185">
        <f t="shared" si="13"/>
        <v>-3272582.9608333302</v>
      </c>
      <c r="I61" s="121"/>
      <c r="J61" s="202"/>
      <c r="K61" s="121"/>
      <c r="L61" s="201">
        <f t="shared" si="14"/>
        <v>-3272582.9608333302</v>
      </c>
    </row>
    <row r="62" spans="1:12">
      <c r="A62" s="2">
        <v>53</v>
      </c>
      <c r="B62" s="205" t="s">
        <v>54</v>
      </c>
      <c r="C62" s="201">
        <v>-4253592.7154492997</v>
      </c>
      <c r="D62" s="121"/>
      <c r="E62" s="186">
        <f>'Adjustments - restating'!C59</f>
        <v>901777.24005016102</v>
      </c>
      <c r="F62" s="121">
        <f t="shared" si="12"/>
        <v>-3351815.4753991384</v>
      </c>
      <c r="G62" s="5">
        <f>'Adjustments - Pro Forma'!C59</f>
        <v>0</v>
      </c>
      <c r="H62" s="185">
        <f t="shared" si="13"/>
        <v>-3351815.4753991384</v>
      </c>
      <c r="I62" s="121"/>
      <c r="J62" s="202"/>
      <c r="K62" s="121"/>
      <c r="L62" s="201">
        <f t="shared" si="14"/>
        <v>-3351815.4753991384</v>
      </c>
    </row>
    <row r="63" spans="1:12">
      <c r="A63" s="2">
        <v>54</v>
      </c>
      <c r="B63" s="232" t="s">
        <v>68</v>
      </c>
      <c r="C63" s="217">
        <f>SUM(C56:C62)</f>
        <v>-960642319.38895357</v>
      </c>
      <c r="D63" s="5"/>
      <c r="E63" s="214">
        <f ca="1">SUM(E56:E62)</f>
        <v>-34243454.776732452</v>
      </c>
      <c r="F63" s="215">
        <f ca="1">SUM(F56:F62)</f>
        <v>-994885774.16568589</v>
      </c>
      <c r="G63" s="215">
        <f ca="1">SUM(G56:G62)</f>
        <v>-1226678.8889153632</v>
      </c>
      <c r="H63" s="216">
        <f ca="1">SUM(H56:H62)</f>
        <v>-996112453.05460119</v>
      </c>
      <c r="I63" s="5"/>
      <c r="J63" s="217">
        <f>SUM(J56:J62)</f>
        <v>0</v>
      </c>
      <c r="K63" s="5"/>
      <c r="L63" s="217">
        <f ca="1">SUM(L56:L62)</f>
        <v>-996112453.05460119</v>
      </c>
    </row>
    <row r="64" spans="1:12">
      <c r="A64" s="2">
        <v>55</v>
      </c>
      <c r="B64" s="205"/>
      <c r="C64" s="202"/>
      <c r="D64" s="5"/>
      <c r="E64" s="186"/>
      <c r="F64" s="5"/>
      <c r="G64" s="5"/>
      <c r="H64" s="187"/>
      <c r="I64" s="5"/>
      <c r="J64" s="202"/>
      <c r="K64" s="5"/>
      <c r="L64" s="202"/>
    </row>
    <row r="65" spans="1:12" ht="13.5" thickBot="1">
      <c r="A65" s="2">
        <v>56</v>
      </c>
      <c r="B65" s="241" t="s">
        <v>56</v>
      </c>
      <c r="C65" s="221">
        <f>C53+C63</f>
        <v>781321066.4872843</v>
      </c>
      <c r="D65" s="5"/>
      <c r="E65" s="218">
        <f ca="1">E53+E63</f>
        <v>32653254.790904872</v>
      </c>
      <c r="F65" s="219">
        <f ca="1">F53+F63</f>
        <v>813974321.27818966</v>
      </c>
      <c r="G65" s="219">
        <f ca="1">G53+G63</f>
        <v>6268831.8123961631</v>
      </c>
      <c r="H65" s="220">
        <f ca="1">H53+H63</f>
        <v>820243153.09058595</v>
      </c>
      <c r="I65" s="5"/>
      <c r="J65" s="242">
        <f>J53+J63</f>
        <v>0</v>
      </c>
      <c r="K65" s="5"/>
      <c r="L65" s="221">
        <f ca="1">L53+L63</f>
        <v>820243153.09058595</v>
      </c>
    </row>
    <row r="66" spans="1:12" ht="14.25" thickTop="1" thickBot="1">
      <c r="A66" s="2">
        <v>57</v>
      </c>
      <c r="B66" s="205"/>
      <c r="C66" s="204"/>
      <c r="D66" s="166"/>
      <c r="E66" s="186"/>
      <c r="F66" s="166"/>
      <c r="G66" s="5"/>
      <c r="H66" s="190"/>
      <c r="I66" s="166"/>
      <c r="J66" s="204"/>
      <c r="K66" s="166"/>
      <c r="L66" s="204"/>
    </row>
    <row r="67" spans="1:12" ht="13.5" thickBot="1">
      <c r="A67" s="2">
        <v>58</v>
      </c>
      <c r="B67" s="246" t="s">
        <v>0</v>
      </c>
      <c r="C67" s="248">
        <f>C39/C65</f>
        <v>6.8666978499139691E-2</v>
      </c>
      <c r="D67" s="347"/>
      <c r="E67" s="352"/>
      <c r="F67" s="247">
        <f ca="1">F39/F65</f>
        <v>6.910215450721037E-2</v>
      </c>
      <c r="G67" s="247"/>
      <c r="H67" s="353">
        <f ca="1">H39/H65</f>
        <v>7.5956810952647363E-2</v>
      </c>
      <c r="I67" s="347"/>
      <c r="J67" s="354"/>
      <c r="K67" s="347"/>
      <c r="L67" s="355">
        <f ca="1">L39/L65</f>
        <v>7.1900013341903588E-2</v>
      </c>
    </row>
    <row r="68" spans="1:12" ht="14.25" thickBot="1">
      <c r="A68" s="2">
        <v>59</v>
      </c>
      <c r="B68" s="237"/>
      <c r="C68" s="205"/>
      <c r="D68" s="18"/>
      <c r="E68" s="186"/>
      <c r="F68" s="18"/>
      <c r="G68" s="5"/>
      <c r="H68" s="191"/>
      <c r="I68" s="18"/>
      <c r="J68" s="209"/>
      <c r="K68" s="18"/>
      <c r="L68" s="205"/>
    </row>
    <row r="69" spans="1:12" ht="13.5" thickBot="1">
      <c r="A69" s="2">
        <v>60</v>
      </c>
      <c r="B69" s="238" t="s">
        <v>57</v>
      </c>
      <c r="C69" s="205"/>
      <c r="D69" s="18"/>
      <c r="E69" s="186"/>
      <c r="F69" s="18"/>
      <c r="G69" s="5"/>
      <c r="H69" s="191"/>
      <c r="I69" s="18"/>
      <c r="J69" s="249">
        <v>0.35</v>
      </c>
      <c r="K69" s="18"/>
      <c r="L69" s="205"/>
    </row>
    <row r="70" spans="1:12">
      <c r="A70" s="2">
        <v>61</v>
      </c>
      <c r="B70" s="205" t="s">
        <v>58</v>
      </c>
      <c r="C70" s="202">
        <f>C14-C27-C29-C30-C31-C36</f>
        <v>64577772.079488181</v>
      </c>
      <c r="D70" s="5"/>
      <c r="E70" s="189">
        <f ca="1">E14-E27-E29-E30-E31-E36</f>
        <v>8692822.3239772636</v>
      </c>
      <c r="F70" s="5">
        <f t="shared" ref="F70:F75" ca="1" si="15">+C70+E70</f>
        <v>73270594.40346545</v>
      </c>
      <c r="G70" s="19">
        <f ca="1">G14-G27-G29-G30-G31-G36</f>
        <v>7695972.3527339119</v>
      </c>
      <c r="H70" s="187">
        <f t="shared" ref="H70:H75" ca="1" si="16">+F70+G70</f>
        <v>80966566.75619936</v>
      </c>
      <c r="I70" s="5"/>
      <c r="J70" s="202">
        <f ca="1">J14-J27-J29-J30-J31-J36</f>
        <v>-5119321.4636868294</v>
      </c>
      <c r="K70" s="5"/>
      <c r="L70" s="202">
        <f ca="1">L14-L27-L29-L30-L31-L36</f>
        <v>75847245.292512447</v>
      </c>
    </row>
    <row r="71" spans="1:12">
      <c r="A71" s="2">
        <v>62</v>
      </c>
      <c r="B71" s="205" t="s">
        <v>59</v>
      </c>
      <c r="C71" s="201"/>
      <c r="D71" s="121"/>
      <c r="E71" s="186">
        <f>'Adjustments - restating'!C70</f>
        <v>0</v>
      </c>
      <c r="F71" s="5">
        <f t="shared" si="15"/>
        <v>0</v>
      </c>
      <c r="G71" s="19">
        <f>'Adjustments - Pro Forma'!C70</f>
        <v>0</v>
      </c>
      <c r="H71" s="185">
        <f t="shared" si="16"/>
        <v>0</v>
      </c>
      <c r="I71" s="121"/>
      <c r="J71" s="206"/>
      <c r="K71" s="121"/>
      <c r="L71" s="201"/>
    </row>
    <row r="72" spans="1:12">
      <c r="A72" s="2">
        <v>63</v>
      </c>
      <c r="B72" s="205" t="s">
        <v>60</v>
      </c>
      <c r="C72" s="201">
        <v>-2382085.3672120855</v>
      </c>
      <c r="D72" s="121"/>
      <c r="E72" s="189">
        <f>'Adjustments - restating'!C71</f>
        <v>-3867.0779889625478</v>
      </c>
      <c r="F72" s="121">
        <f t="shared" si="15"/>
        <v>-2385952.4452010482</v>
      </c>
      <c r="G72" s="19">
        <f>'Adjustments - Pro Forma'!C71</f>
        <v>0</v>
      </c>
      <c r="H72" s="185">
        <f t="shared" si="16"/>
        <v>-2385952.4452010482</v>
      </c>
      <c r="I72" s="121"/>
      <c r="J72" s="206"/>
      <c r="K72" s="121"/>
      <c r="L72" s="201">
        <f>+J72+H72</f>
        <v>-2385952.4452010482</v>
      </c>
    </row>
    <row r="73" spans="1:12">
      <c r="A73" s="2">
        <v>64</v>
      </c>
      <c r="B73" s="205" t="s">
        <v>4</v>
      </c>
      <c r="C73" s="201">
        <v>21200190.921984371</v>
      </c>
      <c r="D73" s="121"/>
      <c r="E73" s="189">
        <f ca="1">'Adjustments - restating'!C72</f>
        <v>276041.11156373098</v>
      </c>
      <c r="F73" s="121">
        <f t="shared" ca="1" si="15"/>
        <v>21476232.033548102</v>
      </c>
      <c r="G73" s="19">
        <f ca="1">'Adjustments - Pro Forma'!C72</f>
        <v>219199.36569789425</v>
      </c>
      <c r="H73" s="185">
        <f t="shared" ca="1" si="16"/>
        <v>21695431.399245996</v>
      </c>
      <c r="I73" s="121"/>
      <c r="J73" s="206"/>
      <c r="K73" s="121"/>
      <c r="L73" s="201">
        <f ca="1">+J73+H73</f>
        <v>21695431.399245996</v>
      </c>
    </row>
    <row r="74" spans="1:12">
      <c r="A74" s="2">
        <v>65</v>
      </c>
      <c r="B74" s="205" t="s">
        <v>61</v>
      </c>
      <c r="C74" s="201">
        <v>64495488.864171803</v>
      </c>
      <c r="D74" s="121"/>
      <c r="E74" s="189">
        <f ca="1">'Adjustments - restating'!C73</f>
        <v>511664.55066991423</v>
      </c>
      <c r="F74" s="121">
        <f t="shared" ca="1" si="15"/>
        <v>65007153.414841719</v>
      </c>
      <c r="G74" s="19">
        <f ca="1">'Adjustments - Pro Forma'!C73</f>
        <v>445416.12278688757</v>
      </c>
      <c r="H74" s="185">
        <f t="shared" ca="1" si="16"/>
        <v>65452569.537628606</v>
      </c>
      <c r="I74" s="121"/>
      <c r="J74" s="206"/>
      <c r="K74" s="121"/>
      <c r="L74" s="201">
        <f ca="1">+J74+H74</f>
        <v>65452569.537628606</v>
      </c>
    </row>
    <row r="75" spans="1:12">
      <c r="A75" s="2">
        <v>66</v>
      </c>
      <c r="B75" s="236" t="s">
        <v>62</v>
      </c>
      <c r="C75" s="203">
        <v>72317680.174286529</v>
      </c>
      <c r="D75" s="121"/>
      <c r="E75" s="356">
        <f ca="1">'Adjustments - restating'!C74</f>
        <v>-70769.177022960095</v>
      </c>
      <c r="F75" s="123">
        <f t="shared" ca="1" si="15"/>
        <v>72246910.997263566</v>
      </c>
      <c r="G75" s="357">
        <f ca="1">'Adjustments - Pro Forma'!C74</f>
        <v>778880.7445363031</v>
      </c>
      <c r="H75" s="188">
        <f t="shared" ca="1" si="16"/>
        <v>73025791.741799876</v>
      </c>
      <c r="I75" s="121"/>
      <c r="J75" s="210"/>
      <c r="K75" s="121"/>
      <c r="L75" s="203">
        <f ca="1">+J75+H75</f>
        <v>73025791.741799876</v>
      </c>
    </row>
    <row r="76" spans="1:12">
      <c r="A76" s="2">
        <v>67</v>
      </c>
      <c r="B76" s="205"/>
      <c r="C76" s="206"/>
      <c r="D76" s="182"/>
      <c r="E76" s="192"/>
      <c r="F76" s="182"/>
      <c r="G76" s="182"/>
      <c r="H76" s="193"/>
      <c r="I76" s="182"/>
      <c r="J76" s="206"/>
      <c r="K76" s="182"/>
      <c r="L76" s="206"/>
    </row>
    <row r="77" spans="1:12">
      <c r="A77" s="2">
        <v>68</v>
      </c>
      <c r="B77" s="205" t="s">
        <v>63</v>
      </c>
      <c r="C77" s="206">
        <f>C70-C71-C72-C73+C74-C75</f>
        <v>37937475.214601174</v>
      </c>
      <c r="D77" s="5"/>
      <c r="E77" s="192">
        <f ca="1">E70-E71-E72-E73+E74-E75</f>
        <v>9003082.0180953685</v>
      </c>
      <c r="F77" s="5">
        <f t="shared" ref="F77" ca="1" si="17">F70-F71-F72-F73+F74-F75</f>
        <v>46940557.232696548</v>
      </c>
      <c r="G77" s="182">
        <f ca="1">G70-G71-G72-G73+G74-G75</f>
        <v>7143308.3652866026</v>
      </c>
      <c r="H77" s="187">
        <f ca="1">H70-H71-H72-H73+H74-H75</f>
        <v>54083865.597983152</v>
      </c>
      <c r="I77" s="5"/>
      <c r="J77" s="206">
        <f ca="1">J70-J71-J72-J73+J74-J75</f>
        <v>-5119321.4636868294</v>
      </c>
      <c r="K77" s="5"/>
      <c r="L77" s="202">
        <f ca="1">L70-L71-L72-L73+L74-L75</f>
        <v>48964544.134296238</v>
      </c>
    </row>
    <row r="78" spans="1:12">
      <c r="A78" s="2">
        <v>69</v>
      </c>
      <c r="B78" s="205" t="s">
        <v>64</v>
      </c>
      <c r="C78" s="206"/>
      <c r="D78" s="121"/>
      <c r="E78" s="192">
        <f ca="1">'Adjustments - restating'!C77</f>
        <v>0</v>
      </c>
      <c r="F78" s="121">
        <f ca="1">+C78+E78</f>
        <v>0</v>
      </c>
      <c r="G78" s="182">
        <f ca="1">'Adjustments - Pro Forma'!C77</f>
        <v>0</v>
      </c>
      <c r="H78" s="185">
        <f ca="1">+C78+E78</f>
        <v>0</v>
      </c>
      <c r="I78" s="121"/>
      <c r="J78" s="206"/>
      <c r="K78" s="121"/>
      <c r="L78" s="201">
        <f ca="1">+J78+H78</f>
        <v>0</v>
      </c>
    </row>
    <row r="79" spans="1:12">
      <c r="A79" s="2">
        <v>70</v>
      </c>
      <c r="B79" s="239" t="s">
        <v>65</v>
      </c>
      <c r="C79" s="211">
        <f>C77-C78</f>
        <v>37937475.214601174</v>
      </c>
      <c r="D79" s="5"/>
      <c r="E79" s="199">
        <f ca="1">E77-E78</f>
        <v>9003082.0180953685</v>
      </c>
      <c r="F79" s="173">
        <f ca="1">F77-F78</f>
        <v>46940557.232696548</v>
      </c>
      <c r="G79" s="365">
        <f ca="1">G77-G78</f>
        <v>7143308.3652866026</v>
      </c>
      <c r="H79" s="195">
        <f t="shared" ref="H79" ca="1" si="18">H77-H78</f>
        <v>54083865.597983152</v>
      </c>
      <c r="I79" s="5"/>
      <c r="J79" s="211">
        <f ca="1">J77-J78</f>
        <v>-5119321.4636868294</v>
      </c>
      <c r="K79" s="5"/>
      <c r="L79" s="207">
        <f ca="1">L77-L78</f>
        <v>48964544.134296238</v>
      </c>
    </row>
    <row r="80" spans="1:12">
      <c r="A80" s="2">
        <v>71</v>
      </c>
      <c r="B80" s="205" t="s">
        <v>268</v>
      </c>
      <c r="C80" s="206">
        <f>ROUNDDOWN(C79*J69,0)</f>
        <v>13278116</v>
      </c>
      <c r="D80" s="5"/>
      <c r="E80" s="192">
        <f ca="1">ROUNDDOWN(E79*J69,0)</f>
        <v>3151078</v>
      </c>
      <c r="F80" s="5">
        <f ca="1">+C80+E80</f>
        <v>16429194</v>
      </c>
      <c r="G80" s="182">
        <f ca="1">ROUNDDOWN(G79*J69,0)</f>
        <v>2500157</v>
      </c>
      <c r="H80" s="187">
        <f ca="1">+F80+G80</f>
        <v>18929351</v>
      </c>
      <c r="I80" s="5"/>
      <c r="J80" s="206">
        <f ca="1">ROUNDDOWN(J79*J69,0)</f>
        <v>-1791762</v>
      </c>
      <c r="K80" s="5"/>
      <c r="L80" s="202">
        <f ca="1">ROUNDDOWN(L79*J69,0)</f>
        <v>17137590</v>
      </c>
    </row>
    <row r="81" spans="1:12">
      <c r="A81" s="2">
        <v>72</v>
      </c>
      <c r="B81" s="205" t="s">
        <v>267</v>
      </c>
      <c r="C81" s="206">
        <v>-4955441.7900355551</v>
      </c>
      <c r="D81" s="121"/>
      <c r="E81" s="192">
        <f>'Adjustments - restating'!C80</f>
        <v>939327.07654324104</v>
      </c>
      <c r="F81" s="121">
        <f>+C81+E81</f>
        <v>-4016114.7134923143</v>
      </c>
      <c r="G81" s="182">
        <f>'Adjustments - Pro Forma'!C80</f>
        <v>-986412.60650411004</v>
      </c>
      <c r="H81" s="185">
        <f>+F81+G81</f>
        <v>-5002527.319996424</v>
      </c>
      <c r="I81" s="121"/>
      <c r="J81" s="206">
        <f>'Adjustments - Pro Forma'!F80</f>
        <v>0</v>
      </c>
      <c r="K81" s="121"/>
      <c r="L81" s="201">
        <f>+H81+J81</f>
        <v>-5002527.319996424</v>
      </c>
    </row>
    <row r="82" spans="1:12">
      <c r="A82" s="2">
        <v>73</v>
      </c>
      <c r="B82" s="240" t="s">
        <v>69</v>
      </c>
      <c r="C82" s="367">
        <f>+C81+C80</f>
        <v>8322674.2099644449</v>
      </c>
      <c r="D82" s="5"/>
      <c r="E82" s="224">
        <f ca="1">+E81+E80</f>
        <v>4090405.0765432408</v>
      </c>
      <c r="F82" s="197">
        <f ca="1">+F81+F80</f>
        <v>12413079.286507685</v>
      </c>
      <c r="G82" s="366">
        <f ca="1">+G81+G80</f>
        <v>1513744.3934958898</v>
      </c>
      <c r="H82" s="198">
        <f ca="1">+F82+G82</f>
        <v>13926823.680003574</v>
      </c>
      <c r="I82" s="5"/>
      <c r="J82" s="367">
        <f ca="1">+J81+J80</f>
        <v>-1791762</v>
      </c>
      <c r="K82" s="5"/>
      <c r="L82" s="208">
        <f ca="1">L80+L81</f>
        <v>12135062.680003576</v>
      </c>
    </row>
  </sheetData>
  <mergeCells count="11">
    <mergeCell ref="A1:L1"/>
    <mergeCell ref="A2:L2"/>
    <mergeCell ref="A3:L3"/>
    <mergeCell ref="L7:L8"/>
    <mergeCell ref="C7:C8"/>
    <mergeCell ref="E7:E8"/>
    <mergeCell ref="F7:F8"/>
    <mergeCell ref="G7:G8"/>
    <mergeCell ref="H7:H8"/>
    <mergeCell ref="J7:J8"/>
    <mergeCell ref="A4:L4"/>
  </mergeCells>
  <phoneticPr fontId="0" type="noConversion"/>
  <pageMargins left="0.7" right="0.7" top="0.75" bottom="0.75" header="0.3" footer="0.3"/>
  <pageSetup scale="64" orientation="portrait" r:id="rId1"/>
  <headerFooter>
    <oddHeader>&amp;R&amp;"Times New Roman,Regular"Exhibit No. JLB-2
 Docket UE-152253
Page &amp;P of &amp;N</oddHeader>
  </headerFooter>
  <rowBreaks count="1" manualBreakCount="1">
    <brk id="53" max="16383" man="1"/>
  </rowBreaks>
  <ignoredErrors>
    <ignoredError sqref="H79"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0070C0"/>
    <pageSetUpPr fitToPage="1"/>
  </sheetPr>
  <dimension ref="A1:N133"/>
  <sheetViews>
    <sheetView tabSelected="1" view="pageBreakPreview" zoomScale="60" zoomScaleNormal="100" workbookViewId="0">
      <selection activeCell="A4" sqref="A4"/>
    </sheetView>
  </sheetViews>
  <sheetFormatPr defaultColWidth="9.140625" defaultRowHeight="12.75"/>
  <cols>
    <col min="1" max="1" width="2.7109375" style="82" bestFit="1" customWidth="1"/>
    <col min="2" max="2" width="35.85546875" style="2" customWidth="1"/>
    <col min="3" max="3" width="4.85546875" style="299" bestFit="1" customWidth="1"/>
    <col min="4" max="4" width="12.28515625" style="89" bestFit="1" customWidth="1"/>
    <col min="5" max="5" width="13.28515625" style="89" bestFit="1" customWidth="1"/>
    <col min="6" max="6" width="14.7109375" style="89" bestFit="1" customWidth="1"/>
    <col min="7" max="7" width="12.28515625" style="2" bestFit="1" customWidth="1"/>
    <col min="8" max="8" width="13.28515625" style="2" bestFit="1" customWidth="1"/>
    <col min="9" max="9" width="13.7109375" style="2" customWidth="1"/>
    <col min="10" max="10" width="12.5703125" style="4" bestFit="1" customWidth="1"/>
    <col min="11" max="11" width="12.85546875" style="2" bestFit="1" customWidth="1"/>
    <col min="12" max="12" width="9.85546875" style="2" bestFit="1" customWidth="1"/>
    <col min="13" max="16384" width="9.140625" style="2"/>
  </cols>
  <sheetData>
    <row r="1" spans="1:11">
      <c r="A1" s="515" t="str">
        <f>RevReqSummary!A1</f>
        <v>Pacific Power GRC UE-152253</v>
      </c>
      <c r="B1" s="515"/>
      <c r="C1" s="515"/>
      <c r="D1" s="515"/>
      <c r="E1" s="515"/>
      <c r="F1" s="515"/>
      <c r="G1" s="515"/>
      <c r="H1" s="515"/>
      <c r="I1" s="515"/>
      <c r="J1" s="515"/>
      <c r="K1" s="515"/>
    </row>
    <row r="2" spans="1:11">
      <c r="A2" s="515" t="str">
        <f>RevReqSummary!A2</f>
        <v>Rate Plan Year 1 - Staff Proposed Revenue Requirement Increase</v>
      </c>
      <c r="B2" s="515"/>
      <c r="C2" s="515"/>
      <c r="D2" s="515"/>
      <c r="E2" s="515"/>
      <c r="F2" s="515"/>
      <c r="G2" s="515"/>
      <c r="H2" s="515"/>
      <c r="I2" s="515"/>
      <c r="J2" s="515"/>
      <c r="K2" s="515"/>
    </row>
    <row r="3" spans="1:11">
      <c r="A3" s="515" t="s">
        <v>502</v>
      </c>
      <c r="B3" s="515"/>
      <c r="C3" s="515"/>
      <c r="D3" s="515"/>
      <c r="E3" s="515"/>
      <c r="F3" s="515"/>
      <c r="G3" s="515"/>
      <c r="H3" s="515"/>
      <c r="I3" s="515"/>
      <c r="J3" s="515"/>
      <c r="K3" s="515"/>
    </row>
    <row r="4" spans="1:11">
      <c r="A4" s="277"/>
      <c r="B4" s="276"/>
      <c r="C4" s="290"/>
      <c r="D4" s="92"/>
      <c r="E4" s="90" t="s">
        <v>488</v>
      </c>
      <c r="F4" s="91"/>
      <c r="G4" s="93"/>
      <c r="H4" s="94" t="s">
        <v>103</v>
      </c>
      <c r="I4" s="95"/>
      <c r="J4" s="226"/>
      <c r="K4" s="500" t="s">
        <v>304</v>
      </c>
    </row>
    <row r="5" spans="1:11">
      <c r="A5" s="278"/>
      <c r="B5" s="98"/>
      <c r="C5" s="291"/>
      <c r="D5" s="97"/>
      <c r="E5" s="174"/>
      <c r="F5" s="96" t="s">
        <v>3</v>
      </c>
      <c r="G5" s="97"/>
      <c r="H5" s="174"/>
      <c r="I5" s="175" t="s">
        <v>3</v>
      </c>
      <c r="J5" s="106" t="s">
        <v>3</v>
      </c>
      <c r="K5" s="106" t="s">
        <v>3</v>
      </c>
    </row>
    <row r="6" spans="1:11">
      <c r="A6" s="278"/>
      <c r="B6" s="98"/>
      <c r="C6" s="291" t="s">
        <v>88</v>
      </c>
      <c r="D6" s="98" t="s">
        <v>89</v>
      </c>
      <c r="E6" s="174" t="s">
        <v>90</v>
      </c>
      <c r="F6" s="96" t="s">
        <v>91</v>
      </c>
      <c r="G6" s="98" t="s">
        <v>89</v>
      </c>
      <c r="H6" s="174" t="s">
        <v>90</v>
      </c>
      <c r="I6" s="175" t="s">
        <v>91</v>
      </c>
      <c r="J6" s="106" t="s">
        <v>91</v>
      </c>
      <c r="K6" s="106" t="s">
        <v>91</v>
      </c>
    </row>
    <row r="7" spans="1:11" ht="15.75">
      <c r="A7" s="278"/>
      <c r="B7" s="100"/>
      <c r="C7" s="292" t="s">
        <v>92</v>
      </c>
      <c r="D7" s="100" t="s">
        <v>93</v>
      </c>
      <c r="E7" s="174" t="s">
        <v>93</v>
      </c>
      <c r="F7" s="96" t="s">
        <v>306</v>
      </c>
      <c r="G7" s="100" t="s">
        <v>93</v>
      </c>
      <c r="H7" s="99" t="s">
        <v>93</v>
      </c>
      <c r="I7" s="101" t="s">
        <v>93</v>
      </c>
      <c r="J7" s="102" t="s">
        <v>1</v>
      </c>
      <c r="K7" s="102" t="s">
        <v>93</v>
      </c>
    </row>
    <row r="8" spans="1:11">
      <c r="B8" s="174"/>
      <c r="C8" s="293"/>
      <c r="D8" s="103"/>
      <c r="E8" s="104"/>
      <c r="F8" s="259"/>
      <c r="G8" s="103"/>
      <c r="H8" s="104"/>
      <c r="I8" s="105"/>
      <c r="J8" s="102"/>
      <c r="K8" s="501"/>
    </row>
    <row r="9" spans="1:11">
      <c r="A9" s="82">
        <v>1</v>
      </c>
      <c r="B9" s="265" t="s">
        <v>94</v>
      </c>
      <c r="C9" s="294"/>
      <c r="D9" s="266">
        <v>53650957</v>
      </c>
      <c r="E9" s="267">
        <v>781321066</v>
      </c>
      <c r="F9" s="268">
        <f>ROUND((-D9+(E9*$F$82))/$F$74,0)</f>
        <v>5459220</v>
      </c>
      <c r="G9" s="266">
        <f>RevReqSummary!C39</f>
        <v>53650956.873407245</v>
      </c>
      <c r="H9" s="267">
        <f>+RevReqSummary!C65</f>
        <v>781321066.4872843</v>
      </c>
      <c r="I9" s="268">
        <f>ROUND((-G9+(H9*$F$82))/$F$74,0)</f>
        <v>5459220</v>
      </c>
      <c r="J9" s="269">
        <f>I9-F9</f>
        <v>0</v>
      </c>
      <c r="K9" s="502">
        <f>ROUND((-G9+(H9*$K$82))/$I$74,0)</f>
        <v>4073319</v>
      </c>
    </row>
    <row r="10" spans="1:11">
      <c r="A10" s="82">
        <f>+A9+1</f>
        <v>2</v>
      </c>
      <c r="B10" s="109" t="s">
        <v>5</v>
      </c>
      <c r="C10" s="293"/>
      <c r="D10" s="110"/>
      <c r="E10" s="111"/>
      <c r="F10" s="112"/>
      <c r="G10" s="110"/>
      <c r="H10" s="111"/>
      <c r="I10" s="112"/>
      <c r="J10" s="108"/>
      <c r="K10" s="503"/>
    </row>
    <row r="11" spans="1:11">
      <c r="A11" s="82">
        <f t="shared" ref="A11:A74" si="0">+A10+1</f>
        <v>3</v>
      </c>
      <c r="B11" s="174" t="s">
        <v>109</v>
      </c>
      <c r="C11" s="293"/>
      <c r="D11" s="110"/>
      <c r="E11" s="111"/>
      <c r="F11" s="112"/>
      <c r="G11" s="110"/>
      <c r="H11" s="111"/>
      <c r="I11" s="112"/>
      <c r="J11" s="108"/>
      <c r="K11" s="503"/>
    </row>
    <row r="12" spans="1:11">
      <c r="A12" s="82">
        <f t="shared" si="0"/>
        <v>4</v>
      </c>
      <c r="B12" s="76" t="s">
        <v>114</v>
      </c>
      <c r="C12" s="293" t="s">
        <v>249</v>
      </c>
      <c r="D12" s="113">
        <v>-571522.38650000049</v>
      </c>
      <c r="E12" s="86">
        <v>0</v>
      </c>
      <c r="F12" s="250">
        <f t="shared" ref="F12:F17" si="1">ROUND((-D12+(E12*$F$82))/$F$74,0)</f>
        <v>921602</v>
      </c>
      <c r="G12" s="113">
        <f>'Adj - Total'!D36</f>
        <v>-571522.21000000101</v>
      </c>
      <c r="H12" s="86">
        <f>'Adj - Total'!D63</f>
        <v>0</v>
      </c>
      <c r="I12" s="250">
        <f>ROUND((-G12+(H12*$F$82))/$F$74,0)</f>
        <v>921602</v>
      </c>
      <c r="J12" s="108">
        <f>I12-F12</f>
        <v>0</v>
      </c>
      <c r="K12" s="504">
        <f t="shared" ref="K12:K17" si="2">ROUND((-G12+(H12*$K$82))/$I$74,0)</f>
        <v>921602</v>
      </c>
    </row>
    <row r="13" spans="1:11">
      <c r="A13" s="82">
        <f t="shared" si="0"/>
        <v>5</v>
      </c>
      <c r="B13" s="76" t="s">
        <v>115</v>
      </c>
      <c r="C13" s="293" t="s">
        <v>250</v>
      </c>
      <c r="D13" s="113">
        <v>-5477991.1006968245</v>
      </c>
      <c r="E13" s="86">
        <v>0</v>
      </c>
      <c r="F13" s="250">
        <f t="shared" si="1"/>
        <v>8833475</v>
      </c>
      <c r="G13" s="113">
        <f>'Adj - Total'!E36</f>
        <v>-5477990.6164566502</v>
      </c>
      <c r="H13" s="86">
        <f>'Adj - Total'!E63</f>
        <v>0</v>
      </c>
      <c r="I13" s="250">
        <f t="shared" ref="I13:I17" si="3">ROUND((-G13+(H13*$F$82))/$F$74,0)</f>
        <v>8833474</v>
      </c>
      <c r="J13" s="108">
        <f t="shared" ref="J13:J17" si="4">I13-F13</f>
        <v>-1</v>
      </c>
      <c r="K13" s="504">
        <f t="shared" si="2"/>
        <v>8833474</v>
      </c>
    </row>
    <row r="14" spans="1:11">
      <c r="A14" s="82">
        <f t="shared" si="0"/>
        <v>6</v>
      </c>
      <c r="B14" s="76" t="s">
        <v>177</v>
      </c>
      <c r="C14" s="293" t="s">
        <v>235</v>
      </c>
      <c r="D14" s="113">
        <v>5273122.7090885174</v>
      </c>
      <c r="E14" s="86">
        <v>0</v>
      </c>
      <c r="F14" s="250">
        <f t="shared" si="1"/>
        <v>-8503117</v>
      </c>
      <c r="G14" s="113">
        <f>'Adj - Total'!F36</f>
        <v>5273122.4755207999</v>
      </c>
      <c r="H14" s="86">
        <f>'Adj - Total'!F63</f>
        <v>0</v>
      </c>
      <c r="I14" s="250">
        <f t="shared" si="3"/>
        <v>-8503116</v>
      </c>
      <c r="J14" s="108">
        <f t="shared" si="4"/>
        <v>1</v>
      </c>
      <c r="K14" s="504">
        <f t="shared" si="2"/>
        <v>-8503116</v>
      </c>
    </row>
    <row r="15" spans="1:11">
      <c r="A15" s="82">
        <f t="shared" si="0"/>
        <v>7</v>
      </c>
      <c r="B15" s="76" t="s">
        <v>307</v>
      </c>
      <c r="C15" s="293" t="s">
        <v>236</v>
      </c>
      <c r="D15" s="113">
        <v>1854.5540109881288</v>
      </c>
      <c r="E15" s="86">
        <v>-1645.2066501962654</v>
      </c>
      <c r="F15" s="250">
        <f t="shared" si="1"/>
        <v>-3184</v>
      </c>
      <c r="G15" s="113">
        <f>'Adj - Total'!G36</f>
        <v>1854.9523483623702</v>
      </c>
      <c r="H15" s="86">
        <f>'Adj - Total'!G63</f>
        <v>-1645.2066501962699</v>
      </c>
      <c r="I15" s="250">
        <f t="shared" si="3"/>
        <v>-3185</v>
      </c>
      <c r="J15" s="108">
        <f t="shared" si="4"/>
        <v>-1</v>
      </c>
      <c r="K15" s="504">
        <f t="shared" si="2"/>
        <v>-3182</v>
      </c>
    </row>
    <row r="16" spans="1:11">
      <c r="A16" s="82">
        <f t="shared" si="0"/>
        <v>8</v>
      </c>
      <c r="B16" s="76" t="s">
        <v>344</v>
      </c>
      <c r="C16" s="293" t="s">
        <v>223</v>
      </c>
      <c r="D16" s="113">
        <v>-288402.07972336852</v>
      </c>
      <c r="E16" s="86">
        <v>0</v>
      </c>
      <c r="F16" s="250">
        <f t="shared" si="1"/>
        <v>465060</v>
      </c>
      <c r="G16" s="113">
        <f>'Adj - Total'!H36</f>
        <v>-288402.50726672099</v>
      </c>
      <c r="H16" s="86">
        <f>'Adj - Total'!H63</f>
        <v>0</v>
      </c>
      <c r="I16" s="250">
        <f t="shared" si="3"/>
        <v>465060</v>
      </c>
      <c r="J16" s="108">
        <f t="shared" si="4"/>
        <v>0</v>
      </c>
      <c r="K16" s="504">
        <f t="shared" si="2"/>
        <v>465060</v>
      </c>
    </row>
    <row r="17" spans="1:11">
      <c r="A17" s="82">
        <f t="shared" si="0"/>
        <v>9</v>
      </c>
      <c r="B17" s="76" t="s">
        <v>116</v>
      </c>
      <c r="C17" s="293" t="s">
        <v>237</v>
      </c>
      <c r="D17" s="113">
        <v>58935.522167326984</v>
      </c>
      <c r="E17" s="86">
        <v>0</v>
      </c>
      <c r="F17" s="250">
        <f t="shared" si="1"/>
        <v>-95036</v>
      </c>
      <c r="G17" s="113">
        <f>'Adj - Total'!I36</f>
        <v>58935.034103579979</v>
      </c>
      <c r="H17" s="86">
        <f>'Adj - Total'!I63</f>
        <v>0</v>
      </c>
      <c r="I17" s="250">
        <f t="shared" si="3"/>
        <v>-95035</v>
      </c>
      <c r="J17" s="108">
        <f t="shared" si="4"/>
        <v>1</v>
      </c>
      <c r="K17" s="504">
        <f t="shared" si="2"/>
        <v>-95035</v>
      </c>
    </row>
    <row r="18" spans="1:11">
      <c r="A18" s="82">
        <f t="shared" si="0"/>
        <v>10</v>
      </c>
      <c r="B18" s="76"/>
      <c r="C18" s="293"/>
      <c r="D18" s="113"/>
      <c r="E18" s="86"/>
      <c r="F18" s="114"/>
      <c r="G18" s="97"/>
      <c r="H18" s="4"/>
      <c r="I18" s="114"/>
      <c r="J18" s="108"/>
      <c r="K18" s="505"/>
    </row>
    <row r="19" spans="1:11">
      <c r="A19" s="82">
        <f t="shared" si="0"/>
        <v>11</v>
      </c>
      <c r="B19" s="174" t="s">
        <v>106</v>
      </c>
      <c r="C19" s="293"/>
      <c r="D19" s="113"/>
      <c r="E19" s="86"/>
      <c r="F19" s="114"/>
      <c r="G19" s="97"/>
      <c r="H19" s="4"/>
      <c r="I19" s="114"/>
      <c r="J19" s="108"/>
      <c r="K19" s="505"/>
    </row>
    <row r="20" spans="1:11">
      <c r="A20" s="82">
        <f t="shared" si="0"/>
        <v>12</v>
      </c>
      <c r="B20" s="76" t="s">
        <v>345</v>
      </c>
      <c r="C20" s="293" t="s">
        <v>224</v>
      </c>
      <c r="D20" s="113">
        <v>107518.51367444749</v>
      </c>
      <c r="E20" s="86">
        <v>0</v>
      </c>
      <c r="F20" s="250">
        <f t="shared" ref="F20:F29" si="5">ROUND((-D20+(E20*$F$82))/$F$74,0)</f>
        <v>-173378</v>
      </c>
      <c r="G20" s="113">
        <f ca="1">'Adj - Total'!J36</f>
        <v>44464.971554047086</v>
      </c>
      <c r="H20" s="86">
        <f>'Adj - Total'!J63</f>
        <v>0</v>
      </c>
      <c r="I20" s="250">
        <f t="shared" ref="I20:I29" ca="1" si="6">ROUND((-G20+(H20*$F$82))/$F$74,0)</f>
        <v>-71702</v>
      </c>
      <c r="J20" s="108">
        <f t="shared" ref="J20:J29" ca="1" si="7">I20-F20</f>
        <v>101676</v>
      </c>
      <c r="K20" s="504">
        <f t="shared" ref="K20:K29" ca="1" si="8">ROUND((-G20+(H20*$K$82))/$I$74,0)</f>
        <v>-71702</v>
      </c>
    </row>
    <row r="21" spans="1:11">
      <c r="A21" s="82">
        <f t="shared" si="0"/>
        <v>13</v>
      </c>
      <c r="B21" s="76" t="s">
        <v>346</v>
      </c>
      <c r="C21" s="293" t="s">
        <v>225</v>
      </c>
      <c r="D21" s="113">
        <v>-62647.898917489823</v>
      </c>
      <c r="E21" s="86">
        <v>0</v>
      </c>
      <c r="F21" s="250">
        <f t="shared" si="5"/>
        <v>101022</v>
      </c>
      <c r="G21" s="113">
        <f>'Adj - Total'!K36</f>
        <v>-62648.382949984341</v>
      </c>
      <c r="H21" s="86">
        <f>'Adj - Total'!K63</f>
        <v>0</v>
      </c>
      <c r="I21" s="250">
        <f t="shared" si="6"/>
        <v>101023</v>
      </c>
      <c r="J21" s="108">
        <f t="shared" si="7"/>
        <v>1</v>
      </c>
      <c r="K21" s="504">
        <f t="shared" si="8"/>
        <v>101023</v>
      </c>
    </row>
    <row r="22" spans="1:11">
      <c r="A22" s="82">
        <f t="shared" si="0"/>
        <v>14</v>
      </c>
      <c r="B22" s="76" t="s">
        <v>299</v>
      </c>
      <c r="C22" s="293" t="s">
        <v>226</v>
      </c>
      <c r="D22" s="113">
        <v>65657.023403245519</v>
      </c>
      <c r="E22" s="86">
        <v>0</v>
      </c>
      <c r="F22" s="250">
        <f t="shared" si="5"/>
        <v>-105875</v>
      </c>
      <c r="G22" s="113">
        <f>'Adj - Total'!L36</f>
        <v>65656.805235762338</v>
      </c>
      <c r="H22" s="86">
        <f>'Adj - Total'!L63</f>
        <v>0</v>
      </c>
      <c r="I22" s="250">
        <f t="shared" si="6"/>
        <v>-105874</v>
      </c>
      <c r="J22" s="108">
        <f t="shared" si="7"/>
        <v>1</v>
      </c>
      <c r="K22" s="504">
        <f t="shared" si="8"/>
        <v>-105874</v>
      </c>
    </row>
    <row r="23" spans="1:11">
      <c r="A23" s="82">
        <f t="shared" si="0"/>
        <v>15</v>
      </c>
      <c r="B23" s="76" t="s">
        <v>272</v>
      </c>
      <c r="C23" s="293" t="s">
        <v>227</v>
      </c>
      <c r="D23" s="113">
        <v>1650.3047893800017</v>
      </c>
      <c r="E23" s="86">
        <v>0</v>
      </c>
      <c r="F23" s="250">
        <f t="shared" si="5"/>
        <v>-2661</v>
      </c>
      <c r="G23" s="113">
        <f>'Adj - Total'!M36</f>
        <v>1649.9304452000001</v>
      </c>
      <c r="H23" s="86">
        <f>'Adj - Total'!M63</f>
        <v>0</v>
      </c>
      <c r="I23" s="250">
        <f t="shared" si="6"/>
        <v>-2661</v>
      </c>
      <c r="J23" s="108">
        <f t="shared" si="7"/>
        <v>0</v>
      </c>
      <c r="K23" s="504">
        <f t="shared" si="8"/>
        <v>-2661</v>
      </c>
    </row>
    <row r="24" spans="1:11">
      <c r="A24" s="82">
        <f t="shared" si="0"/>
        <v>16</v>
      </c>
      <c r="B24" s="76" t="s">
        <v>113</v>
      </c>
      <c r="C24" s="293" t="s">
        <v>238</v>
      </c>
      <c r="D24" s="113">
        <v>-90925.175799348712</v>
      </c>
      <c r="E24" s="86">
        <v>0</v>
      </c>
      <c r="F24" s="250">
        <f t="shared" si="5"/>
        <v>146620</v>
      </c>
      <c r="G24" s="113">
        <f>'Adj - Total'!N36</f>
        <v>-90924.885845151992</v>
      </c>
      <c r="H24" s="86">
        <f>'Adj - Total'!N63</f>
        <v>0</v>
      </c>
      <c r="I24" s="250">
        <f t="shared" si="6"/>
        <v>146620</v>
      </c>
      <c r="J24" s="108">
        <f t="shared" si="7"/>
        <v>0</v>
      </c>
      <c r="K24" s="504">
        <f t="shared" si="8"/>
        <v>146620</v>
      </c>
    </row>
    <row r="25" spans="1:11">
      <c r="A25" s="82">
        <f t="shared" si="0"/>
        <v>17</v>
      </c>
      <c r="B25" s="76" t="s">
        <v>347</v>
      </c>
      <c r="C25" s="293" t="s">
        <v>228</v>
      </c>
      <c r="D25" s="113">
        <v>7496439.2555000009</v>
      </c>
      <c r="E25" s="86">
        <v>0</v>
      </c>
      <c r="F25" s="250">
        <f t="shared" si="5"/>
        <v>-12088301</v>
      </c>
      <c r="G25" s="113">
        <f>'Adj - Total'!O36</f>
        <v>7496439.4700000007</v>
      </c>
      <c r="H25" s="86">
        <f>'Adj - Total'!O63</f>
        <v>0</v>
      </c>
      <c r="I25" s="250">
        <f t="shared" si="6"/>
        <v>-12088302</v>
      </c>
      <c r="J25" s="108">
        <f t="shared" si="7"/>
        <v>-1</v>
      </c>
      <c r="K25" s="504">
        <f t="shared" si="8"/>
        <v>-12088302</v>
      </c>
    </row>
    <row r="26" spans="1:11">
      <c r="A26" s="82">
        <f t="shared" si="0"/>
        <v>18</v>
      </c>
      <c r="B26" s="4" t="s">
        <v>246</v>
      </c>
      <c r="C26" s="293" t="s">
        <v>230</v>
      </c>
      <c r="D26" s="113">
        <v>-184003.05326948501</v>
      </c>
      <c r="E26" s="86">
        <v>0</v>
      </c>
      <c r="F26" s="250">
        <f t="shared" si="5"/>
        <v>296712</v>
      </c>
      <c r="G26" s="113">
        <f>'Adj - Total'!P36</f>
        <v>-184002.62041459233</v>
      </c>
      <c r="H26" s="86">
        <f>'Adj - Total'!P63</f>
        <v>0</v>
      </c>
      <c r="I26" s="250">
        <f t="shared" si="6"/>
        <v>296711</v>
      </c>
      <c r="J26" s="108">
        <f t="shared" si="7"/>
        <v>-1</v>
      </c>
      <c r="K26" s="504">
        <f t="shared" si="8"/>
        <v>296711</v>
      </c>
    </row>
    <row r="27" spans="1:11">
      <c r="A27" s="82">
        <f t="shared" si="0"/>
        <v>19</v>
      </c>
      <c r="B27" s="4" t="s">
        <v>273</v>
      </c>
      <c r="C27" s="293" t="s">
        <v>231</v>
      </c>
      <c r="D27" s="113">
        <v>14.960837543892138</v>
      </c>
      <c r="E27" s="86">
        <v>0</v>
      </c>
      <c r="F27" s="250">
        <f t="shared" si="5"/>
        <v>-24</v>
      </c>
      <c r="G27" s="113">
        <f>'Adj - Total'!Q36</f>
        <v>15.227027737611706</v>
      </c>
      <c r="H27" s="86">
        <f>'Adj - Total'!Q63</f>
        <v>0</v>
      </c>
      <c r="I27" s="250">
        <f t="shared" si="6"/>
        <v>-25</v>
      </c>
      <c r="J27" s="108">
        <f t="shared" si="7"/>
        <v>-1</v>
      </c>
      <c r="K27" s="504">
        <f t="shared" si="8"/>
        <v>-25</v>
      </c>
    </row>
    <row r="28" spans="1:11">
      <c r="A28" s="82">
        <f t="shared" si="0"/>
        <v>20</v>
      </c>
      <c r="B28" s="4" t="s">
        <v>449</v>
      </c>
      <c r="C28" s="293" t="s">
        <v>251</v>
      </c>
      <c r="D28" s="113">
        <v>5873.1857109171269</v>
      </c>
      <c r="E28" s="86">
        <v>0</v>
      </c>
      <c r="F28" s="250">
        <f t="shared" si="5"/>
        <v>-9471</v>
      </c>
      <c r="G28" s="113">
        <f ca="1">'Adj - Total'!R36</f>
        <v>14966.357097587301</v>
      </c>
      <c r="H28" s="86">
        <f>'Adj - Total'!R63</f>
        <v>0</v>
      </c>
      <c r="I28" s="250">
        <f t="shared" ca="1" si="6"/>
        <v>-24134</v>
      </c>
      <c r="J28" s="108">
        <f t="shared" ca="1" si="7"/>
        <v>-14663</v>
      </c>
      <c r="K28" s="504">
        <f t="shared" ca="1" si="8"/>
        <v>-24134</v>
      </c>
    </row>
    <row r="29" spans="1:11">
      <c r="A29" s="82">
        <f t="shared" si="0"/>
        <v>21</v>
      </c>
      <c r="B29" s="76" t="s">
        <v>348</v>
      </c>
      <c r="C29" s="293" t="s">
        <v>252</v>
      </c>
      <c r="D29" s="113">
        <v>-269664.79135568673</v>
      </c>
      <c r="E29" s="86">
        <v>0</v>
      </c>
      <c r="F29" s="250">
        <f t="shared" si="5"/>
        <v>434845</v>
      </c>
      <c r="G29" s="113">
        <f>'Adj - Total'!S36</f>
        <v>-269664.90977798001</v>
      </c>
      <c r="H29" s="86">
        <f>'Adj - Total'!S63</f>
        <v>0</v>
      </c>
      <c r="I29" s="250">
        <f t="shared" si="6"/>
        <v>434845</v>
      </c>
      <c r="J29" s="108">
        <f t="shared" si="7"/>
        <v>0</v>
      </c>
      <c r="K29" s="504">
        <f t="shared" si="8"/>
        <v>434845</v>
      </c>
    </row>
    <row r="30" spans="1:11">
      <c r="A30" s="82">
        <f t="shared" si="0"/>
        <v>22</v>
      </c>
      <c r="B30" s="76"/>
      <c r="C30" s="293"/>
      <c r="D30" s="113"/>
      <c r="E30" s="86"/>
      <c r="F30" s="114"/>
      <c r="G30" s="97" t="s">
        <v>167</v>
      </c>
      <c r="H30" s="4"/>
      <c r="I30" s="114"/>
      <c r="J30" s="108"/>
      <c r="K30" s="505"/>
    </row>
    <row r="31" spans="1:11">
      <c r="A31" s="82">
        <f t="shared" si="0"/>
        <v>23</v>
      </c>
      <c r="B31" s="174" t="s">
        <v>110</v>
      </c>
      <c r="C31" s="293"/>
      <c r="D31" s="113"/>
      <c r="E31" s="86"/>
      <c r="F31" s="114"/>
      <c r="G31" s="97"/>
      <c r="H31" s="4"/>
      <c r="I31" s="114"/>
      <c r="J31" s="108"/>
      <c r="K31" s="505"/>
    </row>
    <row r="32" spans="1:11">
      <c r="A32" s="82">
        <f t="shared" si="0"/>
        <v>24</v>
      </c>
      <c r="B32" s="76" t="s">
        <v>349</v>
      </c>
      <c r="C32" s="293" t="s">
        <v>330</v>
      </c>
      <c r="D32" s="113">
        <v>4882289.6217848063</v>
      </c>
      <c r="E32" s="86">
        <v>0</v>
      </c>
      <c r="F32" s="250">
        <f>ROUND((-D32+(E32*$F$82))/$F$74,0)</f>
        <v>-7872883</v>
      </c>
      <c r="G32" s="113">
        <f>'Adj - Total'!T36</f>
        <v>4882289.8027454019</v>
      </c>
      <c r="H32" s="86">
        <f>'Adj - Total'!T63</f>
        <v>0</v>
      </c>
      <c r="I32" s="250">
        <f>ROUND((-G32+(H32*$F$82))/$F$74,0)</f>
        <v>-7872883</v>
      </c>
      <c r="J32" s="108">
        <f t="shared" ref="J32:J33" si="9">I32-F32</f>
        <v>0</v>
      </c>
      <c r="K32" s="504">
        <f>ROUND((-G32+(H32*$K$82))/$I$74,0)</f>
        <v>-7872883</v>
      </c>
    </row>
    <row r="33" spans="1:11">
      <c r="A33" s="82">
        <f t="shared" si="0"/>
        <v>25</v>
      </c>
      <c r="B33" s="4" t="s">
        <v>350</v>
      </c>
      <c r="C33" s="293" t="s">
        <v>253</v>
      </c>
      <c r="D33" s="113">
        <v>430351.62332530326</v>
      </c>
      <c r="E33" s="86">
        <v>-7809779.9224174879</v>
      </c>
      <c r="F33" s="250">
        <f>ROUND((-D33+(E33*$F$82))/$F$74,0)</f>
        <v>-1613290</v>
      </c>
      <c r="G33" s="113">
        <f>'Adj - Total'!U36</f>
        <v>430351.83321904257</v>
      </c>
      <c r="H33" s="86">
        <f>'Adj - Total'!U63</f>
        <v>-7809779.9224174879</v>
      </c>
      <c r="I33" s="250">
        <f>ROUND((-G33+(H33*$F$82))/$F$74,0)</f>
        <v>-1613290</v>
      </c>
      <c r="J33" s="108">
        <f t="shared" si="9"/>
        <v>0</v>
      </c>
      <c r="K33" s="504">
        <f>ROUND((-G33+(H33*$K$82))/$I$74,0)</f>
        <v>-1599437</v>
      </c>
    </row>
    <row r="34" spans="1:11">
      <c r="A34" s="82">
        <f t="shared" si="0"/>
        <v>26</v>
      </c>
      <c r="B34" s="76"/>
      <c r="C34" s="293"/>
      <c r="D34" s="115"/>
      <c r="E34" s="75"/>
      <c r="F34" s="114"/>
      <c r="G34" s="97"/>
      <c r="H34" s="4"/>
      <c r="I34" s="114"/>
      <c r="J34" s="108"/>
      <c r="K34" s="505"/>
    </row>
    <row r="35" spans="1:11">
      <c r="A35" s="82">
        <f t="shared" si="0"/>
        <v>27</v>
      </c>
      <c r="B35" s="174" t="s">
        <v>112</v>
      </c>
      <c r="C35" s="293"/>
      <c r="D35" s="115"/>
      <c r="E35" s="75"/>
      <c r="F35" s="114"/>
      <c r="G35" s="97"/>
      <c r="H35" s="4"/>
      <c r="I35" s="114"/>
      <c r="J35" s="108"/>
      <c r="K35" s="505"/>
    </row>
    <row r="36" spans="1:11">
      <c r="A36" s="82">
        <f t="shared" si="0"/>
        <v>28</v>
      </c>
      <c r="B36" s="76" t="s">
        <v>351</v>
      </c>
      <c r="C36" s="293" t="s">
        <v>232</v>
      </c>
      <c r="D36" s="113">
        <v>0</v>
      </c>
      <c r="E36" s="86">
        <v>-15072679.795307567</v>
      </c>
      <c r="F36" s="250">
        <f>ROUND((-D36+(E36*$F$82))/$F$74,0)</f>
        <v>-1774286</v>
      </c>
      <c r="G36" s="113">
        <f>'Adj - Total'!V36</f>
        <v>0</v>
      </c>
      <c r="H36" s="86">
        <f ca="1">'Adj - Total'!V63</f>
        <v>-15053828.639964048</v>
      </c>
      <c r="I36" s="250">
        <f ca="1">ROUND((-G36+(H36*$F$82))/$F$74,0)</f>
        <v>-1772067</v>
      </c>
      <c r="J36" s="108">
        <f t="shared" ref="J36:J39" ca="1" si="10">I36-F36</f>
        <v>2219</v>
      </c>
      <c r="K36" s="504">
        <f ca="1">ROUND((-G36+(H36*$K$82))/$I$74,0)</f>
        <v>-1745364</v>
      </c>
    </row>
    <row r="37" spans="1:11">
      <c r="A37" s="82">
        <f t="shared" si="0"/>
        <v>29</v>
      </c>
      <c r="B37" s="76" t="s">
        <v>352</v>
      </c>
      <c r="C37" s="293" t="s">
        <v>282</v>
      </c>
      <c r="D37" s="113">
        <v>-350090.62014557217</v>
      </c>
      <c r="E37" s="86">
        <v>214124.93914773146</v>
      </c>
      <c r="F37" s="250">
        <f>ROUND((-D37+(E37*$F$82))/$F$74,0)</f>
        <v>589741</v>
      </c>
      <c r="G37" s="113">
        <f ca="1">'Adj - Total'!W36</f>
        <v>-347063.00459553726</v>
      </c>
      <c r="H37" s="86">
        <f ca="1">'Adj - Total'!W63</f>
        <v>214124.93914773146</v>
      </c>
      <c r="I37" s="250">
        <f ca="1">ROUND((-G37+(H37*$F$82))/$F$74,0)</f>
        <v>584858</v>
      </c>
      <c r="J37" s="108">
        <f t="shared" ca="1" si="10"/>
        <v>-4883</v>
      </c>
      <c r="K37" s="504">
        <f ca="1">ROUND((-G37+(H37*$K$82))/$I$74,0)</f>
        <v>584479</v>
      </c>
    </row>
    <row r="38" spans="1:11">
      <c r="A38" s="82">
        <f t="shared" si="0"/>
        <v>30</v>
      </c>
      <c r="B38" s="76" t="s">
        <v>353</v>
      </c>
      <c r="C38" s="293" t="s">
        <v>283</v>
      </c>
      <c r="D38" s="113">
        <v>0</v>
      </c>
      <c r="E38" s="86">
        <v>-160400.15021067098</v>
      </c>
      <c r="F38" s="250">
        <f>ROUND((-D38+(E38*$F$82))/$F$74,0)</f>
        <v>-18882</v>
      </c>
      <c r="G38" s="113">
        <f>'Adj - Total'!X36</f>
        <v>0</v>
      </c>
      <c r="H38" s="86">
        <f>'Adj - Total'!X63</f>
        <v>-160400.15021067101</v>
      </c>
      <c r="I38" s="250">
        <f>ROUND((-G38+(H38*$F$82))/$F$74,0)</f>
        <v>-18882</v>
      </c>
      <c r="J38" s="108">
        <f t="shared" si="10"/>
        <v>0</v>
      </c>
      <c r="K38" s="504">
        <f>ROUND((-G38+(H38*$K$82))/$I$74,0)</f>
        <v>-18597</v>
      </c>
    </row>
    <row r="39" spans="1:11">
      <c r="A39" s="82">
        <f t="shared" si="0"/>
        <v>31</v>
      </c>
      <c r="B39" s="76" t="s">
        <v>354</v>
      </c>
      <c r="C39" s="293" t="s">
        <v>308</v>
      </c>
      <c r="D39" s="113">
        <v>-6376617.6188079324</v>
      </c>
      <c r="E39" s="86">
        <v>-3188308.6965787043</v>
      </c>
      <c r="F39" s="250">
        <f>ROUND((-D39+(E39*$F$82))/$F$74,0)</f>
        <v>9907232</v>
      </c>
      <c r="G39" s="113">
        <f ca="1">'Adj - Total'!Y36</f>
        <v>0</v>
      </c>
      <c r="H39" s="86">
        <f ca="1">'Adj - Total'!Y63</f>
        <v>0</v>
      </c>
      <c r="I39" s="250">
        <f ca="1">ROUND((-G39+(H39*$F$82))/$F$74,0)</f>
        <v>0</v>
      </c>
      <c r="J39" s="108">
        <f t="shared" ca="1" si="10"/>
        <v>-9907232</v>
      </c>
      <c r="K39" s="504">
        <f ca="1">ROUND((-G39+(H39*$K$82))/$I$74,0)</f>
        <v>0</v>
      </c>
    </row>
    <row r="40" spans="1:11">
      <c r="A40" s="82">
        <f t="shared" si="0"/>
        <v>32</v>
      </c>
      <c r="B40" s="76"/>
      <c r="C40" s="293"/>
      <c r="D40" s="113"/>
      <c r="E40" s="86"/>
      <c r="F40" s="114"/>
      <c r="G40" s="97"/>
      <c r="H40" s="4"/>
      <c r="I40" s="114"/>
      <c r="J40" s="108"/>
      <c r="K40" s="505"/>
    </row>
    <row r="41" spans="1:11">
      <c r="A41" s="82">
        <f t="shared" si="0"/>
        <v>33</v>
      </c>
      <c r="B41" s="174" t="s">
        <v>107</v>
      </c>
      <c r="C41" s="293"/>
      <c r="D41" s="113"/>
      <c r="E41" s="86"/>
      <c r="F41" s="114"/>
      <c r="G41" s="97"/>
      <c r="H41" s="4"/>
      <c r="I41" s="114"/>
      <c r="J41" s="108"/>
      <c r="K41" s="505"/>
    </row>
    <row r="42" spans="1:11">
      <c r="A42" s="82">
        <f t="shared" si="0"/>
        <v>34</v>
      </c>
      <c r="B42" s="76" t="s">
        <v>102</v>
      </c>
      <c r="C42" s="293" t="s">
        <v>331</v>
      </c>
      <c r="D42" s="113">
        <v>306887.32863091136</v>
      </c>
      <c r="E42" s="86">
        <v>0</v>
      </c>
      <c r="F42" s="250">
        <f>ROUND((-D42+(E42*$F$82))/$F$74,0)</f>
        <v>-494868</v>
      </c>
      <c r="G42" s="113">
        <f ca="1">'Adj - Total'!Z36</f>
        <v>173334</v>
      </c>
      <c r="H42" s="86">
        <f>'Adj - Total'!Z63</f>
        <v>0</v>
      </c>
      <c r="I42" s="250">
        <f t="shared" ref="I42:I50" ca="1" si="11">ROUND((-G42+(H42*$F$82))/$F$74,0)</f>
        <v>-279508</v>
      </c>
      <c r="J42" s="108">
        <f t="shared" ref="J42:J50" ca="1" si="12">I42-F42</f>
        <v>215360</v>
      </c>
      <c r="K42" s="504">
        <f t="shared" ref="K42:K50" ca="1" si="13">ROUND((-G42+(H42*$K$82))/$I$74,0)</f>
        <v>-279508</v>
      </c>
    </row>
    <row r="43" spans="1:11">
      <c r="A43" s="82">
        <f t="shared" si="0"/>
        <v>35</v>
      </c>
      <c r="B43" s="76" t="s">
        <v>274</v>
      </c>
      <c r="C43" s="293" t="s">
        <v>332</v>
      </c>
      <c r="D43" s="113">
        <v>-166289.5</v>
      </c>
      <c r="E43" s="86">
        <v>0</v>
      </c>
      <c r="F43" s="250">
        <f t="shared" ref="F43:F50" si="14">ROUND((-D43+(E43*$F$82))/$F$74,0)</f>
        <v>268148</v>
      </c>
      <c r="G43" s="113">
        <f ca="1">'Adj - Total'!AA36</f>
        <v>0</v>
      </c>
      <c r="H43" s="86">
        <f>'Adj - Total'!AA63</f>
        <v>0</v>
      </c>
      <c r="I43" s="250">
        <f t="shared" ca="1" si="11"/>
        <v>0</v>
      </c>
      <c r="J43" s="108">
        <f t="shared" ca="1" si="12"/>
        <v>-268148</v>
      </c>
      <c r="K43" s="504">
        <f t="shared" ca="1" si="13"/>
        <v>0</v>
      </c>
    </row>
    <row r="44" spans="1:11">
      <c r="A44" s="82">
        <f t="shared" si="0"/>
        <v>36</v>
      </c>
      <c r="B44" s="76" t="s">
        <v>355</v>
      </c>
      <c r="C44" s="293" t="s">
        <v>333</v>
      </c>
      <c r="D44" s="113">
        <v>47085.529960868997</v>
      </c>
      <c r="E44" s="86">
        <v>0</v>
      </c>
      <c r="F44" s="250">
        <f t="shared" si="14"/>
        <v>-75927</v>
      </c>
      <c r="G44" s="113">
        <f>'Adj - Total'!AB36</f>
        <v>47085.529960868997</v>
      </c>
      <c r="H44" s="86">
        <f>'Adj - Total'!AB63</f>
        <v>0</v>
      </c>
      <c r="I44" s="250">
        <f t="shared" si="11"/>
        <v>-75927</v>
      </c>
      <c r="J44" s="108">
        <f t="shared" si="12"/>
        <v>0</v>
      </c>
      <c r="K44" s="504">
        <f t="shared" si="13"/>
        <v>-75927</v>
      </c>
    </row>
    <row r="45" spans="1:11">
      <c r="A45" s="82">
        <f t="shared" si="0"/>
        <v>37</v>
      </c>
      <c r="B45" s="76" t="s">
        <v>356</v>
      </c>
      <c r="C45" s="293" t="s">
        <v>334</v>
      </c>
      <c r="D45" s="113">
        <v>0</v>
      </c>
      <c r="E45" s="86">
        <v>9290955.8687260076</v>
      </c>
      <c r="F45" s="250">
        <f t="shared" si="14"/>
        <v>1093688</v>
      </c>
      <c r="G45" s="113">
        <f>'Adj - Total'!AC36</f>
        <v>0</v>
      </c>
      <c r="H45" s="86">
        <f ca="1">'Adj - Total'!AC63</f>
        <v>9496796.8687260076</v>
      </c>
      <c r="I45" s="250">
        <f t="shared" ca="1" si="11"/>
        <v>1117919</v>
      </c>
      <c r="J45" s="108">
        <f t="shared" ca="1" si="12"/>
        <v>24231</v>
      </c>
      <c r="K45" s="504">
        <f t="shared" ca="1" si="13"/>
        <v>1101073</v>
      </c>
    </row>
    <row r="46" spans="1:11">
      <c r="A46" s="82">
        <f t="shared" si="0"/>
        <v>38</v>
      </c>
      <c r="B46" s="76" t="s">
        <v>275</v>
      </c>
      <c r="C46" s="293" t="s">
        <v>335</v>
      </c>
      <c r="D46" s="113">
        <v>12288.900000000001</v>
      </c>
      <c r="E46" s="86">
        <v>0</v>
      </c>
      <c r="F46" s="250">
        <f t="shared" si="14"/>
        <v>-19816</v>
      </c>
      <c r="G46" s="113">
        <f>'Adj - Total'!AD36</f>
        <v>12289</v>
      </c>
      <c r="H46" s="86">
        <f>'Adj - Total'!AD63</f>
        <v>0</v>
      </c>
      <c r="I46" s="250">
        <f t="shared" si="11"/>
        <v>-19816</v>
      </c>
      <c r="J46" s="108">
        <f t="shared" si="12"/>
        <v>0</v>
      </c>
      <c r="K46" s="504">
        <f t="shared" si="13"/>
        <v>-19816</v>
      </c>
    </row>
    <row r="47" spans="1:11">
      <c r="A47" s="82">
        <f t="shared" si="0"/>
        <v>39</v>
      </c>
      <c r="B47" s="4" t="s">
        <v>357</v>
      </c>
      <c r="C47" s="293" t="s">
        <v>336</v>
      </c>
      <c r="D47" s="113">
        <v>-2123177.948587921</v>
      </c>
      <c r="E47" s="86">
        <v>-2260168.1927129664</v>
      </c>
      <c r="F47" s="250">
        <f t="shared" si="14"/>
        <v>3157651</v>
      </c>
      <c r="G47" s="113">
        <f>'Adj - Total'!AE36</f>
        <v>-2123177.948587921</v>
      </c>
      <c r="H47" s="86">
        <f>'Adj - Total'!AE63</f>
        <v>-2260168.1927129664</v>
      </c>
      <c r="I47" s="250">
        <f t="shared" si="11"/>
        <v>3157651</v>
      </c>
      <c r="J47" s="108">
        <f t="shared" si="12"/>
        <v>0</v>
      </c>
      <c r="K47" s="504">
        <f t="shared" si="13"/>
        <v>3161660</v>
      </c>
    </row>
    <row r="48" spans="1:11">
      <c r="A48" s="82">
        <f t="shared" si="0"/>
        <v>40</v>
      </c>
      <c r="B48" s="76" t="s">
        <v>358</v>
      </c>
      <c r="C48" s="293" t="s">
        <v>266</v>
      </c>
      <c r="D48" s="113">
        <v>77895</v>
      </c>
      <c r="E48" s="86">
        <v>-78</v>
      </c>
      <c r="F48" s="250">
        <f t="shared" si="14"/>
        <v>-125618</v>
      </c>
      <c r="G48" s="113">
        <f ca="1">'Adj - Total'!AF36</f>
        <v>54571</v>
      </c>
      <c r="H48" s="86">
        <f ca="1">'Adj - Total'!AF63</f>
        <v>-78</v>
      </c>
      <c r="I48" s="250">
        <f t="shared" ca="1" si="11"/>
        <v>-88007</v>
      </c>
      <c r="J48" s="108">
        <f t="shared" ca="1" si="12"/>
        <v>37611</v>
      </c>
      <c r="K48" s="504">
        <f t="shared" ca="1" si="13"/>
        <v>-88007</v>
      </c>
    </row>
    <row r="49" spans="1:11">
      <c r="A49" s="82">
        <f t="shared" si="0"/>
        <v>41</v>
      </c>
      <c r="B49" s="76" t="s">
        <v>258</v>
      </c>
      <c r="C49" s="293" t="s">
        <v>309</v>
      </c>
      <c r="D49" s="113">
        <v>-182111.8</v>
      </c>
      <c r="E49" s="86">
        <v>0</v>
      </c>
      <c r="F49" s="250">
        <f t="shared" si="14"/>
        <v>293662</v>
      </c>
      <c r="G49" s="113">
        <f>'Adj - Total'!AG36</f>
        <v>-182112</v>
      </c>
      <c r="H49" s="86">
        <f>'Adj - Total'!AG63</f>
        <v>0</v>
      </c>
      <c r="I49" s="250">
        <f t="shared" si="11"/>
        <v>293663</v>
      </c>
      <c r="J49" s="108">
        <f t="shared" si="12"/>
        <v>1</v>
      </c>
      <c r="K49" s="504">
        <f t="shared" si="13"/>
        <v>293663</v>
      </c>
    </row>
    <row r="50" spans="1:11">
      <c r="A50" s="82">
        <f t="shared" si="0"/>
        <v>42</v>
      </c>
      <c r="B50" s="76" t="s">
        <v>359</v>
      </c>
      <c r="C50" s="293" t="s">
        <v>337</v>
      </c>
      <c r="D50" s="113">
        <v>-1353.4772961368917</v>
      </c>
      <c r="E50" s="86">
        <v>0</v>
      </c>
      <c r="F50" s="250">
        <f t="shared" si="14"/>
        <v>2183</v>
      </c>
      <c r="G50" s="113">
        <f>'Adj - Total'!AH36</f>
        <v>-1353</v>
      </c>
      <c r="H50" s="86">
        <f>'Adj - Total'!AH63</f>
        <v>0</v>
      </c>
      <c r="I50" s="250">
        <f t="shared" si="11"/>
        <v>2182</v>
      </c>
      <c r="J50" s="108">
        <f t="shared" si="12"/>
        <v>-1</v>
      </c>
      <c r="K50" s="504">
        <f t="shared" si="13"/>
        <v>2182</v>
      </c>
    </row>
    <row r="51" spans="1:11">
      <c r="A51" s="82">
        <f t="shared" si="0"/>
        <v>43</v>
      </c>
      <c r="B51" s="76"/>
      <c r="C51" s="293"/>
      <c r="D51" s="113"/>
      <c r="E51" s="86"/>
      <c r="F51" s="114"/>
      <c r="G51" s="97"/>
      <c r="H51" s="4"/>
      <c r="I51" s="114"/>
      <c r="J51" s="108"/>
      <c r="K51" s="505"/>
    </row>
    <row r="52" spans="1:11">
      <c r="A52" s="82">
        <f t="shared" si="0"/>
        <v>44</v>
      </c>
      <c r="B52" s="174" t="s">
        <v>108</v>
      </c>
      <c r="C52" s="293"/>
      <c r="D52" s="113"/>
      <c r="E52" s="86"/>
      <c r="F52" s="114"/>
      <c r="G52" s="97"/>
      <c r="H52" s="4"/>
      <c r="I52" s="114"/>
      <c r="J52" s="108"/>
      <c r="K52" s="505"/>
    </row>
    <row r="53" spans="1:11">
      <c r="A53" s="82">
        <f t="shared" si="0"/>
        <v>45</v>
      </c>
      <c r="B53" s="76" t="s">
        <v>360</v>
      </c>
      <c r="C53" s="293" t="s">
        <v>338</v>
      </c>
      <c r="D53" s="113">
        <v>0</v>
      </c>
      <c r="E53" s="86">
        <v>27838518.340090632</v>
      </c>
      <c r="F53" s="250">
        <f t="shared" ref="F53:F65" si="15">ROUND((-D53+(E53*$F$82))/$F$74,0)</f>
        <v>3277021</v>
      </c>
      <c r="G53" s="113">
        <f>'Adj - Total'!AI36</f>
        <v>0</v>
      </c>
      <c r="H53" s="86">
        <f>'Adj - Total'!AI63</f>
        <v>27838518.340090618</v>
      </c>
      <c r="I53" s="250">
        <f t="shared" ref="I53:I65" si="16">ROUND((-G53+(H53*$F$82))/$F$74,0)</f>
        <v>3277021</v>
      </c>
      <c r="J53" s="108">
        <f t="shared" ref="J53:J65" si="17">I53-F53</f>
        <v>0</v>
      </c>
      <c r="K53" s="504">
        <f t="shared" ref="K53:K65" si="18">ROUND((-G53+(H53*$K$82))/$I$74,0)</f>
        <v>3227641</v>
      </c>
    </row>
    <row r="54" spans="1:11">
      <c r="A54" s="82">
        <f t="shared" si="0"/>
        <v>46</v>
      </c>
      <c r="B54" s="76" t="s">
        <v>234</v>
      </c>
      <c r="C54" s="293" t="s">
        <v>339</v>
      </c>
      <c r="D54" s="113">
        <v>-434575.00931008649</v>
      </c>
      <c r="E54" s="86">
        <v>-849177.37670514849</v>
      </c>
      <c r="F54" s="250">
        <f t="shared" si="15"/>
        <v>600808</v>
      </c>
      <c r="G54" s="113">
        <f ca="1">'Adj - Total'!AJ36</f>
        <v>-31257.933678985446</v>
      </c>
      <c r="H54" s="86">
        <f ca="1">'Adj - Total'!AJ63</f>
        <v>-327345.2335378399</v>
      </c>
      <c r="I54" s="250">
        <f t="shared" ca="1" si="16"/>
        <v>11871</v>
      </c>
      <c r="J54" s="108">
        <f t="shared" ca="1" si="17"/>
        <v>-588937</v>
      </c>
      <c r="K54" s="504">
        <f t="shared" ca="1" si="18"/>
        <v>12452</v>
      </c>
    </row>
    <row r="55" spans="1:11">
      <c r="A55" s="82">
        <f t="shared" si="0"/>
        <v>47</v>
      </c>
      <c r="B55" s="76" t="s">
        <v>187</v>
      </c>
      <c r="C55" s="293" t="s">
        <v>340</v>
      </c>
      <c r="D55" s="113">
        <v>0</v>
      </c>
      <c r="E55" s="86">
        <v>-997744.69040887489</v>
      </c>
      <c r="F55" s="250">
        <f t="shared" si="15"/>
        <v>-117450</v>
      </c>
      <c r="G55" s="113">
        <f>'Adj - Total'!AK36</f>
        <v>0</v>
      </c>
      <c r="H55" s="86">
        <f>'Adj - Total'!AK63</f>
        <v>-997744.690408875</v>
      </c>
      <c r="I55" s="250">
        <f t="shared" si="16"/>
        <v>-117450</v>
      </c>
      <c r="J55" s="108">
        <f t="shared" si="17"/>
        <v>0</v>
      </c>
      <c r="K55" s="504">
        <f t="shared" si="18"/>
        <v>-115680</v>
      </c>
    </row>
    <row r="56" spans="1:11">
      <c r="A56" s="82">
        <f t="shared" si="0"/>
        <v>48</v>
      </c>
      <c r="B56" s="76" t="s">
        <v>329</v>
      </c>
      <c r="C56" s="293" t="s">
        <v>341</v>
      </c>
      <c r="D56" s="113">
        <v>-1338760.7992713859</v>
      </c>
      <c r="E56" s="86">
        <v>24354577.656082883</v>
      </c>
      <c r="F56" s="250">
        <f t="shared" si="15"/>
        <v>5025712</v>
      </c>
      <c r="G56" s="113">
        <f ca="1">'Adj - Total'!AL36</f>
        <v>-299361.28138700826</v>
      </c>
      <c r="H56" s="86">
        <f ca="1">'Adj - Total'!AL63</f>
        <v>8287310.6123961154</v>
      </c>
      <c r="I56" s="250">
        <f t="shared" ca="1" si="16"/>
        <v>1458275</v>
      </c>
      <c r="J56" s="108">
        <f t="shared" ca="1" si="17"/>
        <v>-3567437</v>
      </c>
      <c r="K56" s="504">
        <f t="shared" ca="1" si="18"/>
        <v>1443576</v>
      </c>
    </row>
    <row r="57" spans="1:11">
      <c r="A57" s="82">
        <f t="shared" si="0"/>
        <v>49</v>
      </c>
      <c r="B57" s="76" t="s">
        <v>493</v>
      </c>
      <c r="C57" s="293" t="s">
        <v>342</v>
      </c>
      <c r="D57" s="113">
        <v>0</v>
      </c>
      <c r="E57" s="86">
        <v>-23631671.039700955</v>
      </c>
      <c r="F57" s="250">
        <f t="shared" si="15"/>
        <v>-2781811</v>
      </c>
      <c r="G57" s="113">
        <f>'Adj - Total'!AM36</f>
        <v>0</v>
      </c>
      <c r="H57" s="86">
        <f>'Adj - Total'!AM63</f>
        <v>-23631671.039700955</v>
      </c>
      <c r="I57" s="250">
        <f t="shared" si="16"/>
        <v>-2781811</v>
      </c>
      <c r="J57" s="108">
        <f t="shared" si="17"/>
        <v>0</v>
      </c>
      <c r="K57" s="504">
        <f t="shared" si="18"/>
        <v>-2739893</v>
      </c>
    </row>
    <row r="58" spans="1:11">
      <c r="A58" s="82">
        <f t="shared" si="0"/>
        <v>50</v>
      </c>
      <c r="B58" s="76" t="s">
        <v>361</v>
      </c>
      <c r="C58" s="293" t="s">
        <v>284</v>
      </c>
      <c r="D58" s="113">
        <v>17990.552800000001</v>
      </c>
      <c r="E58" s="86">
        <v>-342058.0861999988</v>
      </c>
      <c r="F58" s="250">
        <f t="shared" si="15"/>
        <v>-69276</v>
      </c>
      <c r="G58" s="113">
        <f>'Adj - Total'!AN36</f>
        <v>17990.552800000001</v>
      </c>
      <c r="H58" s="86">
        <f>'Adj - Total'!AN63</f>
        <v>-342058.08619999897</v>
      </c>
      <c r="I58" s="250">
        <f t="shared" si="16"/>
        <v>-69276</v>
      </c>
      <c r="J58" s="108">
        <f t="shared" si="17"/>
        <v>0</v>
      </c>
      <c r="K58" s="504">
        <f t="shared" si="18"/>
        <v>-68669</v>
      </c>
    </row>
    <row r="59" spans="1:11">
      <c r="A59" s="82">
        <f t="shared" si="0"/>
        <v>51</v>
      </c>
      <c r="B59" s="4" t="s">
        <v>494</v>
      </c>
      <c r="C59" s="293" t="s">
        <v>343</v>
      </c>
      <c r="D59" s="113">
        <v>2901.1499999999996</v>
      </c>
      <c r="E59" s="86">
        <v>-277123.73666666704</v>
      </c>
      <c r="F59" s="250">
        <f t="shared" si="15"/>
        <v>-37300</v>
      </c>
      <c r="G59" s="113">
        <f>'Adj - Total'!AO36</f>
        <v>2901</v>
      </c>
      <c r="H59" s="86">
        <f>'Adj - Total'!AO63</f>
        <v>-277123.73666666698</v>
      </c>
      <c r="I59" s="250">
        <f t="shared" si="16"/>
        <v>-37300</v>
      </c>
      <c r="J59" s="108">
        <f t="shared" si="17"/>
        <v>0</v>
      </c>
      <c r="K59" s="504">
        <f t="shared" si="18"/>
        <v>-36808</v>
      </c>
    </row>
    <row r="60" spans="1:11">
      <c r="A60" s="82">
        <f t="shared" si="0"/>
        <v>52</v>
      </c>
      <c r="B60" s="76" t="s">
        <v>53</v>
      </c>
      <c r="C60" s="293" t="s">
        <v>285</v>
      </c>
      <c r="D60" s="113">
        <v>-2831.0099999999998</v>
      </c>
      <c r="E60" s="86">
        <v>-3272582.9608333334</v>
      </c>
      <c r="F60" s="250">
        <f t="shared" si="15"/>
        <v>-380668</v>
      </c>
      <c r="G60" s="113">
        <f>'Adj - Total'!AP36</f>
        <v>-2831.3999999999996</v>
      </c>
      <c r="H60" s="86">
        <f>'Adj - Total'!AP63</f>
        <v>-3272582.9608333302</v>
      </c>
      <c r="I60" s="250">
        <f t="shared" si="16"/>
        <v>-380668</v>
      </c>
      <c r="J60" s="108">
        <f t="shared" si="17"/>
        <v>0</v>
      </c>
      <c r="K60" s="504">
        <f t="shared" si="18"/>
        <v>-374863</v>
      </c>
    </row>
    <row r="61" spans="1:11">
      <c r="A61" s="82">
        <f t="shared" si="0"/>
        <v>53</v>
      </c>
      <c r="B61" s="116" t="s">
        <v>280</v>
      </c>
      <c r="C61" s="295" t="s">
        <v>286</v>
      </c>
      <c r="D61" s="251">
        <v>0</v>
      </c>
      <c r="E61" s="260">
        <v>210870.414652334</v>
      </c>
      <c r="F61" s="250">
        <f t="shared" si="15"/>
        <v>24823</v>
      </c>
      <c r="G61" s="113">
        <f>'Adj - Total'!AQ36</f>
        <v>0</v>
      </c>
      <c r="H61" s="86">
        <f>'Adj - Total'!AQ63</f>
        <v>210870.414652334</v>
      </c>
      <c r="I61" s="250">
        <f t="shared" si="16"/>
        <v>24823</v>
      </c>
      <c r="J61" s="108">
        <f t="shared" si="17"/>
        <v>0</v>
      </c>
      <c r="K61" s="504">
        <f t="shared" si="18"/>
        <v>24449</v>
      </c>
    </row>
    <row r="62" spans="1:11">
      <c r="A62" s="82">
        <f t="shared" si="0"/>
        <v>54</v>
      </c>
      <c r="B62" s="4" t="s">
        <v>281</v>
      </c>
      <c r="C62" s="293" t="s">
        <v>233</v>
      </c>
      <c r="D62" s="113">
        <v>0</v>
      </c>
      <c r="E62" s="86">
        <v>23962204.101914421</v>
      </c>
      <c r="F62" s="250">
        <f t="shared" si="15"/>
        <v>2820719</v>
      </c>
      <c r="G62" s="113">
        <f>'Adj - Total'!AR36</f>
        <v>0</v>
      </c>
      <c r="H62" s="86">
        <f ca="1">'Adj - Total'!AR63</f>
        <v>23901077.522660993</v>
      </c>
      <c r="I62" s="250">
        <f t="shared" ca="1" si="16"/>
        <v>2813524</v>
      </c>
      <c r="J62" s="108">
        <f t="shared" ca="1" si="17"/>
        <v>-7195</v>
      </c>
      <c r="K62" s="504">
        <f t="shared" ca="1" si="18"/>
        <v>2771128</v>
      </c>
    </row>
    <row r="63" spans="1:11">
      <c r="A63" s="82">
        <f t="shared" si="0"/>
        <v>55</v>
      </c>
      <c r="B63" s="76" t="s">
        <v>362</v>
      </c>
      <c r="C63" s="293" t="s">
        <v>287</v>
      </c>
      <c r="D63" s="117">
        <v>0</v>
      </c>
      <c r="E63" s="86">
        <v>27245531.765168123</v>
      </c>
      <c r="F63" s="250">
        <f t="shared" si="15"/>
        <v>3207217</v>
      </c>
      <c r="G63" s="113">
        <f>'Adj - Total'!AS36</f>
        <v>0</v>
      </c>
      <c r="H63" s="86">
        <f ca="1">'Adj - Total'!AS63</f>
        <v>26987762.564930215</v>
      </c>
      <c r="I63" s="250">
        <f t="shared" ca="1" si="16"/>
        <v>3176874</v>
      </c>
      <c r="J63" s="108">
        <f t="shared" ca="1" si="17"/>
        <v>-30343</v>
      </c>
      <c r="K63" s="504">
        <f t="shared" ca="1" si="18"/>
        <v>3129003</v>
      </c>
    </row>
    <row r="64" spans="1:11">
      <c r="A64" s="82">
        <f t="shared" si="0"/>
        <v>56</v>
      </c>
      <c r="B64" s="76" t="s">
        <v>363</v>
      </c>
      <c r="C64" s="293" t="s">
        <v>288</v>
      </c>
      <c r="D64" s="115">
        <v>0</v>
      </c>
      <c r="E64" s="32">
        <v>-1861470</v>
      </c>
      <c r="F64" s="250">
        <f t="shared" si="15"/>
        <v>-219124</v>
      </c>
      <c r="G64" s="113">
        <f>'Adj - Total'!AT36</f>
        <v>0</v>
      </c>
      <c r="H64" s="86">
        <f>'Adj - Total'!AT63</f>
        <v>-1861470</v>
      </c>
      <c r="I64" s="250">
        <f t="shared" si="16"/>
        <v>-219124</v>
      </c>
      <c r="J64" s="108">
        <f t="shared" si="17"/>
        <v>0</v>
      </c>
      <c r="K64" s="504">
        <f t="shared" si="18"/>
        <v>-215822</v>
      </c>
    </row>
    <row r="65" spans="1:14">
      <c r="A65" s="82">
        <f t="shared" si="0"/>
        <v>57</v>
      </c>
      <c r="B65" s="76" t="s">
        <v>364</v>
      </c>
      <c r="C65" s="293" t="s">
        <v>289</v>
      </c>
      <c r="D65" s="117">
        <v>0</v>
      </c>
      <c r="E65" s="86">
        <v>3411203.0212035105</v>
      </c>
      <c r="F65" s="250">
        <f t="shared" si="15"/>
        <v>401551</v>
      </c>
      <c r="G65" s="113">
        <f ca="1">'Adj - Total'!AU36</f>
        <v>6491</v>
      </c>
      <c r="H65" s="86">
        <f ca="1">'Adj - Total'!AU63</f>
        <v>-2018478.7999999523</v>
      </c>
      <c r="I65" s="250">
        <f t="shared" ca="1" si="16"/>
        <v>-248073</v>
      </c>
      <c r="J65" s="108">
        <f t="shared" ca="1" si="17"/>
        <v>-649624</v>
      </c>
      <c r="K65" s="504">
        <f t="shared" ca="1" si="18"/>
        <v>-244493</v>
      </c>
    </row>
    <row r="66" spans="1:14">
      <c r="A66" s="82">
        <f t="shared" si="0"/>
        <v>58</v>
      </c>
      <c r="B66" s="76"/>
      <c r="C66" s="293"/>
      <c r="D66" s="117"/>
      <c r="E66" s="86"/>
      <c r="F66" s="114"/>
      <c r="G66" s="97"/>
      <c r="H66" s="4"/>
      <c r="I66" s="114"/>
      <c r="J66" s="108"/>
      <c r="K66" s="505"/>
    </row>
    <row r="67" spans="1:14">
      <c r="A67" s="82">
        <f t="shared" si="0"/>
        <v>59</v>
      </c>
      <c r="B67" s="4" t="s">
        <v>264</v>
      </c>
      <c r="C67" s="293">
        <v>9.1</v>
      </c>
      <c r="D67" s="261"/>
      <c r="E67" s="262"/>
      <c r="F67" s="263">
        <f>ROUND((-D67+(E67*$F$82))/$F$74,0)</f>
        <v>0</v>
      </c>
      <c r="G67" s="264">
        <f>'Adj - Total'!AV36</f>
        <v>0</v>
      </c>
      <c r="H67" s="262">
        <f>'Adj - Total'!AV63</f>
        <v>0</v>
      </c>
      <c r="I67" s="263">
        <f>ROUND((-G67+(H67*$F$82))/$F$74,0)</f>
        <v>0</v>
      </c>
      <c r="J67" s="108">
        <f>K67-F67</f>
        <v>0</v>
      </c>
      <c r="K67" s="504">
        <f>ROUND((-G67+(H67*$K$82))/$I$74,0)</f>
        <v>0</v>
      </c>
    </row>
    <row r="68" spans="1:14" ht="13.5" thickBot="1">
      <c r="A68" s="82">
        <f t="shared" si="0"/>
        <v>60</v>
      </c>
      <c r="B68" s="279" t="s">
        <v>244</v>
      </c>
      <c r="C68" s="296"/>
      <c r="D68" s="118">
        <f t="shared" ref="D68:H68" si="19">SUM(D9:D67)</f>
        <v>54518748.466003016</v>
      </c>
      <c r="E68" s="228">
        <f t="shared" si="19"/>
        <v>838124164.25259304</v>
      </c>
      <c r="F68" s="228">
        <f t="shared" si="19"/>
        <v>10746466</v>
      </c>
      <c r="G68" s="118">
        <f t="shared" ca="1" si="19"/>
        <v>62303053.114505097</v>
      </c>
      <c r="H68" s="228">
        <f t="shared" ca="1" si="19"/>
        <v>820243153.09058535</v>
      </c>
      <c r="I68" s="228">
        <f ca="1">SUM(I9:I67)</f>
        <v>-3910900</v>
      </c>
      <c r="J68" s="506">
        <f ca="1">SUM(J9:J67)</f>
        <v>-14657366</v>
      </c>
      <c r="K68" s="229">
        <f ca="1">SUM(K9:K67)</f>
        <v>-5365838</v>
      </c>
      <c r="L68" s="359"/>
    </row>
    <row r="69" spans="1:14" ht="14.25" thickTop="1" thickBot="1">
      <c r="A69" s="82">
        <f t="shared" si="0"/>
        <v>61</v>
      </c>
      <c r="B69" s="4"/>
      <c r="C69" s="297"/>
      <c r="D69" s="119"/>
      <c r="E69" s="119"/>
      <c r="F69" s="119"/>
      <c r="G69" s="119"/>
      <c r="H69" s="119"/>
      <c r="I69" s="119"/>
      <c r="J69" s="119"/>
      <c r="K69" s="119"/>
    </row>
    <row r="70" spans="1:14" s="4" customFormat="1">
      <c r="A70" s="82">
        <f t="shared" si="0"/>
        <v>62</v>
      </c>
      <c r="B70" s="517" t="s">
        <v>303</v>
      </c>
      <c r="C70" s="518"/>
      <c r="D70" s="518"/>
      <c r="E70" s="518"/>
      <c r="F70" s="281">
        <f>ROUND((-D68+(E68*$F$82))/$F$74,0)</f>
        <v>10746469</v>
      </c>
      <c r="G70" s="280"/>
      <c r="H70" s="280"/>
      <c r="I70" s="282">
        <f ca="1">ROUND((-G68+(H68*$F$82))/$F$74,0)</f>
        <v>-3910896</v>
      </c>
      <c r="J70" s="270"/>
      <c r="K70" s="270"/>
      <c r="N70" s="2"/>
    </row>
    <row r="71" spans="1:14">
      <c r="A71" s="82">
        <f t="shared" si="0"/>
        <v>63</v>
      </c>
      <c r="B71" s="284" t="s">
        <v>489</v>
      </c>
      <c r="C71" s="297"/>
      <c r="D71" s="120"/>
      <c r="E71" s="120"/>
      <c r="F71" s="107">
        <f>ROUND((-D68+(E68*$K$82))/$I$74,0)</f>
        <v>9259811</v>
      </c>
      <c r="G71" s="270"/>
      <c r="H71" s="121"/>
      <c r="I71" s="285">
        <f ca="1">ROUND((-G68+(H68*$K$82))/$I$74,0)</f>
        <v>-5365837</v>
      </c>
      <c r="J71" s="225"/>
      <c r="K71" s="4"/>
    </row>
    <row r="72" spans="1:14" ht="13.5" thickBot="1">
      <c r="A72" s="82">
        <f t="shared" si="0"/>
        <v>64</v>
      </c>
      <c r="B72" s="283" t="s">
        <v>105</v>
      </c>
      <c r="C72" s="298"/>
      <c r="D72" s="286"/>
      <c r="E72" s="287"/>
      <c r="F72" s="288">
        <f>F71/RevReqSummary!$C$10</f>
        <v>2.7488023544737634E-2</v>
      </c>
      <c r="G72" s="287"/>
      <c r="H72" s="286"/>
      <c r="I72" s="289">
        <f ca="1">I71/RevReqSummary!$C$10</f>
        <v>-1.5928646253495278E-2</v>
      </c>
      <c r="K72" s="4"/>
    </row>
    <row r="73" spans="1:14">
      <c r="A73" s="82">
        <f t="shared" si="0"/>
        <v>65</v>
      </c>
      <c r="B73" s="76"/>
      <c r="C73" s="297"/>
      <c r="D73" s="120"/>
      <c r="E73" s="120"/>
      <c r="F73" s="107"/>
      <c r="G73" s="270"/>
      <c r="H73" s="121"/>
      <c r="I73" s="122"/>
      <c r="J73" s="225"/>
      <c r="K73" s="4"/>
    </row>
    <row r="74" spans="1:14">
      <c r="A74" s="82">
        <f t="shared" si="0"/>
        <v>66</v>
      </c>
      <c r="B74" s="302" t="s">
        <v>74</v>
      </c>
      <c r="C74" s="303"/>
      <c r="D74" s="304"/>
      <c r="E74" s="305"/>
      <c r="F74" s="305">
        <f>'Conversion factor'!C18</f>
        <v>0.62014000000000002</v>
      </c>
      <c r="G74" s="305"/>
      <c r="H74" s="304"/>
      <c r="I74" s="306">
        <f>'Conversion factor'!C18</f>
        <v>0.62014000000000002</v>
      </c>
      <c r="J74" s="272"/>
      <c r="K74" s="4"/>
    </row>
    <row r="75" spans="1:14">
      <c r="A75" s="82">
        <f t="shared" ref="A75:A82" si="20">+A74+1</f>
        <v>67</v>
      </c>
      <c r="D75" s="2"/>
      <c r="E75" s="2"/>
      <c r="F75" s="2"/>
    </row>
    <row r="76" spans="1:14" s="1" customFormat="1">
      <c r="A76" s="82">
        <f t="shared" si="20"/>
        <v>68</v>
      </c>
      <c r="B76" s="125" t="s">
        <v>104</v>
      </c>
      <c r="C76" s="297"/>
      <c r="D76" s="516" t="s">
        <v>488</v>
      </c>
      <c r="E76" s="516"/>
      <c r="F76" s="516"/>
      <c r="G76" s="4"/>
      <c r="H76" s="516" t="s">
        <v>103</v>
      </c>
      <c r="I76" s="516"/>
      <c r="J76" s="516"/>
      <c r="K76" s="516"/>
    </row>
    <row r="77" spans="1:14">
      <c r="A77" s="82">
        <f t="shared" si="20"/>
        <v>69</v>
      </c>
      <c r="B77" s="81"/>
      <c r="C77" s="300"/>
      <c r="D77" s="93" t="s">
        <v>101</v>
      </c>
      <c r="E77" s="257"/>
      <c r="F77" s="258" t="s">
        <v>71</v>
      </c>
      <c r="G77" s="227"/>
      <c r="H77" s="93" t="s">
        <v>101</v>
      </c>
      <c r="I77" s="257"/>
      <c r="J77" s="257"/>
      <c r="K77" s="258" t="s">
        <v>71</v>
      </c>
    </row>
    <row r="78" spans="1:14" s="1" customFormat="1">
      <c r="A78" s="82">
        <f t="shared" si="20"/>
        <v>70</v>
      </c>
      <c r="B78" s="509" t="s">
        <v>72</v>
      </c>
      <c r="C78" s="510"/>
      <c r="D78" s="273">
        <f>'Cost of Capital'!C8</f>
        <v>0.50880000000000003</v>
      </c>
      <c r="E78" s="252">
        <f>'Cost of Capital'!D8</f>
        <v>5.1770794025157232E-2</v>
      </c>
      <c r="F78" s="253">
        <f>'Cost of Capital'!E8</f>
        <v>2.634098E-2</v>
      </c>
      <c r="G78" s="227"/>
      <c r="H78" s="273">
        <f>'Cost of Capital'!C18</f>
        <v>0.50690000000000002</v>
      </c>
      <c r="I78" s="252">
        <f>'Cost of Capital'!D18</f>
        <v>5.21E-2</v>
      </c>
      <c r="J78" s="252">
        <f>'Cost of Capital'!E18</f>
        <v>2.6409999999999999E-2</v>
      </c>
      <c r="K78" s="253">
        <f>'Cost of Capital'!E18</f>
        <v>2.6409999999999999E-2</v>
      </c>
    </row>
    <row r="79" spans="1:14" s="1" customFormat="1">
      <c r="A79" s="82">
        <f t="shared" si="20"/>
        <v>71</v>
      </c>
      <c r="B79" s="511" t="s">
        <v>73</v>
      </c>
      <c r="C79" s="512"/>
      <c r="D79" s="273">
        <f>'Cost of Capital'!C9</f>
        <v>0</v>
      </c>
      <c r="E79" s="252">
        <f>'Cost of Capital'!D9</f>
        <v>0</v>
      </c>
      <c r="F79" s="253">
        <f>'Cost of Capital'!E9</f>
        <v>0</v>
      </c>
      <c r="G79" s="227"/>
      <c r="H79" s="273">
        <f>'Cost of Capital'!C19</f>
        <v>1.9E-3</v>
      </c>
      <c r="I79" s="252">
        <f>'Cost of Capital'!D19</f>
        <v>2.1499999999999998E-2</v>
      </c>
      <c r="J79" s="252">
        <f>'Cost of Capital'!E19</f>
        <v>4.0000000000000003E-5</v>
      </c>
      <c r="K79" s="253">
        <f>'Cost of Capital'!E19</f>
        <v>4.0000000000000003E-5</v>
      </c>
    </row>
    <row r="80" spans="1:14" s="1" customFormat="1">
      <c r="A80" s="82">
        <f t="shared" si="20"/>
        <v>72</v>
      </c>
      <c r="B80" s="509" t="s">
        <v>86</v>
      </c>
      <c r="C80" s="510"/>
      <c r="D80" s="273">
        <f>'Cost of Capital'!C10</f>
        <v>2.0000000000000001E-4</v>
      </c>
      <c r="E80" s="252">
        <f>'Cost of Capital'!D10</f>
        <v>6.7500000000000004E-2</v>
      </c>
      <c r="F80" s="253">
        <f>'Cost of Capital'!E10</f>
        <v>1.3500000000000001E-5</v>
      </c>
      <c r="G80" s="227"/>
      <c r="H80" s="273">
        <f>'Cost of Capital'!C20</f>
        <v>2.0000000000000001E-4</v>
      </c>
      <c r="I80" s="252">
        <f>'Cost of Capital'!D20</f>
        <v>6.7500000000000004E-2</v>
      </c>
      <c r="J80" s="252">
        <f>'Cost of Capital'!E20</f>
        <v>1.0000000000000001E-5</v>
      </c>
      <c r="K80" s="253">
        <f>'Cost of Capital'!E20</f>
        <v>1.0000000000000001E-5</v>
      </c>
    </row>
    <row r="81" spans="1:11" s="1" customFormat="1">
      <c r="A81" s="82">
        <f t="shared" si="20"/>
        <v>73</v>
      </c>
      <c r="B81" s="513" t="s">
        <v>87</v>
      </c>
      <c r="C81" s="514"/>
      <c r="D81" s="274">
        <f>'Cost of Capital'!C11</f>
        <v>0.49099999999999999</v>
      </c>
      <c r="E81" s="252">
        <f>'Cost of Capital'!D11</f>
        <v>9.5000000000000001E-2</v>
      </c>
      <c r="F81" s="301">
        <f>'Cost of Capital'!E11</f>
        <v>4.6644999999999999E-2</v>
      </c>
      <c r="G81" s="227"/>
      <c r="H81" s="273">
        <f>'Cost of Capital'!C21</f>
        <v>0.49099999999999999</v>
      </c>
      <c r="I81" s="254">
        <f>'Cost of Capital'!D21</f>
        <v>9.2499999999999999E-2</v>
      </c>
      <c r="J81" s="254">
        <f>'Cost of Capital'!E21</f>
        <v>4.5420000000000002E-2</v>
      </c>
      <c r="K81" s="253">
        <f>'Cost of Capital'!E21</f>
        <v>4.5420000000000002E-2</v>
      </c>
    </row>
    <row r="82" spans="1:11">
      <c r="A82" s="82">
        <f t="shared" si="20"/>
        <v>74</v>
      </c>
      <c r="B82" s="513" t="s">
        <v>80</v>
      </c>
      <c r="C82" s="514"/>
      <c r="D82" s="274">
        <f>'Cost of Capital'!C12</f>
        <v>1</v>
      </c>
      <c r="E82" s="255"/>
      <c r="F82" s="301">
        <f>'Cost of Capital'!E12</f>
        <v>7.2999999999999995E-2</v>
      </c>
      <c r="G82" s="227"/>
      <c r="H82" s="275">
        <f>'Cost of Capital'!C22</f>
        <v>1</v>
      </c>
      <c r="I82" s="255"/>
      <c r="J82" s="255">
        <f>'Cost of Capital'!E22</f>
        <v>7.1900000000000006E-2</v>
      </c>
      <c r="K82" s="256">
        <f>'Cost of Capital'!E22</f>
        <v>7.1900000000000006E-2</v>
      </c>
    </row>
    <row r="87" spans="1:11">
      <c r="C87" s="2"/>
      <c r="D87" s="2"/>
      <c r="E87" s="124"/>
      <c r="F87" s="271"/>
    </row>
    <row r="95" spans="1:11">
      <c r="C95" s="2"/>
      <c r="D95" s="2"/>
      <c r="E95" s="2"/>
      <c r="F95" s="4"/>
    </row>
    <row r="96" spans="1:11">
      <c r="C96" s="2"/>
      <c r="D96" s="2"/>
      <c r="E96" s="2"/>
      <c r="F96" s="4"/>
    </row>
    <row r="97" spans="6:6">
      <c r="F97" s="2"/>
    </row>
    <row r="98" spans="6:6">
      <c r="F98" s="2"/>
    </row>
    <row r="99" spans="6:6">
      <c r="F99" s="2"/>
    </row>
    <row r="100" spans="6:6">
      <c r="F100" s="2"/>
    </row>
    <row r="101" spans="6:6">
      <c r="F101" s="2"/>
    </row>
    <row r="102" spans="6:6">
      <c r="F102" s="2"/>
    </row>
    <row r="103" spans="6:6">
      <c r="F103" s="2"/>
    </row>
    <row r="104" spans="6:6">
      <c r="F104" s="2"/>
    </row>
    <row r="105" spans="6:6">
      <c r="F105" s="2"/>
    </row>
    <row r="106" spans="6:6">
      <c r="F106" s="2"/>
    </row>
    <row r="107" spans="6:6">
      <c r="F107" s="2"/>
    </row>
    <row r="108" spans="6:6">
      <c r="F108" s="2"/>
    </row>
    <row r="109" spans="6:6">
      <c r="F109" s="2"/>
    </row>
    <row r="110" spans="6:6">
      <c r="F110" s="2"/>
    </row>
    <row r="111" spans="6:6">
      <c r="F111" s="2"/>
    </row>
    <row r="112" spans="6:6">
      <c r="F112" s="2"/>
    </row>
    <row r="113" spans="6:6">
      <c r="F113" s="2"/>
    </row>
    <row r="114" spans="6:6">
      <c r="F114" s="2"/>
    </row>
    <row r="115" spans="6:6">
      <c r="F115" s="2"/>
    </row>
    <row r="116" spans="6:6">
      <c r="F116" s="2"/>
    </row>
    <row r="117" spans="6:6">
      <c r="F117" s="2"/>
    </row>
    <row r="118" spans="6:6">
      <c r="F118" s="2"/>
    </row>
    <row r="119" spans="6:6">
      <c r="F119" s="2"/>
    </row>
    <row r="120" spans="6:6">
      <c r="F120" s="2"/>
    </row>
    <row r="121" spans="6:6">
      <c r="F121" s="2"/>
    </row>
    <row r="122" spans="6:6">
      <c r="F122" s="2"/>
    </row>
    <row r="123" spans="6:6">
      <c r="F123" s="2"/>
    </row>
    <row r="124" spans="6:6">
      <c r="F124" s="2"/>
    </row>
    <row r="125" spans="6:6">
      <c r="F125" s="2"/>
    </row>
    <row r="126" spans="6:6">
      <c r="F126" s="2"/>
    </row>
    <row r="127" spans="6:6">
      <c r="F127" s="2"/>
    </row>
    <row r="128" spans="6:6">
      <c r="F128" s="2"/>
    </row>
    <row r="129" spans="6:6">
      <c r="F129" s="2"/>
    </row>
    <row r="130" spans="6:6">
      <c r="F130" s="2"/>
    </row>
    <row r="131" spans="6:6">
      <c r="F131" s="2"/>
    </row>
    <row r="132" spans="6:6">
      <c r="F132" s="2"/>
    </row>
    <row r="133" spans="6:6">
      <c r="F133" s="2"/>
    </row>
  </sheetData>
  <mergeCells count="11">
    <mergeCell ref="A1:K1"/>
    <mergeCell ref="A2:K2"/>
    <mergeCell ref="A3:K3"/>
    <mergeCell ref="D76:F76"/>
    <mergeCell ref="H76:K76"/>
    <mergeCell ref="B70:E70"/>
    <mergeCell ref="B78:C78"/>
    <mergeCell ref="B79:C79"/>
    <mergeCell ref="B80:C80"/>
    <mergeCell ref="B81:C81"/>
    <mergeCell ref="B82:C82"/>
  </mergeCells>
  <pageMargins left="0.7" right="0.7" top="0.75" bottom="0.75" header="0.3" footer="0.3"/>
  <pageSetup scale="61" orientation="portrait" r:id="rId1"/>
  <headerFooter>
    <oddHeader>&amp;R&amp;"Times New Roman,Regular"Exhibit No. JLB-2
 Docket UE-152253
Page &amp;P of &amp;N</oddHeader>
  </headerFooter>
  <rowBreaks count="1" manualBreakCount="1">
    <brk id="4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70C0"/>
    <pageSetUpPr fitToPage="1"/>
  </sheetPr>
  <dimension ref="A1:H27"/>
  <sheetViews>
    <sheetView zoomScaleNormal="100" workbookViewId="0">
      <selection activeCell="E27" sqref="E27"/>
    </sheetView>
  </sheetViews>
  <sheetFormatPr defaultColWidth="9.140625" defaultRowHeight="12.75"/>
  <cols>
    <col min="1" max="1" width="4" style="1" customWidth="1"/>
    <col min="2" max="2" width="44.5703125" style="1" bestFit="1" customWidth="1"/>
    <col min="3" max="3" width="2.28515625" style="1" customWidth="1"/>
    <col min="4" max="4" width="16.7109375" style="1" bestFit="1" customWidth="1"/>
    <col min="5" max="5" width="21" style="1" customWidth="1"/>
    <col min="6" max="6" width="20.7109375" style="1" bestFit="1" customWidth="1"/>
    <col min="7" max="7" width="38.85546875" style="1" bestFit="1" customWidth="1"/>
    <col min="8" max="8" width="10.5703125" style="1" bestFit="1" customWidth="1"/>
    <col min="9" max="16384" width="9.140625" style="1"/>
  </cols>
  <sheetData>
    <row r="1" spans="1:7">
      <c r="A1" s="519" t="str">
        <f>RevReqSummary!A1</f>
        <v>Pacific Power GRC UE-152253</v>
      </c>
      <c r="B1" s="519"/>
      <c r="C1" s="519"/>
      <c r="D1" s="519"/>
      <c r="E1" s="519"/>
      <c r="F1" s="519"/>
    </row>
    <row r="2" spans="1:7">
      <c r="A2" s="519" t="str">
        <f>RevReqSummary!A2</f>
        <v>Rate Plan Year 1 - Staff Proposed Revenue Requirement Increase</v>
      </c>
      <c r="B2" s="519"/>
      <c r="C2" s="519"/>
      <c r="D2" s="519"/>
      <c r="E2" s="519"/>
      <c r="F2" s="519"/>
    </row>
    <row r="3" spans="1:7">
      <c r="A3" s="520" t="s">
        <v>97</v>
      </c>
      <c r="B3" s="520"/>
      <c r="C3" s="520"/>
      <c r="D3" s="520"/>
      <c r="E3" s="520"/>
      <c r="F3" s="520"/>
    </row>
    <row r="5" spans="1:7" ht="13.5" thickBot="1">
      <c r="C5" s="137"/>
      <c r="D5" s="137"/>
      <c r="E5" s="137"/>
    </row>
    <row r="6" spans="1:7" ht="41.45" customHeight="1">
      <c r="B6" s="139"/>
      <c r="C6" s="138"/>
      <c r="D6" s="368" t="s">
        <v>490</v>
      </c>
      <c r="E6" s="368" t="s">
        <v>472</v>
      </c>
      <c r="F6" s="411" t="str">
        <f>F26</f>
        <v>Staff</v>
      </c>
      <c r="G6" s="375"/>
    </row>
    <row r="7" spans="1:7">
      <c r="A7" s="13">
        <v>1</v>
      </c>
      <c r="B7" s="140" t="s">
        <v>324</v>
      </c>
      <c r="C7" s="138"/>
      <c r="D7" s="369">
        <v>838124165.37922335</v>
      </c>
      <c r="E7" s="369">
        <v>836598921.50236166</v>
      </c>
      <c r="F7" s="376">
        <f ca="1">RevReqSummary!H65</f>
        <v>820243153.09058595</v>
      </c>
    </row>
    <row r="8" spans="1:7">
      <c r="A8" s="13">
        <v>2</v>
      </c>
      <c r="B8" s="140"/>
      <c r="C8" s="138"/>
      <c r="D8" s="370"/>
      <c r="E8" s="370"/>
      <c r="F8" s="377"/>
    </row>
    <row r="9" spans="1:7">
      <c r="A9" s="13">
        <v>3</v>
      </c>
      <c r="B9" s="140" t="s">
        <v>325</v>
      </c>
      <c r="C9" s="138"/>
      <c r="D9" s="371">
        <f>'Cost of Capital'!E12</f>
        <v>7.2999999999999995E-2</v>
      </c>
      <c r="E9" s="371">
        <f>'Cost of Capital'!E12</f>
        <v>7.2999999999999995E-2</v>
      </c>
      <c r="F9" s="378">
        <f>IF(F26&lt;&gt;"Staff",'Cost of Capital'!E12,'Cost of Capital'!E22)</f>
        <v>7.1900000000000006E-2</v>
      </c>
    </row>
    <row r="10" spans="1:7">
      <c r="A10" s="13">
        <v>4</v>
      </c>
      <c r="B10" s="140"/>
      <c r="C10" s="138"/>
      <c r="D10" s="370"/>
      <c r="E10" s="370"/>
      <c r="F10" s="377"/>
    </row>
    <row r="11" spans="1:7">
      <c r="A11" s="13">
        <v>5</v>
      </c>
      <c r="B11" s="140" t="s">
        <v>98</v>
      </c>
      <c r="C11" s="138"/>
      <c r="D11" s="379">
        <f>D7*D9</f>
        <v>61183064.072683297</v>
      </c>
      <c r="E11" s="379">
        <f>E7*E9</f>
        <v>61071721.269672394</v>
      </c>
      <c r="F11" s="379">
        <f ca="1">F7*F9</f>
        <v>58975482.707213134</v>
      </c>
    </row>
    <row r="12" spans="1:7">
      <c r="A12" s="13">
        <v>6</v>
      </c>
      <c r="B12" s="140"/>
      <c r="C12" s="138"/>
      <c r="D12" s="370"/>
      <c r="E12" s="370"/>
      <c r="F12" s="377"/>
    </row>
    <row r="13" spans="1:7">
      <c r="A13" s="13">
        <v>7</v>
      </c>
      <c r="B13" s="140" t="s">
        <v>99</v>
      </c>
      <c r="C13" s="138"/>
      <c r="D13" s="372">
        <v>54518747.933572859</v>
      </c>
      <c r="E13" s="372">
        <v>54506775.54683429</v>
      </c>
      <c r="F13" s="379">
        <f ca="1">RevReqSummary!H39</f>
        <v>62303054.114505023</v>
      </c>
    </row>
    <row r="14" spans="1:7">
      <c r="A14" s="13">
        <v>8</v>
      </c>
      <c r="B14" s="140"/>
      <c r="C14" s="138"/>
      <c r="D14" s="370"/>
      <c r="E14" s="370"/>
      <c r="F14" s="377"/>
    </row>
    <row r="15" spans="1:7">
      <c r="A15" s="13">
        <v>9</v>
      </c>
      <c r="B15" s="140" t="s">
        <v>326</v>
      </c>
      <c r="C15" s="138"/>
      <c r="D15" s="379">
        <f>D11-D13</f>
        <v>6664316.1391104385</v>
      </c>
      <c r="E15" s="379">
        <f>E11-E13</f>
        <v>6564945.7228381038</v>
      </c>
      <c r="F15" s="379">
        <f ca="1">F11-F13</f>
        <v>-3327571.4072918892</v>
      </c>
    </row>
    <row r="16" spans="1:7">
      <c r="A16" s="13">
        <v>10</v>
      </c>
      <c r="B16" s="140"/>
      <c r="C16" s="138"/>
      <c r="D16" s="373"/>
      <c r="E16" s="373"/>
      <c r="F16" s="380"/>
    </row>
    <row r="17" spans="1:8">
      <c r="A17" s="13">
        <v>11</v>
      </c>
      <c r="B17" s="140" t="s">
        <v>100</v>
      </c>
      <c r="C17" s="138"/>
      <c r="D17" s="374">
        <f>'Conversion factor'!C18</f>
        <v>0.62014000000000002</v>
      </c>
      <c r="E17" s="374">
        <f>'Conversion factor'!C18</f>
        <v>0.62014000000000002</v>
      </c>
      <c r="F17" s="499">
        <f>'Conversion factor'!C18</f>
        <v>0.62014000000000002</v>
      </c>
      <c r="G17" s="407"/>
    </row>
    <row r="18" spans="1:8">
      <c r="A18" s="13">
        <v>12</v>
      </c>
      <c r="B18" s="140"/>
      <c r="C18" s="138"/>
      <c r="D18" s="370"/>
      <c r="E18" s="370"/>
      <c r="F18" s="377"/>
    </row>
    <row r="19" spans="1:8" ht="13.5" thickBot="1">
      <c r="A19" s="13">
        <v>13</v>
      </c>
      <c r="B19" s="140" t="s">
        <v>327</v>
      </c>
      <c r="C19" s="138"/>
      <c r="D19" s="381">
        <f>ROUND(D15/D17,0)</f>
        <v>10746470</v>
      </c>
      <c r="E19" s="381">
        <f>ROUND(E15/E17,0)</f>
        <v>10586232</v>
      </c>
      <c r="F19" s="381">
        <f ca="1">ROUND(F15/F17,0)</f>
        <v>-5365839</v>
      </c>
      <c r="G19" s="407"/>
      <c r="H19" s="407"/>
    </row>
    <row r="20" spans="1:8" ht="13.5" thickBot="1">
      <c r="A20" s="13">
        <v>12</v>
      </c>
      <c r="B20" s="140"/>
      <c r="C20" s="138"/>
      <c r="H20" s="497"/>
    </row>
    <row r="21" spans="1:8" ht="13.5" thickBot="1">
      <c r="A21" s="13">
        <v>13</v>
      </c>
      <c r="B21" s="140" t="s">
        <v>367</v>
      </c>
      <c r="C21" s="138"/>
      <c r="D21" s="382">
        <v>10000000</v>
      </c>
      <c r="E21" s="382">
        <v>10000000</v>
      </c>
      <c r="F21" s="382">
        <f ca="1">ROUND(F17/F19,0)</f>
        <v>0</v>
      </c>
    </row>
    <row r="25" spans="1:8">
      <c r="F25" s="521" t="s">
        <v>468</v>
      </c>
      <c r="G25" s="521"/>
    </row>
    <row r="26" spans="1:8">
      <c r="F26" s="412" t="s">
        <v>103</v>
      </c>
      <c r="G26" s="410" t="s">
        <v>470</v>
      </c>
    </row>
    <row r="27" spans="1:8" ht="38.25">
      <c r="F27" s="408">
        <f>IF(F26="Company (As filed)",-2, IF(F26="Company (Discovery)", -1, IF(F26="Staff", 0, ERROR.TYPE(#VALUE!))))</f>
        <v>0</v>
      </c>
      <c r="G27" s="409" t="s">
        <v>469</v>
      </c>
    </row>
  </sheetData>
  <mergeCells count="4">
    <mergeCell ref="A1:F1"/>
    <mergeCell ref="A2:F2"/>
    <mergeCell ref="A3:F3"/>
    <mergeCell ref="F25:G25"/>
  </mergeCells>
  <phoneticPr fontId="0" type="noConversion"/>
  <dataValidations count="1">
    <dataValidation type="list" allowBlank="1" showInputMessage="1" showErrorMessage="1" sqref="F26">
      <formula1>"Staff,Company (As filed), Company (Discovery)"</formula1>
    </dataValidation>
  </dataValidations>
  <pageMargins left="0.7" right="0.7" top="0.75" bottom="0.75" header="0.3" footer="0.3"/>
  <pageSetup orientation="landscape" r:id="rId1"/>
  <headerFooter>
    <oddHeader>&amp;R&amp;"Times New Roman,Regular"Exhibit No. JLB-2
 Docket UE-152253
Page &amp;P of &amp;N</oddHeader>
  </headerFooter>
  <cellWatches>
    <cellWatch r="F19"/>
  </cellWatch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70C0"/>
    <pageSetUpPr fitToPage="1"/>
  </sheetPr>
  <dimension ref="A1:C27"/>
  <sheetViews>
    <sheetView zoomScaleNormal="100" workbookViewId="0">
      <selection activeCell="C19" sqref="C19"/>
    </sheetView>
  </sheetViews>
  <sheetFormatPr defaultColWidth="9.140625" defaultRowHeight="12.75"/>
  <cols>
    <col min="1" max="1" width="3.5703125" style="1" customWidth="1"/>
    <col min="2" max="2" width="52.85546875" style="1" customWidth="1"/>
    <col min="3" max="3" width="13.28515625" style="1" bestFit="1" customWidth="1"/>
    <col min="4" max="4" width="16.42578125" style="1" customWidth="1"/>
    <col min="5" max="16384" width="9.140625" style="1"/>
  </cols>
  <sheetData>
    <row r="1" spans="1:3">
      <c r="A1" s="515" t="str">
        <f>RevReqSummary!A1</f>
        <v>Pacific Power GRC UE-152253</v>
      </c>
      <c r="B1" s="515"/>
      <c r="C1" s="515"/>
    </row>
    <row r="2" spans="1:3">
      <c r="A2" s="515" t="str">
        <f>RevReqSummary!A2</f>
        <v>Rate Plan Year 1 - Staff Proposed Revenue Requirement Increase</v>
      </c>
      <c r="B2" s="515"/>
      <c r="C2" s="515"/>
    </row>
    <row r="3" spans="1:3">
      <c r="A3" s="515" t="s">
        <v>74</v>
      </c>
      <c r="B3" s="515"/>
      <c r="C3" s="515"/>
    </row>
    <row r="4" spans="1:3">
      <c r="A4" s="414"/>
      <c r="B4" s="414"/>
      <c r="C4" s="414"/>
    </row>
    <row r="5" spans="1:3">
      <c r="A5" s="1">
        <v>1</v>
      </c>
      <c r="B5" s="127" t="s">
        <v>58</v>
      </c>
      <c r="C5" s="129">
        <v>1</v>
      </c>
    </row>
    <row r="6" spans="1:3">
      <c r="A6" s="1">
        <f>A5+1</f>
        <v>2</v>
      </c>
      <c r="B6" s="26" t="s">
        <v>75</v>
      </c>
      <c r="C6" s="129"/>
    </row>
    <row r="7" spans="1:3">
      <c r="A7" s="1">
        <f t="shared" ref="A7:A27" si="0">A6+1</f>
        <v>3</v>
      </c>
      <c r="B7" s="128" t="s">
        <v>76</v>
      </c>
      <c r="C7" s="41">
        <v>5.2080299999999998E-3</v>
      </c>
    </row>
    <row r="8" spans="1:3">
      <c r="A8" s="1">
        <f t="shared" si="0"/>
        <v>4</v>
      </c>
      <c r="B8" s="128" t="s">
        <v>300</v>
      </c>
      <c r="C8" s="129">
        <v>3.8733999999999998E-2</v>
      </c>
    </row>
    <row r="9" spans="1:3">
      <c r="A9" s="1">
        <f t="shared" si="0"/>
        <v>5</v>
      </c>
      <c r="B9" s="83" t="s">
        <v>77</v>
      </c>
      <c r="C9" s="420">
        <v>2E-3</v>
      </c>
    </row>
    <row r="10" spans="1:3">
      <c r="A10" s="1">
        <f t="shared" si="0"/>
        <v>6</v>
      </c>
      <c r="B10" s="83" t="s">
        <v>78</v>
      </c>
      <c r="C10" s="129">
        <f>C5-SUM(C7:C9)</f>
        <v>0.95405797000000003</v>
      </c>
    </row>
    <row r="11" spans="1:3">
      <c r="A11" s="1">
        <f t="shared" si="0"/>
        <v>7</v>
      </c>
      <c r="B11" s="84"/>
      <c r="C11" s="130"/>
    </row>
    <row r="12" spans="1:3">
      <c r="A12" s="1">
        <f t="shared" si="0"/>
        <v>8</v>
      </c>
      <c r="B12" s="83" t="s">
        <v>64</v>
      </c>
      <c r="C12" s="129">
        <f>C10*0</f>
        <v>0</v>
      </c>
    </row>
    <row r="13" spans="1:3">
      <c r="A13" s="1">
        <f t="shared" si="0"/>
        <v>9</v>
      </c>
      <c r="B13" s="83"/>
      <c r="C13" s="129"/>
    </row>
    <row r="14" spans="1:3">
      <c r="A14" s="1">
        <f t="shared" si="0"/>
        <v>10</v>
      </c>
      <c r="B14" s="83" t="s">
        <v>78</v>
      </c>
      <c r="C14" s="131">
        <f>C10-C12</f>
        <v>0.95405797000000003</v>
      </c>
    </row>
    <row r="15" spans="1:3">
      <c r="A15" s="1">
        <f t="shared" si="0"/>
        <v>11</v>
      </c>
      <c r="B15" s="84"/>
      <c r="C15" s="132"/>
    </row>
    <row r="16" spans="1:3">
      <c r="A16" s="1">
        <f t="shared" si="0"/>
        <v>12</v>
      </c>
      <c r="B16" s="128" t="s">
        <v>79</v>
      </c>
      <c r="C16" s="132">
        <f>C14*0.35</f>
        <v>0.33392028949999997</v>
      </c>
    </row>
    <row r="17" spans="1:3">
      <c r="A17" s="1">
        <f t="shared" si="0"/>
        <v>13</v>
      </c>
      <c r="B17" s="128"/>
      <c r="C17" s="132"/>
    </row>
    <row r="18" spans="1:3" ht="13.5" thickBot="1">
      <c r="A18" s="1">
        <f t="shared" si="0"/>
        <v>14</v>
      </c>
      <c r="B18" s="358" t="s">
        <v>83</v>
      </c>
      <c r="C18" s="133">
        <f>ROUND(C14-C16,5)</f>
        <v>0.62014000000000002</v>
      </c>
    </row>
    <row r="19" spans="1:3" ht="13.5" thickTop="1">
      <c r="A19" s="1">
        <f t="shared" si="0"/>
        <v>15</v>
      </c>
    </row>
    <row r="20" spans="1:3">
      <c r="A20" s="1">
        <f t="shared" si="0"/>
        <v>16</v>
      </c>
      <c r="B20" s="23" t="s">
        <v>96</v>
      </c>
      <c r="C20" s="419">
        <f>ROUND(1/C18,6)</f>
        <v>1.6125389999999999</v>
      </c>
    </row>
    <row r="21" spans="1:3">
      <c r="A21" s="1">
        <f t="shared" si="0"/>
        <v>17</v>
      </c>
      <c r="B21" s="21"/>
    </row>
    <row r="22" spans="1:3">
      <c r="A22" s="1">
        <f t="shared" si="0"/>
        <v>18</v>
      </c>
      <c r="B22" s="1" t="s">
        <v>328</v>
      </c>
    </row>
    <row r="23" spans="1:3">
      <c r="A23" s="1">
        <f t="shared" si="0"/>
        <v>19</v>
      </c>
      <c r="B23" s="128" t="s">
        <v>81</v>
      </c>
      <c r="C23" s="134">
        <f>+C7</f>
        <v>5.2080299999999998E-3</v>
      </c>
    </row>
    <row r="24" spans="1:3">
      <c r="A24" s="1">
        <f t="shared" si="0"/>
        <v>20</v>
      </c>
      <c r="B24" s="135" t="s">
        <v>82</v>
      </c>
      <c r="C24" s="135">
        <f>SUM(C8:C9)</f>
        <v>4.0733999999999999E-2</v>
      </c>
    </row>
    <row r="25" spans="1:3">
      <c r="A25" s="1">
        <f t="shared" si="0"/>
        <v>21</v>
      </c>
      <c r="B25" s="136"/>
      <c r="C25" s="136"/>
    </row>
    <row r="26" spans="1:3">
      <c r="A26" s="1">
        <f t="shared" si="0"/>
        <v>22</v>
      </c>
      <c r="B26" s="23" t="s">
        <v>318</v>
      </c>
      <c r="C26" s="1">
        <v>0.35</v>
      </c>
    </row>
    <row r="27" spans="1:3">
      <c r="A27" s="1">
        <f t="shared" si="0"/>
        <v>23</v>
      </c>
    </row>
  </sheetData>
  <mergeCells count="3">
    <mergeCell ref="A1:C1"/>
    <mergeCell ref="A2:C2"/>
    <mergeCell ref="A3:C3"/>
  </mergeCells>
  <phoneticPr fontId="0" type="noConversion"/>
  <pageMargins left="0.7" right="0.7" top="0.75" bottom="0.75" header="0.3" footer="0.3"/>
  <pageSetup orientation="portrait" r:id="rId1"/>
  <headerFooter>
    <oddHeader>&amp;R&amp;"Times New Roman,Regular"Exhibit No. JLB-2
 Docket UE-152253
Page &amp;P of &amp;N</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70C0"/>
    <pageSetUpPr fitToPage="1"/>
  </sheetPr>
  <dimension ref="A1:H25"/>
  <sheetViews>
    <sheetView zoomScaleNormal="100" workbookViewId="0">
      <selection activeCell="F19" sqref="F19"/>
    </sheetView>
  </sheetViews>
  <sheetFormatPr defaultColWidth="9.140625" defaultRowHeight="12.75"/>
  <cols>
    <col min="1" max="1" width="3" style="21" bestFit="1" customWidth="1"/>
    <col min="2" max="2" width="40.140625" style="1" bestFit="1" customWidth="1"/>
    <col min="3" max="3" width="11.28515625" style="1" bestFit="1" customWidth="1"/>
    <col min="4" max="4" width="7" style="1" bestFit="1" customWidth="1"/>
    <col min="5" max="5" width="12.28515625" style="1" bestFit="1" customWidth="1"/>
    <col min="6" max="6" width="9" style="1" bestFit="1" customWidth="1"/>
    <col min="7" max="7" width="16.42578125" style="1" customWidth="1"/>
    <col min="8" max="8" width="19.85546875" style="1" bestFit="1" customWidth="1"/>
    <col min="9" max="16384" width="9.140625" style="1"/>
  </cols>
  <sheetData>
    <row r="1" spans="1:6">
      <c r="A1" s="519" t="str">
        <f>RevReqSummary!A1</f>
        <v>Pacific Power GRC UE-152253</v>
      </c>
      <c r="B1" s="519"/>
      <c r="C1" s="519"/>
      <c r="D1" s="519"/>
      <c r="E1" s="519"/>
      <c r="F1" s="519"/>
    </row>
    <row r="2" spans="1:6">
      <c r="A2" s="519" t="str">
        <f>RevReqSummary!A2</f>
        <v>Rate Plan Year 1 - Staff Proposed Revenue Requirement Increase</v>
      </c>
      <c r="B2" s="519"/>
      <c r="C2" s="519"/>
      <c r="D2" s="519"/>
      <c r="E2" s="519"/>
      <c r="F2" s="519"/>
    </row>
    <row r="3" spans="1:6">
      <c r="A3" s="522" t="s">
        <v>80</v>
      </c>
      <c r="B3" s="522"/>
      <c r="C3" s="522"/>
      <c r="D3" s="522"/>
      <c r="E3" s="522"/>
      <c r="F3" s="522"/>
    </row>
    <row r="4" spans="1:6" ht="13.5" thickBot="1"/>
    <row r="5" spans="1:6" ht="13.5" thickBot="1">
      <c r="B5" s="523" t="s">
        <v>319</v>
      </c>
      <c r="C5" s="524"/>
      <c r="D5" s="524"/>
      <c r="E5" s="524"/>
      <c r="F5" s="525"/>
    </row>
    <row r="6" spans="1:6">
      <c r="B6" s="342"/>
      <c r="C6" s="342"/>
      <c r="D6" s="342"/>
      <c r="E6" s="342"/>
      <c r="F6" s="342"/>
    </row>
    <row r="7" spans="1:6">
      <c r="A7" s="21">
        <v>1</v>
      </c>
      <c r="B7" s="22" t="s">
        <v>85</v>
      </c>
      <c r="C7" s="22" t="s">
        <v>70</v>
      </c>
      <c r="D7" s="22" t="s">
        <v>298</v>
      </c>
      <c r="E7" s="22" t="s">
        <v>71</v>
      </c>
      <c r="F7" s="22" t="s">
        <v>84</v>
      </c>
    </row>
    <row r="8" spans="1:6">
      <c r="A8" s="21">
        <f>A7+1</f>
        <v>2</v>
      </c>
      <c r="B8" s="126" t="s">
        <v>72</v>
      </c>
      <c r="C8" s="308">
        <v>0.50880000000000003</v>
      </c>
      <c r="D8" s="309">
        <v>5.1770794025157232E-2</v>
      </c>
      <c r="E8" s="310">
        <f>D8*C8</f>
        <v>2.634098E-2</v>
      </c>
      <c r="F8" s="33"/>
    </row>
    <row r="9" spans="1:6">
      <c r="A9" s="21">
        <f t="shared" ref="A9:A15" si="0">A8+1</f>
        <v>3</v>
      </c>
      <c r="B9" s="27" t="s">
        <v>73</v>
      </c>
      <c r="C9" s="311">
        <v>0</v>
      </c>
      <c r="D9" s="252">
        <v>0</v>
      </c>
      <c r="E9" s="312">
        <f>D9*C9</f>
        <v>0</v>
      </c>
      <c r="F9" s="319">
        <f>E9+E8</f>
        <v>2.634098E-2</v>
      </c>
    </row>
    <row r="10" spans="1:6">
      <c r="A10" s="21">
        <f t="shared" si="0"/>
        <v>4</v>
      </c>
      <c r="B10" s="126" t="s">
        <v>86</v>
      </c>
      <c r="C10" s="311">
        <v>2.0000000000000001E-4</v>
      </c>
      <c r="D10" s="252">
        <v>6.7500000000000004E-2</v>
      </c>
      <c r="E10" s="312">
        <f>D10*C10</f>
        <v>1.3500000000000001E-5</v>
      </c>
      <c r="F10" s="315"/>
    </row>
    <row r="11" spans="1:6">
      <c r="A11" s="21">
        <f t="shared" si="0"/>
        <v>5</v>
      </c>
      <c r="B11" s="127" t="s">
        <v>87</v>
      </c>
      <c r="C11" s="311">
        <v>0.49099999999999999</v>
      </c>
      <c r="D11" s="252">
        <v>9.5000000000000001E-2</v>
      </c>
      <c r="E11" s="312">
        <f>D11*C11</f>
        <v>4.6644999999999999E-2</v>
      </c>
      <c r="F11" s="315"/>
    </row>
    <row r="12" spans="1:6">
      <c r="A12" s="21">
        <f t="shared" si="0"/>
        <v>6</v>
      </c>
      <c r="B12" s="128" t="s">
        <v>80</v>
      </c>
      <c r="C12" s="313">
        <f>SUM(C8:C11)</f>
        <v>1</v>
      </c>
      <c r="D12" s="255"/>
      <c r="E12" s="314">
        <f>ROUND(SUM(E8:E11),4)</f>
        <v>7.2999999999999995E-2</v>
      </c>
      <c r="F12" s="316"/>
    </row>
    <row r="13" spans="1:6">
      <c r="A13" s="21">
        <f t="shared" si="0"/>
        <v>7</v>
      </c>
      <c r="C13" s="2"/>
      <c r="D13" s="2"/>
      <c r="F13" s="74"/>
    </row>
    <row r="14" spans="1:6" ht="13.5" thickBot="1">
      <c r="A14" s="21">
        <f t="shared" si="0"/>
        <v>8</v>
      </c>
      <c r="C14" s="2"/>
      <c r="D14" s="2"/>
      <c r="F14" s="74"/>
    </row>
    <row r="15" spans="1:6" ht="13.5" thickBot="1">
      <c r="A15" s="21">
        <f t="shared" si="0"/>
        <v>9</v>
      </c>
      <c r="B15" s="523" t="s">
        <v>111</v>
      </c>
      <c r="C15" s="524"/>
      <c r="D15" s="524"/>
      <c r="E15" s="524"/>
      <c r="F15" s="525"/>
    </row>
    <row r="16" spans="1:6">
      <c r="A16" s="21">
        <f t="shared" ref="A16:A22" si="1">A15+1</f>
        <v>10</v>
      </c>
      <c r="B16" s="342"/>
      <c r="C16" s="342"/>
      <c r="D16" s="342"/>
      <c r="E16" s="342"/>
      <c r="F16" s="342"/>
    </row>
    <row r="17" spans="1:8">
      <c r="A17" s="21">
        <f t="shared" si="1"/>
        <v>11</v>
      </c>
      <c r="B17" s="22" t="s">
        <v>85</v>
      </c>
      <c r="C17" s="307" t="s">
        <v>70</v>
      </c>
      <c r="D17" s="307" t="s">
        <v>298</v>
      </c>
      <c r="E17" s="22" t="s">
        <v>71</v>
      </c>
      <c r="F17" s="317" t="s">
        <v>84</v>
      </c>
    </row>
    <row r="18" spans="1:8">
      <c r="A18" s="21">
        <f t="shared" si="1"/>
        <v>12</v>
      </c>
      <c r="B18" s="126" t="s">
        <v>72</v>
      </c>
      <c r="C18" s="308">
        <v>0.50690000000000002</v>
      </c>
      <c r="D18" s="309">
        <v>5.21E-2</v>
      </c>
      <c r="E18" s="360">
        <f>ROUND(C18*D18,5)</f>
        <v>2.6409999999999999E-2</v>
      </c>
      <c r="F18" s="318"/>
    </row>
    <row r="19" spans="1:8">
      <c r="A19" s="21">
        <f t="shared" si="1"/>
        <v>13</v>
      </c>
      <c r="B19" s="27" t="s">
        <v>73</v>
      </c>
      <c r="C19" s="311">
        <v>1.9E-3</v>
      </c>
      <c r="D19" s="252">
        <v>2.1499999999999998E-2</v>
      </c>
      <c r="E19" s="361">
        <f>ROUND(C19*D19,5)</f>
        <v>4.0000000000000003E-5</v>
      </c>
      <c r="F19" s="418">
        <f>E18+E19</f>
        <v>2.6449999999999998E-2</v>
      </c>
    </row>
    <row r="20" spans="1:8">
      <c r="A20" s="21">
        <f t="shared" si="1"/>
        <v>14</v>
      </c>
      <c r="B20" s="126" t="s">
        <v>86</v>
      </c>
      <c r="C20" s="311">
        <v>2.0000000000000001E-4</v>
      </c>
      <c r="D20" s="252">
        <v>6.7500000000000004E-2</v>
      </c>
      <c r="E20" s="361">
        <f>ROUND(C20*D20,5)</f>
        <v>1.0000000000000001E-5</v>
      </c>
      <c r="F20" s="319"/>
    </row>
    <row r="21" spans="1:8">
      <c r="A21" s="21">
        <f t="shared" si="1"/>
        <v>15</v>
      </c>
      <c r="B21" s="127" t="s">
        <v>87</v>
      </c>
      <c r="C21" s="311">
        <v>0.49099999999999999</v>
      </c>
      <c r="D21" s="252">
        <v>9.2499999999999999E-2</v>
      </c>
      <c r="E21" s="361">
        <f>ROUND(C21*D21,5)</f>
        <v>4.5420000000000002E-2</v>
      </c>
      <c r="F21" s="34"/>
    </row>
    <row r="22" spans="1:8">
      <c r="A22" s="21">
        <f t="shared" si="1"/>
        <v>16</v>
      </c>
      <c r="B22" s="128" t="s">
        <v>80</v>
      </c>
      <c r="C22" s="313">
        <f>SUM(C18:C21)</f>
        <v>1</v>
      </c>
      <c r="D22" s="255"/>
      <c r="E22" s="498">
        <f>ROUND(SUM(E18:E21),4)</f>
        <v>7.1900000000000006E-2</v>
      </c>
      <c r="F22" s="35"/>
    </row>
    <row r="23" spans="1:8">
      <c r="C23" s="2"/>
      <c r="D23" s="2"/>
    </row>
    <row r="25" spans="1:8">
      <c r="F25" s="25"/>
      <c r="H25" s="24"/>
    </row>
  </sheetData>
  <mergeCells count="5">
    <mergeCell ref="A1:F1"/>
    <mergeCell ref="A2:F2"/>
    <mergeCell ref="A3:F3"/>
    <mergeCell ref="B15:F15"/>
    <mergeCell ref="B5:F5"/>
  </mergeCells>
  <phoneticPr fontId="0" type="noConversion"/>
  <pageMargins left="0.7" right="0.7" top="0.75" bottom="0.75" header="0.3" footer="0.3"/>
  <pageSetup orientation="portrait" r:id="rId1"/>
  <headerFooter>
    <oddHeader>&amp;R&amp;"Times New Roman,Regular"Exhibit No. JLB-2
 Docket UE-152253
Page &amp;P of &amp;N</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7030A0"/>
    <pageSetUpPr fitToPage="1"/>
  </sheetPr>
  <dimension ref="A1:CS93"/>
  <sheetViews>
    <sheetView topLeftCell="A64" zoomScaleNormal="100" workbookViewId="0">
      <selection activeCell="A66" sqref="A66:A81"/>
    </sheetView>
  </sheetViews>
  <sheetFormatPr defaultColWidth="9.140625" defaultRowHeight="12.75"/>
  <cols>
    <col min="1" max="1" width="4" style="2" customWidth="1"/>
    <col min="2" max="2" width="30" style="2" customWidth="1"/>
    <col min="3" max="3" width="22.7109375" style="2" customWidth="1"/>
    <col min="4" max="4" width="14.5703125" style="2" customWidth="1"/>
    <col min="5" max="5" width="12.7109375" style="2" bestFit="1" customWidth="1"/>
    <col min="6" max="6" width="12.85546875" style="2" customWidth="1"/>
    <col min="7" max="7" width="16" style="2" customWidth="1"/>
    <col min="8" max="8" width="12.28515625" style="2" customWidth="1"/>
    <col min="9" max="9" width="9.42578125" style="2" bestFit="1" customWidth="1"/>
    <col min="10" max="10" width="15.5703125" style="2" bestFit="1" customWidth="1"/>
    <col min="11" max="11" width="13" style="2" customWidth="1"/>
    <col min="12" max="12" width="17.7109375" style="2" bestFit="1" customWidth="1"/>
    <col min="13" max="13" width="14.7109375" style="2" customWidth="1"/>
    <col min="14" max="14" width="15.7109375" style="2" bestFit="1" customWidth="1"/>
    <col min="15" max="15" width="13.42578125" style="2" bestFit="1" customWidth="1"/>
    <col min="16" max="16" width="10.85546875" style="2" bestFit="1" customWidth="1"/>
    <col min="17" max="17" width="11.140625" style="2" bestFit="1" customWidth="1"/>
    <col min="18" max="18" width="14.42578125" style="2" bestFit="1" customWidth="1"/>
    <col min="19" max="19" width="11.7109375" style="2" customWidth="1"/>
    <col min="20" max="20" width="14.5703125" style="2" bestFit="1" customWidth="1"/>
    <col min="21" max="21" width="11.85546875" style="2" bestFit="1" customWidth="1"/>
    <col min="22" max="22" width="18.28515625" style="2" customWidth="1"/>
    <col min="23" max="23" width="15.28515625" style="2" bestFit="1" customWidth="1"/>
    <col min="24" max="24" width="14.7109375" style="2" bestFit="1" customWidth="1"/>
    <col min="25" max="25" width="11.28515625" style="2" bestFit="1" customWidth="1"/>
    <col min="26" max="26" width="15" style="2" customWidth="1"/>
    <col min="27" max="27" width="11.7109375" style="2" bestFit="1" customWidth="1"/>
    <col min="28" max="28" width="10.7109375" style="2" bestFit="1" customWidth="1"/>
    <col min="29" max="30" width="14.7109375" style="2" bestFit="1" customWidth="1"/>
    <col min="31" max="31" width="12.7109375" style="2" bestFit="1" customWidth="1"/>
    <col min="32" max="32" width="15.5703125" style="2" customWidth="1"/>
    <col min="33" max="34" width="19.140625" style="2" bestFit="1" customWidth="1"/>
    <col min="35" max="35" width="15.5703125" style="2" bestFit="1" customWidth="1"/>
    <col min="36" max="36" width="13.7109375" style="2" bestFit="1" customWidth="1"/>
    <col min="37" max="37" width="12" style="2" bestFit="1" customWidth="1"/>
    <col min="38" max="38" width="11.28515625" style="2" bestFit="1" customWidth="1"/>
    <col min="39" max="39" width="13.140625" style="2" bestFit="1" customWidth="1"/>
    <col min="40" max="40" width="15.7109375" style="2" bestFit="1" customWidth="1"/>
    <col min="41" max="41" width="16.85546875" style="2" bestFit="1" customWidth="1"/>
    <col min="42" max="42" width="16.7109375" style="2" bestFit="1" customWidth="1"/>
    <col min="43" max="43" width="15" style="2" bestFit="1" customWidth="1"/>
    <col min="44" max="44" width="16.140625" style="2" bestFit="1" customWidth="1"/>
    <col min="45" max="45" width="14.5703125" style="2" bestFit="1" customWidth="1"/>
    <col min="46" max="46" width="18.5703125" style="2" bestFit="1" customWidth="1"/>
    <col min="47" max="47" width="14.5703125" style="2" bestFit="1" customWidth="1"/>
    <col min="48" max="48" width="10.85546875" style="4" customWidth="1"/>
    <col min="49" max="49" width="19.42578125" style="4" customWidth="1"/>
    <col min="50" max="50" width="10.85546875" style="2" bestFit="1" customWidth="1"/>
    <col min="51" max="51" width="24.5703125" style="2" bestFit="1" customWidth="1"/>
    <col min="52" max="52" width="12.5703125" style="2" bestFit="1" customWidth="1"/>
    <col min="53" max="53" width="13.28515625" style="2" bestFit="1" customWidth="1"/>
    <col min="54" max="54" width="12" style="2" bestFit="1" customWidth="1"/>
    <col min="55" max="55" width="11.42578125" style="2" bestFit="1" customWidth="1"/>
    <col min="56" max="56" width="9.85546875" style="2" bestFit="1" customWidth="1"/>
    <col min="57" max="57" width="14.42578125" style="2" bestFit="1" customWidth="1"/>
    <col min="58" max="58" width="16.5703125" style="2" customWidth="1"/>
    <col min="59" max="59" width="15.7109375" style="2" customWidth="1"/>
    <col min="60" max="60" width="17.42578125" style="2" customWidth="1"/>
    <col min="61" max="62" width="17.28515625" style="2" customWidth="1"/>
    <col min="63" max="63" width="16.7109375" style="2" customWidth="1"/>
    <col min="64" max="64" width="18.42578125" style="2" customWidth="1"/>
    <col min="65" max="65" width="18" style="2" customWidth="1"/>
    <col min="66" max="66" width="19.42578125" style="2" customWidth="1"/>
    <col min="67" max="67" width="15.85546875" style="2" customWidth="1"/>
    <col min="68" max="68" width="18.140625" style="2" customWidth="1"/>
    <col min="69" max="69" width="16.7109375" style="2" customWidth="1"/>
    <col min="70" max="70" width="11.5703125" style="2" customWidth="1"/>
    <col min="71" max="71" width="15.7109375" style="2" customWidth="1"/>
    <col min="72" max="72" width="11" style="2" bestFit="1" customWidth="1"/>
    <col min="73" max="73" width="22.42578125" style="2" customWidth="1"/>
    <col min="74" max="74" width="13.7109375" style="2" bestFit="1" customWidth="1"/>
    <col min="75" max="75" width="16.28515625" style="2" customWidth="1"/>
    <col min="76" max="76" width="15" style="2" customWidth="1"/>
    <col min="77" max="77" width="12.85546875" style="2" bestFit="1" customWidth="1"/>
    <col min="78" max="78" width="14" style="2" bestFit="1" customWidth="1"/>
    <col min="79" max="79" width="14.140625" style="2" customWidth="1"/>
    <col min="80" max="80" width="17.5703125" style="2" customWidth="1"/>
    <col min="81" max="81" width="13.140625" style="2" customWidth="1"/>
    <col min="82" max="82" width="20.85546875" style="2" customWidth="1"/>
    <col min="83" max="83" width="16.5703125" style="2" bestFit="1" customWidth="1"/>
    <col min="84" max="84" width="14.42578125" style="2" bestFit="1" customWidth="1"/>
    <col min="85" max="85" width="17.140625" style="2" bestFit="1" customWidth="1"/>
    <col min="86" max="86" width="19.42578125" style="2" customWidth="1"/>
    <col min="87" max="87" width="21.42578125" style="2" customWidth="1"/>
    <col min="88" max="88" width="16.28515625" style="2" bestFit="1" customWidth="1"/>
    <col min="89" max="89" width="16.5703125" style="2" bestFit="1" customWidth="1"/>
    <col min="90" max="90" width="16.140625" style="2" bestFit="1" customWidth="1"/>
    <col min="91" max="91" width="16.140625" style="2" customWidth="1"/>
    <col min="92" max="92" width="21.28515625" style="2" customWidth="1"/>
    <col min="93" max="93" width="20" style="2" bestFit="1" customWidth="1"/>
    <col min="94" max="94" width="17.140625" style="2" bestFit="1" customWidth="1"/>
    <col min="95" max="95" width="12.85546875" style="2" bestFit="1" customWidth="1"/>
    <col min="96" max="96" width="12.5703125" style="2" bestFit="1" customWidth="1"/>
    <col min="97" max="97" width="12" style="2" bestFit="1" customWidth="1"/>
    <col min="98" max="16362" width="9.140625" style="2"/>
    <col min="16363" max="16363" width="9.140625" style="2" customWidth="1"/>
    <col min="16364" max="16384" width="9.140625" style="2"/>
  </cols>
  <sheetData>
    <row r="1" spans="1:97">
      <c r="A1" s="15" t="str">
        <f>RevReqSummary!A1</f>
        <v>Pacific Power GRC UE-152253</v>
      </c>
      <c r="C1" s="6"/>
      <c r="E1" s="6"/>
      <c r="F1" s="526"/>
      <c r="G1" s="526"/>
      <c r="H1" s="526"/>
      <c r="I1" s="526"/>
    </row>
    <row r="2" spans="1:97">
      <c r="A2" s="15" t="str">
        <f>RevReqSummary!A2</f>
        <v>Rate Plan Year 1 - Staff Proposed Revenue Requirement Increase</v>
      </c>
      <c r="C2" s="6"/>
      <c r="D2" s="159"/>
      <c r="E2" s="6"/>
      <c r="F2" s="526"/>
      <c r="G2" s="526"/>
      <c r="H2" s="526"/>
      <c r="I2" s="526"/>
    </row>
    <row r="3" spans="1:97">
      <c r="A3" s="15" t="s">
        <v>321</v>
      </c>
      <c r="C3" s="6"/>
      <c r="D3" s="159"/>
      <c r="E3" s="6"/>
      <c r="F3" s="170"/>
      <c r="G3" s="170"/>
      <c r="H3" s="170"/>
      <c r="I3" s="170"/>
    </row>
    <row r="4" spans="1:97" s="160" customFormat="1">
      <c r="C4" s="161"/>
      <c r="D4" s="162" t="str">
        <f>'Summary-Staff v Company'!C12</f>
        <v>3.1</v>
      </c>
      <c r="E4" s="162" t="str">
        <f>'Summary-Staff v Company'!C13</f>
        <v>3.2</v>
      </c>
      <c r="F4" s="162" t="str">
        <f>'Summary-Staff v Company'!C14</f>
        <v>3.3</v>
      </c>
      <c r="G4" s="162" t="str">
        <f>'Summary-Staff v Company'!C15</f>
        <v>3.4</v>
      </c>
      <c r="H4" s="162" t="str">
        <f>'Summary-Staff v Company'!C16</f>
        <v>3.5</v>
      </c>
      <c r="I4" s="149" t="str">
        <f>'Summary-Staff v Company'!C17</f>
        <v>3.6</v>
      </c>
      <c r="J4" s="149" t="str">
        <f>'Summary-Staff v Company'!C20</f>
        <v>4.1</v>
      </c>
      <c r="K4" s="149" t="str">
        <f>'Summary-Staff v Company'!C21</f>
        <v>4.2</v>
      </c>
      <c r="L4" s="149" t="str">
        <f>'Summary-Staff v Company'!C22</f>
        <v>4.3</v>
      </c>
      <c r="M4" s="149" t="str">
        <f>'Summary-Staff v Company'!C23</f>
        <v>4.4</v>
      </c>
      <c r="N4" s="149" t="str">
        <f>'Summary-Staff v Company'!C24</f>
        <v>4.5</v>
      </c>
      <c r="O4" s="149" t="str">
        <f>'Summary-Staff v Company'!C25</f>
        <v>4.6</v>
      </c>
      <c r="P4" s="149" t="str">
        <f>'Summary-Staff v Company'!C26</f>
        <v>4.7</v>
      </c>
      <c r="Q4" s="149" t="str">
        <f>'Summary-Staff v Company'!C27</f>
        <v>4.8</v>
      </c>
      <c r="R4" s="149" t="str">
        <f>'Summary-Staff v Company'!C28</f>
        <v>4.9</v>
      </c>
      <c r="S4" s="12" t="str">
        <f>'Summary-Staff v Company'!C29</f>
        <v>4.10</v>
      </c>
      <c r="T4" s="149" t="str">
        <f>'Summary-Staff v Company'!C32</f>
        <v>5.1</v>
      </c>
      <c r="U4" s="149" t="str">
        <f>'Summary-Staff v Company'!C33</f>
        <v>5.2</v>
      </c>
      <c r="V4" s="149" t="str">
        <f>'Summary-Staff v Company'!C36</f>
        <v>6.1</v>
      </c>
      <c r="W4" s="149" t="str">
        <f>'Summary-Staff v Company'!C37</f>
        <v>6.2</v>
      </c>
      <c r="X4" s="149" t="str">
        <f>'Summary-Staff v Company'!C38</f>
        <v>6.3</v>
      </c>
      <c r="Y4" s="149" t="str">
        <f>'Summary-Staff v Company'!C39</f>
        <v>6.4</v>
      </c>
      <c r="Z4" s="149" t="str">
        <f>'Summary-Staff v Company'!C42</f>
        <v>7.1</v>
      </c>
      <c r="AA4" s="149" t="str">
        <f>'Summary-Staff v Company'!C43</f>
        <v>7.2</v>
      </c>
      <c r="AB4" s="149" t="str">
        <f>'Summary-Staff v Company'!C44</f>
        <v>7.3</v>
      </c>
      <c r="AC4" s="149" t="str">
        <f>'Summary-Staff v Company'!C45</f>
        <v>7.4</v>
      </c>
      <c r="AD4" s="149" t="str">
        <f>'Summary-Staff v Company'!C46</f>
        <v>7.5</v>
      </c>
      <c r="AE4" s="149" t="str">
        <f>'Summary-Staff v Company'!C47</f>
        <v>7.6</v>
      </c>
      <c r="AF4" s="149" t="str">
        <f>'Summary-Staff v Company'!C48</f>
        <v>7.7</v>
      </c>
      <c r="AG4" s="149" t="str">
        <f>'Summary-Staff v Company'!C49</f>
        <v>7.8</v>
      </c>
      <c r="AH4" s="149" t="str">
        <f>'Summary-Staff v Company'!C50</f>
        <v>7.9</v>
      </c>
      <c r="AI4" s="149" t="str">
        <f>'Summary-Staff v Company'!C53</f>
        <v>8.1</v>
      </c>
      <c r="AJ4" s="149" t="str">
        <f>'Summary-Staff v Company'!C54</f>
        <v>8.2</v>
      </c>
      <c r="AK4" s="149" t="str">
        <f>'Summary-Staff v Company'!C55</f>
        <v>8.3</v>
      </c>
      <c r="AL4" s="149" t="str">
        <f>'Summary-Staff v Company'!C56</f>
        <v>8.4</v>
      </c>
      <c r="AM4" s="149" t="str">
        <f>'Summary-Staff v Company'!C57</f>
        <v>8.5</v>
      </c>
      <c r="AN4" s="149" t="str">
        <f>'Summary-Staff v Company'!C58</f>
        <v>8.6</v>
      </c>
      <c r="AO4" s="149" t="str">
        <f>'Summary-Staff v Company'!C59</f>
        <v>8.7</v>
      </c>
      <c r="AP4" s="149" t="str">
        <f>'Summary-Staff v Company'!C60</f>
        <v>8.8</v>
      </c>
      <c r="AQ4" s="149" t="str">
        <f>'Summary-Staff v Company'!C61</f>
        <v>8.9</v>
      </c>
      <c r="AR4" s="12" t="str">
        <f>'Summary-Staff v Company'!C62</f>
        <v>8.10</v>
      </c>
      <c r="AS4" s="12" t="str">
        <f>'Summary-Staff v Company'!C63</f>
        <v>8.11</v>
      </c>
      <c r="AT4" s="12" t="str">
        <f>'Summary-Staff v Company'!C64</f>
        <v>8.12</v>
      </c>
      <c r="AU4" s="12" t="str">
        <f>'Summary-Staff v Company'!C65</f>
        <v>8.13</v>
      </c>
      <c r="AV4" s="30">
        <f>'Summary-Staff v Company'!C67</f>
        <v>9.1</v>
      </c>
      <c r="AW4" s="30"/>
    </row>
    <row r="5" spans="1:97" s="171" customFormat="1" ht="67.150000000000006" customHeight="1">
      <c r="B5" s="172"/>
      <c r="C5" s="176"/>
      <c r="D5" s="177" t="str">
        <f>'Summary-Staff v Company'!B12</f>
        <v>Temperature Normalization</v>
      </c>
      <c r="E5" s="177" t="str">
        <f>'Summary-Staff v Company'!B13</f>
        <v>Revenue Normalizing</v>
      </c>
      <c r="F5" s="177" t="str">
        <f>'Summary-Staff v Company'!B14</f>
        <v>Effective Price Change</v>
      </c>
      <c r="G5" s="177" t="str">
        <f>'Summary-Staff v Company'!B15</f>
        <v>SO2 Emission Allowance Sales</v>
      </c>
      <c r="H5" s="178" t="str">
        <f>'Summary-Staff v Company'!B16</f>
        <v>Renewable Energy Credits</v>
      </c>
      <c r="I5" s="176" t="str">
        <f>'Summary-Staff v Company'!B17</f>
        <v>Wheeling Revenue</v>
      </c>
      <c r="J5" s="176" t="str">
        <f>'Summary-Staff v Company'!B20</f>
        <v>Miscellan -eous Expense &amp; Revenue</v>
      </c>
      <c r="K5" s="176" t="str">
        <f>'Summary-Staff v Company'!B21</f>
        <v>General Wage Increase (Annualizing)</v>
      </c>
      <c r="L5" s="176" t="str">
        <f>'Summary-Staff v Company'!B22</f>
        <v>Legal Expenses</v>
      </c>
      <c r="M5" s="176" t="str">
        <f>'Summary-Staff v Company'!B23</f>
        <v>Irrigation Load Control Program</v>
      </c>
      <c r="N5" s="176" t="str">
        <f>'Summary-Staff v Company'!B24</f>
        <v>Remove Non-Recurring Entries</v>
      </c>
      <c r="O5" s="179" t="str">
        <f>'Summary-Staff v Company'!B25</f>
        <v>DSM  Expense Removal</v>
      </c>
      <c r="P5" s="176" t="str">
        <f>'Summary-Staff v Company'!B26</f>
        <v>Insurance Expense</v>
      </c>
      <c r="Q5" s="179" t="str">
        <f>'Summary-Staff v Company'!B27</f>
        <v>Advertising</v>
      </c>
      <c r="R5" s="176" t="str">
        <f>'Summary-Staff v Company'!B28</f>
        <v>Memberships &amp; Subscriptions</v>
      </c>
      <c r="S5" s="176" t="str">
        <f>'Summary-Staff v Company'!B29</f>
        <v>Revenue-Sensitive/ Uncollectible Expense</v>
      </c>
      <c r="T5" s="178" t="str">
        <f>'Summary-Staff v Company'!B32</f>
        <v>Net Power Costs - Removal</v>
      </c>
      <c r="U5" s="176" t="str">
        <f>'Summary-Staff v Company'!B33</f>
        <v>Colstrip #3 Removal</v>
      </c>
      <c r="V5" s="179" t="str">
        <f>'Summary-Staff v Company'!B36</f>
        <v>End-of-Period Plant Reserves</v>
      </c>
      <c r="W5" s="176" t="str">
        <f>'Summary-Staff v Company'!B37</f>
        <v>Annualization of Base Period Depr./Amort. Expense</v>
      </c>
      <c r="X5" s="176" t="str">
        <f>'Summary-Staff v Company'!B38</f>
        <v>Hydro Decommissioing</v>
      </c>
      <c r="Y5" s="176" t="str">
        <f>'Summary-Staff v Company'!B39</f>
        <v>Accelerated Depreciation on Jim Bridger &amp; Colstrip</v>
      </c>
      <c r="Z5" s="179" t="str">
        <f>'Summary-Staff v Company'!B42</f>
        <v>Interest True Up</v>
      </c>
      <c r="AA5" s="176" t="str">
        <f>'Summary-Staff v Company'!B43</f>
        <v>Property Tax Expense</v>
      </c>
      <c r="AB5" s="176" t="str">
        <f>'Summary-Staff v Company'!B44</f>
        <v>Production Tax Credit</v>
      </c>
      <c r="AC5" s="176" t="str">
        <f>'Summary-Staff v Company'!B45</f>
        <v>PowerTax ADIT Balance</v>
      </c>
      <c r="AD5" s="176" t="str">
        <f>'Summary-Staff v Company'!B46</f>
        <v>WA Low Income Tax Credit</v>
      </c>
      <c r="AE5" s="176" t="str">
        <f>'Summary-Staff v Company'!B47</f>
        <v>Flow-Through Adjustment</v>
      </c>
      <c r="AF5" s="176" t="str">
        <f>'Summary-Staff v Company'!B48</f>
        <v>Remove Deferred State Tax Expense &amp; Balance</v>
      </c>
      <c r="AG5" s="176" t="str">
        <f>'Summary-Staff v Company'!B49</f>
        <v>WA Public Utility Tax Adjustment</v>
      </c>
      <c r="AH5" s="339" t="str">
        <f>'Summary-Staff v Company'!B50</f>
        <v>AFUDC Equity</v>
      </c>
      <c r="AI5" s="179" t="str">
        <f>'Summary-Staff v Company'!B53</f>
        <v>Jim Bridger Mine Rate Base</v>
      </c>
      <c r="AJ5" s="179" t="str">
        <f>'Summary-Staff v Company'!B54</f>
        <v>Environmental Remediation</v>
      </c>
      <c r="AK5" s="176" t="str">
        <f>'Summary-Staff v Company'!B55</f>
        <v>Customer Advances for Construction</v>
      </c>
      <c r="AL5" s="179" t="str">
        <f>'Summary-Staff v Company'!B56</f>
        <v>Pro Forma Major Plant Additions</v>
      </c>
      <c r="AM5" s="176" t="str">
        <f>'Summary-Staff v Company'!B57</f>
        <v>Miscellaneous Rate Base</v>
      </c>
      <c r="AN5" s="179" t="str">
        <f>'Summary-Staff v Company'!B58</f>
        <v>Removal of Colstrip #4 AFUDC</v>
      </c>
      <c r="AO5" s="176" t="str">
        <f>'Summary-Staff v Company'!B59</f>
        <v>Trojan Unrecovered Plant</v>
      </c>
      <c r="AP5" s="176" t="str">
        <f>'Summary-Staff v Company'!B60</f>
        <v>Customer Service Deposits</v>
      </c>
      <c r="AQ5" s="176" t="str">
        <f>'Summary-Staff v Company'!B61</f>
        <v>Misc. Asset Sales and Removals</v>
      </c>
      <c r="AR5" s="176" t="str">
        <f>'Summary-Staff v Company'!B62</f>
        <v>Investor Supplied Working Capital</v>
      </c>
      <c r="AS5" s="176" t="str">
        <f>'Summary-Staff v Company'!B63</f>
        <v>End-of-Period Plant Balances</v>
      </c>
      <c r="AT5" s="181" t="str">
        <f>'Summary-Staff v Company'!B64</f>
        <v>Chehalis Regulatory Asset Adjustment</v>
      </c>
      <c r="AU5" s="181" t="str">
        <f>'Summary-Staff v Company'!B65</f>
        <v>Idaho Asset Exchange</v>
      </c>
      <c r="AV5" s="180" t="str">
        <f>'Summary-Staff v Company'!B67</f>
        <v>Production Factor</v>
      </c>
      <c r="AW5" s="180"/>
    </row>
    <row r="6" spans="1:97">
      <c r="B6" s="17" t="s">
        <v>9</v>
      </c>
      <c r="C6" s="14"/>
      <c r="D6" s="151"/>
      <c r="E6" s="151"/>
      <c r="F6" s="151"/>
      <c r="G6" s="151"/>
      <c r="H6" s="151"/>
      <c r="I6" s="151"/>
      <c r="J6" s="151"/>
      <c r="K6" s="151"/>
      <c r="L6" s="151"/>
      <c r="M6" s="151"/>
      <c r="N6" s="151"/>
      <c r="O6" s="151"/>
      <c r="P6" s="151"/>
      <c r="Q6" s="151"/>
      <c r="R6" s="151"/>
      <c r="S6" s="14"/>
      <c r="T6" s="151"/>
      <c r="V6" s="151"/>
      <c r="W6" s="151"/>
      <c r="X6" s="151"/>
      <c r="Y6" s="151"/>
      <c r="Z6" s="151"/>
      <c r="AA6" s="151"/>
      <c r="AB6" s="151"/>
      <c r="AC6" s="151"/>
      <c r="AD6" s="151"/>
      <c r="AE6" s="151"/>
      <c r="AF6" s="151"/>
      <c r="AG6" s="151"/>
      <c r="AH6" s="151"/>
      <c r="AI6" s="151"/>
      <c r="AJ6" s="151"/>
      <c r="AK6" s="151"/>
      <c r="AL6" s="151"/>
      <c r="AM6" s="151"/>
      <c r="AN6" s="151"/>
      <c r="AO6" s="151"/>
      <c r="AP6" s="151"/>
      <c r="AQ6" s="151"/>
      <c r="AV6" s="2"/>
    </row>
    <row r="7" spans="1:97">
      <c r="A7" s="2">
        <v>1</v>
      </c>
      <c r="B7" s="6" t="s">
        <v>10</v>
      </c>
      <c r="C7" s="153">
        <f>SUM(D7:AV7)</f>
        <v>-130939139.13498184</v>
      </c>
      <c r="D7" s="150">
        <f>'Adjustments - restating'!D7+'Adjustments - Pro Forma'!D7</f>
        <v>-879265.21000000101</v>
      </c>
      <c r="E7" s="150">
        <f>'Adjustments - restating'!E7+'Adjustments - Pro Forma'!E7</f>
        <v>-8427678.6164566502</v>
      </c>
      <c r="F7" s="150">
        <f>'Adjustments - restating'!F7+'Adjustments - Pro Forma'!F7</f>
        <v>8112496.4755207999</v>
      </c>
      <c r="G7" s="150">
        <f>'Adjustments - restating'!G7+'Adjustments - Pro Forma'!G7</f>
        <v>0</v>
      </c>
      <c r="H7" s="150">
        <f>'Adjustments - restating'!H7+'Adjustments - Pro Forma'!H7</f>
        <v>0</v>
      </c>
      <c r="I7" s="150">
        <f>'Adjustments - restating'!I7+'Adjustments - Pro Forma'!I7</f>
        <v>0</v>
      </c>
      <c r="J7" s="150">
        <f>'Adjustments - restating'!J7+'Adjustments - Pro Forma'!J7</f>
        <v>0</v>
      </c>
      <c r="K7" s="150">
        <f>'Adjustments - restating'!K7+'Adjustments - Pro Forma'!K7</f>
        <v>0</v>
      </c>
      <c r="L7" s="150">
        <f>'Adjustments - restating'!L7+'Adjustments - Pro Forma'!L7</f>
        <v>0</v>
      </c>
      <c r="M7" s="150">
        <f>'Adjustments - restating'!M7+'Adjustments - Pro Forma'!M7</f>
        <v>0</v>
      </c>
      <c r="N7" s="150">
        <f>'Adjustments - restating'!N7+'Adjustments - Pro Forma'!N7</f>
        <v>0</v>
      </c>
      <c r="O7" s="150">
        <f>'Adjustments - restating'!O7+'Adjustments - Pro Forma'!O7</f>
        <v>0</v>
      </c>
      <c r="P7" s="150">
        <f>'Adjustments - restating'!P7+'Adjustments - Pro Forma'!P7</f>
        <v>0</v>
      </c>
      <c r="Q7" s="150">
        <f>'Adjustments - restating'!Q7+'Adjustments - Pro Forma'!Q7</f>
        <v>0</v>
      </c>
      <c r="R7" s="150">
        <f>'Adjustments - restating'!R7+'Adjustments - Pro Forma'!R7</f>
        <v>0</v>
      </c>
      <c r="S7" s="150">
        <f>'Adjustments - restating'!S7+'Adjustments - Pro Forma'!S7</f>
        <v>0</v>
      </c>
      <c r="T7" s="150">
        <f>'Adjustments - restating'!T7+'Adjustments - Pro Forma'!T7</f>
        <v>-129744691.78404599</v>
      </c>
      <c r="U7" s="150">
        <f>'Adjustments - restating'!U7+'Adjustments - Pro Forma'!U7</f>
        <v>0</v>
      </c>
      <c r="V7" s="150">
        <f>'Adjustments - restating'!V7+'Adjustments - Pro Forma'!V7</f>
        <v>0</v>
      </c>
      <c r="W7" s="150">
        <f>'Adjustments - restating'!W7+'Adjustments - Pro Forma'!W7</f>
        <v>0</v>
      </c>
      <c r="X7" s="150">
        <f>'Adjustments - restating'!X7+'Adjustments - Pro Forma'!X7</f>
        <v>0</v>
      </c>
      <c r="Y7" s="150">
        <f>'Adjustments - restating'!Y7+'Adjustments - Pro Forma'!Y7</f>
        <v>0</v>
      </c>
      <c r="Z7" s="150">
        <f>'Adjustments - restating'!Z7+'Adjustments - Pro Forma'!Z7</f>
        <v>0</v>
      </c>
      <c r="AA7" s="150">
        <f>'Adjustments - restating'!AA7+'Adjustments - Pro Forma'!AA7</f>
        <v>0</v>
      </c>
      <c r="AB7" s="150">
        <f>'Adjustments - restating'!AB7+'Adjustments - Pro Forma'!AB7</f>
        <v>0</v>
      </c>
      <c r="AC7" s="150">
        <f>'Adjustments - restating'!AC7+'Adjustments - Pro Forma'!AC7</f>
        <v>0</v>
      </c>
      <c r="AD7" s="150">
        <f>'Adjustments - restating'!AD7+'Adjustments - Pro Forma'!AD7</f>
        <v>0</v>
      </c>
      <c r="AE7" s="150">
        <f>'Adjustments - restating'!AE7+'Adjustments - Pro Forma'!AE7</f>
        <v>0</v>
      </c>
      <c r="AF7" s="150">
        <f>'Adjustments - restating'!AF7+'Adjustments - Pro Forma'!AF7</f>
        <v>0</v>
      </c>
      <c r="AG7" s="150">
        <f>'Adjustments - restating'!AG7+'Adjustments - Pro Forma'!AG7</f>
        <v>0</v>
      </c>
      <c r="AH7" s="150">
        <f>'Adjustments - restating'!AH7+'Adjustments - Pro Forma'!AH7</f>
        <v>0</v>
      </c>
      <c r="AI7" s="150">
        <f>'Adjustments - restating'!AI7+'Adjustments - Pro Forma'!AI7</f>
        <v>0</v>
      </c>
      <c r="AJ7" s="150">
        <f>'Adjustments - restating'!AJ7+'Adjustments - Pro Forma'!AJ7</f>
        <v>0</v>
      </c>
      <c r="AK7" s="150">
        <f>'Adjustments - restating'!AK7+'Adjustments - Pro Forma'!AK7</f>
        <v>0</v>
      </c>
      <c r="AL7" s="150">
        <f>'Adjustments - restating'!AL7+'Adjustments - Pro Forma'!AL7</f>
        <v>0</v>
      </c>
      <c r="AM7" s="150">
        <f>'Adjustments - restating'!AM7+'Adjustments - Pro Forma'!AM7</f>
        <v>0</v>
      </c>
      <c r="AN7" s="150">
        <f>'Adjustments - restating'!AN7+'Adjustments - Pro Forma'!AN7</f>
        <v>0</v>
      </c>
      <c r="AO7" s="150">
        <f>'Adjustments - restating'!AO7+'Adjustments - Pro Forma'!AO7</f>
        <v>0</v>
      </c>
      <c r="AP7" s="150">
        <f>'Adjustments - restating'!AP7+'Adjustments - Pro Forma'!AP7</f>
        <v>0</v>
      </c>
      <c r="AQ7" s="150">
        <f>'Adjustments - restating'!AQ7+'Adjustments - Pro Forma'!AQ7</f>
        <v>0</v>
      </c>
      <c r="AR7" s="150">
        <f>'Adjustments - restating'!AR7+'Adjustments - Pro Forma'!AR7</f>
        <v>0</v>
      </c>
      <c r="AS7" s="150">
        <f>'Adjustments - restating'!AS7+'Adjustments - Pro Forma'!AS7</f>
        <v>0</v>
      </c>
      <c r="AT7" s="150">
        <f>'Adjustments - restating'!AT7+'Adjustments - Pro Forma'!AT7</f>
        <v>0</v>
      </c>
      <c r="AU7" s="150">
        <f>'Adjustments - restating'!AU7+'Adjustments - Pro Forma'!AU7</f>
        <v>0</v>
      </c>
      <c r="AV7" s="150">
        <f>'Adjustments - restating'!AV7+'Adjustments - Pro Forma'!AV7</f>
        <v>0</v>
      </c>
      <c r="AW7" s="144"/>
      <c r="CS7" s="8"/>
    </row>
    <row r="8" spans="1:97">
      <c r="A8" s="2">
        <v>2</v>
      </c>
      <c r="B8" s="6" t="s">
        <v>11</v>
      </c>
      <c r="C8" s="153">
        <f>SUM(D8:AV8)</f>
        <v>0</v>
      </c>
      <c r="D8" s="150">
        <f>'Adjustments - restating'!D8+'Adjustments - Pro Forma'!D8</f>
        <v>0</v>
      </c>
      <c r="E8" s="150">
        <f>'Adjustments - restating'!E8+'Adjustments - Pro Forma'!E8</f>
        <v>0</v>
      </c>
      <c r="F8" s="150">
        <f>'Adjustments - restating'!F8+'Adjustments - Pro Forma'!F8</f>
        <v>0</v>
      </c>
      <c r="G8" s="150">
        <f>'Adjustments - restating'!G8+'Adjustments - Pro Forma'!G8</f>
        <v>0</v>
      </c>
      <c r="H8" s="150">
        <f>'Adjustments - restating'!H8+'Adjustments - Pro Forma'!H8</f>
        <v>0</v>
      </c>
      <c r="I8" s="150">
        <f>'Adjustments - restating'!I8+'Adjustments - Pro Forma'!I8</f>
        <v>0</v>
      </c>
      <c r="J8" s="150">
        <f>'Adjustments - restating'!J8+'Adjustments - Pro Forma'!J8</f>
        <v>0</v>
      </c>
      <c r="K8" s="150">
        <f>'Adjustments - restating'!K8+'Adjustments - Pro Forma'!K8</f>
        <v>0</v>
      </c>
      <c r="L8" s="150">
        <f>'Adjustments - restating'!L8+'Adjustments - Pro Forma'!L8</f>
        <v>0</v>
      </c>
      <c r="M8" s="150">
        <f>'Adjustments - restating'!M8+'Adjustments - Pro Forma'!M8</f>
        <v>0</v>
      </c>
      <c r="N8" s="150">
        <f>'Adjustments - restating'!N8+'Adjustments - Pro Forma'!N8</f>
        <v>0</v>
      </c>
      <c r="O8" s="150">
        <f>'Adjustments - restating'!O8+'Adjustments - Pro Forma'!O8</f>
        <v>0</v>
      </c>
      <c r="P8" s="150">
        <f>'Adjustments - restating'!P8+'Adjustments - Pro Forma'!P8</f>
        <v>0</v>
      </c>
      <c r="Q8" s="150">
        <f>'Adjustments - restating'!Q8+'Adjustments - Pro Forma'!Q8</f>
        <v>0</v>
      </c>
      <c r="R8" s="150">
        <f>'Adjustments - restating'!R8+'Adjustments - Pro Forma'!R8</f>
        <v>0</v>
      </c>
      <c r="S8" s="150">
        <f>'Adjustments - restating'!S8+'Adjustments - Pro Forma'!S8</f>
        <v>0</v>
      </c>
      <c r="T8" s="150">
        <f>'Adjustments - restating'!T8+'Adjustments - Pro Forma'!T8</f>
        <v>0</v>
      </c>
      <c r="U8" s="150">
        <f>'Adjustments - restating'!U8+'Adjustments - Pro Forma'!U8</f>
        <v>0</v>
      </c>
      <c r="V8" s="150">
        <f>'Adjustments - restating'!V8+'Adjustments - Pro Forma'!V8</f>
        <v>0</v>
      </c>
      <c r="W8" s="150">
        <f>'Adjustments - restating'!W8+'Adjustments - Pro Forma'!W8</f>
        <v>0</v>
      </c>
      <c r="X8" s="150">
        <f>'Adjustments - restating'!X8+'Adjustments - Pro Forma'!X8</f>
        <v>0</v>
      </c>
      <c r="Y8" s="150">
        <f>'Adjustments - restating'!Y8+'Adjustments - Pro Forma'!Y8</f>
        <v>0</v>
      </c>
      <c r="Z8" s="150">
        <f>'Adjustments - restating'!Z8+'Adjustments - Pro Forma'!Z8</f>
        <v>0</v>
      </c>
      <c r="AA8" s="150">
        <f>'Adjustments - restating'!AA8+'Adjustments - Pro Forma'!AA8</f>
        <v>0</v>
      </c>
      <c r="AB8" s="150">
        <f>'Adjustments - restating'!AB8+'Adjustments - Pro Forma'!AB8</f>
        <v>0</v>
      </c>
      <c r="AC8" s="150">
        <f>'Adjustments - restating'!AC8+'Adjustments - Pro Forma'!AC8</f>
        <v>0</v>
      </c>
      <c r="AD8" s="150">
        <f>'Adjustments - restating'!AD8+'Adjustments - Pro Forma'!AD8</f>
        <v>0</v>
      </c>
      <c r="AE8" s="150">
        <f>'Adjustments - restating'!AE8+'Adjustments - Pro Forma'!AE8</f>
        <v>0</v>
      </c>
      <c r="AF8" s="150">
        <f>'Adjustments - restating'!AF8+'Adjustments - Pro Forma'!AF8</f>
        <v>0</v>
      </c>
      <c r="AG8" s="150">
        <f>'Adjustments - restating'!AG8+'Adjustments - Pro Forma'!AG8</f>
        <v>0</v>
      </c>
      <c r="AH8" s="150">
        <f>'Adjustments - restating'!AH8+'Adjustments - Pro Forma'!AH8</f>
        <v>0</v>
      </c>
      <c r="AI8" s="150">
        <f>'Adjustments - restating'!AI8+'Adjustments - Pro Forma'!AI8</f>
        <v>0</v>
      </c>
      <c r="AJ8" s="150">
        <f>'Adjustments - restating'!AJ8+'Adjustments - Pro Forma'!AJ8</f>
        <v>0</v>
      </c>
      <c r="AK8" s="150">
        <f>'Adjustments - restating'!AK8+'Adjustments - Pro Forma'!AK8</f>
        <v>0</v>
      </c>
      <c r="AL8" s="150">
        <f>'Adjustments - restating'!AL8+'Adjustments - Pro Forma'!AL8</f>
        <v>0</v>
      </c>
      <c r="AM8" s="150">
        <f>'Adjustments - restating'!AM8+'Adjustments - Pro Forma'!AM8</f>
        <v>0</v>
      </c>
      <c r="AN8" s="150">
        <f>'Adjustments - restating'!AN8+'Adjustments - Pro Forma'!AN8</f>
        <v>0</v>
      </c>
      <c r="AO8" s="150">
        <f>'Adjustments - restating'!AO8+'Adjustments - Pro Forma'!AO8</f>
        <v>0</v>
      </c>
      <c r="AP8" s="150">
        <f>'Adjustments - restating'!AP8+'Adjustments - Pro Forma'!AP8</f>
        <v>0</v>
      </c>
      <c r="AQ8" s="150">
        <f>'Adjustments - restating'!AQ8+'Adjustments - Pro Forma'!AQ8</f>
        <v>0</v>
      </c>
      <c r="AR8" s="150">
        <f>'Adjustments - restating'!AR8+'Adjustments - Pro Forma'!AR8</f>
        <v>0</v>
      </c>
      <c r="AS8" s="150">
        <f>'Adjustments - restating'!AS8+'Adjustments - Pro Forma'!AS8</f>
        <v>0</v>
      </c>
      <c r="AT8" s="150">
        <f>'Adjustments - restating'!AT8+'Adjustments - Pro Forma'!AT8</f>
        <v>0</v>
      </c>
      <c r="AU8" s="150">
        <f>'Adjustments - restating'!AU8+'Adjustments - Pro Forma'!AU8</f>
        <v>0</v>
      </c>
      <c r="AV8" s="150">
        <f>'Adjustments - restating'!AV8+'Adjustments - Pro Forma'!AV8</f>
        <v>0</v>
      </c>
      <c r="AW8" s="144"/>
      <c r="CS8" s="8"/>
    </row>
    <row r="9" spans="1:97">
      <c r="A9" s="2">
        <v>3</v>
      </c>
      <c r="B9" s="6" t="s">
        <v>12</v>
      </c>
      <c r="C9" s="153">
        <f>SUM(D9:AV9)</f>
        <v>-13422783.349006301</v>
      </c>
      <c r="D9" s="150">
        <f>'Adjustments - restating'!D9+'Adjustments - Pro Forma'!D9</f>
        <v>0</v>
      </c>
      <c r="E9" s="150">
        <f>'Adjustments - restating'!E9+'Adjustments - Pro Forma'!E9</f>
        <v>0</v>
      </c>
      <c r="F9" s="150">
        <f>'Adjustments - restating'!F9+'Adjustments - Pro Forma'!F9</f>
        <v>0</v>
      </c>
      <c r="G9" s="150">
        <f>'Adjustments - restating'!G9+'Adjustments - Pro Forma'!G9</f>
        <v>0</v>
      </c>
      <c r="H9" s="150">
        <f>'Adjustments - restating'!H9+'Adjustments - Pro Forma'!H9</f>
        <v>0</v>
      </c>
      <c r="I9" s="150">
        <f>'Adjustments - restating'!I9+'Adjustments - Pro Forma'!I9</f>
        <v>0</v>
      </c>
      <c r="J9" s="150">
        <f>'Adjustments - restating'!J9+'Adjustments - Pro Forma'!J9</f>
        <v>0</v>
      </c>
      <c r="K9" s="150">
        <f>'Adjustments - restating'!K9+'Adjustments - Pro Forma'!K9</f>
        <v>0</v>
      </c>
      <c r="L9" s="150">
        <f>'Adjustments - restating'!L9+'Adjustments - Pro Forma'!L9</f>
        <v>0</v>
      </c>
      <c r="M9" s="150">
        <f>'Adjustments - restating'!M9+'Adjustments - Pro Forma'!M9</f>
        <v>0</v>
      </c>
      <c r="N9" s="150">
        <f>'Adjustments - restating'!N9+'Adjustments - Pro Forma'!N9</f>
        <v>0</v>
      </c>
      <c r="O9" s="150">
        <f>'Adjustments - restating'!O9+'Adjustments - Pro Forma'!O9</f>
        <v>0</v>
      </c>
      <c r="P9" s="150">
        <f>'Adjustments - restating'!P9+'Adjustments - Pro Forma'!P9</f>
        <v>0</v>
      </c>
      <c r="Q9" s="150">
        <f>'Adjustments - restating'!Q9+'Adjustments - Pro Forma'!Q9</f>
        <v>0</v>
      </c>
      <c r="R9" s="150">
        <f>'Adjustments - restating'!R9+'Adjustments - Pro Forma'!R9</f>
        <v>0</v>
      </c>
      <c r="S9" s="150">
        <f>'Adjustments - restating'!S9+'Adjustments - Pro Forma'!S9</f>
        <v>0</v>
      </c>
      <c r="T9" s="150">
        <f>'Adjustments - restating'!T9+'Adjustments - Pro Forma'!T9</f>
        <v>-13422783.349006301</v>
      </c>
      <c r="U9" s="150">
        <f>'Adjustments - restating'!U9+'Adjustments - Pro Forma'!U9</f>
        <v>0</v>
      </c>
      <c r="V9" s="150">
        <f>'Adjustments - restating'!V9+'Adjustments - Pro Forma'!V9</f>
        <v>0</v>
      </c>
      <c r="W9" s="150">
        <f>'Adjustments - restating'!W9+'Adjustments - Pro Forma'!W9</f>
        <v>0</v>
      </c>
      <c r="X9" s="150">
        <f>'Adjustments - restating'!X9+'Adjustments - Pro Forma'!X9</f>
        <v>0</v>
      </c>
      <c r="Y9" s="150">
        <f>'Adjustments - restating'!Y9+'Adjustments - Pro Forma'!Y9</f>
        <v>0</v>
      </c>
      <c r="Z9" s="150">
        <f>'Adjustments - restating'!Z9+'Adjustments - Pro Forma'!Z9</f>
        <v>0</v>
      </c>
      <c r="AA9" s="150">
        <f>'Adjustments - restating'!AA9+'Adjustments - Pro Forma'!AA9</f>
        <v>0</v>
      </c>
      <c r="AB9" s="150">
        <f>'Adjustments - restating'!AB9+'Adjustments - Pro Forma'!AB9</f>
        <v>0</v>
      </c>
      <c r="AC9" s="150">
        <f>'Adjustments - restating'!AC9+'Adjustments - Pro Forma'!AC9</f>
        <v>0</v>
      </c>
      <c r="AD9" s="150">
        <f>'Adjustments - restating'!AD9+'Adjustments - Pro Forma'!AD9</f>
        <v>0</v>
      </c>
      <c r="AE9" s="150">
        <f>'Adjustments - restating'!AE9+'Adjustments - Pro Forma'!AE9</f>
        <v>0</v>
      </c>
      <c r="AF9" s="150">
        <f>'Adjustments - restating'!AF9+'Adjustments - Pro Forma'!AF9</f>
        <v>0</v>
      </c>
      <c r="AG9" s="150">
        <f>'Adjustments - restating'!AG9+'Adjustments - Pro Forma'!AG9</f>
        <v>0</v>
      </c>
      <c r="AH9" s="150">
        <f>'Adjustments - restating'!AH9+'Adjustments - Pro Forma'!AH9</f>
        <v>0</v>
      </c>
      <c r="AI9" s="150">
        <f>'Adjustments - restating'!AI9+'Adjustments - Pro Forma'!AI9</f>
        <v>0</v>
      </c>
      <c r="AJ9" s="150">
        <f>'Adjustments - restating'!AJ9+'Adjustments - Pro Forma'!AJ9</f>
        <v>0</v>
      </c>
      <c r="AK9" s="150">
        <f>'Adjustments - restating'!AK9+'Adjustments - Pro Forma'!AK9</f>
        <v>0</v>
      </c>
      <c r="AL9" s="150">
        <f>'Adjustments - restating'!AL9+'Adjustments - Pro Forma'!AL9</f>
        <v>0</v>
      </c>
      <c r="AM9" s="150">
        <f>'Adjustments - restating'!AM9+'Adjustments - Pro Forma'!AM9</f>
        <v>0</v>
      </c>
      <c r="AN9" s="150">
        <f>'Adjustments - restating'!AN9+'Adjustments - Pro Forma'!AN9</f>
        <v>0</v>
      </c>
      <c r="AO9" s="150">
        <f>'Adjustments - restating'!AO9+'Adjustments - Pro Forma'!AO9</f>
        <v>0</v>
      </c>
      <c r="AP9" s="150">
        <f>'Adjustments - restating'!AP9+'Adjustments - Pro Forma'!AP9</f>
        <v>0</v>
      </c>
      <c r="AQ9" s="150">
        <f>'Adjustments - restating'!AQ9+'Adjustments - Pro Forma'!AQ9</f>
        <v>0</v>
      </c>
      <c r="AR9" s="150">
        <f>'Adjustments - restating'!AR9+'Adjustments - Pro Forma'!AR9</f>
        <v>0</v>
      </c>
      <c r="AS9" s="150">
        <f>'Adjustments - restating'!AS9+'Adjustments - Pro Forma'!AS9</f>
        <v>0</v>
      </c>
      <c r="AT9" s="150">
        <f>'Adjustments - restating'!AT9+'Adjustments - Pro Forma'!AT9</f>
        <v>0</v>
      </c>
      <c r="AU9" s="150">
        <f>'Adjustments - restating'!AU9+'Adjustments - Pro Forma'!AU9</f>
        <v>0</v>
      </c>
      <c r="AV9" s="150">
        <f>'Adjustments - restating'!AV9+'Adjustments - Pro Forma'!AV9</f>
        <v>0</v>
      </c>
      <c r="AW9" s="144"/>
      <c r="CS9" s="8"/>
    </row>
    <row r="10" spans="1:97">
      <c r="A10" s="2">
        <v>4</v>
      </c>
      <c r="B10" s="6" t="s">
        <v>13</v>
      </c>
      <c r="C10" s="153">
        <f>SUM(D10:AV10)</f>
        <v>-419728.77869743871</v>
      </c>
      <c r="D10" s="150">
        <f>'Adjustments - restating'!D10+'Adjustments - Pro Forma'!D10</f>
        <v>0</v>
      </c>
      <c r="E10" s="150">
        <f>'Adjustments - restating'!E10+'Adjustments - Pro Forma'!E10</f>
        <v>0</v>
      </c>
      <c r="F10" s="150">
        <f>'Adjustments - restating'!F10+'Adjustments - Pro Forma'!F10</f>
        <v>0</v>
      </c>
      <c r="G10" s="150">
        <f>'Adjustments - restating'!G10+'Adjustments - Pro Forma'!G10</f>
        <v>0</v>
      </c>
      <c r="H10" s="150">
        <f>'Adjustments - restating'!H10+'Adjustments - Pro Forma'!H10</f>
        <v>-443695.50726672099</v>
      </c>
      <c r="I10" s="150">
        <f>'Adjustments - restating'!I10+'Adjustments - Pro Forma'!I10</f>
        <v>23966.728569282252</v>
      </c>
      <c r="J10" s="150">
        <f>'Adjustments - restating'!J10+'Adjustments - Pro Forma'!J10</f>
        <v>0</v>
      </c>
      <c r="K10" s="150">
        <f>'Adjustments - restating'!K10+'Adjustments - Pro Forma'!K10</f>
        <v>0</v>
      </c>
      <c r="L10" s="150">
        <f>'Adjustments - restating'!L10+'Adjustments - Pro Forma'!L10</f>
        <v>0</v>
      </c>
      <c r="M10" s="150">
        <f>'Adjustments - restating'!M10+'Adjustments - Pro Forma'!M10</f>
        <v>0</v>
      </c>
      <c r="N10" s="150">
        <f>'Adjustments - restating'!N10+'Adjustments - Pro Forma'!N10</f>
        <v>0</v>
      </c>
      <c r="O10" s="150">
        <f>'Adjustments - restating'!O10+'Adjustments - Pro Forma'!O10</f>
        <v>0</v>
      </c>
      <c r="P10" s="150">
        <f>'Adjustments - restating'!P10+'Adjustments - Pro Forma'!P10</f>
        <v>0</v>
      </c>
      <c r="Q10" s="150">
        <f>'Adjustments - restating'!Q10+'Adjustments - Pro Forma'!Q10</f>
        <v>0</v>
      </c>
      <c r="R10" s="150">
        <f>'Adjustments - restating'!R10+'Adjustments - Pro Forma'!R10</f>
        <v>0</v>
      </c>
      <c r="S10" s="150">
        <f>'Adjustments - restating'!S10+'Adjustments - Pro Forma'!S10</f>
        <v>0</v>
      </c>
      <c r="T10" s="150">
        <f>'Adjustments - restating'!T10+'Adjustments - Pro Forma'!T10</f>
        <v>0</v>
      </c>
      <c r="U10" s="150">
        <f>'Adjustments - restating'!U10+'Adjustments - Pro Forma'!U10</f>
        <v>0</v>
      </c>
      <c r="V10" s="150">
        <f>'Adjustments - restating'!V10+'Adjustments - Pro Forma'!V10</f>
        <v>0</v>
      </c>
      <c r="W10" s="150">
        <f>'Adjustments - restating'!W10+'Adjustments - Pro Forma'!W10</f>
        <v>0</v>
      </c>
      <c r="X10" s="150">
        <f>'Adjustments - restating'!X10+'Adjustments - Pro Forma'!X10</f>
        <v>0</v>
      </c>
      <c r="Y10" s="150">
        <f>'Adjustments - restating'!Y10+'Adjustments - Pro Forma'!Y10</f>
        <v>0</v>
      </c>
      <c r="Z10" s="150">
        <f>'Adjustments - restating'!Z10+'Adjustments - Pro Forma'!Z10</f>
        <v>0</v>
      </c>
      <c r="AA10" s="150">
        <f>'Adjustments - restating'!AA10+'Adjustments - Pro Forma'!AA10</f>
        <v>0</v>
      </c>
      <c r="AB10" s="150">
        <f>'Adjustments - restating'!AB10+'Adjustments - Pro Forma'!AB10</f>
        <v>0</v>
      </c>
      <c r="AC10" s="150">
        <f>'Adjustments - restating'!AC10+'Adjustments - Pro Forma'!AC10</f>
        <v>0</v>
      </c>
      <c r="AD10" s="150">
        <f>'Adjustments - restating'!AD10+'Adjustments - Pro Forma'!AD10</f>
        <v>0</v>
      </c>
      <c r="AE10" s="150">
        <f>'Adjustments - restating'!AE10+'Adjustments - Pro Forma'!AE10</f>
        <v>0</v>
      </c>
      <c r="AF10" s="150">
        <f>'Adjustments - restating'!AF10+'Adjustments - Pro Forma'!AF10</f>
        <v>0</v>
      </c>
      <c r="AG10" s="150">
        <f>'Adjustments - restating'!AG10+'Adjustments - Pro Forma'!AG10</f>
        <v>0</v>
      </c>
      <c r="AH10" s="150">
        <f>'Adjustments - restating'!AH10+'Adjustments - Pro Forma'!AH10</f>
        <v>0</v>
      </c>
      <c r="AI10" s="150">
        <f>'Adjustments - restating'!AI10+'Adjustments - Pro Forma'!AI10</f>
        <v>0</v>
      </c>
      <c r="AJ10" s="150">
        <f>'Adjustments - restating'!AJ10+'Adjustments - Pro Forma'!AJ10</f>
        <v>0</v>
      </c>
      <c r="AK10" s="150">
        <f>'Adjustments - restating'!AK10+'Adjustments - Pro Forma'!AK10</f>
        <v>0</v>
      </c>
      <c r="AL10" s="150">
        <f>'Adjustments - restating'!AL10+'Adjustments - Pro Forma'!AL10</f>
        <v>0</v>
      </c>
      <c r="AM10" s="150">
        <f>'Adjustments - restating'!AM10+'Adjustments - Pro Forma'!AM10</f>
        <v>0</v>
      </c>
      <c r="AN10" s="150">
        <f>'Adjustments - restating'!AN10+'Adjustments - Pro Forma'!AN10</f>
        <v>0</v>
      </c>
      <c r="AO10" s="150">
        <f>'Adjustments - restating'!AO10+'Adjustments - Pro Forma'!AO10</f>
        <v>0</v>
      </c>
      <c r="AP10" s="150">
        <f>'Adjustments - restating'!AP10+'Adjustments - Pro Forma'!AP10</f>
        <v>0</v>
      </c>
      <c r="AQ10" s="150">
        <f>'Adjustments - restating'!AQ10+'Adjustments - Pro Forma'!AQ10</f>
        <v>0</v>
      </c>
      <c r="AR10" s="150">
        <f>'Adjustments - Pro Forma'!AR10+'Adjustments - restating'!AR10</f>
        <v>0</v>
      </c>
      <c r="AS10" s="150">
        <f>'Adjustments - restating'!AS10+'Adjustments - Pro Forma'!AS10</f>
        <v>0</v>
      </c>
      <c r="AT10" s="150">
        <f>'Adjustments - restating'!AT10+'Adjustments - Pro Forma'!AT10</f>
        <v>0</v>
      </c>
      <c r="AU10" s="150">
        <f>'Adjustments - restating'!AU10+'Adjustments - Pro Forma'!AU10</f>
        <v>0</v>
      </c>
      <c r="AV10" s="150">
        <f>'Adjustments - restating'!AV10+'Adjustments - Pro Forma'!AV10</f>
        <v>0</v>
      </c>
      <c r="AW10" s="144"/>
      <c r="CS10" s="8"/>
    </row>
    <row r="11" spans="1:97">
      <c r="A11" s="2">
        <v>5</v>
      </c>
      <c r="B11" s="321" t="s">
        <v>14</v>
      </c>
      <c r="C11" s="324">
        <f>SUM(C7:C10)</f>
        <v>-144781651.26268557</v>
      </c>
      <c r="D11" s="152">
        <f>SUM(D7:D10)</f>
        <v>-879265.21000000101</v>
      </c>
      <c r="E11" s="152">
        <f t="shared" ref="E11:AV11" si="0">SUM(E7:E10)</f>
        <v>-8427678.6164566502</v>
      </c>
      <c r="F11" s="152">
        <f t="shared" si="0"/>
        <v>8112496.4755207999</v>
      </c>
      <c r="G11" s="152">
        <f t="shared" si="0"/>
        <v>0</v>
      </c>
      <c r="H11" s="152">
        <f t="shared" si="0"/>
        <v>-443695.50726672099</v>
      </c>
      <c r="I11" s="152">
        <f t="shared" si="0"/>
        <v>23966.728569282252</v>
      </c>
      <c r="J11" s="152">
        <f t="shared" si="0"/>
        <v>0</v>
      </c>
      <c r="K11" s="152">
        <f t="shared" si="0"/>
        <v>0</v>
      </c>
      <c r="L11" s="152">
        <f t="shared" si="0"/>
        <v>0</v>
      </c>
      <c r="M11" s="152">
        <f t="shared" si="0"/>
        <v>0</v>
      </c>
      <c r="N11" s="152">
        <f t="shared" si="0"/>
        <v>0</v>
      </c>
      <c r="O11" s="152">
        <f t="shared" si="0"/>
        <v>0</v>
      </c>
      <c r="P11" s="152">
        <f t="shared" si="0"/>
        <v>0</v>
      </c>
      <c r="Q11" s="152">
        <f t="shared" si="0"/>
        <v>0</v>
      </c>
      <c r="R11" s="152">
        <f t="shared" si="0"/>
        <v>0</v>
      </c>
      <c r="S11" s="152">
        <f t="shared" si="0"/>
        <v>0</v>
      </c>
      <c r="T11" s="152">
        <f t="shared" si="0"/>
        <v>-143167475.13305229</v>
      </c>
      <c r="U11" s="152">
        <f t="shared" si="0"/>
        <v>0</v>
      </c>
      <c r="V11" s="152">
        <f t="shared" si="0"/>
        <v>0</v>
      </c>
      <c r="W11" s="152">
        <f t="shared" si="0"/>
        <v>0</v>
      </c>
      <c r="X11" s="152">
        <f t="shared" si="0"/>
        <v>0</v>
      </c>
      <c r="Y11" s="152">
        <f t="shared" si="0"/>
        <v>0</v>
      </c>
      <c r="Z11" s="152">
        <f t="shared" si="0"/>
        <v>0</v>
      </c>
      <c r="AA11" s="152">
        <f t="shared" si="0"/>
        <v>0</v>
      </c>
      <c r="AB11" s="152">
        <f t="shared" si="0"/>
        <v>0</v>
      </c>
      <c r="AC11" s="152">
        <f t="shared" si="0"/>
        <v>0</v>
      </c>
      <c r="AD11" s="152">
        <f t="shared" si="0"/>
        <v>0</v>
      </c>
      <c r="AE11" s="152">
        <f t="shared" si="0"/>
        <v>0</v>
      </c>
      <c r="AF11" s="152">
        <f t="shared" si="0"/>
        <v>0</v>
      </c>
      <c r="AG11" s="152">
        <f t="shared" si="0"/>
        <v>0</v>
      </c>
      <c r="AH11" s="152">
        <f t="shared" ref="AH11" si="1">SUM(AH7:AH10)</f>
        <v>0</v>
      </c>
      <c r="AI11" s="152">
        <f t="shared" si="0"/>
        <v>0</v>
      </c>
      <c r="AJ11" s="152">
        <f t="shared" si="0"/>
        <v>0</v>
      </c>
      <c r="AK11" s="152">
        <f t="shared" si="0"/>
        <v>0</v>
      </c>
      <c r="AL11" s="152">
        <f t="shared" si="0"/>
        <v>0</v>
      </c>
      <c r="AM11" s="152">
        <f t="shared" si="0"/>
        <v>0</v>
      </c>
      <c r="AN11" s="152">
        <f t="shared" si="0"/>
        <v>0</v>
      </c>
      <c r="AO11" s="152">
        <f t="shared" si="0"/>
        <v>0</v>
      </c>
      <c r="AP11" s="152">
        <f t="shared" si="0"/>
        <v>0</v>
      </c>
      <c r="AQ11" s="152">
        <f t="shared" si="0"/>
        <v>0</v>
      </c>
      <c r="AR11" s="152">
        <f t="shared" si="0"/>
        <v>0</v>
      </c>
      <c r="AS11" s="152">
        <f t="shared" si="0"/>
        <v>0</v>
      </c>
      <c r="AT11" s="152">
        <f t="shared" si="0"/>
        <v>0</v>
      </c>
      <c r="AU11" s="152">
        <f t="shared" si="0"/>
        <v>0</v>
      </c>
      <c r="AV11" s="152">
        <f t="shared" si="0"/>
        <v>0</v>
      </c>
      <c r="AW11" s="144"/>
      <c r="CS11" s="8"/>
    </row>
    <row r="12" spans="1:97">
      <c r="A12" s="2">
        <v>6</v>
      </c>
      <c r="B12" s="6"/>
      <c r="C12" s="88"/>
      <c r="D12" s="150"/>
      <c r="E12" s="150"/>
      <c r="F12" s="150"/>
      <c r="G12" s="150"/>
      <c r="H12" s="150"/>
      <c r="I12" s="150"/>
      <c r="J12" s="150"/>
      <c r="K12" s="150"/>
      <c r="L12" s="150"/>
      <c r="M12" s="150"/>
      <c r="N12" s="150"/>
      <c r="O12" s="150"/>
      <c r="P12" s="150"/>
      <c r="Q12" s="150"/>
      <c r="R12" s="150"/>
      <c r="S12" s="150"/>
      <c r="T12" s="150"/>
      <c r="U12" s="150"/>
      <c r="V12" s="150"/>
      <c r="W12" s="150"/>
      <c r="X12" s="150"/>
      <c r="Y12" s="150"/>
      <c r="Z12" s="150"/>
      <c r="AA12" s="150"/>
      <c r="AB12" s="150"/>
      <c r="AC12" s="150"/>
      <c r="AD12" s="150"/>
      <c r="AE12" s="150"/>
      <c r="AF12" s="150"/>
      <c r="AG12" s="150"/>
      <c r="AH12" s="150"/>
      <c r="AI12" s="150"/>
      <c r="AJ12" s="150"/>
      <c r="AK12" s="150"/>
      <c r="AL12" s="150"/>
      <c r="AM12" s="150"/>
      <c r="AN12" s="150"/>
      <c r="AO12" s="150"/>
      <c r="AP12" s="150"/>
      <c r="AQ12" s="150"/>
      <c r="AR12" s="150"/>
      <c r="AS12" s="150"/>
      <c r="AT12" s="150"/>
      <c r="AU12" s="150"/>
      <c r="AV12" s="150"/>
      <c r="CS12" s="8"/>
    </row>
    <row r="13" spans="1:97">
      <c r="A13" s="2">
        <v>7</v>
      </c>
      <c r="B13" s="17" t="s">
        <v>15</v>
      </c>
      <c r="C13" s="88"/>
      <c r="D13" s="150"/>
      <c r="E13" s="150"/>
      <c r="F13" s="150"/>
      <c r="G13" s="150"/>
      <c r="H13" s="150"/>
      <c r="I13" s="150"/>
      <c r="J13" s="150"/>
      <c r="K13" s="150"/>
      <c r="L13" s="150"/>
      <c r="M13" s="150"/>
      <c r="N13" s="150"/>
      <c r="O13" s="150"/>
      <c r="P13" s="150"/>
      <c r="Q13" s="150"/>
      <c r="R13" s="150"/>
      <c r="S13" s="150"/>
      <c r="T13" s="150"/>
      <c r="U13" s="150"/>
      <c r="V13" s="150"/>
      <c r="W13" s="150"/>
      <c r="X13" s="150"/>
      <c r="Y13" s="150"/>
      <c r="Z13" s="150"/>
      <c r="AA13" s="150"/>
      <c r="AB13" s="150"/>
      <c r="AC13" s="150"/>
      <c r="AD13" s="150"/>
      <c r="AE13" s="150"/>
      <c r="AF13" s="150"/>
      <c r="AG13" s="150"/>
      <c r="AH13" s="150"/>
      <c r="AI13" s="150"/>
      <c r="AJ13" s="150"/>
      <c r="AK13" s="150"/>
      <c r="AL13" s="150"/>
      <c r="AM13" s="150"/>
      <c r="AN13" s="150"/>
      <c r="AO13" s="150"/>
      <c r="AP13" s="150"/>
      <c r="AQ13" s="150"/>
      <c r="AR13" s="150"/>
      <c r="AS13" s="150"/>
      <c r="AT13" s="150"/>
      <c r="AU13" s="150"/>
      <c r="AV13" s="150"/>
      <c r="CS13" s="8"/>
    </row>
    <row r="14" spans="1:97">
      <c r="A14" s="2">
        <v>8</v>
      </c>
      <c r="B14" s="6" t="s">
        <v>16</v>
      </c>
      <c r="C14" s="153">
        <f t="shared" ref="C14:C23" si="2">SUM(D14:AV14)</f>
        <v>-53445159.902089849</v>
      </c>
      <c r="D14" s="150">
        <f>'Adjustments - restating'!D14+'Adjustments - Pro Forma'!D14</f>
        <v>0</v>
      </c>
      <c r="E14" s="150">
        <f>'Adjustments - restating'!E14+'Adjustments - Pro Forma'!E14</f>
        <v>0</v>
      </c>
      <c r="F14" s="150">
        <f>'Adjustments - restating'!F14+'Adjustments - Pro Forma'!F14</f>
        <v>0</v>
      </c>
      <c r="G14" s="150">
        <f>'Adjustments - restating'!G14+'Adjustments - Pro Forma'!G14</f>
        <v>0</v>
      </c>
      <c r="H14" s="150">
        <f>'Adjustments - restating'!H14+'Adjustments - Pro Forma'!H14</f>
        <v>0</v>
      </c>
      <c r="I14" s="150">
        <f>'Adjustments - restating'!I14+'Adjustments - Pro Forma'!I14</f>
        <v>0</v>
      </c>
      <c r="J14" s="150">
        <f>'Adjustments - restating'!J14+'Adjustments - Pro Forma'!J14</f>
        <v>0</v>
      </c>
      <c r="K14" s="150">
        <f>'Adjustments - restating'!K14+'Adjustments - Pro Forma'!K14</f>
        <v>19103.74196965123</v>
      </c>
      <c r="L14" s="150">
        <f>'Adjustments - restating'!L14+'Adjustments - Pro Forma'!L14</f>
        <v>0</v>
      </c>
      <c r="M14" s="150">
        <f>'Adjustments - restating'!M14+'Adjustments - Pro Forma'!M14</f>
        <v>0</v>
      </c>
      <c r="N14" s="150">
        <f>'Adjustments - restating'!N14+'Adjustments - Pro Forma'!N14</f>
        <v>0</v>
      </c>
      <c r="O14" s="150">
        <f>'Adjustments - restating'!O14+'Adjustments - Pro Forma'!O14</f>
        <v>0</v>
      </c>
      <c r="P14" s="150">
        <f>'Adjustments - restating'!P14+'Adjustments - Pro Forma'!P14</f>
        <v>0</v>
      </c>
      <c r="Q14" s="150">
        <f>'Adjustments - restating'!Q14+'Adjustments - Pro Forma'!Q14</f>
        <v>0</v>
      </c>
      <c r="R14" s="150">
        <f>'Adjustments - restating'!R14+'Adjustments - Pro Forma'!R14</f>
        <v>0</v>
      </c>
      <c r="S14" s="150">
        <f>'Adjustments - restating'!S14+'Adjustments - Pro Forma'!S14</f>
        <v>0</v>
      </c>
      <c r="T14" s="150">
        <f>'Adjustments - restating'!T14+'Adjustments - Pro Forma'!T14</f>
        <v>-53464263.644059502</v>
      </c>
      <c r="U14" s="150">
        <f>'Adjustments - restating'!U14+'Adjustments - Pro Forma'!U14</f>
        <v>0</v>
      </c>
      <c r="V14" s="150">
        <f>'Adjustments - restating'!V14+'Adjustments - Pro Forma'!V14</f>
        <v>0</v>
      </c>
      <c r="W14" s="150">
        <f>'Adjustments - restating'!W14+'Adjustments - Pro Forma'!W14</f>
        <v>0</v>
      </c>
      <c r="X14" s="150">
        <f>'Adjustments - restating'!X14+'Adjustments - Pro Forma'!X14</f>
        <v>0</v>
      </c>
      <c r="Y14" s="150">
        <f>'Adjustments - restating'!Y14+'Adjustments - Pro Forma'!Y14</f>
        <v>0</v>
      </c>
      <c r="Z14" s="150">
        <f>'Adjustments - restating'!Z14+'Adjustments - Pro Forma'!Z14</f>
        <v>0</v>
      </c>
      <c r="AA14" s="150">
        <f>'Adjustments - restating'!AA14+'Adjustments - Pro Forma'!AA14</f>
        <v>0</v>
      </c>
      <c r="AB14" s="150">
        <f>'Adjustments - restating'!AB14+'Adjustments - Pro Forma'!AB14</f>
        <v>0</v>
      </c>
      <c r="AC14" s="150">
        <f>'Adjustments - restating'!AC14+'Adjustments - Pro Forma'!AC14</f>
        <v>0</v>
      </c>
      <c r="AD14" s="150">
        <f>'Adjustments - restating'!AD14+'Adjustments - Pro Forma'!AD14</f>
        <v>0</v>
      </c>
      <c r="AE14" s="150">
        <f>'Adjustments - restating'!AE14+'Adjustments - Pro Forma'!AE14</f>
        <v>0</v>
      </c>
      <c r="AF14" s="150">
        <f>'Adjustments - restating'!AF14+'Adjustments - Pro Forma'!AF14</f>
        <v>0</v>
      </c>
      <c r="AG14" s="150">
        <f>'Adjustments - restating'!AG14+'Adjustments - Pro Forma'!AG14</f>
        <v>0</v>
      </c>
      <c r="AH14" s="150">
        <f>'Adjustments - restating'!AH14+'Adjustments - Pro Forma'!AH14</f>
        <v>0</v>
      </c>
      <c r="AI14" s="150">
        <f>'Adjustments - restating'!AI14+'Adjustments - Pro Forma'!AI14</f>
        <v>0</v>
      </c>
      <c r="AJ14" s="150">
        <f>'Adjustments - restating'!AJ14+'Adjustments - Pro Forma'!AJ14</f>
        <v>0</v>
      </c>
      <c r="AK14" s="150">
        <f>'Adjustments - restating'!AK14+'Adjustments - Pro Forma'!AK14</f>
        <v>0</v>
      </c>
      <c r="AL14" s="150">
        <f>'Adjustments - restating'!AL14+'Adjustments - Pro Forma'!AL14</f>
        <v>0</v>
      </c>
      <c r="AM14" s="150">
        <f>'Adjustments - restating'!AM14+'Adjustments - Pro Forma'!AM14</f>
        <v>0</v>
      </c>
      <c r="AN14" s="150">
        <f>'Adjustments - restating'!AN14+'Adjustments - Pro Forma'!AN14</f>
        <v>0</v>
      </c>
      <c r="AO14" s="150">
        <f>'Adjustments - restating'!AO14+'Adjustments - Pro Forma'!AO14</f>
        <v>0</v>
      </c>
      <c r="AP14" s="150">
        <f>'Adjustments - restating'!AP14+'Adjustments - Pro Forma'!AP14</f>
        <v>0</v>
      </c>
      <c r="AQ14" s="150">
        <f>'Adjustments - restating'!AQ14+'Adjustments - Pro Forma'!AQ14</f>
        <v>0</v>
      </c>
      <c r="AR14" s="150">
        <f>'Adjustments - restating'!AR14+'Adjustments - Pro Forma'!AR14</f>
        <v>0</v>
      </c>
      <c r="AS14" s="150">
        <f>'Adjustments - restating'!AS14+'Adjustments - Pro Forma'!AS14</f>
        <v>0</v>
      </c>
      <c r="AT14" s="150">
        <f>'Adjustments - restating'!AT14+'Adjustments - Pro Forma'!AT14</f>
        <v>0</v>
      </c>
      <c r="AU14" s="150">
        <f>'Adjustments - restating'!AU14+'Adjustments - Pro Forma'!AU14</f>
        <v>0</v>
      </c>
      <c r="AV14" s="150">
        <f>'Adjustments - restating'!AV14+'Adjustments - Pro Forma'!AV14</f>
        <v>0</v>
      </c>
      <c r="AW14" s="144"/>
      <c r="CS14" s="8"/>
    </row>
    <row r="15" spans="1:97">
      <c r="A15" s="2">
        <v>9</v>
      </c>
      <c r="B15" s="6" t="s">
        <v>17</v>
      </c>
      <c r="C15" s="153">
        <f t="shared" si="2"/>
        <v>0</v>
      </c>
      <c r="D15" s="150">
        <f>'Adjustments - restating'!D15+'Adjustments - Pro Forma'!D15</f>
        <v>0</v>
      </c>
      <c r="E15" s="150">
        <f>'Adjustments - restating'!E15+'Adjustments - Pro Forma'!E15</f>
        <v>0</v>
      </c>
      <c r="F15" s="150">
        <f>'Adjustments - restating'!F15+'Adjustments - Pro Forma'!F15</f>
        <v>0</v>
      </c>
      <c r="G15" s="150">
        <f>'Adjustments - restating'!G15+'Adjustments - Pro Forma'!G15</f>
        <v>0</v>
      </c>
      <c r="H15" s="150">
        <f>'Adjustments - restating'!H15+'Adjustments - Pro Forma'!H15</f>
        <v>0</v>
      </c>
      <c r="I15" s="150">
        <f>'Adjustments - restating'!I15+'Adjustments - Pro Forma'!I15</f>
        <v>0</v>
      </c>
      <c r="J15" s="150">
        <f>'Adjustments - restating'!J15+'Adjustments - Pro Forma'!J15</f>
        <v>0</v>
      </c>
      <c r="K15" s="150">
        <f>'Adjustments - restating'!K15+'Adjustments - Pro Forma'!K15</f>
        <v>0</v>
      </c>
      <c r="L15" s="150">
        <f>'Adjustments - restating'!L15+'Adjustments - Pro Forma'!L15</f>
        <v>0</v>
      </c>
      <c r="M15" s="150">
        <f>'Adjustments - restating'!M15+'Adjustments - Pro Forma'!M15</f>
        <v>0</v>
      </c>
      <c r="N15" s="150">
        <f>'Adjustments - restating'!N15+'Adjustments - Pro Forma'!N15</f>
        <v>0</v>
      </c>
      <c r="O15" s="150">
        <f>'Adjustments - restating'!O15+'Adjustments - Pro Forma'!O15</f>
        <v>0</v>
      </c>
      <c r="P15" s="150">
        <f>'Adjustments - restating'!P15+'Adjustments - Pro Forma'!P15</f>
        <v>0</v>
      </c>
      <c r="Q15" s="150">
        <f>'Adjustments - restating'!Q15+'Adjustments - Pro Forma'!Q15</f>
        <v>0</v>
      </c>
      <c r="R15" s="150">
        <f>'Adjustments - restating'!R15+'Adjustments - Pro Forma'!R15</f>
        <v>0</v>
      </c>
      <c r="S15" s="150">
        <f>'Adjustments - restating'!S15+'Adjustments - Pro Forma'!S15</f>
        <v>0</v>
      </c>
      <c r="T15" s="150">
        <f>'Adjustments - restating'!T15+'Adjustments - Pro Forma'!T15</f>
        <v>0</v>
      </c>
      <c r="U15" s="150">
        <f>'Adjustments - restating'!U15+'Adjustments - Pro Forma'!U15</f>
        <v>0</v>
      </c>
      <c r="V15" s="150">
        <f>'Adjustments - restating'!V15+'Adjustments - Pro Forma'!V15</f>
        <v>0</v>
      </c>
      <c r="W15" s="150">
        <f>'Adjustments - restating'!W15+'Adjustments - Pro Forma'!W15</f>
        <v>0</v>
      </c>
      <c r="X15" s="150">
        <f>'Adjustments - restating'!X15+'Adjustments - Pro Forma'!X15</f>
        <v>0</v>
      </c>
      <c r="Y15" s="150">
        <f>'Adjustments - restating'!Y15+'Adjustments - Pro Forma'!Y15</f>
        <v>0</v>
      </c>
      <c r="Z15" s="150">
        <f>'Adjustments - restating'!Z15+'Adjustments - Pro Forma'!Z15</f>
        <v>0</v>
      </c>
      <c r="AA15" s="150">
        <f>'Adjustments - restating'!AA15+'Adjustments - Pro Forma'!AA15</f>
        <v>0</v>
      </c>
      <c r="AB15" s="150">
        <f>'Adjustments - restating'!AB15+'Adjustments - Pro Forma'!AB15</f>
        <v>0</v>
      </c>
      <c r="AC15" s="150">
        <f>'Adjustments - restating'!AC15+'Adjustments - Pro Forma'!AC15</f>
        <v>0</v>
      </c>
      <c r="AD15" s="150">
        <f>'Adjustments - restating'!AD15+'Adjustments - Pro Forma'!AD15</f>
        <v>0</v>
      </c>
      <c r="AE15" s="150">
        <f>'Adjustments - restating'!AE15+'Adjustments - Pro Forma'!AE15</f>
        <v>0</v>
      </c>
      <c r="AF15" s="150">
        <f>'Adjustments - restating'!AF15+'Adjustments - Pro Forma'!AF15</f>
        <v>0</v>
      </c>
      <c r="AG15" s="150">
        <f>'Adjustments - restating'!AG15+'Adjustments - Pro Forma'!AG15</f>
        <v>0</v>
      </c>
      <c r="AH15" s="150">
        <f>'Adjustments - restating'!AH15+'Adjustments - Pro Forma'!AH15</f>
        <v>0</v>
      </c>
      <c r="AI15" s="150">
        <f>'Adjustments - restating'!AI15+'Adjustments - Pro Forma'!AI15</f>
        <v>0</v>
      </c>
      <c r="AJ15" s="150">
        <f>'Adjustments - restating'!AJ15+'Adjustments - Pro Forma'!AJ15</f>
        <v>0</v>
      </c>
      <c r="AK15" s="150">
        <f>'Adjustments - restating'!AK15+'Adjustments - Pro Forma'!AK15</f>
        <v>0</v>
      </c>
      <c r="AL15" s="150">
        <f>'Adjustments - restating'!AL15+'Adjustments - Pro Forma'!AL15</f>
        <v>0</v>
      </c>
      <c r="AM15" s="150">
        <f>'Adjustments - restating'!AM15+'Adjustments - Pro Forma'!AM15</f>
        <v>0</v>
      </c>
      <c r="AN15" s="150">
        <f>'Adjustments - restating'!AN15+'Adjustments - Pro Forma'!AN15</f>
        <v>0</v>
      </c>
      <c r="AO15" s="150">
        <f>'Adjustments - restating'!AO15+'Adjustments - Pro Forma'!AO15</f>
        <v>0</v>
      </c>
      <c r="AP15" s="150">
        <f>'Adjustments - restating'!AP15+'Adjustments - Pro Forma'!AP15</f>
        <v>0</v>
      </c>
      <c r="AQ15" s="150">
        <f>'Adjustments - restating'!AQ15+'Adjustments - Pro Forma'!AQ15</f>
        <v>0</v>
      </c>
      <c r="AR15" s="150">
        <f>'Adjustments - restating'!AR15+'Adjustments - Pro Forma'!AR15</f>
        <v>0</v>
      </c>
      <c r="AS15" s="150">
        <f>'Adjustments - restating'!AS15+'Adjustments - Pro Forma'!AS15</f>
        <v>0</v>
      </c>
      <c r="AT15" s="150">
        <f>'Adjustments - restating'!AT15+'Adjustments - Pro Forma'!AT15</f>
        <v>0</v>
      </c>
      <c r="AU15" s="150">
        <f>'Adjustments - restating'!AU15+'Adjustments - Pro Forma'!AU15</f>
        <v>0</v>
      </c>
      <c r="AV15" s="150">
        <f>'Adjustments - restating'!AV15+'Adjustments - Pro Forma'!AV15</f>
        <v>0</v>
      </c>
      <c r="AW15" s="144"/>
      <c r="CS15" s="8"/>
    </row>
    <row r="16" spans="1:97">
      <c r="A16" s="2">
        <v>10</v>
      </c>
      <c r="B16" s="6" t="s">
        <v>18</v>
      </c>
      <c r="C16" s="153">
        <f t="shared" si="2"/>
        <v>7809.4010538482426</v>
      </c>
      <c r="D16" s="150">
        <f>'Adjustments - restating'!D16+'Adjustments - Pro Forma'!D16</f>
        <v>0</v>
      </c>
      <c r="E16" s="150">
        <f>'Adjustments - restating'!E16+'Adjustments - Pro Forma'!E16</f>
        <v>0</v>
      </c>
      <c r="F16" s="150">
        <f>'Adjustments - restating'!F16+'Adjustments - Pro Forma'!F16</f>
        <v>0</v>
      </c>
      <c r="G16" s="150">
        <f>'Adjustments - restating'!G16+'Adjustments - Pro Forma'!G16</f>
        <v>0</v>
      </c>
      <c r="H16" s="150">
        <f>'Adjustments - restating'!H16+'Adjustments - Pro Forma'!H16</f>
        <v>0</v>
      </c>
      <c r="I16" s="150">
        <f>'Adjustments - restating'!I16+'Adjustments - Pro Forma'!I16</f>
        <v>0</v>
      </c>
      <c r="J16" s="150">
        <f>'Adjustments - restating'!J16+'Adjustments - Pro Forma'!J16</f>
        <v>0</v>
      </c>
      <c r="K16" s="150">
        <f>'Adjustments - restating'!K16+'Adjustments - Pro Forma'!K16</f>
        <v>7809.4010538482426</v>
      </c>
      <c r="L16" s="150">
        <f>'Adjustments - restating'!L16+'Adjustments - Pro Forma'!L16</f>
        <v>0</v>
      </c>
      <c r="M16" s="150">
        <f>'Adjustments - restating'!M16+'Adjustments - Pro Forma'!M16</f>
        <v>0</v>
      </c>
      <c r="N16" s="150">
        <f>'Adjustments - restating'!N16+'Adjustments - Pro Forma'!N16</f>
        <v>0</v>
      </c>
      <c r="O16" s="150">
        <f>'Adjustments - restating'!O16+'Adjustments - Pro Forma'!O16</f>
        <v>0</v>
      </c>
      <c r="P16" s="150">
        <f>'Adjustments - restating'!P16+'Adjustments - Pro Forma'!P16</f>
        <v>0</v>
      </c>
      <c r="Q16" s="150">
        <f>'Adjustments - restating'!Q16+'Adjustments - Pro Forma'!Q16</f>
        <v>0</v>
      </c>
      <c r="R16" s="150">
        <f>'Adjustments - restating'!R16+'Adjustments - Pro Forma'!R16</f>
        <v>0</v>
      </c>
      <c r="S16" s="150">
        <f>'Adjustments - restating'!S16+'Adjustments - Pro Forma'!S16</f>
        <v>0</v>
      </c>
      <c r="T16" s="150">
        <f>'Adjustments - restating'!T16+'Adjustments - Pro Forma'!T16</f>
        <v>0</v>
      </c>
      <c r="U16" s="150">
        <f>'Adjustments - restating'!U16+'Adjustments - Pro Forma'!U16</f>
        <v>0</v>
      </c>
      <c r="V16" s="150">
        <f>'Adjustments - restating'!V16+'Adjustments - Pro Forma'!V16</f>
        <v>0</v>
      </c>
      <c r="W16" s="150">
        <f>'Adjustments - restating'!W16+'Adjustments - Pro Forma'!W16</f>
        <v>0</v>
      </c>
      <c r="X16" s="150">
        <f>'Adjustments - restating'!X16+'Adjustments - Pro Forma'!X16</f>
        <v>0</v>
      </c>
      <c r="Y16" s="150">
        <f>'Adjustments - restating'!Y16+'Adjustments - Pro Forma'!Y16</f>
        <v>0</v>
      </c>
      <c r="Z16" s="150">
        <f>'Adjustments - restating'!Z16+'Adjustments - Pro Forma'!Z16</f>
        <v>0</v>
      </c>
      <c r="AA16" s="150">
        <f>'Adjustments - restating'!AA16+'Adjustments - Pro Forma'!AA16</f>
        <v>0</v>
      </c>
      <c r="AB16" s="150">
        <f>'Adjustments - restating'!AB16+'Adjustments - Pro Forma'!AB16</f>
        <v>0</v>
      </c>
      <c r="AC16" s="150">
        <f>'Adjustments - restating'!AC16+'Adjustments - Pro Forma'!AC16</f>
        <v>0</v>
      </c>
      <c r="AD16" s="150">
        <f>'Adjustments - restating'!AD16+'Adjustments - Pro Forma'!AD16</f>
        <v>0</v>
      </c>
      <c r="AE16" s="150">
        <f>'Adjustments - restating'!AE16+'Adjustments - Pro Forma'!AE16</f>
        <v>0</v>
      </c>
      <c r="AF16" s="150">
        <f>'Adjustments - restating'!AF16+'Adjustments - Pro Forma'!AF16</f>
        <v>0</v>
      </c>
      <c r="AG16" s="150">
        <f>'Adjustments - restating'!AG16+'Adjustments - Pro Forma'!AG16</f>
        <v>0</v>
      </c>
      <c r="AH16" s="150">
        <f>'Adjustments - restating'!AH16+'Adjustments - Pro Forma'!AH16</f>
        <v>0</v>
      </c>
      <c r="AI16" s="150">
        <f>'Adjustments - restating'!AI16+'Adjustments - Pro Forma'!AI16</f>
        <v>0</v>
      </c>
      <c r="AJ16" s="150">
        <f>'Adjustments - restating'!AJ16+'Adjustments - Pro Forma'!AJ16</f>
        <v>0</v>
      </c>
      <c r="AK16" s="150">
        <f>'Adjustments - restating'!AK16+'Adjustments - Pro Forma'!AK16</f>
        <v>0</v>
      </c>
      <c r="AL16" s="150">
        <f>'Adjustments - restating'!AL16+'Adjustments - Pro Forma'!AL16</f>
        <v>0</v>
      </c>
      <c r="AM16" s="150">
        <f>'Adjustments - restating'!AM16+'Adjustments - Pro Forma'!AM16</f>
        <v>0</v>
      </c>
      <c r="AN16" s="150">
        <f>'Adjustments - restating'!AN16+'Adjustments - Pro Forma'!AN16</f>
        <v>0</v>
      </c>
      <c r="AO16" s="150">
        <f>'Adjustments - restating'!AO16+'Adjustments - Pro Forma'!AO16</f>
        <v>0</v>
      </c>
      <c r="AP16" s="150">
        <f>'Adjustments - restating'!AP16+'Adjustments - Pro Forma'!AP16</f>
        <v>0</v>
      </c>
      <c r="AQ16" s="150">
        <f>'Adjustments - restating'!AQ16+'Adjustments - Pro Forma'!AQ16</f>
        <v>0</v>
      </c>
      <c r="AR16" s="150">
        <f>'Adjustments - restating'!AR16+'Adjustments - Pro Forma'!AR16</f>
        <v>0</v>
      </c>
      <c r="AS16" s="150">
        <f>'Adjustments - restating'!AS16+'Adjustments - Pro Forma'!AS16</f>
        <v>0</v>
      </c>
      <c r="AT16" s="150">
        <f>'Adjustments - restating'!AT16+'Adjustments - Pro Forma'!AT16</f>
        <v>0</v>
      </c>
      <c r="AU16" s="150">
        <f>'Adjustments - restating'!AU16+'Adjustments - Pro Forma'!AU16</f>
        <v>0</v>
      </c>
      <c r="AV16" s="150">
        <f>'Adjustments - restating'!AV16+'Adjustments - Pro Forma'!AV16</f>
        <v>0</v>
      </c>
      <c r="AW16" s="144"/>
      <c r="CS16" s="8"/>
    </row>
    <row r="17" spans="1:97">
      <c r="A17" s="2">
        <v>11</v>
      </c>
      <c r="B17" s="6" t="s">
        <v>19</v>
      </c>
      <c r="C17" s="153">
        <f t="shared" ca="1" si="2"/>
        <v>-71590844.302071303</v>
      </c>
      <c r="D17" s="150">
        <f>'Adjustments - restating'!D17+'Adjustments - Pro Forma'!D17</f>
        <v>0</v>
      </c>
      <c r="E17" s="150">
        <f>'Adjustments - restating'!E17+'Adjustments - Pro Forma'!E17</f>
        <v>0</v>
      </c>
      <c r="F17" s="150">
        <f>'Adjustments - restating'!F17+'Adjustments - Pro Forma'!F17</f>
        <v>0</v>
      </c>
      <c r="G17" s="150">
        <f>'Adjustments - restating'!G17+'Adjustments - Pro Forma'!G17</f>
        <v>0</v>
      </c>
      <c r="H17" s="150">
        <f>'Adjustments - restating'!H17+'Adjustments - Pro Forma'!H17</f>
        <v>0</v>
      </c>
      <c r="I17" s="150">
        <f>'Adjustments - restating'!I17+'Adjustments - Pro Forma'!I17</f>
        <v>0</v>
      </c>
      <c r="J17" s="150">
        <f ca="1">'Adjustments - restating'!J17+'Adjustments - Pro Forma'!J17</f>
        <v>96473.125682595564</v>
      </c>
      <c r="K17" s="150">
        <f>'Adjustments - restating'!K17+'Adjustments - Pro Forma'!K17</f>
        <v>10880.963459282289</v>
      </c>
      <c r="L17" s="150">
        <f>'Adjustments - restating'!L17+'Adjustments - Pro Forma'!L17</f>
        <v>124437.7994984898</v>
      </c>
      <c r="M17" s="150">
        <f>'Adjustments - restating'!M17+'Adjustments - Pro Forma'!M17</f>
        <v>-2513.3735952000002</v>
      </c>
      <c r="N17" s="150">
        <f>'Adjustments - restating'!N17+'Adjustments - Pro Forma'!N17</f>
        <v>0</v>
      </c>
      <c r="O17" s="150">
        <f>'Adjustments - restating'!O17+'Adjustments - Pro Forma'!O17</f>
        <v>0</v>
      </c>
      <c r="P17" s="150">
        <f>'Adjustments - restating'!P17+'Adjustments - Pro Forma'!P17</f>
        <v>58269.70359043857</v>
      </c>
      <c r="Q17" s="150">
        <f>'Adjustments - restating'!Q17+'Adjustments - Pro Forma'!Q17</f>
        <v>0</v>
      </c>
      <c r="R17" s="150">
        <f>'Adjustments - restating'!R17+'Adjustments - Pro Forma'!R17</f>
        <v>0</v>
      </c>
      <c r="S17" s="150">
        <f>'Adjustments - restating'!S17+'Adjustments - Pro Forma'!S17</f>
        <v>0</v>
      </c>
      <c r="T17" s="150">
        <f>'Adjustments - restating'!T17+'Adjustments - Pro Forma'!T17</f>
        <v>-71878392.520706907</v>
      </c>
      <c r="U17" s="150">
        <f>'Adjustments - restating'!U17+'Adjustments - Pro Forma'!U17</f>
        <v>0</v>
      </c>
      <c r="V17" s="150">
        <f>'Adjustments - restating'!V17+'Adjustments - Pro Forma'!V17</f>
        <v>0</v>
      </c>
      <c r="W17" s="150">
        <f>'Adjustments - restating'!W17+'Adjustments - Pro Forma'!W17</f>
        <v>0</v>
      </c>
      <c r="X17" s="150">
        <f>'Adjustments - restating'!X17+'Adjustments - Pro Forma'!X17</f>
        <v>0</v>
      </c>
      <c r="Y17" s="150">
        <f>'Adjustments - restating'!Y17+'Adjustments - Pro Forma'!Y17</f>
        <v>0</v>
      </c>
      <c r="Z17" s="150">
        <f>'Adjustments - restating'!Z17+'Adjustments - Pro Forma'!Z17</f>
        <v>0</v>
      </c>
      <c r="AA17" s="150">
        <f>'Adjustments - restating'!AA17+'Adjustments - Pro Forma'!AA17</f>
        <v>0</v>
      </c>
      <c r="AB17" s="150">
        <f>'Adjustments - restating'!AB17+'Adjustments - Pro Forma'!AB17</f>
        <v>0</v>
      </c>
      <c r="AC17" s="150">
        <f>'Adjustments - restating'!AC17+'Adjustments - Pro Forma'!AC17</f>
        <v>0</v>
      </c>
      <c r="AD17" s="150">
        <f>'Adjustments - restating'!AD17+'Adjustments - Pro Forma'!AD17</f>
        <v>0</v>
      </c>
      <c r="AE17" s="150">
        <f>'Adjustments - restating'!AE17+'Adjustments - Pro Forma'!AE17</f>
        <v>0</v>
      </c>
      <c r="AF17" s="150">
        <f>'Adjustments - restating'!AF17+'Adjustments - Pro Forma'!AF17</f>
        <v>0</v>
      </c>
      <c r="AG17" s="150">
        <f>'Adjustments - restating'!AG17+'Adjustments - Pro Forma'!AG17</f>
        <v>0</v>
      </c>
      <c r="AH17" s="150">
        <f>'Adjustments - restating'!AH17+'Adjustments - Pro Forma'!AH17</f>
        <v>0</v>
      </c>
      <c r="AI17" s="150">
        <f>'Adjustments - restating'!AI17+'Adjustments - Pro Forma'!AI17</f>
        <v>0</v>
      </c>
      <c r="AJ17" s="150">
        <f>'Adjustments - restating'!AJ17+'Adjustments - Pro Forma'!AJ17</f>
        <v>0</v>
      </c>
      <c r="AK17" s="150">
        <f>'Adjustments - restating'!AK17+'Adjustments - Pro Forma'!AK17</f>
        <v>0</v>
      </c>
      <c r="AL17" s="150">
        <f>'Adjustments - restating'!AL17+'Adjustments - Pro Forma'!AL17</f>
        <v>0</v>
      </c>
      <c r="AM17" s="150">
        <f>'Adjustments - restating'!AM17+'Adjustments - Pro Forma'!AM17</f>
        <v>0</v>
      </c>
      <c r="AN17" s="150">
        <f>'Adjustments - restating'!AN17+'Adjustments - Pro Forma'!AN17</f>
        <v>0</v>
      </c>
      <c r="AO17" s="150">
        <f>'Adjustments - restating'!AO17+'Adjustments - Pro Forma'!AO17</f>
        <v>0</v>
      </c>
      <c r="AP17" s="150">
        <f>'Adjustments - restating'!AP17+'Adjustments - Pro Forma'!AP17</f>
        <v>0</v>
      </c>
      <c r="AQ17" s="150">
        <f>'Adjustments - restating'!AQ17+'Adjustments - Pro Forma'!AQ17</f>
        <v>0</v>
      </c>
      <c r="AR17" s="150">
        <f>'Adjustments - restating'!AR17+'Adjustments - Pro Forma'!AR17</f>
        <v>0</v>
      </c>
      <c r="AS17" s="150">
        <f>'Adjustments - restating'!AS17+'Adjustments - Pro Forma'!AS17</f>
        <v>0</v>
      </c>
      <c r="AT17" s="150">
        <f>'Adjustments - restating'!AT17+'Adjustments - Pro Forma'!AT17</f>
        <v>0</v>
      </c>
      <c r="AU17" s="150">
        <f>'Adjustments - restating'!AU17+'Adjustments - Pro Forma'!AU17</f>
        <v>0</v>
      </c>
      <c r="AV17" s="150">
        <f>'Adjustments - restating'!AV17+'Adjustments - Pro Forma'!AV17</f>
        <v>0</v>
      </c>
      <c r="AW17" s="144"/>
      <c r="CS17" s="8"/>
    </row>
    <row r="18" spans="1:97">
      <c r="A18" s="2">
        <v>12</v>
      </c>
      <c r="B18" s="6" t="s">
        <v>20</v>
      </c>
      <c r="C18" s="153">
        <f t="shared" ca="1" si="2"/>
        <v>-25452025.402426273</v>
      </c>
      <c r="D18" s="150">
        <f>'Adjustments - restating'!D18+'Adjustments - Pro Forma'!D18</f>
        <v>0</v>
      </c>
      <c r="E18" s="150">
        <f>'Adjustments - restating'!E18+'Adjustments - Pro Forma'!E18</f>
        <v>0</v>
      </c>
      <c r="F18" s="150">
        <f>'Adjustments - restating'!F18+'Adjustments - Pro Forma'!F18</f>
        <v>0</v>
      </c>
      <c r="G18" s="150">
        <f>'Adjustments - restating'!G18+'Adjustments - Pro Forma'!G18</f>
        <v>0</v>
      </c>
      <c r="H18" s="150">
        <f>'Adjustments - restating'!H18+'Adjustments - Pro Forma'!H18</f>
        <v>0</v>
      </c>
      <c r="I18" s="150">
        <f>'Adjustments - restating'!I18+'Adjustments - Pro Forma'!I18</f>
        <v>-66703.305534297731</v>
      </c>
      <c r="J18" s="150">
        <f ca="1">'Adjustments - restating'!J18+'Adjustments - Pro Forma'!J18</f>
        <v>-199638.11203706244</v>
      </c>
      <c r="K18" s="150">
        <f>'Adjustments - restating'!K18+'Adjustments - Pro Forma'!K18</f>
        <v>5303.109475207355</v>
      </c>
      <c r="L18" s="150">
        <f>'Adjustments - restating'!L18+'Adjustments - Pro Forma'!L18</f>
        <v>2528.5707164687406</v>
      </c>
      <c r="M18" s="150">
        <f>'Adjustments - restating'!M18+'Adjustments - Pro Forma'!M18</f>
        <v>0</v>
      </c>
      <c r="N18" s="150">
        <f>'Adjustments - restating'!N18+'Adjustments - Pro Forma'!N18</f>
        <v>139884.88584515199</v>
      </c>
      <c r="O18" s="150">
        <f>'Adjustments - restating'!O18+'Adjustments - Pro Forma'!O18</f>
        <v>0</v>
      </c>
      <c r="P18" s="150">
        <f>'Adjustments - restating'!P18+'Adjustments - Pro Forma'!P18</f>
        <v>2633.2201395607594</v>
      </c>
      <c r="Q18" s="150">
        <f>'Adjustments - restating'!Q18+'Adjustments - Pro Forma'!Q18</f>
        <v>0</v>
      </c>
      <c r="R18" s="150">
        <f>'Adjustments - restating'!R18+'Adjustments - Pro Forma'!R18</f>
        <v>0</v>
      </c>
      <c r="S18" s="150">
        <f>'Adjustments - restating'!S18+'Adjustments - Pro Forma'!S18</f>
        <v>0</v>
      </c>
      <c r="T18" s="150">
        <f>'Adjustments - restating'!T18+'Adjustments - Pro Forma'!T18</f>
        <v>-25336033.771031301</v>
      </c>
      <c r="U18" s="150">
        <f>'Adjustments - restating'!U18+'Adjustments - Pro Forma'!U18</f>
        <v>0</v>
      </c>
      <c r="V18" s="150">
        <f>'Adjustments - restating'!V18+'Adjustments - Pro Forma'!V18</f>
        <v>0</v>
      </c>
      <c r="W18" s="150">
        <f>'Adjustments - restating'!W18+'Adjustments - Pro Forma'!W18</f>
        <v>0</v>
      </c>
      <c r="X18" s="150">
        <f>'Adjustments - restating'!X18+'Adjustments - Pro Forma'!X18</f>
        <v>0</v>
      </c>
      <c r="Y18" s="150">
        <f>'Adjustments - restating'!Y18+'Adjustments - Pro Forma'!Y18</f>
        <v>0</v>
      </c>
      <c r="Z18" s="150">
        <f>'Adjustments - restating'!Z18+'Adjustments - Pro Forma'!Z18</f>
        <v>0</v>
      </c>
      <c r="AA18" s="150">
        <f>'Adjustments - restating'!AA18+'Adjustments - Pro Forma'!AA18</f>
        <v>0</v>
      </c>
      <c r="AB18" s="150">
        <f>'Adjustments - restating'!AB18+'Adjustments - Pro Forma'!AB18</f>
        <v>0</v>
      </c>
      <c r="AC18" s="150">
        <f>'Adjustments - restating'!AC18+'Adjustments - Pro Forma'!AC18</f>
        <v>0</v>
      </c>
      <c r="AD18" s="150">
        <f>'Adjustments - restating'!AD18+'Adjustments - Pro Forma'!AD18</f>
        <v>0</v>
      </c>
      <c r="AE18" s="150">
        <f>'Adjustments - restating'!AE18+'Adjustments - Pro Forma'!AE18</f>
        <v>0</v>
      </c>
      <c r="AF18" s="150">
        <f>'Adjustments - restating'!AF18+'Adjustments - Pro Forma'!AF18</f>
        <v>0</v>
      </c>
      <c r="AG18" s="150">
        <f>'Adjustments - restating'!AG18+'Adjustments - Pro Forma'!AG18</f>
        <v>0</v>
      </c>
      <c r="AH18" s="150">
        <f>'Adjustments - restating'!AH18+'Adjustments - Pro Forma'!AH18</f>
        <v>0</v>
      </c>
      <c r="AI18" s="150">
        <f>'Adjustments - restating'!AI18+'Adjustments - Pro Forma'!AI18</f>
        <v>0</v>
      </c>
      <c r="AJ18" s="150">
        <f>'Adjustments - restating'!AJ18+'Adjustments - Pro Forma'!AJ18</f>
        <v>0</v>
      </c>
      <c r="AK18" s="150">
        <f>'Adjustments - restating'!AK18+'Adjustments - Pro Forma'!AK18</f>
        <v>0</v>
      </c>
      <c r="AL18" s="150">
        <f>'Adjustments - restating'!AL18+'Adjustments - Pro Forma'!AL18</f>
        <v>0</v>
      </c>
      <c r="AM18" s="150">
        <f>'Adjustments - restating'!AM18+'Adjustments - Pro Forma'!AM18</f>
        <v>0</v>
      </c>
      <c r="AN18" s="150">
        <f>'Adjustments - restating'!AN18+'Adjustments - Pro Forma'!AN18</f>
        <v>0</v>
      </c>
      <c r="AO18" s="150">
        <f>'Adjustments - restating'!AO18+'Adjustments - Pro Forma'!AO18</f>
        <v>0</v>
      </c>
      <c r="AP18" s="150">
        <f>'Adjustments - restating'!AP18+'Adjustments - Pro Forma'!AP18</f>
        <v>0</v>
      </c>
      <c r="AQ18" s="150">
        <f>'Adjustments - restating'!AQ18+'Adjustments - Pro Forma'!AQ18</f>
        <v>0</v>
      </c>
      <c r="AR18" s="150">
        <f>'Adjustments - restating'!AR18+'Adjustments - Pro Forma'!AR18</f>
        <v>0</v>
      </c>
      <c r="AS18" s="150">
        <f>'Adjustments - restating'!AS18+'Adjustments - Pro Forma'!AS18</f>
        <v>0</v>
      </c>
      <c r="AT18" s="150">
        <f>'Adjustments - restating'!AT18+'Adjustments - Pro Forma'!AT18</f>
        <v>0</v>
      </c>
      <c r="AU18" s="150">
        <f>'Adjustments - restating'!AU18+'Adjustments - Pro Forma'!AU18</f>
        <v>0</v>
      </c>
      <c r="AV18" s="150">
        <f>'Adjustments - restating'!AV18+'Adjustments - Pro Forma'!AV18</f>
        <v>0</v>
      </c>
      <c r="AW18" s="144"/>
      <c r="CS18" s="8"/>
    </row>
    <row r="19" spans="1:97">
      <c r="A19" s="2">
        <v>13</v>
      </c>
      <c r="B19" s="6" t="s">
        <v>21</v>
      </c>
      <c r="C19" s="153">
        <f t="shared" si="2"/>
        <v>89786.616333034006</v>
      </c>
      <c r="D19" s="150">
        <f>'Adjustments - restating'!D19+'Adjustments - Pro Forma'!D19</f>
        <v>0</v>
      </c>
      <c r="E19" s="150">
        <f>'Adjustments - restating'!E19+'Adjustments - Pro Forma'!E19</f>
        <v>0</v>
      </c>
      <c r="F19" s="150">
        <f>'Adjustments - restating'!F19+'Adjustments - Pro Forma'!F19</f>
        <v>0</v>
      </c>
      <c r="G19" s="150">
        <f>'Adjustments - restating'!G19+'Adjustments - Pro Forma'!G19</f>
        <v>0</v>
      </c>
      <c r="H19" s="150">
        <f>'Adjustments - restating'!H19+'Adjustments - Pro Forma'!H19</f>
        <v>0</v>
      </c>
      <c r="I19" s="150">
        <f>'Adjustments - restating'!I19+'Adjustments - Pro Forma'!I19</f>
        <v>0</v>
      </c>
      <c r="J19" s="150">
        <f>'Adjustments - restating'!J19+'Adjustments - Pro Forma'!J19</f>
        <v>0</v>
      </c>
      <c r="K19" s="150">
        <f>'Adjustments - restating'!K19+'Adjustments - Pro Forma'!K19</f>
        <v>17398.180838403892</v>
      </c>
      <c r="L19" s="150">
        <f>'Adjustments - restating'!L19+'Adjustments - Pro Forma'!L19</f>
        <v>-8290.3120577486916</v>
      </c>
      <c r="M19" s="150">
        <f>'Adjustments - restating'!M19+'Adjustments - Pro Forma'!M19</f>
        <v>0</v>
      </c>
      <c r="N19" s="150">
        <f>'Adjustments - restating'!N19+'Adjustments - Pro Forma'!N19</f>
        <v>0</v>
      </c>
      <c r="O19" s="150">
        <f>'Adjustments - restating'!O19+'Adjustments - Pro Forma'!O19</f>
        <v>0</v>
      </c>
      <c r="P19" s="150">
        <f>'Adjustments - restating'!P19+'Adjustments - Pro Forma'!P19</f>
        <v>80678.747552378802</v>
      </c>
      <c r="Q19" s="150">
        <f>'Adjustments - restating'!Q19+'Adjustments - Pro Forma'!Q19</f>
        <v>0</v>
      </c>
      <c r="R19" s="150">
        <f>'Adjustments - restating'!R19+'Adjustments - Pro Forma'!R19</f>
        <v>0</v>
      </c>
      <c r="S19" s="150">
        <f>'Adjustments - restating'!S19+'Adjustments - Pro Forma'!S19</f>
        <v>0</v>
      </c>
      <c r="T19" s="150">
        <f>'Adjustments - restating'!T19+'Adjustments - Pro Forma'!T19</f>
        <v>0</v>
      </c>
      <c r="U19" s="150">
        <f>'Adjustments - restating'!U19+'Adjustments - Pro Forma'!U19</f>
        <v>0</v>
      </c>
      <c r="V19" s="150">
        <f>'Adjustments - restating'!V19+'Adjustments - Pro Forma'!V19</f>
        <v>0</v>
      </c>
      <c r="W19" s="150">
        <f>'Adjustments - restating'!W19+'Adjustments - Pro Forma'!W19</f>
        <v>0</v>
      </c>
      <c r="X19" s="150">
        <f>'Adjustments - restating'!X19+'Adjustments - Pro Forma'!X19</f>
        <v>0</v>
      </c>
      <c r="Y19" s="150">
        <f>'Adjustments - restating'!Y19+'Adjustments - Pro Forma'!Y19</f>
        <v>0</v>
      </c>
      <c r="Z19" s="150">
        <f>'Adjustments - restating'!Z19+'Adjustments - Pro Forma'!Z19</f>
        <v>0</v>
      </c>
      <c r="AA19" s="150">
        <f>'Adjustments - restating'!AA19+'Adjustments - Pro Forma'!AA19</f>
        <v>0</v>
      </c>
      <c r="AB19" s="150">
        <f>'Adjustments - restating'!AB19+'Adjustments - Pro Forma'!AB19</f>
        <v>0</v>
      </c>
      <c r="AC19" s="150">
        <f>'Adjustments - restating'!AC19+'Adjustments - Pro Forma'!AC19</f>
        <v>0</v>
      </c>
      <c r="AD19" s="150">
        <f>'Adjustments - restating'!AD19+'Adjustments - Pro Forma'!AD19</f>
        <v>0</v>
      </c>
      <c r="AE19" s="150">
        <f>'Adjustments - restating'!AE19+'Adjustments - Pro Forma'!AE19</f>
        <v>0</v>
      </c>
      <c r="AF19" s="150">
        <f>'Adjustments - restating'!AF19+'Adjustments - Pro Forma'!AF19</f>
        <v>0</v>
      </c>
      <c r="AG19" s="150">
        <f>'Adjustments - restating'!AG19+'Adjustments - Pro Forma'!AG19</f>
        <v>0</v>
      </c>
      <c r="AH19" s="150">
        <f>'Adjustments - restating'!AH19+'Adjustments - Pro Forma'!AH19</f>
        <v>0</v>
      </c>
      <c r="AI19" s="150">
        <f>'Adjustments - restating'!AI19+'Adjustments - Pro Forma'!AI19</f>
        <v>0</v>
      </c>
      <c r="AJ19" s="150">
        <f>'Adjustments - restating'!AJ19+'Adjustments - Pro Forma'!AJ19</f>
        <v>0</v>
      </c>
      <c r="AK19" s="150">
        <f>'Adjustments - restating'!AK19+'Adjustments - Pro Forma'!AK19</f>
        <v>0</v>
      </c>
      <c r="AL19" s="150">
        <f>'Adjustments - restating'!AL19+'Adjustments - Pro Forma'!AL19</f>
        <v>0</v>
      </c>
      <c r="AM19" s="150">
        <f>'Adjustments - restating'!AM19+'Adjustments - Pro Forma'!AM19</f>
        <v>0</v>
      </c>
      <c r="AN19" s="150">
        <f>'Adjustments - restating'!AN19+'Adjustments - Pro Forma'!AN19</f>
        <v>0</v>
      </c>
      <c r="AO19" s="150">
        <f>'Adjustments - restating'!AO19+'Adjustments - Pro Forma'!AO19</f>
        <v>0</v>
      </c>
      <c r="AP19" s="150">
        <f>'Adjustments - restating'!AP19+'Adjustments - Pro Forma'!AP19</f>
        <v>0</v>
      </c>
      <c r="AQ19" s="150">
        <f>'Adjustments - restating'!AQ19+'Adjustments - Pro Forma'!AQ19</f>
        <v>0</v>
      </c>
      <c r="AR19" s="150">
        <f>'Adjustments - restating'!AR19+'Adjustments - Pro Forma'!AR19</f>
        <v>0</v>
      </c>
      <c r="AS19" s="150">
        <f>'Adjustments - restating'!AS19+'Adjustments - Pro Forma'!AS19</f>
        <v>0</v>
      </c>
      <c r="AT19" s="150">
        <f>'Adjustments - restating'!AT19+'Adjustments - Pro Forma'!AT19</f>
        <v>0</v>
      </c>
      <c r="AU19" s="150">
        <f>'Adjustments - restating'!AU19+'Adjustments - Pro Forma'!AU19</f>
        <v>0</v>
      </c>
      <c r="AV19" s="150">
        <f>'Adjustments - restating'!AV19+'Adjustments - Pro Forma'!AV19</f>
        <v>0</v>
      </c>
      <c r="AW19" s="144"/>
      <c r="CS19" s="8"/>
    </row>
    <row r="20" spans="1:97">
      <c r="A20" s="2">
        <v>14</v>
      </c>
      <c r="B20" s="6" t="s">
        <v>22</v>
      </c>
      <c r="C20" s="153">
        <f t="shared" ca="1" si="2"/>
        <v>425681.87656377413</v>
      </c>
      <c r="D20" s="150">
        <f>'Adjustments - restating'!D20+'Adjustments - Pro Forma'!D20</f>
        <v>0</v>
      </c>
      <c r="E20" s="150">
        <f>'Adjustments - restating'!E20+'Adjustments - Pro Forma'!E20</f>
        <v>0</v>
      </c>
      <c r="F20" s="150">
        <f>'Adjustments - restating'!F20+'Adjustments - Pro Forma'!F20</f>
        <v>0</v>
      </c>
      <c r="G20" s="150">
        <f>'Adjustments - restating'!G20+'Adjustments - Pro Forma'!G20</f>
        <v>0</v>
      </c>
      <c r="H20" s="150">
        <f>'Adjustments - restating'!H20+'Adjustments - Pro Forma'!H20</f>
        <v>0</v>
      </c>
      <c r="I20" s="150">
        <f>'Adjustments - restating'!I20+'Adjustments - Pro Forma'!I20</f>
        <v>0</v>
      </c>
      <c r="J20" s="150">
        <f ca="1">'Adjustments - restating'!J20+'Adjustments - Pro Forma'!J20</f>
        <v>-64.089762294724878</v>
      </c>
      <c r="K20" s="150">
        <f>'Adjustments - restating'!K20+'Adjustments - Pro Forma'!K20</f>
        <v>10940.386352727932</v>
      </c>
      <c r="L20" s="150">
        <f>'Adjustments - restating'!L20+'Adjustments - Pro Forma'!L20</f>
        <v>-63.329804639056192</v>
      </c>
      <c r="M20" s="150">
        <f>'Adjustments - restating'!M20+'Adjustments - Pro Forma'!M20</f>
        <v>0</v>
      </c>
      <c r="N20" s="150">
        <f>'Adjustments - restating'!N20+'Adjustments - Pro Forma'!N20</f>
        <v>0</v>
      </c>
      <c r="O20" s="150">
        <f>'Adjustments - restating'!O20+'Adjustments - Pro Forma'!O20</f>
        <v>0</v>
      </c>
      <c r="P20" s="150">
        <f>'Adjustments - restating'!P20+'Adjustments - Pro Forma'!P20</f>
        <v>0</v>
      </c>
      <c r="Q20" s="150">
        <f>'Adjustments - restating'!Q20+'Adjustments - Pro Forma'!Q20</f>
        <v>0</v>
      </c>
      <c r="R20" s="150">
        <f>'Adjustments - restating'!R20+'Adjustments - Pro Forma'!R20</f>
        <v>0</v>
      </c>
      <c r="S20" s="150">
        <f>'Adjustments - restating'!S20+'Adjustments - Pro Forma'!S20</f>
        <v>414868.90977798001</v>
      </c>
      <c r="T20" s="150">
        <f>'Adjustments - restating'!T20+'Adjustments - Pro Forma'!T20</f>
        <v>0</v>
      </c>
      <c r="U20" s="150">
        <f>'Adjustments - restating'!U20+'Adjustments - Pro Forma'!U20</f>
        <v>0</v>
      </c>
      <c r="V20" s="150">
        <f>'Adjustments - restating'!V20+'Adjustments - Pro Forma'!V20</f>
        <v>0</v>
      </c>
      <c r="W20" s="150">
        <f>'Adjustments - restating'!W20+'Adjustments - Pro Forma'!W20</f>
        <v>0</v>
      </c>
      <c r="X20" s="150">
        <f>'Adjustments - restating'!X20+'Adjustments - Pro Forma'!X20</f>
        <v>0</v>
      </c>
      <c r="Y20" s="150">
        <f>'Adjustments - restating'!Y20+'Adjustments - Pro Forma'!Y20</f>
        <v>0</v>
      </c>
      <c r="Z20" s="150">
        <f>'Adjustments - restating'!Z20+'Adjustments - Pro Forma'!Z20</f>
        <v>0</v>
      </c>
      <c r="AA20" s="150">
        <f>'Adjustments - restating'!AA20+'Adjustments - Pro Forma'!AA20</f>
        <v>0</v>
      </c>
      <c r="AB20" s="150">
        <f>'Adjustments - restating'!AB20+'Adjustments - Pro Forma'!AB20</f>
        <v>0</v>
      </c>
      <c r="AC20" s="150">
        <f>'Adjustments - restating'!AC20+'Adjustments - Pro Forma'!AC20</f>
        <v>0</v>
      </c>
      <c r="AD20" s="150">
        <f>'Adjustments - restating'!AD20+'Adjustments - Pro Forma'!AD20</f>
        <v>0</v>
      </c>
      <c r="AE20" s="150">
        <f>'Adjustments - restating'!AE20+'Adjustments - Pro Forma'!AE20</f>
        <v>0</v>
      </c>
      <c r="AF20" s="150">
        <f>'Adjustments - restating'!AF20+'Adjustments - Pro Forma'!AF20</f>
        <v>0</v>
      </c>
      <c r="AG20" s="150">
        <f>'Adjustments - restating'!AG20+'Adjustments - Pro Forma'!AG20</f>
        <v>0</v>
      </c>
      <c r="AH20" s="150">
        <f>'Adjustments - restating'!AH20+'Adjustments - Pro Forma'!AH20</f>
        <v>0</v>
      </c>
      <c r="AI20" s="150">
        <f>'Adjustments - restating'!AI20+'Adjustments - Pro Forma'!AI20</f>
        <v>0</v>
      </c>
      <c r="AJ20" s="150">
        <f>'Adjustments - restating'!AJ20+'Adjustments - Pro Forma'!AJ20</f>
        <v>0</v>
      </c>
      <c r="AK20" s="150">
        <f>'Adjustments - restating'!AK20+'Adjustments - Pro Forma'!AK20</f>
        <v>0</v>
      </c>
      <c r="AL20" s="150">
        <f>'Adjustments - restating'!AL20+'Adjustments - Pro Forma'!AL20</f>
        <v>0</v>
      </c>
      <c r="AM20" s="150">
        <f>'Adjustments - restating'!AM20+'Adjustments - Pro Forma'!AM20</f>
        <v>0</v>
      </c>
      <c r="AN20" s="150">
        <f>'Adjustments - restating'!AN20+'Adjustments - Pro Forma'!AN20</f>
        <v>0</v>
      </c>
      <c r="AO20" s="150">
        <f>'Adjustments - restating'!AO20+'Adjustments - Pro Forma'!AO20</f>
        <v>0</v>
      </c>
      <c r="AP20" s="150">
        <f>'Adjustments - restating'!AP20+'Adjustments - Pro Forma'!AP20</f>
        <v>0</v>
      </c>
      <c r="AQ20" s="150">
        <f>'Adjustments - restating'!AQ20+'Adjustments - Pro Forma'!AQ20</f>
        <v>0</v>
      </c>
      <c r="AR20" s="150">
        <f>'Adjustments - restating'!AR20+'Adjustments - Pro Forma'!AR20</f>
        <v>0</v>
      </c>
      <c r="AS20" s="150">
        <f>'Adjustments - restating'!AS20+'Adjustments - Pro Forma'!AS20</f>
        <v>0</v>
      </c>
      <c r="AT20" s="150">
        <f>'Adjustments - restating'!AT20+'Adjustments - Pro Forma'!AT20</f>
        <v>0</v>
      </c>
      <c r="AU20" s="150">
        <f>'Adjustments - restating'!AU20+'Adjustments - Pro Forma'!AU20</f>
        <v>0</v>
      </c>
      <c r="AV20" s="150">
        <f>'Adjustments - restating'!AV20+'Adjustments - Pro Forma'!AV20</f>
        <v>0</v>
      </c>
      <c r="AW20" s="144"/>
      <c r="CS20" s="8"/>
    </row>
    <row r="21" spans="1:97">
      <c r="A21" s="2">
        <v>15</v>
      </c>
      <c r="B21" s="6" t="s">
        <v>23</v>
      </c>
      <c r="C21" s="153">
        <f t="shared" ca="1" si="2"/>
        <v>-11532817.514125841</v>
      </c>
      <c r="D21" s="150">
        <f>'Adjustments - restating'!D21+'Adjustments - Pro Forma'!D21</f>
        <v>0</v>
      </c>
      <c r="E21" s="150">
        <f>'Adjustments - restating'!E21+'Adjustments - Pro Forma'!E21</f>
        <v>0</v>
      </c>
      <c r="F21" s="150">
        <f>'Adjustments - restating'!F21+'Adjustments - Pro Forma'!F21</f>
        <v>0</v>
      </c>
      <c r="G21" s="150">
        <f>'Adjustments - restating'!G21+'Adjustments - Pro Forma'!G21</f>
        <v>0</v>
      </c>
      <c r="H21" s="150">
        <f>'Adjustments - restating'!H21+'Adjustments - Pro Forma'!H21</f>
        <v>0</v>
      </c>
      <c r="I21" s="150">
        <f>'Adjustments - restating'!I21+'Adjustments - Pro Forma'!I21</f>
        <v>0</v>
      </c>
      <c r="J21" s="150">
        <f ca="1">'Adjustments - restating'!J21+'Adjustments - Pro Forma'!J21</f>
        <v>-1501.6770159687419</v>
      </c>
      <c r="K21" s="150">
        <f>'Adjustments - restating'!K21+'Adjustments - Pro Forma'!K21</f>
        <v>1716.4167678679398</v>
      </c>
      <c r="L21" s="150">
        <f>'Adjustments - restating'!L21+'Adjustments - Pro Forma'!L21</f>
        <v>0</v>
      </c>
      <c r="M21" s="150">
        <f>'Adjustments - restating'!M21+'Adjustments - Pro Forma'!M21</f>
        <v>-25.556850000000001</v>
      </c>
      <c r="N21" s="150">
        <f>'Adjustments - restating'!N21+'Adjustments - Pro Forma'!N21</f>
        <v>0</v>
      </c>
      <c r="O21" s="150">
        <f>'Adjustments - restating'!O21+'Adjustments - Pro Forma'!O21</f>
        <v>-11532983.470000001</v>
      </c>
      <c r="P21" s="150">
        <f>'Adjustments - restating'!P21+'Adjustments - Pro Forma'!P21</f>
        <v>0</v>
      </c>
      <c r="Q21" s="150">
        <f>'Adjustments - restating'!Q21+'Adjustments - Pro Forma'!Q21</f>
        <v>-23.227027737611706</v>
      </c>
      <c r="R21" s="150">
        <f>'Adjustments - restating'!R21+'Adjustments - Pro Forma'!R21</f>
        <v>0</v>
      </c>
      <c r="S21" s="150">
        <f>'Adjustments - restating'!S21+'Adjustments - Pro Forma'!S21</f>
        <v>0</v>
      </c>
      <c r="T21" s="150">
        <f>'Adjustments - restating'!T21+'Adjustments - Pro Forma'!T21</f>
        <v>0</v>
      </c>
      <c r="U21" s="150">
        <f>'Adjustments - restating'!U21+'Adjustments - Pro Forma'!U21</f>
        <v>0</v>
      </c>
      <c r="V21" s="150">
        <f>'Adjustments - restating'!V21+'Adjustments - Pro Forma'!V21</f>
        <v>0</v>
      </c>
      <c r="W21" s="150">
        <f>'Adjustments - restating'!W21+'Adjustments - Pro Forma'!W21</f>
        <v>0</v>
      </c>
      <c r="X21" s="150">
        <f>'Adjustments - restating'!X21+'Adjustments - Pro Forma'!X21</f>
        <v>0</v>
      </c>
      <c r="Y21" s="150">
        <f>'Adjustments - restating'!Y21+'Adjustments - Pro Forma'!Y21</f>
        <v>0</v>
      </c>
      <c r="Z21" s="150">
        <f>'Adjustments - restating'!Z21+'Adjustments - Pro Forma'!Z21</f>
        <v>0</v>
      </c>
      <c r="AA21" s="150">
        <f>'Adjustments - restating'!AA21+'Adjustments - Pro Forma'!AA21</f>
        <v>0</v>
      </c>
      <c r="AB21" s="150">
        <f>'Adjustments - restating'!AB21+'Adjustments - Pro Forma'!AB21</f>
        <v>0</v>
      </c>
      <c r="AC21" s="150">
        <f>'Adjustments - restating'!AC21+'Adjustments - Pro Forma'!AC21</f>
        <v>0</v>
      </c>
      <c r="AD21" s="150">
        <f>'Adjustments - restating'!AD21+'Adjustments - Pro Forma'!AD21</f>
        <v>0</v>
      </c>
      <c r="AE21" s="150">
        <f>'Adjustments - restating'!AE21+'Adjustments - Pro Forma'!AE21</f>
        <v>0</v>
      </c>
      <c r="AF21" s="150">
        <f>'Adjustments - restating'!AF21+'Adjustments - Pro Forma'!AF21</f>
        <v>0</v>
      </c>
      <c r="AG21" s="150">
        <f>'Adjustments - restating'!AG21+'Adjustments - Pro Forma'!AG21</f>
        <v>0</v>
      </c>
      <c r="AH21" s="150">
        <f>'Adjustments - restating'!AH21+'Adjustments - Pro Forma'!AH21</f>
        <v>0</v>
      </c>
      <c r="AI21" s="150">
        <f>'Adjustments - restating'!AI21+'Adjustments - Pro Forma'!AI21</f>
        <v>0</v>
      </c>
      <c r="AJ21" s="150">
        <f>'Adjustments - restating'!AJ21+'Adjustments - Pro Forma'!AJ21</f>
        <v>0</v>
      </c>
      <c r="AK21" s="150">
        <f>'Adjustments - restating'!AK21+'Adjustments - Pro Forma'!AK21</f>
        <v>0</v>
      </c>
      <c r="AL21" s="150">
        <f>'Adjustments - restating'!AL21+'Adjustments - Pro Forma'!AL21</f>
        <v>0</v>
      </c>
      <c r="AM21" s="150">
        <f>'Adjustments - restating'!AM21+'Adjustments - Pro Forma'!AM21</f>
        <v>0</v>
      </c>
      <c r="AN21" s="150">
        <f>'Adjustments - restating'!AN21+'Adjustments - Pro Forma'!AN21</f>
        <v>0</v>
      </c>
      <c r="AO21" s="150">
        <f>'Adjustments - restating'!AO21+'Adjustments - Pro Forma'!AO21</f>
        <v>0</v>
      </c>
      <c r="AP21" s="150">
        <f>'Adjustments - restating'!AP21+'Adjustments - Pro Forma'!AP21</f>
        <v>0</v>
      </c>
      <c r="AQ21" s="150">
        <f>'Adjustments - restating'!AQ21+'Adjustments - Pro Forma'!AQ21</f>
        <v>0</v>
      </c>
      <c r="AR21" s="150">
        <f>'Adjustments - restating'!AR21+'Adjustments - Pro Forma'!AR21</f>
        <v>0</v>
      </c>
      <c r="AS21" s="150">
        <f>'Adjustments - restating'!AS21+'Adjustments - Pro Forma'!AS21</f>
        <v>0</v>
      </c>
      <c r="AT21" s="150">
        <f>'Adjustments - restating'!AT21+'Adjustments - Pro Forma'!AT21</f>
        <v>0</v>
      </c>
      <c r="AU21" s="150">
        <f>'Adjustments - restating'!AU21+'Adjustments - Pro Forma'!AU21</f>
        <v>0</v>
      </c>
      <c r="AV21" s="150">
        <f>'Adjustments - restating'!AV21+'Adjustments - Pro Forma'!AV21</f>
        <v>0</v>
      </c>
      <c r="AW21" s="144"/>
      <c r="CS21" s="8"/>
    </row>
    <row r="22" spans="1:97">
      <c r="A22" s="2">
        <v>16</v>
      </c>
      <c r="B22" s="6" t="s">
        <v>24</v>
      </c>
      <c r="C22" s="153">
        <f t="shared" si="2"/>
        <v>0</v>
      </c>
      <c r="D22" s="150">
        <f>'Adjustments - restating'!D22+'Adjustments - Pro Forma'!D22</f>
        <v>0</v>
      </c>
      <c r="E22" s="150">
        <f>'Adjustments - restating'!E22+'Adjustments - Pro Forma'!E22</f>
        <v>0</v>
      </c>
      <c r="F22" s="150">
        <f>'Adjustments - restating'!F22+'Adjustments - Pro Forma'!F22</f>
        <v>0</v>
      </c>
      <c r="G22" s="150">
        <f>'Adjustments - restating'!G22+'Adjustments - Pro Forma'!G22</f>
        <v>0</v>
      </c>
      <c r="H22" s="150">
        <f>'Adjustments - restating'!H22+'Adjustments - Pro Forma'!H22</f>
        <v>0</v>
      </c>
      <c r="I22" s="150">
        <f>'Adjustments - restating'!I22+'Adjustments - Pro Forma'!I22</f>
        <v>0</v>
      </c>
      <c r="J22" s="150">
        <f>'Adjustments - restating'!J22+'Adjustments - Pro Forma'!J22</f>
        <v>0</v>
      </c>
      <c r="K22" s="150">
        <f>'Adjustments - restating'!K22+'Adjustments - Pro Forma'!K22</f>
        <v>0</v>
      </c>
      <c r="L22" s="150">
        <f>'Adjustments - restating'!L22+'Adjustments - Pro Forma'!L22</f>
        <v>0</v>
      </c>
      <c r="M22" s="150">
        <f>'Adjustments - restating'!M22+'Adjustments - Pro Forma'!M22</f>
        <v>0</v>
      </c>
      <c r="N22" s="150">
        <f>'Adjustments - restating'!N22+'Adjustments - Pro Forma'!N22</f>
        <v>0</v>
      </c>
      <c r="O22" s="150">
        <f>'Adjustments - restating'!O22+'Adjustments - Pro Forma'!O22</f>
        <v>0</v>
      </c>
      <c r="P22" s="150">
        <f>'Adjustments - restating'!P22+'Adjustments - Pro Forma'!P22</f>
        <v>0</v>
      </c>
      <c r="Q22" s="150">
        <f>'Adjustments - restating'!Q22+'Adjustments - Pro Forma'!Q22</f>
        <v>0</v>
      </c>
      <c r="R22" s="150">
        <f>'Adjustments - restating'!R22+'Adjustments - Pro Forma'!R22</f>
        <v>0</v>
      </c>
      <c r="S22" s="150">
        <f>'Adjustments - restating'!S22+'Adjustments - Pro Forma'!S22</f>
        <v>0</v>
      </c>
      <c r="T22" s="150">
        <f>'Adjustments - restating'!T22+'Adjustments - Pro Forma'!T22</f>
        <v>0</v>
      </c>
      <c r="U22" s="150">
        <f>'Adjustments - restating'!U22+'Adjustments - Pro Forma'!U22</f>
        <v>0</v>
      </c>
      <c r="V22" s="150">
        <f>'Adjustments - restating'!V22+'Adjustments - Pro Forma'!V22</f>
        <v>0</v>
      </c>
      <c r="W22" s="150">
        <f>'Adjustments - restating'!W22+'Adjustments - Pro Forma'!W22</f>
        <v>0</v>
      </c>
      <c r="X22" s="150">
        <f>'Adjustments - restating'!X22+'Adjustments - Pro Forma'!X22</f>
        <v>0</v>
      </c>
      <c r="Y22" s="150">
        <f>'Adjustments - restating'!Y22+'Adjustments - Pro Forma'!Y22</f>
        <v>0</v>
      </c>
      <c r="Z22" s="150">
        <f>'Adjustments - restating'!Z22+'Adjustments - Pro Forma'!Z22</f>
        <v>0</v>
      </c>
      <c r="AA22" s="150">
        <f>'Adjustments - restating'!AA22+'Adjustments - Pro Forma'!AA22</f>
        <v>0</v>
      </c>
      <c r="AB22" s="150">
        <f>'Adjustments - restating'!AB22+'Adjustments - Pro Forma'!AB22</f>
        <v>0</v>
      </c>
      <c r="AC22" s="150">
        <f>'Adjustments - restating'!AC22+'Adjustments - Pro Forma'!AC22</f>
        <v>0</v>
      </c>
      <c r="AD22" s="150">
        <f>'Adjustments - restating'!AD22+'Adjustments - Pro Forma'!AD22</f>
        <v>0</v>
      </c>
      <c r="AE22" s="150">
        <f>'Adjustments - restating'!AE22+'Adjustments - Pro Forma'!AE22</f>
        <v>0</v>
      </c>
      <c r="AF22" s="150">
        <f>'Adjustments - restating'!AF22+'Adjustments - Pro Forma'!AF22</f>
        <v>0</v>
      </c>
      <c r="AG22" s="150">
        <f>'Adjustments - restating'!AG22+'Adjustments - Pro Forma'!AG22</f>
        <v>0</v>
      </c>
      <c r="AH22" s="150">
        <f>'Adjustments - restating'!AH22+'Adjustments - Pro Forma'!AH22</f>
        <v>0</v>
      </c>
      <c r="AI22" s="150">
        <f>'Adjustments - restating'!AI22+'Adjustments - Pro Forma'!AI22</f>
        <v>0</v>
      </c>
      <c r="AJ22" s="150">
        <f>'Adjustments - restating'!AJ22+'Adjustments - Pro Forma'!AJ22</f>
        <v>0</v>
      </c>
      <c r="AK22" s="150">
        <f>'Adjustments - restating'!AK22+'Adjustments - Pro Forma'!AK22</f>
        <v>0</v>
      </c>
      <c r="AL22" s="150">
        <f>'Adjustments - restating'!AL22+'Adjustments - Pro Forma'!AL22</f>
        <v>0</v>
      </c>
      <c r="AM22" s="150">
        <f>'Adjustments - restating'!AM22+'Adjustments - Pro Forma'!AM22</f>
        <v>0</v>
      </c>
      <c r="AN22" s="150">
        <f>'Adjustments - restating'!AN22+'Adjustments - Pro Forma'!AN22</f>
        <v>0</v>
      </c>
      <c r="AO22" s="150">
        <f>'Adjustments - restating'!AO22+'Adjustments - Pro Forma'!AO22</f>
        <v>0</v>
      </c>
      <c r="AP22" s="150">
        <f>'Adjustments - restating'!AP22+'Adjustments - Pro Forma'!AP22</f>
        <v>0</v>
      </c>
      <c r="AQ22" s="150">
        <f>'Adjustments - restating'!AQ22+'Adjustments - Pro Forma'!AQ22</f>
        <v>0</v>
      </c>
      <c r="AR22" s="150">
        <f>'Adjustments - restating'!AR22+'Adjustments - Pro Forma'!AR22</f>
        <v>0</v>
      </c>
      <c r="AS22" s="150">
        <f>'Adjustments - restating'!AS22+'Adjustments - Pro Forma'!AS22</f>
        <v>0</v>
      </c>
      <c r="AT22" s="150">
        <f>'Adjustments - restating'!AT22+'Adjustments - Pro Forma'!AT22</f>
        <v>0</v>
      </c>
      <c r="AU22" s="150">
        <f>'Adjustments - restating'!AU22+'Adjustments - Pro Forma'!AU22</f>
        <v>0</v>
      </c>
      <c r="AV22" s="150">
        <f>'Adjustments - restating'!AV22+'Adjustments - Pro Forma'!AV22</f>
        <v>0</v>
      </c>
      <c r="AW22" s="144"/>
      <c r="CS22" s="8"/>
    </row>
    <row r="23" spans="1:97">
      <c r="A23" s="2">
        <v>17</v>
      </c>
      <c r="B23" s="6" t="s">
        <v>25</v>
      </c>
      <c r="C23" s="153">
        <f t="shared" ca="1" si="2"/>
        <v>-138993.55311499967</v>
      </c>
      <c r="D23" s="150">
        <f>'Adjustments - restating'!D23+'Adjustments - Pro Forma'!D23</f>
        <v>0</v>
      </c>
      <c r="E23" s="150">
        <f>'Adjustments - restating'!E23+'Adjustments - Pro Forma'!E23</f>
        <v>0</v>
      </c>
      <c r="F23" s="150">
        <f>'Adjustments - restating'!F23+'Adjustments - Pro Forma'!F23</f>
        <v>0</v>
      </c>
      <c r="G23" s="150">
        <f>'Adjustments - restating'!G23+'Adjustments - Pro Forma'!G23</f>
        <v>0</v>
      </c>
      <c r="H23" s="150">
        <f>'Adjustments - restating'!H23+'Adjustments - Pro Forma'!H23</f>
        <v>0</v>
      </c>
      <c r="I23" s="150">
        <f>'Adjustments - restating'!I23+'Adjustments - Pro Forma'!I23</f>
        <v>0</v>
      </c>
      <c r="J23" s="150">
        <f ca="1">'Adjustments - restating'!J23+'Adjustments - Pro Forma'!J23</f>
        <v>157881.71675092797</v>
      </c>
      <c r="K23" s="150">
        <f>'Adjustments - restating'!K23+'Adjustments - Pro Forma'!K23</f>
        <v>23229.183032995472</v>
      </c>
      <c r="L23" s="150">
        <f>'Adjustments - restating'!L23+'Adjustments - Pro Forma'!L23</f>
        <v>-219623.53358833311</v>
      </c>
      <c r="M23" s="150">
        <f>'Adjustments - restating'!M23+'Adjustments - Pro Forma'!M23</f>
        <v>0</v>
      </c>
      <c r="N23" s="150">
        <f>'Adjustments - restating'!N23+'Adjustments - Pro Forma'!N23</f>
        <v>0</v>
      </c>
      <c r="O23" s="150">
        <f>'Adjustments - restating'!O23+'Adjustments - Pro Forma'!O23</f>
        <v>0</v>
      </c>
      <c r="P23" s="150">
        <f>'Adjustments - restating'!P23+'Adjustments - Pro Forma'!P23</f>
        <v>141499.94913221415</v>
      </c>
      <c r="Q23" s="150">
        <f>'Adjustments - restating'!Q23+'Adjustments - Pro Forma'!Q23</f>
        <v>0</v>
      </c>
      <c r="R23" s="150">
        <f ca="1">'Adjustments - restating'!R23+'Adjustments - Pro Forma'!R23</f>
        <v>-23025.357097587301</v>
      </c>
      <c r="S23" s="150">
        <f>'Adjustments - restating'!S23+'Adjustments - Pro Forma'!S23</f>
        <v>0</v>
      </c>
      <c r="T23" s="150">
        <f>'Adjustments - restating'!T23+'Adjustments - Pro Forma'!T23</f>
        <v>0</v>
      </c>
      <c r="U23" s="150">
        <f>'Adjustments - restating'!U23+'Adjustments - Pro Forma'!U23</f>
        <v>0</v>
      </c>
      <c r="V23" s="150">
        <f>'Adjustments - restating'!V23+'Adjustments - Pro Forma'!V23</f>
        <v>0</v>
      </c>
      <c r="W23" s="150">
        <f>'Adjustments - restating'!W23+'Adjustments - Pro Forma'!W23</f>
        <v>0</v>
      </c>
      <c r="X23" s="150">
        <f>'Adjustments - restating'!X23+'Adjustments - Pro Forma'!X23</f>
        <v>0</v>
      </c>
      <c r="Y23" s="150">
        <f>'Adjustments - restating'!Y23+'Adjustments - Pro Forma'!Y23</f>
        <v>0</v>
      </c>
      <c r="Z23" s="150">
        <f>'Adjustments - restating'!Z23+'Adjustments - Pro Forma'!Z23</f>
        <v>0</v>
      </c>
      <c r="AA23" s="150">
        <f>'Adjustments - restating'!AA23+'Adjustments - Pro Forma'!AA23</f>
        <v>0</v>
      </c>
      <c r="AB23" s="150">
        <f>'Adjustments - restating'!AB23+'Adjustments - Pro Forma'!AB23</f>
        <v>0</v>
      </c>
      <c r="AC23" s="150">
        <f>'Adjustments - restating'!AC23+'Adjustments - Pro Forma'!AC23</f>
        <v>0</v>
      </c>
      <c r="AD23" s="150">
        <f>'Adjustments - restating'!AD23+'Adjustments - Pro Forma'!AD23</f>
        <v>0</v>
      </c>
      <c r="AE23" s="150">
        <f>'Adjustments - restating'!AE23+'Adjustments - Pro Forma'!AE23</f>
        <v>0</v>
      </c>
      <c r="AF23" s="150">
        <f>'Adjustments - restating'!AF23+'Adjustments - Pro Forma'!AF23</f>
        <v>0</v>
      </c>
      <c r="AG23" s="150">
        <f>'Adjustments - restating'!AG23+'Adjustments - Pro Forma'!AG23</f>
        <v>0</v>
      </c>
      <c r="AH23" s="150">
        <f>'Adjustments - restating'!AH23+'Adjustments - Pro Forma'!AH23</f>
        <v>0</v>
      </c>
      <c r="AI23" s="150">
        <f>'Adjustments - restating'!AI23+'Adjustments - Pro Forma'!AI23</f>
        <v>0</v>
      </c>
      <c r="AJ23" s="150">
        <f ca="1">'Adjustments - restating'!AJ23+'Adjustments - Pro Forma'!AJ23</f>
        <v>-218955.51134521683</v>
      </c>
      <c r="AK23" s="150">
        <f>'Adjustments - restating'!AK23+'Adjustments - Pro Forma'!AK23</f>
        <v>0</v>
      </c>
      <c r="AL23" s="150">
        <f>'Adjustments - restating'!AL23+'Adjustments - Pro Forma'!AL23</f>
        <v>0</v>
      </c>
      <c r="AM23" s="150">
        <f>'Adjustments - restating'!AM23+'Adjustments - Pro Forma'!AM23</f>
        <v>0</v>
      </c>
      <c r="AN23" s="150">
        <f>'Adjustments - restating'!AN23+'Adjustments - Pro Forma'!AN23</f>
        <v>0</v>
      </c>
      <c r="AO23" s="150">
        <f>'Adjustments - restating'!AO23+'Adjustments - Pro Forma'!AO23</f>
        <v>0</v>
      </c>
      <c r="AP23" s="150">
        <f>'Adjustments - restating'!AP23+'Adjustments - Pro Forma'!AP23</f>
        <v>0</v>
      </c>
      <c r="AQ23" s="150">
        <f>'Adjustments - restating'!AQ23+'Adjustments - Pro Forma'!AQ23</f>
        <v>0</v>
      </c>
      <c r="AR23" s="150">
        <f>'Adjustments - restating'!AR23+'Adjustments - Pro Forma'!AR23</f>
        <v>0</v>
      </c>
      <c r="AS23" s="150">
        <f>'Adjustments - restating'!AS23+'Adjustments - Pro Forma'!AS23</f>
        <v>0</v>
      </c>
      <c r="AT23" s="150">
        <f>'Adjustments - restating'!AT23+'Adjustments - Pro Forma'!AT23</f>
        <v>0</v>
      </c>
      <c r="AU23" s="150">
        <f>'Adjustments - restating'!AU23+'Adjustments - Pro Forma'!AU23</f>
        <v>0</v>
      </c>
      <c r="AV23" s="150">
        <f>'Adjustments - restating'!AV23+'Adjustments - Pro Forma'!AV23</f>
        <v>0</v>
      </c>
      <c r="AW23" s="144"/>
      <c r="CS23" s="8"/>
    </row>
    <row r="24" spans="1:97">
      <c r="A24" s="2">
        <v>18</v>
      </c>
      <c r="B24" s="320" t="s">
        <v>26</v>
      </c>
      <c r="C24" s="325">
        <f ca="1">SUM(C14:C23)</f>
        <v>-161636562.7798776</v>
      </c>
      <c r="D24" s="154">
        <f>SUM(D14:D23)</f>
        <v>0</v>
      </c>
      <c r="E24" s="154">
        <f t="shared" ref="E24:AV24" si="3">SUM(E14:E23)</f>
        <v>0</v>
      </c>
      <c r="F24" s="154">
        <f t="shared" si="3"/>
        <v>0</v>
      </c>
      <c r="G24" s="154">
        <f t="shared" si="3"/>
        <v>0</v>
      </c>
      <c r="H24" s="154">
        <f t="shared" si="3"/>
        <v>0</v>
      </c>
      <c r="I24" s="154">
        <f t="shared" si="3"/>
        <v>-66703.305534297731</v>
      </c>
      <c r="J24" s="154">
        <f t="shared" ca="1" si="3"/>
        <v>53150.963618197624</v>
      </c>
      <c r="K24" s="154">
        <f t="shared" si="3"/>
        <v>96381.382949984341</v>
      </c>
      <c r="L24" s="154">
        <f t="shared" si="3"/>
        <v>-101010.80523576234</v>
      </c>
      <c r="M24" s="154">
        <f t="shared" si="3"/>
        <v>-2538.9304452000001</v>
      </c>
      <c r="N24" s="154">
        <f t="shared" si="3"/>
        <v>139884.88584515199</v>
      </c>
      <c r="O24" s="154">
        <f t="shared" si="3"/>
        <v>-11532983.470000001</v>
      </c>
      <c r="P24" s="154">
        <f t="shared" si="3"/>
        <v>283081.62041459233</v>
      </c>
      <c r="Q24" s="154">
        <f t="shared" si="3"/>
        <v>-23.227027737611706</v>
      </c>
      <c r="R24" s="154">
        <f t="shared" ca="1" si="3"/>
        <v>-23025.357097587301</v>
      </c>
      <c r="S24" s="154">
        <f t="shared" si="3"/>
        <v>414868.90977798001</v>
      </c>
      <c r="T24" s="154">
        <f t="shared" si="3"/>
        <v>-150678689.93579769</v>
      </c>
      <c r="U24" s="154">
        <f t="shared" si="3"/>
        <v>0</v>
      </c>
      <c r="V24" s="154">
        <f t="shared" si="3"/>
        <v>0</v>
      </c>
      <c r="W24" s="154">
        <f t="shared" si="3"/>
        <v>0</v>
      </c>
      <c r="X24" s="154">
        <f t="shared" si="3"/>
        <v>0</v>
      </c>
      <c r="Y24" s="154">
        <f t="shared" si="3"/>
        <v>0</v>
      </c>
      <c r="Z24" s="154">
        <f t="shared" si="3"/>
        <v>0</v>
      </c>
      <c r="AA24" s="154">
        <f t="shared" si="3"/>
        <v>0</v>
      </c>
      <c r="AB24" s="154">
        <f t="shared" si="3"/>
        <v>0</v>
      </c>
      <c r="AC24" s="154">
        <f t="shared" si="3"/>
        <v>0</v>
      </c>
      <c r="AD24" s="154">
        <f t="shared" si="3"/>
        <v>0</v>
      </c>
      <c r="AE24" s="154">
        <f t="shared" si="3"/>
        <v>0</v>
      </c>
      <c r="AF24" s="154">
        <f t="shared" si="3"/>
        <v>0</v>
      </c>
      <c r="AG24" s="154">
        <f t="shared" si="3"/>
        <v>0</v>
      </c>
      <c r="AH24" s="154">
        <f t="shared" ref="AH24" si="4">SUM(AH14:AH23)</f>
        <v>0</v>
      </c>
      <c r="AI24" s="154">
        <f t="shared" si="3"/>
        <v>0</v>
      </c>
      <c r="AJ24" s="154">
        <f t="shared" ca="1" si="3"/>
        <v>-218955.51134521683</v>
      </c>
      <c r="AK24" s="154">
        <f t="shared" si="3"/>
        <v>0</v>
      </c>
      <c r="AL24" s="154">
        <f t="shared" si="3"/>
        <v>0</v>
      </c>
      <c r="AM24" s="154">
        <f t="shared" si="3"/>
        <v>0</v>
      </c>
      <c r="AN24" s="154">
        <f t="shared" si="3"/>
        <v>0</v>
      </c>
      <c r="AO24" s="154">
        <f t="shared" si="3"/>
        <v>0</v>
      </c>
      <c r="AP24" s="154">
        <f t="shared" si="3"/>
        <v>0</v>
      </c>
      <c r="AQ24" s="154">
        <f t="shared" si="3"/>
        <v>0</v>
      </c>
      <c r="AR24" s="154">
        <f t="shared" si="3"/>
        <v>0</v>
      </c>
      <c r="AS24" s="154">
        <f t="shared" si="3"/>
        <v>0</v>
      </c>
      <c r="AT24" s="154">
        <f t="shared" si="3"/>
        <v>0</v>
      </c>
      <c r="AU24" s="154">
        <f t="shared" si="3"/>
        <v>0</v>
      </c>
      <c r="AV24" s="154">
        <f t="shared" si="3"/>
        <v>0</v>
      </c>
      <c r="AW24" s="144"/>
      <c r="CS24" s="8"/>
    </row>
    <row r="25" spans="1:97">
      <c r="A25" s="2">
        <v>19</v>
      </c>
      <c r="B25" s="17"/>
      <c r="C25" s="153"/>
      <c r="D25" s="155"/>
      <c r="E25" s="155"/>
      <c r="F25" s="155"/>
      <c r="G25" s="155"/>
      <c r="H25" s="155"/>
      <c r="I25" s="155"/>
      <c r="J25" s="155"/>
      <c r="K25" s="155"/>
      <c r="L25" s="155"/>
      <c r="M25" s="155"/>
      <c r="N25" s="155"/>
      <c r="O25" s="155"/>
      <c r="P25" s="155"/>
      <c r="Q25" s="155"/>
      <c r="R25" s="155"/>
      <c r="S25" s="155"/>
      <c r="T25" s="155"/>
      <c r="U25" s="155"/>
      <c r="V25" s="155"/>
      <c r="W25" s="155"/>
      <c r="X25" s="155"/>
      <c r="Y25" s="155"/>
      <c r="Z25" s="155"/>
      <c r="AA25" s="155"/>
      <c r="AB25" s="155"/>
      <c r="AC25" s="155"/>
      <c r="AD25" s="155"/>
      <c r="AE25" s="155"/>
      <c r="AF25" s="155"/>
      <c r="AG25" s="155"/>
      <c r="AH25" s="155"/>
      <c r="AI25" s="155"/>
      <c r="AJ25" s="155"/>
      <c r="AK25" s="155"/>
      <c r="AL25" s="155"/>
      <c r="AM25" s="155"/>
      <c r="AN25" s="155"/>
      <c r="AO25" s="155"/>
      <c r="AP25" s="155"/>
      <c r="AQ25" s="155"/>
      <c r="AR25" s="155"/>
      <c r="AS25" s="155"/>
      <c r="AT25" s="155"/>
      <c r="AU25" s="155"/>
      <c r="AV25" s="155"/>
      <c r="CS25" s="8"/>
    </row>
    <row r="26" spans="1:97">
      <c r="A26" s="2">
        <v>20</v>
      </c>
      <c r="B26" s="6" t="s">
        <v>27</v>
      </c>
      <c r="C26" s="153">
        <f t="shared" ref="C26:C33" ca="1" si="5">SUM(D26:AV26)</f>
        <v>188001.01927565102</v>
      </c>
      <c r="D26" s="150">
        <f>'Adjustments - restating'!D26+'Adjustments - Pro Forma'!D26</f>
        <v>0</v>
      </c>
      <c r="E26" s="150">
        <f>'Adjustments - restating'!E26+'Adjustments - Pro Forma'!E26</f>
        <v>0</v>
      </c>
      <c r="F26" s="150">
        <f>'Adjustments - restating'!F26+'Adjustments - Pro Forma'!F26</f>
        <v>0</v>
      </c>
      <c r="G26" s="150">
        <f>'Adjustments - restating'!G26+'Adjustments - Pro Forma'!G26</f>
        <v>0</v>
      </c>
      <c r="H26" s="150">
        <f>'Adjustments - restating'!H26+'Adjustments - Pro Forma'!H26</f>
        <v>0</v>
      </c>
      <c r="I26" s="150">
        <f>'Adjustments - restating'!I26+'Adjustments - Pro Forma'!I26</f>
        <v>0</v>
      </c>
      <c r="J26" s="150">
        <f ca="1">'Adjustments - restating'!J26+'Adjustments - Pro Forma'!J26</f>
        <v>-132826.15721941151</v>
      </c>
      <c r="K26" s="150">
        <f>'Adjustments - restating'!K26+'Adjustments - Pro Forma'!K26</f>
        <v>0</v>
      </c>
      <c r="L26" s="150">
        <f>'Adjustments - restating'!L26+'Adjustments - Pro Forma'!L26</f>
        <v>0</v>
      </c>
      <c r="M26" s="150">
        <f>'Adjustments - restating'!M26+'Adjustments - Pro Forma'!M26</f>
        <v>0</v>
      </c>
      <c r="N26" s="150">
        <f>'Adjustments - restating'!N26+'Adjustments - Pro Forma'!N26</f>
        <v>0</v>
      </c>
      <c r="O26" s="150">
        <f>'Adjustments - restating'!O26+'Adjustments - Pro Forma'!O26</f>
        <v>0</v>
      </c>
      <c r="P26" s="150">
        <f>'Adjustments - restating'!P26+'Adjustments - Pro Forma'!P26</f>
        <v>0</v>
      </c>
      <c r="Q26" s="150">
        <f>'Adjustments - restating'!Q26+'Adjustments - Pro Forma'!Q26</f>
        <v>0</v>
      </c>
      <c r="R26" s="150">
        <f>'Adjustments - restating'!R26+'Adjustments - Pro Forma'!R26</f>
        <v>0</v>
      </c>
      <c r="S26" s="150">
        <f>'Adjustments - restating'!S26+'Adjustments - Pro Forma'!S26</f>
        <v>0</v>
      </c>
      <c r="T26" s="150">
        <f>'Adjustments - restating'!T26+'Adjustments - Pro Forma'!T26</f>
        <v>0</v>
      </c>
      <c r="U26" s="150">
        <f>'Adjustments - restating'!U26+'Adjustments - Pro Forma'!U26</f>
        <v>-612501.10492628452</v>
      </c>
      <c r="V26" s="150">
        <f>'Adjustments - restating'!V26+'Adjustments - Pro Forma'!V26</f>
        <v>0</v>
      </c>
      <c r="W26" s="150">
        <f ca="1">'Adjustments - restating'!W26+'Adjustments - Pro Forma'!W26</f>
        <v>515888.71143445943</v>
      </c>
      <c r="X26" s="150">
        <f>'Adjustments - restating'!X26+'Adjustments - Pro Forma'!X26</f>
        <v>0</v>
      </c>
      <c r="Y26" s="150">
        <f ca="1">'Adjustments - restating'!Y26+'Adjustments - Pro Forma'!Y26</f>
        <v>0</v>
      </c>
      <c r="Z26" s="150">
        <f>'Adjustments - restating'!Z26+'Adjustments - Pro Forma'!Z26</f>
        <v>0</v>
      </c>
      <c r="AA26" s="150">
        <f>'Adjustments - restating'!AA26+'Adjustments - Pro Forma'!AA26</f>
        <v>0</v>
      </c>
      <c r="AB26" s="150">
        <f>'Adjustments - restating'!AB26+'Adjustments - Pro Forma'!AB26</f>
        <v>0</v>
      </c>
      <c r="AC26" s="150">
        <f>'Adjustments - restating'!AC26+'Adjustments - Pro Forma'!AC26</f>
        <v>0</v>
      </c>
      <c r="AD26" s="150">
        <f>'Adjustments - restating'!AD26+'Adjustments - Pro Forma'!AD26</f>
        <v>0</v>
      </c>
      <c r="AE26" s="150">
        <f>'Adjustments - restating'!AE26+'Adjustments - Pro Forma'!AE26</f>
        <v>0</v>
      </c>
      <c r="AF26" s="150">
        <f>'Adjustments - restating'!AF26+'Adjustments - Pro Forma'!AF26</f>
        <v>0</v>
      </c>
      <c r="AG26" s="150">
        <f>'Adjustments - restating'!AG26+'Adjustments - Pro Forma'!AG26</f>
        <v>0</v>
      </c>
      <c r="AH26" s="150">
        <f>'Adjustments - restating'!AH26+'Adjustments - Pro Forma'!AH26</f>
        <v>0</v>
      </c>
      <c r="AI26" s="150">
        <f>'Adjustments - restating'!AI26+'Adjustments - Pro Forma'!AI26</f>
        <v>0</v>
      </c>
      <c r="AJ26" s="150">
        <f>'Adjustments - restating'!AJ26+'Adjustments - Pro Forma'!AJ26</f>
        <v>0</v>
      </c>
      <c r="AK26" s="150">
        <f>'Adjustments - restating'!AK26+'Adjustments - Pro Forma'!AK26</f>
        <v>0</v>
      </c>
      <c r="AL26" s="150">
        <f ca="1">'Adjustments - restating'!AL26+'Adjustments - Pro Forma'!AL26</f>
        <v>445416.12278688757</v>
      </c>
      <c r="AM26" s="150">
        <f>'Adjustments - restating'!AM26+'Adjustments - Pro Forma'!AM26</f>
        <v>0</v>
      </c>
      <c r="AN26" s="150">
        <f>'Adjustments - restating'!AN26+'Adjustments - Pro Forma'!AN26</f>
        <v>-17990.552800000001</v>
      </c>
      <c r="AO26" s="150">
        <f>'Adjustments - restating'!AO26+'Adjustments - Pro Forma'!AO26</f>
        <v>0</v>
      </c>
      <c r="AP26" s="150">
        <f>'Adjustments - restating'!AP26+'Adjustments - Pro Forma'!AP26</f>
        <v>0</v>
      </c>
      <c r="AQ26" s="150">
        <f>'Adjustments - restating'!AQ26+'Adjustments - Pro Forma'!AQ26</f>
        <v>0</v>
      </c>
      <c r="AR26" s="150">
        <f>'Adjustments - restating'!AR26+'Adjustments - Pro Forma'!AR26</f>
        <v>0</v>
      </c>
      <c r="AS26" s="150"/>
      <c r="AT26" s="150">
        <f>'Adjustments - restating'!AT26+'Adjustments - Pro Forma'!AT26</f>
        <v>0</v>
      </c>
      <c r="AU26" s="150">
        <f ca="1">'Adjustments - restating'!AU26+'Adjustments - Pro Forma'!AU26</f>
        <v>-9986</v>
      </c>
      <c r="AV26" s="150">
        <f>'Adjustments - restating'!AV26+'Adjustments - Pro Forma'!AV26</f>
        <v>0</v>
      </c>
      <c r="AW26" s="144"/>
      <c r="CS26" s="8"/>
    </row>
    <row r="27" spans="1:97" ht="13.5" thickBot="1">
      <c r="A27" s="2">
        <v>21</v>
      </c>
      <c r="B27" s="6" t="s">
        <v>7</v>
      </c>
      <c r="C27" s="153">
        <f t="shared" ca="1" si="5"/>
        <v>43669.23230880934</v>
      </c>
      <c r="D27" s="150">
        <f>'Adjustments - restating'!D27+'Adjustments - Pro Forma'!D27</f>
        <v>0</v>
      </c>
      <c r="E27" s="150">
        <f>'Adjustments - restating'!E27+'Adjustments - Pro Forma'!E27</f>
        <v>0</v>
      </c>
      <c r="F27" s="150">
        <f>'Adjustments - restating'!F27+'Adjustments - Pro Forma'!F27</f>
        <v>0</v>
      </c>
      <c r="G27" s="150">
        <f>'Adjustments - restating'!G27+'Adjustments - Pro Forma'!G27</f>
        <v>0</v>
      </c>
      <c r="H27" s="150">
        <f>'Adjustments - restating'!H27+'Adjustments - Pro Forma'!H27</f>
        <v>0</v>
      </c>
      <c r="I27" s="150">
        <f>'Adjustments - restating'!I27+'Adjustments - Pro Forma'!I27</f>
        <v>0</v>
      </c>
      <c r="J27" s="150">
        <f>'Adjustments - restating'!J27+'Adjustments - Pro Forma'!J27</f>
        <v>0</v>
      </c>
      <c r="K27" s="150">
        <f>'Adjustments - restating'!K27+'Adjustments - Pro Forma'!K27</f>
        <v>0</v>
      </c>
      <c r="L27" s="150">
        <f>'Adjustments - restating'!L27+'Adjustments - Pro Forma'!L27</f>
        <v>0</v>
      </c>
      <c r="M27" s="150">
        <f>'Adjustments - restating'!M27+'Adjustments - Pro Forma'!M27</f>
        <v>0</v>
      </c>
      <c r="N27" s="150">
        <f>'Adjustments - restating'!N27+'Adjustments - Pro Forma'!N27</f>
        <v>0</v>
      </c>
      <c r="O27" s="150">
        <f>'Adjustments - restating'!O27+'Adjustments - Pro Forma'!O27</f>
        <v>0</v>
      </c>
      <c r="P27" s="150">
        <f>'Adjustments - restating'!P27+'Adjustments - Pro Forma'!P27</f>
        <v>0</v>
      </c>
      <c r="Q27" s="150">
        <f>'Adjustments - restating'!Q27+'Adjustments - Pro Forma'!Q27</f>
        <v>0</v>
      </c>
      <c r="R27" s="150">
        <f>'Adjustments - restating'!R27+'Adjustments - Pro Forma'!R27</f>
        <v>0</v>
      </c>
      <c r="S27" s="150">
        <f>'Adjustments - restating'!S27+'Adjustments - Pro Forma'!S27</f>
        <v>0</v>
      </c>
      <c r="T27" s="150">
        <f>'Adjustments - restating'!T27+'Adjustments - Pro Forma'!T27</f>
        <v>0</v>
      </c>
      <c r="U27" s="150">
        <f>'Adjustments - restating'!U27+'Adjustments - Pro Forma'!U27</f>
        <v>0</v>
      </c>
      <c r="V27" s="150">
        <f>'Adjustments - restating'!V27+'Adjustments - Pro Forma'!V27</f>
        <v>0</v>
      </c>
      <c r="W27" s="150">
        <f ca="1">'Adjustments - restating'!W27+'Adjustments - Pro Forma'!W27</f>
        <v>43669.23230880934</v>
      </c>
      <c r="X27" s="150">
        <f>'Adjustments - restating'!X27+'Adjustments - Pro Forma'!X27</f>
        <v>0</v>
      </c>
      <c r="Y27" s="150">
        <f>'Adjustments - restating'!Y27+'Adjustments - Pro Forma'!Y27</f>
        <v>0</v>
      </c>
      <c r="Z27" s="150">
        <f>'Adjustments - restating'!Z27+'Adjustments - Pro Forma'!Z27</f>
        <v>0</v>
      </c>
      <c r="AA27" s="150">
        <f>'Adjustments - restating'!AA27+'Adjustments - Pro Forma'!AA27</f>
        <v>0</v>
      </c>
      <c r="AB27" s="150">
        <f>'Adjustments - restating'!AB27+'Adjustments - Pro Forma'!AB27</f>
        <v>0</v>
      </c>
      <c r="AC27" s="150">
        <f>'Adjustments - restating'!AC27+'Adjustments - Pro Forma'!AC27</f>
        <v>0</v>
      </c>
      <c r="AD27" s="150">
        <f>'Adjustments - restating'!AD27+'Adjustments - Pro Forma'!AD27</f>
        <v>0</v>
      </c>
      <c r="AE27" s="150">
        <f>'Adjustments - restating'!AE27+'Adjustments - Pro Forma'!AE27</f>
        <v>0</v>
      </c>
      <c r="AF27" s="150">
        <f>'Adjustments - restating'!AF27+'Adjustments - Pro Forma'!AF27</f>
        <v>0</v>
      </c>
      <c r="AG27" s="150">
        <f>'Adjustments - restating'!AG27+'Adjustments - Pro Forma'!AG27</f>
        <v>0</v>
      </c>
      <c r="AH27" s="150">
        <f>'Adjustments - restating'!AH27+'Adjustments - Pro Forma'!AH27</f>
        <v>0</v>
      </c>
      <c r="AI27" s="150">
        <f>'Adjustments - restating'!AI27+'Adjustments - Pro Forma'!AI27</f>
        <v>0</v>
      </c>
      <c r="AJ27" s="150">
        <f>'Adjustments - restating'!AJ27+'Adjustments - Pro Forma'!AJ27</f>
        <v>0</v>
      </c>
      <c r="AK27" s="150">
        <f>'Adjustments - restating'!AK27+'Adjustments - Pro Forma'!AK27</f>
        <v>0</v>
      </c>
      <c r="AL27" s="150">
        <f>'Adjustments - restating'!AL27+'Adjustments - Pro Forma'!AL27</f>
        <v>0</v>
      </c>
      <c r="AM27" s="150">
        <f>'Adjustments - restating'!AM27+'Adjustments - Pro Forma'!AM27</f>
        <v>0</v>
      </c>
      <c r="AN27" s="150">
        <f>'Adjustments - restating'!AN27+'Adjustments - Pro Forma'!AN27</f>
        <v>0</v>
      </c>
      <c r="AO27" s="150">
        <f>'Adjustments - restating'!AO27+'Adjustments - Pro Forma'!AO27</f>
        <v>0</v>
      </c>
      <c r="AP27" s="150">
        <f>'Adjustments - restating'!AP27+'Adjustments - Pro Forma'!AP27</f>
        <v>0</v>
      </c>
      <c r="AQ27" s="150">
        <f>'Adjustments - restating'!AQ27+'Adjustments - Pro Forma'!AQ27</f>
        <v>0</v>
      </c>
      <c r="AR27" s="150">
        <f>'Adjustments - restating'!AR27+'Adjustments - Pro Forma'!AR27</f>
        <v>0</v>
      </c>
      <c r="AS27" s="150">
        <f>'Adjustments - restating'!AS27+'Adjustments - Pro Forma'!AS27</f>
        <v>0</v>
      </c>
      <c r="AT27" s="150">
        <f>'Adjustments - restating'!AT27+'Adjustments - Pro Forma'!AT27</f>
        <v>0</v>
      </c>
      <c r="AU27" s="150">
        <f>'Adjustments - restating'!AU27+'Adjustments - Pro Forma'!AU27</f>
        <v>0</v>
      </c>
      <c r="AV27" s="150">
        <f>'Adjustments - restating'!AV27+'Adjustments - Pro Forma'!AV27</f>
        <v>0</v>
      </c>
      <c r="AW27" s="144"/>
      <c r="CS27" s="8"/>
    </row>
    <row r="28" spans="1:97">
      <c r="A28" s="4">
        <v>22</v>
      </c>
      <c r="B28" s="164" t="s">
        <v>28</v>
      </c>
      <c r="C28" s="326">
        <f t="shared" ca="1" si="5"/>
        <v>221813</v>
      </c>
      <c r="D28" s="327">
        <f>'Adjustments - restating'!D28+'Adjustments - Pro Forma'!D28</f>
        <v>0</v>
      </c>
      <c r="E28" s="327">
        <f>'Adjustments - restating'!E28+'Adjustments - Pro Forma'!E28</f>
        <v>0</v>
      </c>
      <c r="F28" s="327">
        <f>'Adjustments - restating'!F28+'Adjustments - Pro Forma'!F28</f>
        <v>0</v>
      </c>
      <c r="G28" s="327">
        <f>'Adjustments - restating'!G28+'Adjustments - Pro Forma'!G28</f>
        <v>0</v>
      </c>
      <c r="H28" s="327">
        <f>'Adjustments - restating'!H28+'Adjustments - Pro Forma'!H28</f>
        <v>0</v>
      </c>
      <c r="I28" s="327">
        <f>'Adjustments - restating'!I28+'Adjustments - Pro Forma'!I28</f>
        <v>0</v>
      </c>
      <c r="J28" s="327">
        <f>'Adjustments - restating'!J28+'Adjustments - Pro Forma'!J28</f>
        <v>0</v>
      </c>
      <c r="K28" s="327">
        <f>'Adjustments - restating'!K28+'Adjustments - Pro Forma'!K28</f>
        <v>0</v>
      </c>
      <c r="L28" s="327">
        <f>'Adjustments - restating'!L28+'Adjustments - Pro Forma'!L28</f>
        <v>0</v>
      </c>
      <c r="M28" s="327">
        <f>'Adjustments - restating'!M28+'Adjustments - Pro Forma'!M28</f>
        <v>0</v>
      </c>
      <c r="N28" s="327">
        <f>'Adjustments - restating'!N28+'Adjustments - Pro Forma'!N28</f>
        <v>0</v>
      </c>
      <c r="O28" s="327">
        <f>'Adjustments - restating'!O28+'Adjustments - Pro Forma'!O28</f>
        <v>0</v>
      </c>
      <c r="P28" s="327">
        <f>'Adjustments - restating'!P28+'Adjustments - Pro Forma'!P28</f>
        <v>0</v>
      </c>
      <c r="Q28" s="327">
        <f>'Adjustments - restating'!Q28+'Adjustments - Pro Forma'!Q28</f>
        <v>0</v>
      </c>
      <c r="R28" s="327">
        <f>'Adjustments - restating'!R28+'Adjustments - Pro Forma'!R28</f>
        <v>0</v>
      </c>
      <c r="S28" s="327">
        <f>'Adjustments - restating'!S28+'Adjustments - Pro Forma'!S28</f>
        <v>0</v>
      </c>
      <c r="T28" s="327">
        <f>'Adjustments - restating'!T28+'Adjustments - Pro Forma'!T28</f>
        <v>0</v>
      </c>
      <c r="U28" s="327">
        <f>'Adjustments - restating'!U28+'Adjustments - Pro Forma'!U28</f>
        <v>-39453</v>
      </c>
      <c r="V28" s="327">
        <f>'Adjustments - restating'!V28+'Adjustments - Pro Forma'!V28</f>
        <v>0</v>
      </c>
      <c r="W28" s="327">
        <f>'Adjustments - restating'!W28+'Adjustments - Pro Forma'!W28</f>
        <v>0</v>
      </c>
      <c r="X28" s="327">
        <f>'Adjustments - restating'!X28+'Adjustments - Pro Forma'!X28</f>
        <v>0</v>
      </c>
      <c r="Y28" s="327">
        <f>'Adjustments - restating'!Y28+'Adjustments - Pro Forma'!Y28</f>
        <v>0</v>
      </c>
      <c r="Z28" s="327">
        <f>'Adjustments - restating'!Z28+'Adjustments - Pro Forma'!Z28</f>
        <v>0</v>
      </c>
      <c r="AA28" s="327">
        <f ca="1">'Adjustments - restating'!AA28+'Adjustments - Pro Forma'!AA28</f>
        <v>0</v>
      </c>
      <c r="AB28" s="327">
        <f>'Adjustments - restating'!AB28+'Adjustments - Pro Forma'!AB28</f>
        <v>0</v>
      </c>
      <c r="AC28" s="327">
        <f>'Adjustments - restating'!AC28+'Adjustments - Pro Forma'!AC28</f>
        <v>0</v>
      </c>
      <c r="AD28" s="327">
        <f>'Adjustments - restating'!AD28+'Adjustments - Pro Forma'!AD28</f>
        <v>-18906</v>
      </c>
      <c r="AE28" s="327">
        <f>'Adjustments - restating'!AE28+'Adjustments - Pro Forma'!AE28</f>
        <v>0</v>
      </c>
      <c r="AF28" s="327">
        <f>'Adjustments - restating'!AF28+'Adjustments - Pro Forma'!AF28</f>
        <v>0</v>
      </c>
      <c r="AG28" s="327">
        <f>'Adjustments - restating'!AG28+'Adjustments - Pro Forma'!AG28</f>
        <v>280172</v>
      </c>
      <c r="AH28" s="327">
        <f>'Adjustments - restating'!AH28+'Adjustments - Pro Forma'!AH28</f>
        <v>0</v>
      </c>
      <c r="AI28" s="327">
        <f>'Adjustments - restating'!AI28+'Adjustments - Pro Forma'!AI28</f>
        <v>0</v>
      </c>
      <c r="AJ28" s="327">
        <f>'Adjustments - restating'!AJ28+'Adjustments - Pro Forma'!AJ28</f>
        <v>0</v>
      </c>
      <c r="AK28" s="327">
        <f>'Adjustments - restating'!AK28+'Adjustments - Pro Forma'!AK28</f>
        <v>0</v>
      </c>
      <c r="AL28" s="327">
        <f>'Adjustments - restating'!AL28+'Adjustments - Pro Forma'!AL28</f>
        <v>0</v>
      </c>
      <c r="AM28" s="327">
        <f>'Adjustments - restating'!AM28+'Adjustments - Pro Forma'!AM28</f>
        <v>0</v>
      </c>
      <c r="AN28" s="327">
        <f>'Adjustments - restating'!AN28+'Adjustments - Pro Forma'!AN28</f>
        <v>0</v>
      </c>
      <c r="AO28" s="327">
        <f>'Adjustments - restating'!AO28+'Adjustments - Pro Forma'!AO28</f>
        <v>0</v>
      </c>
      <c r="AP28" s="327">
        <f>'Adjustments - restating'!AP28+'Adjustments - Pro Forma'!AP28</f>
        <v>0</v>
      </c>
      <c r="AQ28" s="327">
        <f>'Adjustments - restating'!AQ28+'Adjustments - Pro Forma'!AQ28</f>
        <v>0</v>
      </c>
      <c r="AR28" s="327">
        <f>'Adjustments - restating'!AR28+'Adjustments - Pro Forma'!AR28</f>
        <v>0</v>
      </c>
      <c r="AS28" s="327">
        <f>'Adjustments - restating'!AS28+'Adjustments - Pro Forma'!AS28</f>
        <v>0</v>
      </c>
      <c r="AT28" s="327">
        <f>'Adjustments - restating'!AT28+'Adjustments - Pro Forma'!AT28</f>
        <v>0</v>
      </c>
      <c r="AU28" s="327">
        <f>'Adjustments - restating'!AU28+'Adjustments - Pro Forma'!AU28</f>
        <v>0</v>
      </c>
      <c r="AV28" s="327">
        <f>'Adjustments - restating'!AV28+'Adjustments - Pro Forma'!AV28</f>
        <v>0</v>
      </c>
      <c r="AW28" s="144"/>
      <c r="CS28" s="8"/>
    </row>
    <row r="29" spans="1:97" ht="13.5" thickBot="1">
      <c r="A29" s="4">
        <v>23</v>
      </c>
      <c r="B29" s="167" t="s">
        <v>29</v>
      </c>
      <c r="C29" s="328">
        <f t="shared" ca="1" si="5"/>
        <v>5604150.4700391311</v>
      </c>
      <c r="D29" s="329">
        <f>D81</f>
        <v>-307743</v>
      </c>
      <c r="E29" s="329">
        <f t="shared" ref="E29:AV29" si="6">E81</f>
        <v>-2949688</v>
      </c>
      <c r="F29" s="329">
        <f t="shared" si="6"/>
        <v>2839374</v>
      </c>
      <c r="G29" s="329">
        <f t="shared" si="6"/>
        <v>-9</v>
      </c>
      <c r="H29" s="329">
        <f t="shared" si="6"/>
        <v>-155293</v>
      </c>
      <c r="I29" s="329">
        <f t="shared" si="6"/>
        <v>31735</v>
      </c>
      <c r="J29" s="329">
        <f t="shared" ca="1" si="6"/>
        <v>23942</v>
      </c>
      <c r="K29" s="329">
        <f t="shared" si="6"/>
        <v>-33733</v>
      </c>
      <c r="L29" s="329">
        <f t="shared" si="6"/>
        <v>35354</v>
      </c>
      <c r="M29" s="329">
        <f t="shared" si="6"/>
        <v>889</v>
      </c>
      <c r="N29" s="329">
        <f t="shared" si="6"/>
        <v>-48960</v>
      </c>
      <c r="O29" s="329">
        <f t="shared" si="6"/>
        <v>4036544</v>
      </c>
      <c r="P29" s="329">
        <f t="shared" si="6"/>
        <v>-99079</v>
      </c>
      <c r="Q29" s="329">
        <f t="shared" si="6"/>
        <v>8</v>
      </c>
      <c r="R29" s="329">
        <f t="shared" ca="1" si="6"/>
        <v>8059</v>
      </c>
      <c r="S29" s="329">
        <f t="shared" si="6"/>
        <v>-145204</v>
      </c>
      <c r="T29" s="329">
        <f t="shared" si="6"/>
        <v>2628925</v>
      </c>
      <c r="U29" s="329">
        <f t="shared" si="6"/>
        <v>71334</v>
      </c>
      <c r="V29" s="329">
        <f t="shared" si="6"/>
        <v>0</v>
      </c>
      <c r="W29" s="329">
        <f t="shared" ca="1" si="6"/>
        <v>1630</v>
      </c>
      <c r="X29" s="329">
        <f t="shared" si="6"/>
        <v>0</v>
      </c>
      <c r="Y29" s="329">
        <f t="shared" ca="1" si="6"/>
        <v>0</v>
      </c>
      <c r="Z29" s="329">
        <f t="shared" ca="1" si="6"/>
        <v>-173334</v>
      </c>
      <c r="AA29" s="329">
        <f t="shared" ca="1" si="6"/>
        <v>0</v>
      </c>
      <c r="AB29" s="329">
        <f t="shared" si="6"/>
        <v>-47085.529960868997</v>
      </c>
      <c r="AC29" s="329">
        <f t="shared" si="6"/>
        <v>0</v>
      </c>
      <c r="AD29" s="329">
        <f t="shared" si="6"/>
        <v>6617</v>
      </c>
      <c r="AE29" s="329">
        <f t="shared" si="6"/>
        <v>0</v>
      </c>
      <c r="AF29" s="329">
        <f t="shared" si="6"/>
        <v>0</v>
      </c>
      <c r="AG29" s="329">
        <f t="shared" si="6"/>
        <v>-98060</v>
      </c>
      <c r="AH29" s="329">
        <f t="shared" ref="AH29" si="7">AH81</f>
        <v>1353</v>
      </c>
      <c r="AI29" s="329">
        <f t="shared" si="6"/>
        <v>0</v>
      </c>
      <c r="AJ29" s="329">
        <f t="shared" ca="1" si="6"/>
        <v>250113</v>
      </c>
      <c r="AK29" s="329">
        <f t="shared" si="6"/>
        <v>0</v>
      </c>
      <c r="AL29" s="329">
        <f t="shared" ca="1" si="6"/>
        <v>-272608</v>
      </c>
      <c r="AM29" s="329">
        <f t="shared" si="6"/>
        <v>0</v>
      </c>
      <c r="AN29" s="329">
        <f t="shared" si="6"/>
        <v>0</v>
      </c>
      <c r="AO29" s="329">
        <f t="shared" si="6"/>
        <v>-2901</v>
      </c>
      <c r="AP29" s="329">
        <f t="shared" si="6"/>
        <v>-1524</v>
      </c>
      <c r="AQ29" s="329">
        <f t="shared" si="6"/>
        <v>0</v>
      </c>
      <c r="AR29" s="329">
        <f t="shared" si="6"/>
        <v>0</v>
      </c>
      <c r="AS29" s="329">
        <f t="shared" si="6"/>
        <v>0</v>
      </c>
      <c r="AT29" s="329">
        <f t="shared" si="6"/>
        <v>0</v>
      </c>
      <c r="AU29" s="329">
        <f t="shared" ca="1" si="6"/>
        <v>3495</v>
      </c>
      <c r="AV29" s="329">
        <f t="shared" si="6"/>
        <v>0</v>
      </c>
      <c r="AW29" s="144"/>
      <c r="CS29" s="8"/>
    </row>
    <row r="30" spans="1:97">
      <c r="A30" s="2">
        <v>24</v>
      </c>
      <c r="B30" s="6" t="s">
        <v>30</v>
      </c>
      <c r="C30" s="153">
        <f t="shared" ca="1" si="5"/>
        <v>0</v>
      </c>
      <c r="D30" s="150">
        <f>D77</f>
        <v>0</v>
      </c>
      <c r="E30" s="150">
        <f t="shared" ref="E30:AV30" si="8">E77</f>
        <v>0</v>
      </c>
      <c r="F30" s="150">
        <f t="shared" si="8"/>
        <v>0</v>
      </c>
      <c r="G30" s="150">
        <f t="shared" si="8"/>
        <v>0</v>
      </c>
      <c r="H30" s="150">
        <f t="shared" si="8"/>
        <v>0</v>
      </c>
      <c r="I30" s="150">
        <f t="shared" si="8"/>
        <v>0</v>
      </c>
      <c r="J30" s="150">
        <f t="shared" ca="1" si="8"/>
        <v>0</v>
      </c>
      <c r="K30" s="150">
        <f t="shared" si="8"/>
        <v>0</v>
      </c>
      <c r="L30" s="150">
        <f t="shared" si="8"/>
        <v>0</v>
      </c>
      <c r="M30" s="150">
        <f t="shared" si="8"/>
        <v>0</v>
      </c>
      <c r="N30" s="150">
        <f t="shared" si="8"/>
        <v>0</v>
      </c>
      <c r="O30" s="150">
        <f t="shared" si="8"/>
        <v>0</v>
      </c>
      <c r="P30" s="150">
        <f t="shared" si="8"/>
        <v>0</v>
      </c>
      <c r="Q30" s="150">
        <f t="shared" si="8"/>
        <v>0</v>
      </c>
      <c r="R30" s="150">
        <f t="shared" ca="1" si="8"/>
        <v>0</v>
      </c>
      <c r="S30" s="150">
        <f t="shared" si="8"/>
        <v>0</v>
      </c>
      <c r="T30" s="150">
        <f t="shared" si="8"/>
        <v>0</v>
      </c>
      <c r="U30" s="150">
        <f t="shared" si="8"/>
        <v>0</v>
      </c>
      <c r="V30" s="150">
        <f t="shared" si="8"/>
        <v>0</v>
      </c>
      <c r="W30" s="150">
        <f t="shared" ca="1" si="8"/>
        <v>0</v>
      </c>
      <c r="X30" s="150">
        <f t="shared" si="8"/>
        <v>0</v>
      </c>
      <c r="Y30" s="150">
        <f t="shared" ca="1" si="8"/>
        <v>0</v>
      </c>
      <c r="Z30" s="150">
        <f t="shared" ca="1" si="8"/>
        <v>0</v>
      </c>
      <c r="AA30" s="150">
        <f t="shared" ca="1" si="8"/>
        <v>0</v>
      </c>
      <c r="AB30" s="150">
        <f t="shared" si="8"/>
        <v>0</v>
      </c>
      <c r="AC30" s="150">
        <f t="shared" si="8"/>
        <v>0</v>
      </c>
      <c r="AD30" s="150">
        <f t="shared" si="8"/>
        <v>0</v>
      </c>
      <c r="AE30" s="150">
        <f t="shared" si="8"/>
        <v>0</v>
      </c>
      <c r="AF30" s="150">
        <f t="shared" si="8"/>
        <v>0</v>
      </c>
      <c r="AG30" s="150">
        <f t="shared" si="8"/>
        <v>0</v>
      </c>
      <c r="AH30" s="150">
        <f t="shared" ref="AH30" si="9">AH77</f>
        <v>0</v>
      </c>
      <c r="AI30" s="150">
        <f t="shared" si="8"/>
        <v>0</v>
      </c>
      <c r="AJ30" s="150">
        <f t="shared" ca="1" si="8"/>
        <v>0</v>
      </c>
      <c r="AK30" s="150">
        <f t="shared" si="8"/>
        <v>0</v>
      </c>
      <c r="AL30" s="150">
        <f t="shared" ca="1" si="8"/>
        <v>0</v>
      </c>
      <c r="AM30" s="150">
        <f t="shared" si="8"/>
        <v>0</v>
      </c>
      <c r="AN30" s="150">
        <f t="shared" si="8"/>
        <v>0</v>
      </c>
      <c r="AO30" s="150">
        <f t="shared" si="8"/>
        <v>0</v>
      </c>
      <c r="AP30" s="150">
        <f t="shared" si="8"/>
        <v>0</v>
      </c>
      <c r="AQ30" s="150">
        <f t="shared" si="8"/>
        <v>0</v>
      </c>
      <c r="AR30" s="150">
        <f t="shared" si="8"/>
        <v>0</v>
      </c>
      <c r="AS30" s="150">
        <f t="shared" si="8"/>
        <v>0</v>
      </c>
      <c r="AT30" s="150">
        <f t="shared" si="8"/>
        <v>0</v>
      </c>
      <c r="AU30" s="150">
        <f t="shared" ca="1" si="8"/>
        <v>0</v>
      </c>
      <c r="AV30" s="150">
        <f t="shared" si="8"/>
        <v>0</v>
      </c>
      <c r="AW30" s="144"/>
      <c r="CS30" s="8"/>
    </row>
    <row r="31" spans="1:97">
      <c r="A31" s="2">
        <v>25</v>
      </c>
      <c r="B31" s="6" t="s">
        <v>31</v>
      </c>
      <c r="C31" s="153">
        <f t="shared" ca="1" si="5"/>
        <v>2132547.9655741784</v>
      </c>
      <c r="D31" s="150">
        <f>'Adjustments - restating'!D31+'Adjustments - Pro Forma'!D31</f>
        <v>0</v>
      </c>
      <c r="E31" s="150">
        <f>'Adjustments - restating'!E31+'Adjustments - Pro Forma'!E31</f>
        <v>0</v>
      </c>
      <c r="F31" s="150">
        <f>'Adjustments - restating'!F31+'Adjustments - Pro Forma'!F31</f>
        <v>0</v>
      </c>
      <c r="G31" s="150">
        <f>'Adjustments - restating'!G31+'Adjustments - Pro Forma'!G31</f>
        <v>1144.08080242386</v>
      </c>
      <c r="H31" s="150">
        <f>'Adjustments - restating'!H31+'Adjustments - Pro Forma'!H31</f>
        <v>0</v>
      </c>
      <c r="I31" s="150">
        <f>'Adjustments - restating'!I31+'Adjustments - Pro Forma'!I31</f>
        <v>0</v>
      </c>
      <c r="J31" s="150">
        <f>'Adjustments - restating'!J31+'Adjustments - Pro Forma'!J31</f>
        <v>0</v>
      </c>
      <c r="K31" s="150">
        <f>'Adjustments - restating'!K31+'Adjustments - Pro Forma'!K31</f>
        <v>0</v>
      </c>
      <c r="L31" s="150">
        <f>'Adjustments - restating'!L31+'Adjustments - Pro Forma'!L31</f>
        <v>0</v>
      </c>
      <c r="M31" s="150">
        <f>'Adjustments - restating'!M31+'Adjustments - Pro Forma'!M31</f>
        <v>0</v>
      </c>
      <c r="N31" s="150">
        <f>'Adjustments - restating'!N31+'Adjustments - Pro Forma'!N31</f>
        <v>0</v>
      </c>
      <c r="O31" s="150">
        <f>'Adjustments - restating'!O31+'Adjustments - Pro Forma'!O31</f>
        <v>0</v>
      </c>
      <c r="P31" s="150">
        <f>'Adjustments - restating'!P31+'Adjustments - Pro Forma'!P31</f>
        <v>0</v>
      </c>
      <c r="Q31" s="150">
        <f>'Adjustments - restating'!Q31+'Adjustments - Pro Forma'!Q31</f>
        <v>0</v>
      </c>
      <c r="R31" s="150">
        <f>'Adjustments - restating'!R31+'Adjustments - Pro Forma'!R31</f>
        <v>0</v>
      </c>
      <c r="S31" s="150">
        <f>'Adjustments - restating'!S31+'Adjustments - Pro Forma'!S31</f>
        <v>0</v>
      </c>
      <c r="T31" s="150">
        <f>'Adjustments - restating'!T31+'Adjustments - Pro Forma'!T31</f>
        <v>0</v>
      </c>
      <c r="U31" s="150">
        <f>'Adjustments - restating'!U31+'Adjustments - Pro Forma'!U31</f>
        <v>150268.27170724195</v>
      </c>
      <c r="V31" s="150">
        <f>'Adjustments - restating'!V31+'Adjustments - Pro Forma'!V31</f>
        <v>0</v>
      </c>
      <c r="W31" s="150">
        <f ca="1">'Adjustments - restating'!W31+'Adjustments - Pro Forma'!W31</f>
        <v>-214124.93914773146</v>
      </c>
      <c r="X31" s="150">
        <f>'Adjustments - restating'!X31+'Adjustments - Pro Forma'!X31</f>
        <v>0</v>
      </c>
      <c r="Y31" s="150">
        <f ca="1">'Adjustments - restating'!Y31+'Adjustments - Pro Forma'!Y31</f>
        <v>0</v>
      </c>
      <c r="Z31" s="150">
        <f>'Adjustments - restating'!Z31+'Adjustments - Pro Forma'!Z31</f>
        <v>0</v>
      </c>
      <c r="AA31" s="150">
        <f>'Adjustments - restating'!AA31+'Adjustments - Pro Forma'!AA31</f>
        <v>0</v>
      </c>
      <c r="AB31" s="150">
        <f>'Adjustments - restating'!AB31+'Adjustments - Pro Forma'!AB31</f>
        <v>0</v>
      </c>
      <c r="AC31" s="150">
        <f>'Adjustments - restating'!AC31+'Adjustments - Pro Forma'!AC31</f>
        <v>0</v>
      </c>
      <c r="AD31" s="150">
        <f>'Adjustments - restating'!AD31+'Adjustments - Pro Forma'!AD31</f>
        <v>0</v>
      </c>
      <c r="AE31" s="150">
        <f>'Adjustments - restating'!AE31+'Adjustments - Pro Forma'!AE31</f>
        <v>2123177.948587921</v>
      </c>
      <c r="AF31" s="150">
        <f ca="1">'Adjustments - restating'!AF31+'Adjustments - Pro Forma'!AF31</f>
        <v>-54571</v>
      </c>
      <c r="AG31" s="150">
        <f>'Adjustments - restating'!AG31+'Adjustments - Pro Forma'!AG31</f>
        <v>0</v>
      </c>
      <c r="AH31" s="150">
        <f>'Adjustments - restating'!AH31+'Adjustments - Pro Forma'!AH31</f>
        <v>0</v>
      </c>
      <c r="AI31" s="150">
        <f>'Adjustments - restating'!AI31+'Adjustments - Pro Forma'!AI31</f>
        <v>0</v>
      </c>
      <c r="AJ31" s="150">
        <f ca="1">'Adjustments - restating'!AJ31+'Adjustments - Pro Forma'!AJ31</f>
        <v>100.44502420227724</v>
      </c>
      <c r="AK31" s="150">
        <f>'Adjustments - restating'!AK31+'Adjustments - Pro Forma'!AK31</f>
        <v>0</v>
      </c>
      <c r="AL31" s="150">
        <f ca="1">'Adjustments - restating'!AL31+'Adjustments - Pro Forma'!AL31</f>
        <v>126553.15860012072</v>
      </c>
      <c r="AM31" s="150">
        <f>'Adjustments - restating'!AM31+'Adjustments - Pro Forma'!AM31</f>
        <v>0</v>
      </c>
      <c r="AN31" s="150">
        <f>'Adjustments - restating'!AN31+'Adjustments - Pro Forma'!AN31</f>
        <v>0</v>
      </c>
      <c r="AO31" s="150">
        <f>'Adjustments - restating'!AO31+'Adjustments - Pro Forma'!AO31</f>
        <v>0</v>
      </c>
      <c r="AP31" s="150">
        <f>'Adjustments - restating'!AP31+'Adjustments - Pro Forma'!AP31</f>
        <v>0</v>
      </c>
      <c r="AQ31" s="150">
        <f>'Adjustments - restating'!AQ31+'Adjustments - Pro Forma'!AQ31</f>
        <v>0</v>
      </c>
      <c r="AR31" s="150">
        <f>'Adjustments - restating'!AR31+'Adjustments - Pro Forma'!AR31</f>
        <v>0</v>
      </c>
      <c r="AS31" s="150">
        <f>'Adjustments - restating'!AS31+'Adjustments - Pro Forma'!AS31</f>
        <v>0</v>
      </c>
      <c r="AT31" s="150">
        <f>'Adjustments - restating'!AT31+'Adjustments - Pro Forma'!AT31</f>
        <v>0</v>
      </c>
      <c r="AU31" s="150">
        <f>'Adjustments - restating'!AU31+'Adjustments - Pro Forma'!AU31</f>
        <v>0</v>
      </c>
      <c r="AV31" s="150">
        <f>'Adjustments - restating'!AV31+'Adjustments - Pro Forma'!AV31</f>
        <v>0</v>
      </c>
      <c r="AW31" s="144"/>
      <c r="CS31" s="8"/>
    </row>
    <row r="32" spans="1:97">
      <c r="A32" s="2">
        <v>26</v>
      </c>
      <c r="B32" s="6" t="s">
        <v>32</v>
      </c>
      <c r="C32" s="153">
        <f t="shared" si="5"/>
        <v>0</v>
      </c>
      <c r="D32" s="150">
        <f>'Adjustments - restating'!D32+'Adjustments - Pro Forma'!D32</f>
        <v>0</v>
      </c>
      <c r="E32" s="150">
        <f>'Adjustments - restating'!E32+'Adjustments - Pro Forma'!E32</f>
        <v>0</v>
      </c>
      <c r="F32" s="150">
        <f>'Adjustments - restating'!F32+'Adjustments - Pro Forma'!F32</f>
        <v>0</v>
      </c>
      <c r="G32" s="150">
        <f>'Adjustments - restating'!G32+'Adjustments - Pro Forma'!G32</f>
        <v>0</v>
      </c>
      <c r="H32" s="150">
        <f>'Adjustments - restating'!H32+'Adjustments - Pro Forma'!H32</f>
        <v>0</v>
      </c>
      <c r="I32" s="150">
        <f>'Adjustments - restating'!I32+'Adjustments - Pro Forma'!I32</f>
        <v>0</v>
      </c>
      <c r="J32" s="150">
        <f>'Adjustments - restating'!J32+'Adjustments - Pro Forma'!J32</f>
        <v>0</v>
      </c>
      <c r="K32" s="150">
        <f>'Adjustments - restating'!K32+'Adjustments - Pro Forma'!K32</f>
        <v>0</v>
      </c>
      <c r="L32" s="150">
        <f>'Adjustments - restating'!L32+'Adjustments - Pro Forma'!L32</f>
        <v>0</v>
      </c>
      <c r="M32" s="150">
        <f>'Adjustments - restating'!M32+'Adjustments - Pro Forma'!M32</f>
        <v>0</v>
      </c>
      <c r="N32" s="150">
        <f>'Adjustments - restating'!N32+'Adjustments - Pro Forma'!N32</f>
        <v>0</v>
      </c>
      <c r="O32" s="150">
        <f>'Adjustments - restating'!O32+'Adjustments - Pro Forma'!O32</f>
        <v>0</v>
      </c>
      <c r="P32" s="150">
        <f>'Adjustments - restating'!P32+'Adjustments - Pro Forma'!P32</f>
        <v>0</v>
      </c>
      <c r="Q32" s="150">
        <f>'Adjustments - restating'!Q32+'Adjustments - Pro Forma'!Q32</f>
        <v>0</v>
      </c>
      <c r="R32" s="150">
        <f>'Adjustments - restating'!R32+'Adjustments - Pro Forma'!R32</f>
        <v>0</v>
      </c>
      <c r="S32" s="150">
        <f>'Adjustments - restating'!S32+'Adjustments - Pro Forma'!S32</f>
        <v>0</v>
      </c>
      <c r="T32" s="150">
        <f>'Adjustments - restating'!T32+'Adjustments - Pro Forma'!T32</f>
        <v>0</v>
      </c>
      <c r="U32" s="150">
        <f>'Adjustments - restating'!U32+'Adjustments - Pro Forma'!U32</f>
        <v>0</v>
      </c>
      <c r="V32" s="150">
        <f>'Adjustments - restating'!V32+'Adjustments - Pro Forma'!V32</f>
        <v>0</v>
      </c>
      <c r="W32" s="150">
        <f>'Adjustments - restating'!W32+'Adjustments - Pro Forma'!W32</f>
        <v>0</v>
      </c>
      <c r="X32" s="150">
        <f>'Adjustments - restating'!X32+'Adjustments - Pro Forma'!X32</f>
        <v>0</v>
      </c>
      <c r="Y32" s="150">
        <f>'Adjustments - restating'!Y32+'Adjustments - Pro Forma'!Y32</f>
        <v>0</v>
      </c>
      <c r="Z32" s="150">
        <f>'Adjustments - restating'!Z32+'Adjustments - Pro Forma'!Z32</f>
        <v>0</v>
      </c>
      <c r="AA32" s="150">
        <f>'Adjustments - restating'!AA32+'Adjustments - Pro Forma'!AA32</f>
        <v>0</v>
      </c>
      <c r="AB32" s="150">
        <f>'Adjustments - restating'!AB32+'Adjustments - Pro Forma'!AB32</f>
        <v>0</v>
      </c>
      <c r="AC32" s="150">
        <f>'Adjustments - restating'!AC32+'Adjustments - Pro Forma'!AC32</f>
        <v>0</v>
      </c>
      <c r="AD32" s="150">
        <f>'Adjustments - restating'!AD32+'Adjustments - Pro Forma'!AD32</f>
        <v>0</v>
      </c>
      <c r="AE32" s="150">
        <f>'Adjustments - restating'!AE32+'Adjustments - Pro Forma'!AE32</f>
        <v>0</v>
      </c>
      <c r="AF32" s="150">
        <f>'Adjustments - restating'!AF32+'Adjustments - Pro Forma'!AF32</f>
        <v>0</v>
      </c>
      <c r="AG32" s="150">
        <f>'Adjustments - restating'!AG32+'Adjustments - Pro Forma'!AG32</f>
        <v>0</v>
      </c>
      <c r="AH32" s="150">
        <f>'Adjustments - restating'!AH32+'Adjustments - Pro Forma'!AH32</f>
        <v>0</v>
      </c>
      <c r="AI32" s="150">
        <f>'Adjustments - restating'!AI32+'Adjustments - Pro Forma'!AI32</f>
        <v>0</v>
      </c>
      <c r="AJ32" s="150">
        <f>'Adjustments - restating'!AJ32+'Adjustments - Pro Forma'!AJ32</f>
        <v>0</v>
      </c>
      <c r="AK32" s="150">
        <f>'Adjustments - restating'!AK32+'Adjustments - Pro Forma'!AK32</f>
        <v>0</v>
      </c>
      <c r="AL32" s="150">
        <f>'Adjustments - restating'!AL32+'Adjustments - Pro Forma'!AL32</f>
        <v>0</v>
      </c>
      <c r="AM32" s="150">
        <f>'Adjustments - restating'!AM32+'Adjustments - Pro Forma'!AM32</f>
        <v>0</v>
      </c>
      <c r="AN32" s="150">
        <f>'Adjustments - restating'!AN32+'Adjustments - Pro Forma'!AN32</f>
        <v>0</v>
      </c>
      <c r="AO32" s="150">
        <f>'Adjustments - restating'!AO32+'Adjustments - Pro Forma'!AO32</f>
        <v>0</v>
      </c>
      <c r="AP32" s="150">
        <f>'Adjustments - restating'!AP32+'Adjustments - Pro Forma'!AP32</f>
        <v>0</v>
      </c>
      <c r="AQ32" s="150">
        <f>'Adjustments - restating'!AQ32+'Adjustments - Pro Forma'!AQ32</f>
        <v>0</v>
      </c>
      <c r="AR32" s="150">
        <f>'Adjustments - restating'!AR32+'Adjustments - Pro Forma'!AR32</f>
        <v>0</v>
      </c>
      <c r="AS32" s="150">
        <f>'Adjustments - restating'!AS32+'Adjustments - Pro Forma'!AS32</f>
        <v>0</v>
      </c>
      <c r="AT32" s="150">
        <f>'Adjustments - restating'!AT32+'Adjustments - Pro Forma'!AT32</f>
        <v>0</v>
      </c>
      <c r="AU32" s="150">
        <f>'Adjustments - restating'!AU32+'Adjustments - Pro Forma'!AU32</f>
        <v>0</v>
      </c>
      <c r="AV32" s="150">
        <f>'Adjustments - restating'!AV32+'Adjustments - Pro Forma'!AV32</f>
        <v>0</v>
      </c>
      <c r="AW32" s="144"/>
      <c r="CS32" s="8"/>
    </row>
    <row r="33" spans="1:97">
      <c r="A33" s="2">
        <v>27</v>
      </c>
      <c r="B33" s="6" t="s">
        <v>33</v>
      </c>
      <c r="C33" s="153">
        <f t="shared" ca="1" si="5"/>
        <v>12633.588896380576</v>
      </c>
      <c r="D33" s="150">
        <f>'Adjustments - restating'!D33+'Adjustments - Pro Forma'!D33</f>
        <v>0</v>
      </c>
      <c r="E33" s="150">
        <f>'Adjustments - restating'!E33+'Adjustments - Pro Forma'!E33</f>
        <v>0</v>
      </c>
      <c r="F33" s="150">
        <f>'Adjustments - restating'!F33+'Adjustments - Pro Forma'!F33</f>
        <v>0</v>
      </c>
      <c r="G33" s="150">
        <f>'Adjustments - restating'!G33+'Adjustments - Pro Forma'!G33</f>
        <v>-2990.0331507862302</v>
      </c>
      <c r="H33" s="150">
        <f>'Adjustments - restating'!H33+'Adjustments - Pro Forma'!H33</f>
        <v>0</v>
      </c>
      <c r="I33" s="150">
        <f>'Adjustments - restating'!I33+'Adjustments - Pro Forma'!I33</f>
        <v>0</v>
      </c>
      <c r="J33" s="150">
        <f ca="1">'Adjustments - restating'!J33+'Adjustments - Pro Forma'!J33</f>
        <v>11268.222047166806</v>
      </c>
      <c r="K33" s="150">
        <f>'Adjustments - restating'!K33+'Adjustments - Pro Forma'!K33</f>
        <v>0</v>
      </c>
      <c r="L33" s="150">
        <f>'Adjustments - restating'!L33+'Adjustments - Pro Forma'!L33</f>
        <v>0</v>
      </c>
      <c r="M33" s="150">
        <f>'Adjustments - restating'!M33+'Adjustments - Pro Forma'!M33</f>
        <v>0</v>
      </c>
      <c r="N33" s="150">
        <f>'Adjustments - restating'!N33+'Adjustments - Pro Forma'!N33</f>
        <v>0</v>
      </c>
      <c r="O33" s="150">
        <f>'Adjustments - restating'!O33+'Adjustments - Pro Forma'!O33</f>
        <v>0</v>
      </c>
      <c r="P33" s="150">
        <f>'Adjustments - restating'!P33+'Adjustments - Pro Forma'!P33</f>
        <v>0</v>
      </c>
      <c r="Q33" s="150">
        <f>'Adjustments - restating'!Q33+'Adjustments - Pro Forma'!Q33</f>
        <v>0</v>
      </c>
      <c r="R33" s="150">
        <f>'Adjustments - restating'!R33+'Adjustments - Pro Forma'!R33</f>
        <v>0</v>
      </c>
      <c r="S33" s="150">
        <f>'Adjustments - restating'!S33+'Adjustments - Pro Forma'!S33</f>
        <v>0</v>
      </c>
      <c r="T33" s="150">
        <f>'Adjustments - restating'!T33+'Adjustments - Pro Forma'!T33</f>
        <v>0</v>
      </c>
      <c r="U33" s="150">
        <f>'Adjustments - restating'!U33+'Adjustments - Pro Forma'!U33</f>
        <v>0</v>
      </c>
      <c r="V33" s="150">
        <f>'Adjustments - restating'!V33+'Adjustments - Pro Forma'!V33</f>
        <v>0</v>
      </c>
      <c r="W33" s="150">
        <f>'Adjustments - restating'!W33+'Adjustments - Pro Forma'!W33</f>
        <v>0</v>
      </c>
      <c r="X33" s="150">
        <f>'Adjustments - restating'!X33+'Adjustments - Pro Forma'!X33</f>
        <v>0</v>
      </c>
      <c r="Y33" s="150">
        <f>'Adjustments - restating'!Y33+'Adjustments - Pro Forma'!Y33</f>
        <v>0</v>
      </c>
      <c r="Z33" s="150">
        <f>'Adjustments - restating'!Z33+'Adjustments - Pro Forma'!Z33</f>
        <v>0</v>
      </c>
      <c r="AA33" s="150">
        <f>'Adjustments - restating'!AA33+'Adjustments - Pro Forma'!AA33</f>
        <v>0</v>
      </c>
      <c r="AB33" s="150">
        <f>'Adjustments - restating'!AB33+'Adjustments - Pro Forma'!AB33</f>
        <v>0</v>
      </c>
      <c r="AC33" s="150">
        <f>'Adjustments - restating'!AC33+'Adjustments - Pro Forma'!AC33</f>
        <v>0</v>
      </c>
      <c r="AD33" s="150">
        <f>'Adjustments - restating'!AD33+'Adjustments - Pro Forma'!AD33</f>
        <v>0</v>
      </c>
      <c r="AE33" s="150">
        <f>'Adjustments - restating'!AE33+'Adjustments - Pro Forma'!AE33</f>
        <v>0</v>
      </c>
      <c r="AF33" s="150">
        <f>'Adjustments - restating'!AF33+'Adjustments - Pro Forma'!AF33</f>
        <v>0</v>
      </c>
      <c r="AG33" s="150">
        <f>'Adjustments - restating'!AG33+'Adjustments - Pro Forma'!AG33</f>
        <v>0</v>
      </c>
      <c r="AH33" s="150">
        <f>'Adjustments - restating'!AH33+'Adjustments - Pro Forma'!AH33</f>
        <v>0</v>
      </c>
      <c r="AI33" s="150">
        <f>'Adjustments - restating'!AI33+'Adjustments - Pro Forma'!AI33</f>
        <v>0</v>
      </c>
      <c r="AJ33" s="150">
        <f>'Adjustments - restating'!AJ33+'Adjustments - Pro Forma'!AJ33</f>
        <v>0</v>
      </c>
      <c r="AK33" s="150">
        <f>'Adjustments - restating'!AK33+'Adjustments - Pro Forma'!AK33</f>
        <v>0</v>
      </c>
      <c r="AL33" s="150">
        <f>'Adjustments - restating'!AL33+'Adjustments - Pro Forma'!AL33</f>
        <v>0</v>
      </c>
      <c r="AM33" s="150">
        <f>'Adjustments - restating'!AM33+'Adjustments - Pro Forma'!AM33</f>
        <v>0</v>
      </c>
      <c r="AN33" s="150">
        <f>'Adjustments - restating'!AN33+'Adjustments - Pro Forma'!AN33</f>
        <v>0</v>
      </c>
      <c r="AO33" s="150">
        <f>'Adjustments - restating'!AO33+'Adjustments - Pro Forma'!AO33</f>
        <v>0</v>
      </c>
      <c r="AP33" s="150">
        <f>'Adjustments - restating'!AP33+'Adjustments - Pro Forma'!AP33</f>
        <v>4355.3999999999996</v>
      </c>
      <c r="AQ33" s="150">
        <f>'Adjustments - restating'!AQ33+'Adjustments - Pro Forma'!AQ33</f>
        <v>0</v>
      </c>
      <c r="AR33" s="150">
        <f>'Adjustments - restating'!AR33+'Adjustments - Pro Forma'!AR33</f>
        <v>0</v>
      </c>
      <c r="AS33" s="150">
        <f>'Adjustments - restating'!AS33+'Adjustments - Pro Forma'!AS33</f>
        <v>0</v>
      </c>
      <c r="AT33" s="150">
        <f>'Adjustments - restating'!AT33+'Adjustments - Pro Forma'!AT33</f>
        <v>0</v>
      </c>
      <c r="AU33" s="150">
        <f>'Adjustments - restating'!AU33+'Adjustments - Pro Forma'!AU33</f>
        <v>0</v>
      </c>
      <c r="AV33" s="150">
        <f>'Adjustments - restating'!AV33+'Adjustments - Pro Forma'!AV33</f>
        <v>0</v>
      </c>
      <c r="AW33" s="144"/>
      <c r="CS33" s="8"/>
    </row>
    <row r="34" spans="1:97">
      <c r="A34" s="2">
        <v>28</v>
      </c>
      <c r="B34" s="322" t="s">
        <v>34</v>
      </c>
      <c r="C34" s="330">
        <f ca="1">SUM(C24:C33)</f>
        <v>-153433747.50378343</v>
      </c>
      <c r="D34" s="152">
        <f>SUM(D24:D33)</f>
        <v>-307743</v>
      </c>
      <c r="E34" s="152">
        <f t="shared" ref="E34:AV34" si="10">SUM(E24:E33)</f>
        <v>-2949688</v>
      </c>
      <c r="F34" s="152">
        <f t="shared" si="10"/>
        <v>2839374</v>
      </c>
      <c r="G34" s="152">
        <f t="shared" si="10"/>
        <v>-1854.9523483623702</v>
      </c>
      <c r="H34" s="152">
        <f t="shared" si="10"/>
        <v>-155293</v>
      </c>
      <c r="I34" s="152">
        <f t="shared" si="10"/>
        <v>-34968.305534297731</v>
      </c>
      <c r="J34" s="152">
        <f t="shared" ca="1" si="10"/>
        <v>-44464.971554047086</v>
      </c>
      <c r="K34" s="152">
        <f t="shared" si="10"/>
        <v>62648.382949984341</v>
      </c>
      <c r="L34" s="152">
        <f t="shared" si="10"/>
        <v>-65656.805235762338</v>
      </c>
      <c r="M34" s="152">
        <f t="shared" si="10"/>
        <v>-1649.9304452000001</v>
      </c>
      <c r="N34" s="152">
        <f t="shared" si="10"/>
        <v>90924.885845151992</v>
      </c>
      <c r="O34" s="152">
        <f t="shared" si="10"/>
        <v>-7496439.4700000007</v>
      </c>
      <c r="P34" s="152">
        <f t="shared" si="10"/>
        <v>184002.62041459233</v>
      </c>
      <c r="Q34" s="152">
        <f t="shared" si="10"/>
        <v>-15.227027737611706</v>
      </c>
      <c r="R34" s="152">
        <f t="shared" ca="1" si="10"/>
        <v>-14966.357097587301</v>
      </c>
      <c r="S34" s="152">
        <f t="shared" si="10"/>
        <v>269664.90977798001</v>
      </c>
      <c r="T34" s="152">
        <f t="shared" si="10"/>
        <v>-148049764.93579769</v>
      </c>
      <c r="U34" s="152">
        <f t="shared" si="10"/>
        <v>-430351.83321904257</v>
      </c>
      <c r="V34" s="152">
        <f t="shared" si="10"/>
        <v>0</v>
      </c>
      <c r="W34" s="152">
        <f t="shared" ca="1" si="10"/>
        <v>347063.00459553726</v>
      </c>
      <c r="X34" s="152">
        <f t="shared" si="10"/>
        <v>0</v>
      </c>
      <c r="Y34" s="152">
        <f t="shared" ca="1" si="10"/>
        <v>0</v>
      </c>
      <c r="Z34" s="152">
        <f t="shared" ca="1" si="10"/>
        <v>-173334</v>
      </c>
      <c r="AA34" s="152">
        <f t="shared" ca="1" si="10"/>
        <v>0</v>
      </c>
      <c r="AB34" s="152">
        <f t="shared" si="10"/>
        <v>-47085.529960868997</v>
      </c>
      <c r="AC34" s="152">
        <f t="shared" si="10"/>
        <v>0</v>
      </c>
      <c r="AD34" s="152">
        <f t="shared" si="10"/>
        <v>-12289</v>
      </c>
      <c r="AE34" s="152">
        <f t="shared" si="10"/>
        <v>2123177.948587921</v>
      </c>
      <c r="AF34" s="152">
        <f t="shared" ca="1" si="10"/>
        <v>-54571</v>
      </c>
      <c r="AG34" s="152">
        <f t="shared" si="10"/>
        <v>182112</v>
      </c>
      <c r="AH34" s="152">
        <f t="shared" ref="AH34" si="11">SUM(AH24:AH33)</f>
        <v>1353</v>
      </c>
      <c r="AI34" s="152">
        <f t="shared" si="10"/>
        <v>0</v>
      </c>
      <c r="AJ34" s="152">
        <f t="shared" ca="1" si="10"/>
        <v>31257.933678985446</v>
      </c>
      <c r="AK34" s="152">
        <f t="shared" si="10"/>
        <v>0</v>
      </c>
      <c r="AL34" s="152">
        <f t="shared" ca="1" si="10"/>
        <v>299361.28138700826</v>
      </c>
      <c r="AM34" s="152">
        <f t="shared" si="10"/>
        <v>0</v>
      </c>
      <c r="AN34" s="152">
        <f t="shared" si="10"/>
        <v>-17990.552800000001</v>
      </c>
      <c r="AO34" s="152">
        <f t="shared" si="10"/>
        <v>-2901</v>
      </c>
      <c r="AP34" s="152">
        <f t="shared" si="10"/>
        <v>2831.3999999999996</v>
      </c>
      <c r="AQ34" s="152">
        <f t="shared" si="10"/>
        <v>0</v>
      </c>
      <c r="AR34" s="152">
        <f t="shared" si="10"/>
        <v>0</v>
      </c>
      <c r="AS34" s="152">
        <f t="shared" si="10"/>
        <v>0</v>
      </c>
      <c r="AT34" s="152">
        <f t="shared" si="10"/>
        <v>0</v>
      </c>
      <c r="AU34" s="152">
        <f t="shared" ca="1" si="10"/>
        <v>-6491</v>
      </c>
      <c r="AV34" s="152">
        <f t="shared" si="10"/>
        <v>0</v>
      </c>
      <c r="AW34" s="144"/>
      <c r="CS34" s="8"/>
    </row>
    <row r="35" spans="1:97">
      <c r="A35" s="2">
        <v>29</v>
      </c>
      <c r="B35" s="6"/>
      <c r="C35" s="153"/>
      <c r="D35" s="150"/>
      <c r="E35" s="150"/>
      <c r="F35" s="150"/>
      <c r="G35" s="150"/>
      <c r="H35" s="150"/>
      <c r="I35" s="150"/>
      <c r="J35" s="150"/>
      <c r="K35" s="150"/>
      <c r="L35" s="150"/>
      <c r="M35" s="150"/>
      <c r="N35" s="150"/>
      <c r="O35" s="150"/>
      <c r="P35" s="150"/>
      <c r="Q35" s="150"/>
      <c r="R35" s="150"/>
      <c r="S35" s="150"/>
      <c r="T35" s="150"/>
      <c r="U35" s="150"/>
      <c r="V35" s="150"/>
      <c r="W35" s="150"/>
      <c r="X35" s="150"/>
      <c r="Y35" s="150"/>
      <c r="Z35" s="150"/>
      <c r="AA35" s="150"/>
      <c r="AB35" s="150"/>
      <c r="AC35" s="150"/>
      <c r="AD35" s="150"/>
      <c r="AE35" s="150"/>
      <c r="AF35" s="150"/>
      <c r="AG35" s="150"/>
      <c r="AH35" s="150"/>
      <c r="AI35" s="150"/>
      <c r="AJ35" s="150"/>
      <c r="AK35" s="150"/>
      <c r="AL35" s="150"/>
      <c r="AM35" s="150"/>
      <c r="AN35" s="150"/>
      <c r="AO35" s="150"/>
      <c r="AP35" s="150"/>
      <c r="AQ35" s="150"/>
      <c r="AR35" s="150"/>
      <c r="AS35" s="150"/>
      <c r="AT35" s="150"/>
      <c r="AU35" s="150"/>
      <c r="AV35" s="150"/>
      <c r="AW35" s="144"/>
      <c r="CS35" s="8"/>
    </row>
    <row r="36" spans="1:97" ht="13.5" thickBot="1">
      <c r="A36" s="2">
        <v>30</v>
      </c>
      <c r="B36" s="20" t="s">
        <v>95</v>
      </c>
      <c r="C36" s="331">
        <f ca="1">C11-C34</f>
        <v>8652096.2410978675</v>
      </c>
      <c r="D36" s="156">
        <f>D11-D34</f>
        <v>-571522.21000000101</v>
      </c>
      <c r="E36" s="156">
        <f t="shared" ref="E36:AV36" si="12">E11-E34</f>
        <v>-5477990.6164566502</v>
      </c>
      <c r="F36" s="156">
        <f t="shared" si="12"/>
        <v>5273122.4755207999</v>
      </c>
      <c r="G36" s="156">
        <f t="shared" si="12"/>
        <v>1854.9523483623702</v>
      </c>
      <c r="H36" s="156">
        <f t="shared" si="12"/>
        <v>-288402.50726672099</v>
      </c>
      <c r="I36" s="156">
        <f t="shared" si="12"/>
        <v>58935.034103579979</v>
      </c>
      <c r="J36" s="156">
        <f t="shared" ca="1" si="12"/>
        <v>44464.971554047086</v>
      </c>
      <c r="K36" s="156">
        <f t="shared" si="12"/>
        <v>-62648.382949984341</v>
      </c>
      <c r="L36" s="156">
        <f t="shared" si="12"/>
        <v>65656.805235762338</v>
      </c>
      <c r="M36" s="156">
        <f t="shared" si="12"/>
        <v>1649.9304452000001</v>
      </c>
      <c r="N36" s="156">
        <f t="shared" si="12"/>
        <v>-90924.885845151992</v>
      </c>
      <c r="O36" s="156">
        <f t="shared" si="12"/>
        <v>7496439.4700000007</v>
      </c>
      <c r="P36" s="156">
        <f t="shared" si="12"/>
        <v>-184002.62041459233</v>
      </c>
      <c r="Q36" s="156">
        <f t="shared" si="12"/>
        <v>15.227027737611706</v>
      </c>
      <c r="R36" s="156">
        <f t="shared" ca="1" si="12"/>
        <v>14966.357097587301</v>
      </c>
      <c r="S36" s="156">
        <f t="shared" si="12"/>
        <v>-269664.90977798001</v>
      </c>
      <c r="T36" s="156">
        <f t="shared" si="12"/>
        <v>4882289.8027454019</v>
      </c>
      <c r="U36" s="156">
        <f t="shared" si="12"/>
        <v>430351.83321904257</v>
      </c>
      <c r="V36" s="156">
        <f t="shared" si="12"/>
        <v>0</v>
      </c>
      <c r="W36" s="156">
        <f t="shared" ca="1" si="12"/>
        <v>-347063.00459553726</v>
      </c>
      <c r="X36" s="156">
        <f t="shared" si="12"/>
        <v>0</v>
      </c>
      <c r="Y36" s="156">
        <f t="shared" ca="1" si="12"/>
        <v>0</v>
      </c>
      <c r="Z36" s="156">
        <f t="shared" ca="1" si="12"/>
        <v>173334</v>
      </c>
      <c r="AA36" s="156">
        <f t="shared" ca="1" si="12"/>
        <v>0</v>
      </c>
      <c r="AB36" s="156">
        <f t="shared" si="12"/>
        <v>47085.529960868997</v>
      </c>
      <c r="AC36" s="156">
        <f t="shared" si="12"/>
        <v>0</v>
      </c>
      <c r="AD36" s="156">
        <f t="shared" si="12"/>
        <v>12289</v>
      </c>
      <c r="AE36" s="156">
        <f t="shared" si="12"/>
        <v>-2123177.948587921</v>
      </c>
      <c r="AF36" s="156">
        <f t="shared" ca="1" si="12"/>
        <v>54571</v>
      </c>
      <c r="AG36" s="156">
        <f t="shared" si="12"/>
        <v>-182112</v>
      </c>
      <c r="AH36" s="156">
        <f t="shared" ref="AH36" si="13">AH11-AH34</f>
        <v>-1353</v>
      </c>
      <c r="AI36" s="156">
        <f t="shared" si="12"/>
        <v>0</v>
      </c>
      <c r="AJ36" s="156">
        <f t="shared" ca="1" si="12"/>
        <v>-31257.933678985446</v>
      </c>
      <c r="AK36" s="156">
        <f t="shared" si="12"/>
        <v>0</v>
      </c>
      <c r="AL36" s="156">
        <f t="shared" ca="1" si="12"/>
        <v>-299361.28138700826</v>
      </c>
      <c r="AM36" s="156">
        <f t="shared" si="12"/>
        <v>0</v>
      </c>
      <c r="AN36" s="156">
        <f t="shared" si="12"/>
        <v>17990.552800000001</v>
      </c>
      <c r="AO36" s="156">
        <f t="shared" si="12"/>
        <v>2901</v>
      </c>
      <c r="AP36" s="156">
        <f t="shared" si="12"/>
        <v>-2831.3999999999996</v>
      </c>
      <c r="AQ36" s="156">
        <f t="shared" si="12"/>
        <v>0</v>
      </c>
      <c r="AR36" s="156">
        <f t="shared" si="12"/>
        <v>0</v>
      </c>
      <c r="AS36" s="156">
        <f t="shared" si="12"/>
        <v>0</v>
      </c>
      <c r="AT36" s="156">
        <f t="shared" si="12"/>
        <v>0</v>
      </c>
      <c r="AU36" s="156">
        <f t="shared" ca="1" si="12"/>
        <v>6491</v>
      </c>
      <c r="AV36" s="156">
        <f t="shared" si="12"/>
        <v>0</v>
      </c>
      <c r="AW36" s="144"/>
      <c r="CS36" s="8"/>
    </row>
    <row r="37" spans="1:97" ht="13.5" thickTop="1">
      <c r="A37" s="2">
        <v>31</v>
      </c>
      <c r="B37" s="6"/>
      <c r="C37" s="153"/>
      <c r="D37" s="150"/>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44"/>
      <c r="CS37" s="8"/>
    </row>
    <row r="38" spans="1:97">
      <c r="A38" s="2">
        <v>32</v>
      </c>
      <c r="B38" s="17" t="s">
        <v>35</v>
      </c>
      <c r="C38" s="153"/>
      <c r="D38" s="150"/>
      <c r="E38" s="150"/>
      <c r="F38" s="150"/>
      <c r="G38" s="150"/>
      <c r="H38" s="150"/>
      <c r="I38" s="150"/>
      <c r="J38" s="150"/>
      <c r="K38" s="150"/>
      <c r="L38" s="150"/>
      <c r="M38" s="150"/>
      <c r="N38" s="150"/>
      <c r="O38" s="150"/>
      <c r="P38" s="150"/>
      <c r="Q38" s="150"/>
      <c r="R38" s="150"/>
      <c r="S38" s="150"/>
      <c r="T38" s="150"/>
      <c r="U38" s="150"/>
      <c r="V38" s="150"/>
      <c r="W38" s="150"/>
      <c r="X38" s="150"/>
      <c r="Y38" s="150"/>
      <c r="Z38" s="150"/>
      <c r="AA38" s="150"/>
      <c r="AB38" s="150"/>
      <c r="AC38" s="150"/>
      <c r="AD38" s="150"/>
      <c r="AE38" s="150"/>
      <c r="AF38" s="150"/>
      <c r="AG38" s="150"/>
      <c r="AH38" s="150"/>
      <c r="AI38" s="150"/>
      <c r="AJ38" s="150"/>
      <c r="AK38" s="150"/>
      <c r="AL38" s="150"/>
      <c r="AM38" s="150"/>
      <c r="AN38" s="150"/>
      <c r="AO38" s="150"/>
      <c r="AP38" s="150"/>
      <c r="AQ38" s="150"/>
      <c r="AR38" s="150"/>
      <c r="AS38" s="150"/>
      <c r="AT38" s="150"/>
      <c r="AU38" s="150"/>
      <c r="AV38" s="150"/>
      <c r="CS38" s="8"/>
    </row>
    <row r="39" spans="1:97">
      <c r="A39" s="2">
        <v>33</v>
      </c>
      <c r="B39" s="6" t="s">
        <v>36</v>
      </c>
      <c r="C39" s="153">
        <f t="shared" ref="C39:C49" ca="1" si="14">SUM(D39:AV39)</f>
        <v>78551708.859292865</v>
      </c>
      <c r="D39" s="150">
        <f>'Adjustments - restating'!D39+'Adjustments - Pro Forma'!D39</f>
        <v>0</v>
      </c>
      <c r="E39" s="150">
        <f>'Adjustments - restating'!E39+'Adjustments - Pro Forma'!E39</f>
        <v>0</v>
      </c>
      <c r="F39" s="150">
        <f>'Adjustments - restating'!F39+'Adjustments - Pro Forma'!F39</f>
        <v>0</v>
      </c>
      <c r="G39" s="150">
        <f>'Adjustments - restating'!G39+'Adjustments - Pro Forma'!G39</f>
        <v>0</v>
      </c>
      <c r="H39" s="150">
        <f>'Adjustments - restating'!H39+'Adjustments - Pro Forma'!H39</f>
        <v>0</v>
      </c>
      <c r="I39" s="150">
        <f>'Adjustments - restating'!I39+'Adjustments - Pro Forma'!I39</f>
        <v>0</v>
      </c>
      <c r="J39" s="150">
        <f>'Adjustments - restating'!J39+'Adjustments - Pro Forma'!J39</f>
        <v>0</v>
      </c>
      <c r="K39" s="150">
        <f>'Adjustments - restating'!K39+'Adjustments - Pro Forma'!K39</f>
        <v>0</v>
      </c>
      <c r="L39" s="150">
        <f>'Adjustments - restating'!L39+'Adjustments - Pro Forma'!L39</f>
        <v>0</v>
      </c>
      <c r="M39" s="150">
        <f>'Adjustments - restating'!M39+'Adjustments - Pro Forma'!M39</f>
        <v>0</v>
      </c>
      <c r="N39" s="150">
        <f>'Adjustments - restating'!N39+'Adjustments - Pro Forma'!N39</f>
        <v>0</v>
      </c>
      <c r="O39" s="150">
        <f>'Adjustments - restating'!O39+'Adjustments - Pro Forma'!O39</f>
        <v>0</v>
      </c>
      <c r="P39" s="150">
        <f>'Adjustments - restating'!P39+'Adjustments - Pro Forma'!P39</f>
        <v>0</v>
      </c>
      <c r="Q39" s="150">
        <f>'Adjustments - restating'!Q39+'Adjustments - Pro Forma'!Q39</f>
        <v>0</v>
      </c>
      <c r="R39" s="150">
        <f>'Adjustments - restating'!R39+'Adjustments - Pro Forma'!R39</f>
        <v>0</v>
      </c>
      <c r="S39" s="150">
        <f>'Adjustments - restating'!S39+'Adjustments - Pro Forma'!S39</f>
        <v>0</v>
      </c>
      <c r="T39" s="150">
        <f>'Adjustments - restating'!T39+'Adjustments - Pro Forma'!T39</f>
        <v>0</v>
      </c>
      <c r="U39" s="150">
        <f>'Adjustments - restating'!U39+'Adjustments - Pro Forma'!U39</f>
        <v>-28085021.402120572</v>
      </c>
      <c r="V39" s="150">
        <f>'Adjustments - restating'!V39+'Adjustments - Pro Forma'!V39</f>
        <v>0</v>
      </c>
      <c r="W39" s="150">
        <f>'Adjustments - restating'!W39+'Adjustments - Pro Forma'!W39</f>
        <v>0</v>
      </c>
      <c r="X39" s="150">
        <f>'Adjustments - restating'!X39+'Adjustments - Pro Forma'!X39</f>
        <v>0</v>
      </c>
      <c r="Y39" s="150">
        <f>'Adjustments - restating'!Y39+'Adjustments - Pro Forma'!Y39</f>
        <v>0</v>
      </c>
      <c r="Z39" s="150">
        <f>'Adjustments - restating'!Z39+'Adjustments - Pro Forma'!Z39</f>
        <v>0</v>
      </c>
      <c r="AA39" s="150">
        <f>'Adjustments - restating'!AA39+'Adjustments - Pro Forma'!AA39</f>
        <v>0</v>
      </c>
      <c r="AB39" s="150">
        <f>'Adjustments - restating'!AB39+'Adjustments - Pro Forma'!AB39</f>
        <v>0</v>
      </c>
      <c r="AC39" s="150">
        <f>'Adjustments - restating'!AC39+'Adjustments - Pro Forma'!AC39</f>
        <v>0</v>
      </c>
      <c r="AD39" s="150">
        <f>'Adjustments - restating'!AD39+'Adjustments - Pro Forma'!AD39</f>
        <v>0</v>
      </c>
      <c r="AE39" s="150">
        <f>'Adjustments - restating'!AE39+'Adjustments - Pro Forma'!AE39</f>
        <v>0</v>
      </c>
      <c r="AF39" s="150">
        <f>'Adjustments - restating'!AF39+'Adjustments - Pro Forma'!AF39</f>
        <v>0</v>
      </c>
      <c r="AG39" s="150">
        <f>'Adjustments - restating'!AG39+'Adjustments - Pro Forma'!AG39</f>
        <v>0</v>
      </c>
      <c r="AH39" s="150">
        <f>'Adjustments - restating'!AH39+'Adjustments - Pro Forma'!AH39</f>
        <v>0</v>
      </c>
      <c r="AI39" s="150">
        <f>'Adjustments - restating'!AI39+'Adjustments - Pro Forma'!AI39</f>
        <v>72495515.081371695</v>
      </c>
      <c r="AJ39" s="150">
        <f>'Adjustments - restating'!AJ39+'Adjustments - Pro Forma'!AJ39</f>
        <v>0</v>
      </c>
      <c r="AK39" s="150">
        <f>'Adjustments - restating'!AK39+'Adjustments - Pro Forma'!AK39</f>
        <v>0</v>
      </c>
      <c r="AL39" s="150">
        <f ca="1">'Adjustments - restating'!AL39+'Adjustments - Pro Forma'!AL39</f>
        <v>9799154.7013115268</v>
      </c>
      <c r="AM39" s="150">
        <f>'Adjustments - restating'!AM39+'Adjustments - Pro Forma'!AM39</f>
        <v>0</v>
      </c>
      <c r="AN39" s="150">
        <f>'Adjustments - restating'!AN39+'Adjustments - Pro Forma'!AN39</f>
        <v>-342058.08619999897</v>
      </c>
      <c r="AO39" s="150">
        <f>'Adjustments - restating'!AO39+'Adjustments - Pro Forma'!AO39</f>
        <v>0</v>
      </c>
      <c r="AP39" s="150">
        <f>'Adjustments - restating'!AP39+'Adjustments - Pro Forma'!AP39</f>
        <v>0</v>
      </c>
      <c r="AQ39" s="150">
        <f>'Adjustments - restating'!AQ39+'Adjustments - Pro Forma'!AQ39</f>
        <v>0</v>
      </c>
      <c r="AR39" s="150">
        <f>'Adjustments - restating'!AR39+'Adjustments - Pro Forma'!AR39</f>
        <v>0</v>
      </c>
      <c r="AS39" s="150">
        <f ca="1">'Adjustments - restating'!AS39+'Adjustments - Pro Forma'!AS39</f>
        <v>26987762.564930215</v>
      </c>
      <c r="AT39" s="150">
        <f>'Adjustments - restating'!AT39+'Adjustments - Pro Forma'!AT39</f>
        <v>0</v>
      </c>
      <c r="AU39" s="150">
        <f ca="1">'Adjustments - restating'!AU39+'Adjustments - Pro Forma'!AU39</f>
        <v>-2303644</v>
      </c>
      <c r="AV39" s="150">
        <f>'Adjustments - restating'!AV39+'Adjustments - Pro Forma'!AV39</f>
        <v>0</v>
      </c>
      <c r="AW39" s="144"/>
      <c r="CS39" s="8"/>
    </row>
    <row r="40" spans="1:97">
      <c r="A40" s="2">
        <v>34</v>
      </c>
      <c r="B40" s="6" t="s">
        <v>37</v>
      </c>
      <c r="C40" s="153">
        <f t="shared" si="14"/>
        <v>0</v>
      </c>
      <c r="D40" s="150">
        <f>'Adjustments - restating'!D40+'Adjustments - Pro Forma'!D40</f>
        <v>0</v>
      </c>
      <c r="E40" s="150">
        <f>'Adjustments - restating'!E40+'Adjustments - Pro Forma'!E40</f>
        <v>0</v>
      </c>
      <c r="F40" s="150">
        <f>'Adjustments - restating'!F40+'Adjustments - Pro Forma'!F40</f>
        <v>0</v>
      </c>
      <c r="G40" s="150">
        <f>'Adjustments - restating'!G40+'Adjustments - Pro Forma'!G40</f>
        <v>0</v>
      </c>
      <c r="H40" s="150">
        <f>'Adjustments - restating'!H40+'Adjustments - Pro Forma'!H40</f>
        <v>0</v>
      </c>
      <c r="I40" s="150">
        <f>'Adjustments - restating'!I40+'Adjustments - Pro Forma'!I40</f>
        <v>0</v>
      </c>
      <c r="J40" s="150">
        <f>'Adjustments - restating'!J40+'Adjustments - Pro Forma'!J40</f>
        <v>0</v>
      </c>
      <c r="K40" s="150">
        <f>'Adjustments - restating'!K40+'Adjustments - Pro Forma'!K40</f>
        <v>0</v>
      </c>
      <c r="L40" s="150">
        <f>'Adjustments - restating'!L40+'Adjustments - Pro Forma'!L40</f>
        <v>0</v>
      </c>
      <c r="M40" s="150">
        <f>'Adjustments - restating'!M40+'Adjustments - Pro Forma'!M40</f>
        <v>0</v>
      </c>
      <c r="N40" s="150">
        <f>'Adjustments - restating'!N40+'Adjustments - Pro Forma'!N40</f>
        <v>0</v>
      </c>
      <c r="O40" s="150">
        <f>'Adjustments - restating'!O40+'Adjustments - Pro Forma'!O40</f>
        <v>0</v>
      </c>
      <c r="P40" s="150">
        <f>'Adjustments - restating'!P40+'Adjustments - Pro Forma'!P40</f>
        <v>0</v>
      </c>
      <c r="Q40" s="150">
        <f>'Adjustments - restating'!Q40+'Adjustments - Pro Forma'!Q40</f>
        <v>0</v>
      </c>
      <c r="R40" s="150">
        <f>'Adjustments - restating'!R40+'Adjustments - Pro Forma'!R40</f>
        <v>0</v>
      </c>
      <c r="S40" s="150">
        <f>'Adjustments - restating'!S40+'Adjustments - Pro Forma'!S40</f>
        <v>0</v>
      </c>
      <c r="T40" s="150">
        <f>'Adjustments - restating'!T40+'Adjustments - Pro Forma'!T40</f>
        <v>0</v>
      </c>
      <c r="U40" s="150">
        <f>'Adjustments - restating'!U40+'Adjustments - Pro Forma'!U40</f>
        <v>0</v>
      </c>
      <c r="V40" s="150">
        <f>'Adjustments - restating'!V40+'Adjustments - Pro Forma'!V40</f>
        <v>0</v>
      </c>
      <c r="W40" s="150">
        <f>'Adjustments - restating'!W40+'Adjustments - Pro Forma'!W40</f>
        <v>0</v>
      </c>
      <c r="X40" s="150">
        <f>'Adjustments - restating'!X40+'Adjustments - Pro Forma'!X40</f>
        <v>0</v>
      </c>
      <c r="Y40" s="150">
        <f>'Adjustments - restating'!Y40+'Adjustments - Pro Forma'!Y40</f>
        <v>0</v>
      </c>
      <c r="Z40" s="150">
        <f>'Adjustments - restating'!Z40+'Adjustments - Pro Forma'!Z40</f>
        <v>0</v>
      </c>
      <c r="AA40" s="150">
        <f>'Adjustments - restating'!AA40+'Adjustments - Pro Forma'!AA40</f>
        <v>0</v>
      </c>
      <c r="AB40" s="150">
        <f>'Adjustments - restating'!AB40+'Adjustments - Pro Forma'!AB40</f>
        <v>0</v>
      </c>
      <c r="AC40" s="150">
        <f>'Adjustments - restating'!AC40+'Adjustments - Pro Forma'!AC40</f>
        <v>0</v>
      </c>
      <c r="AD40" s="150">
        <f>'Adjustments - restating'!AD40+'Adjustments - Pro Forma'!AD40</f>
        <v>0</v>
      </c>
      <c r="AE40" s="150">
        <f>'Adjustments - restating'!AE40+'Adjustments - Pro Forma'!AE40</f>
        <v>0</v>
      </c>
      <c r="AF40" s="150">
        <f>'Adjustments - restating'!AF40+'Adjustments - Pro Forma'!AF40</f>
        <v>0</v>
      </c>
      <c r="AG40" s="150">
        <f>'Adjustments - restating'!AG40+'Adjustments - Pro Forma'!AG40</f>
        <v>0</v>
      </c>
      <c r="AH40" s="150">
        <f>'Adjustments - restating'!AH40+'Adjustments - Pro Forma'!AH40</f>
        <v>0</v>
      </c>
      <c r="AI40" s="150">
        <f>'Adjustments - restating'!AI40+'Adjustments - Pro Forma'!AI40</f>
        <v>0</v>
      </c>
      <c r="AJ40" s="150">
        <f>'Adjustments - restating'!AJ40+'Adjustments - Pro Forma'!AJ40</f>
        <v>0</v>
      </c>
      <c r="AK40" s="150">
        <f>'Adjustments - restating'!AK40+'Adjustments - Pro Forma'!AK40</f>
        <v>0</v>
      </c>
      <c r="AL40" s="150">
        <f>'Adjustments - restating'!AL40+'Adjustments - Pro Forma'!AL40</f>
        <v>0</v>
      </c>
      <c r="AM40" s="150">
        <f>'Adjustments - restating'!AM40+'Adjustments - Pro Forma'!AM40</f>
        <v>0</v>
      </c>
      <c r="AN40" s="150">
        <f>'Adjustments - restating'!AN40+'Adjustments - Pro Forma'!AN40</f>
        <v>0</v>
      </c>
      <c r="AO40" s="150">
        <f>'Adjustments - restating'!AO40+'Adjustments - Pro Forma'!AO40</f>
        <v>0</v>
      </c>
      <c r="AP40" s="150">
        <f>'Adjustments - restating'!AP40+'Adjustments - Pro Forma'!AP40</f>
        <v>0</v>
      </c>
      <c r="AQ40" s="150">
        <f>'Adjustments - restating'!AQ40+'Adjustments - Pro Forma'!AQ40</f>
        <v>0</v>
      </c>
      <c r="AR40" s="150">
        <f>'Adjustments - restating'!AR40+'Adjustments - Pro Forma'!AR40</f>
        <v>0</v>
      </c>
      <c r="AS40" s="150">
        <f>'Adjustments - restating'!AS40+'Adjustments - Pro Forma'!AS40</f>
        <v>0</v>
      </c>
      <c r="AT40" s="150">
        <f>'Adjustments - restating'!AT40+'Adjustments - Pro Forma'!AT40</f>
        <v>0</v>
      </c>
      <c r="AU40" s="150">
        <f>'Adjustments - restating'!AU40+'Adjustments - Pro Forma'!AU40</f>
        <v>0</v>
      </c>
      <c r="AV40" s="150">
        <f>'Adjustments - restating'!AV40+'Adjustments - Pro Forma'!AV40</f>
        <v>0</v>
      </c>
      <c r="AW40" s="144"/>
      <c r="CS40" s="8"/>
    </row>
    <row r="41" spans="1:97">
      <c r="A41" s="2">
        <v>35</v>
      </c>
      <c r="B41" s="6" t="s">
        <v>240</v>
      </c>
      <c r="C41" s="153">
        <f t="shared" ca="1" si="14"/>
        <v>-10238299.256188143</v>
      </c>
      <c r="D41" s="150">
        <f>'Adjustments - restating'!D41+'Adjustments - Pro Forma'!D41</f>
        <v>0</v>
      </c>
      <c r="E41" s="150">
        <f>'Adjustments - restating'!E41+'Adjustments - Pro Forma'!E41</f>
        <v>0</v>
      </c>
      <c r="F41" s="150">
        <f>'Adjustments - restating'!F41+'Adjustments - Pro Forma'!F41</f>
        <v>0</v>
      </c>
      <c r="G41" s="150">
        <f>'Adjustments - restating'!G41+'Adjustments - Pro Forma'!G41</f>
        <v>0</v>
      </c>
      <c r="H41" s="150">
        <f>'Adjustments - restating'!H41+'Adjustments - Pro Forma'!H41</f>
        <v>0</v>
      </c>
      <c r="I41" s="150">
        <f>'Adjustments - restating'!I41+'Adjustments - Pro Forma'!I41</f>
        <v>0</v>
      </c>
      <c r="J41" s="150">
        <f>'Adjustments - restating'!J41+'Adjustments - Pro Forma'!J41</f>
        <v>0</v>
      </c>
      <c r="K41" s="150">
        <f>'Adjustments - restating'!K41+'Adjustments - Pro Forma'!K41</f>
        <v>0</v>
      </c>
      <c r="L41" s="150">
        <f>'Adjustments - restating'!L41+'Adjustments - Pro Forma'!L41</f>
        <v>0</v>
      </c>
      <c r="M41" s="150">
        <f>'Adjustments - restating'!M41+'Adjustments - Pro Forma'!M41</f>
        <v>0</v>
      </c>
      <c r="N41" s="150">
        <f>'Adjustments - restating'!N41+'Adjustments - Pro Forma'!N41</f>
        <v>0</v>
      </c>
      <c r="O41" s="150">
        <f>'Adjustments - restating'!O41+'Adjustments - Pro Forma'!O41</f>
        <v>0</v>
      </c>
      <c r="P41" s="150">
        <f>'Adjustments - restating'!P41+'Adjustments - Pro Forma'!P41</f>
        <v>0</v>
      </c>
      <c r="Q41" s="150">
        <f>'Adjustments - restating'!Q41+'Adjustments - Pro Forma'!Q41</f>
        <v>0</v>
      </c>
      <c r="R41" s="150">
        <f>'Adjustments - restating'!R41+'Adjustments - Pro Forma'!R41</f>
        <v>0</v>
      </c>
      <c r="S41" s="150">
        <f>'Adjustments - restating'!S41+'Adjustments - Pro Forma'!S41</f>
        <v>0</v>
      </c>
      <c r="T41" s="150">
        <f>'Adjustments - restating'!T41+'Adjustments - Pro Forma'!T41</f>
        <v>0</v>
      </c>
      <c r="U41" s="150">
        <f>'Adjustments - restating'!U41+'Adjustments - Pro Forma'!U41</f>
        <v>0</v>
      </c>
      <c r="V41" s="150">
        <f>'Adjustments - restating'!V41+'Adjustments - Pro Forma'!V41</f>
        <v>0</v>
      </c>
      <c r="W41" s="150">
        <f>'Adjustments - restating'!W41+'Adjustments - Pro Forma'!W41</f>
        <v>0</v>
      </c>
      <c r="X41" s="150">
        <f>'Adjustments - restating'!X41+'Adjustments - Pro Forma'!X41</f>
        <v>0</v>
      </c>
      <c r="Y41" s="150">
        <f>'Adjustments - restating'!Y41+'Adjustments - Pro Forma'!Y41</f>
        <v>0</v>
      </c>
      <c r="Z41" s="150">
        <f>'Adjustments - restating'!Z41+'Adjustments - Pro Forma'!Z41</f>
        <v>0</v>
      </c>
      <c r="AA41" s="150">
        <f>'Adjustments - restating'!AA41+'Adjustments - Pro Forma'!AA41</f>
        <v>0</v>
      </c>
      <c r="AB41" s="150">
        <f>'Adjustments - restating'!AB41+'Adjustments - Pro Forma'!AB41</f>
        <v>0</v>
      </c>
      <c r="AC41" s="150">
        <f>'Adjustments - restating'!AC41+'Adjustments - Pro Forma'!AC41</f>
        <v>0</v>
      </c>
      <c r="AD41" s="150">
        <f>'Adjustments - restating'!AD41+'Adjustments - Pro Forma'!AD41</f>
        <v>0</v>
      </c>
      <c r="AE41" s="150">
        <f>'Adjustments - restating'!AE41+'Adjustments - Pro Forma'!AE41</f>
        <v>0</v>
      </c>
      <c r="AF41" s="150">
        <f>'Adjustments - restating'!AF41+'Adjustments - Pro Forma'!AF41</f>
        <v>0</v>
      </c>
      <c r="AG41" s="150">
        <f>'Adjustments - restating'!AG41+'Adjustments - Pro Forma'!AG41</f>
        <v>0</v>
      </c>
      <c r="AH41" s="150">
        <f>'Adjustments - restating'!AH41+'Adjustments - Pro Forma'!AH41</f>
        <v>0</v>
      </c>
      <c r="AI41" s="150">
        <f>'Adjustments - restating'!AI41+'Adjustments - Pro Forma'!AI41</f>
        <v>79614.857935223801</v>
      </c>
      <c r="AJ41" s="150">
        <f ca="1">'Adjustments - restating'!AJ41+'Adjustments - Pro Forma'!AJ41</f>
        <v>-326957.4986291267</v>
      </c>
      <c r="AK41" s="150">
        <f>'Adjustments - restating'!AK41+'Adjustments - Pro Forma'!AK41</f>
        <v>0</v>
      </c>
      <c r="AL41" s="150">
        <f>'Adjustments - restating'!AL41+'Adjustments - Pro Forma'!AL41</f>
        <v>0</v>
      </c>
      <c r="AM41" s="150">
        <f>'Adjustments - restating'!AM41+'Adjustments - Pro Forma'!AM41</f>
        <v>-6990956.6154942401</v>
      </c>
      <c r="AN41" s="150">
        <f>'Adjustments - restating'!AN41+'Adjustments - Pro Forma'!AN41</f>
        <v>0</v>
      </c>
      <c r="AO41" s="150">
        <f>'Adjustments - restating'!AO41+'Adjustments - Pro Forma'!AO41</f>
        <v>0</v>
      </c>
      <c r="AP41" s="150">
        <f>'Adjustments - restating'!AP41+'Adjustments - Pro Forma'!AP41</f>
        <v>0</v>
      </c>
      <c r="AQ41" s="150">
        <f>'Adjustments - restating'!AQ41+'Adjustments - Pro Forma'!AQ41</f>
        <v>0</v>
      </c>
      <c r="AR41" s="150">
        <f>'Adjustments - restating'!AR41+'Adjustments - Pro Forma'!AR41</f>
        <v>0</v>
      </c>
      <c r="AS41" s="150">
        <f>'Adjustments - restating'!AS41+'Adjustments - Pro Forma'!AS41</f>
        <v>0</v>
      </c>
      <c r="AT41" s="150">
        <f>'Adjustments - restating'!AT41+'Adjustments - Pro Forma'!AT41</f>
        <v>-3000000</v>
      </c>
      <c r="AU41" s="150">
        <f>'Adjustments - restating'!AU41+'Adjustments - Pro Forma'!AU41</f>
        <v>0</v>
      </c>
      <c r="AV41" s="150">
        <f>'Adjustments - restating'!AV41+'Adjustments - Pro Forma'!AV41</f>
        <v>0</v>
      </c>
      <c r="AW41" s="144"/>
      <c r="CS41" s="8"/>
    </row>
    <row r="42" spans="1:97">
      <c r="A42" s="2">
        <v>36</v>
      </c>
      <c r="B42" s="6" t="s">
        <v>39</v>
      </c>
      <c r="C42" s="153">
        <f t="shared" si="14"/>
        <v>0</v>
      </c>
      <c r="D42" s="150">
        <f>'Adjustments - restating'!D42+'Adjustments - Pro Forma'!D42</f>
        <v>0</v>
      </c>
      <c r="E42" s="150">
        <f>'Adjustments - restating'!E42+'Adjustments - Pro Forma'!E42</f>
        <v>0</v>
      </c>
      <c r="F42" s="150">
        <f>'Adjustments - restating'!F42+'Adjustments - Pro Forma'!F42</f>
        <v>0</v>
      </c>
      <c r="G42" s="150">
        <f>'Adjustments - restating'!G42+'Adjustments - Pro Forma'!G42</f>
        <v>0</v>
      </c>
      <c r="H42" s="150">
        <f>'Adjustments - restating'!H42+'Adjustments - Pro Forma'!H42</f>
        <v>0</v>
      </c>
      <c r="I42" s="150">
        <f>'Adjustments - restating'!I42+'Adjustments - Pro Forma'!I42</f>
        <v>0</v>
      </c>
      <c r="J42" s="150">
        <f>'Adjustments - restating'!J42+'Adjustments - Pro Forma'!J42</f>
        <v>0</v>
      </c>
      <c r="K42" s="150">
        <f>'Adjustments - restating'!K42+'Adjustments - Pro Forma'!K42</f>
        <v>0</v>
      </c>
      <c r="L42" s="150">
        <f>'Adjustments - restating'!L42+'Adjustments - Pro Forma'!L42</f>
        <v>0</v>
      </c>
      <c r="M42" s="150">
        <f>'Adjustments - restating'!M42+'Adjustments - Pro Forma'!M42</f>
        <v>0</v>
      </c>
      <c r="N42" s="150">
        <f>'Adjustments - restating'!N42+'Adjustments - Pro Forma'!N42</f>
        <v>0</v>
      </c>
      <c r="O42" s="150">
        <f>'Adjustments - restating'!O42+'Adjustments - Pro Forma'!O42</f>
        <v>0</v>
      </c>
      <c r="P42" s="150">
        <f>'Adjustments - restating'!P42+'Adjustments - Pro Forma'!P42</f>
        <v>0</v>
      </c>
      <c r="Q42" s="150">
        <f>'Adjustments - restating'!Q42+'Adjustments - Pro Forma'!Q42</f>
        <v>0</v>
      </c>
      <c r="R42" s="150">
        <f>'Adjustments - restating'!R42+'Adjustments - Pro Forma'!R42</f>
        <v>0</v>
      </c>
      <c r="S42" s="150">
        <f>'Adjustments - restating'!S42+'Adjustments - Pro Forma'!S42</f>
        <v>0</v>
      </c>
      <c r="T42" s="150">
        <f>'Adjustments - restating'!T42+'Adjustments - Pro Forma'!T42</f>
        <v>0</v>
      </c>
      <c r="U42" s="150">
        <f>'Adjustments - restating'!U42+'Adjustments - Pro Forma'!U42</f>
        <v>0</v>
      </c>
      <c r="V42" s="150">
        <f>'Adjustments - restating'!V42+'Adjustments - Pro Forma'!V42</f>
        <v>0</v>
      </c>
      <c r="W42" s="150">
        <f>'Adjustments - restating'!W42+'Adjustments - Pro Forma'!W42</f>
        <v>0</v>
      </c>
      <c r="X42" s="150">
        <f>'Adjustments - restating'!X42+'Adjustments - Pro Forma'!X42</f>
        <v>0</v>
      </c>
      <c r="Y42" s="150">
        <f>'Adjustments - restating'!Y42+'Adjustments - Pro Forma'!Y42</f>
        <v>0</v>
      </c>
      <c r="Z42" s="150">
        <f>'Adjustments - restating'!Z42+'Adjustments - Pro Forma'!Z42</f>
        <v>0</v>
      </c>
      <c r="AA42" s="150">
        <f>'Adjustments - restating'!AA42+'Adjustments - Pro Forma'!AA42</f>
        <v>0</v>
      </c>
      <c r="AB42" s="150">
        <f>'Adjustments - restating'!AB42+'Adjustments - Pro Forma'!AB42</f>
        <v>0</v>
      </c>
      <c r="AC42" s="150">
        <f>'Adjustments - restating'!AC42+'Adjustments - Pro Forma'!AC42</f>
        <v>0</v>
      </c>
      <c r="AD42" s="150">
        <f>'Adjustments - restating'!AD42+'Adjustments - Pro Forma'!AD42</f>
        <v>0</v>
      </c>
      <c r="AE42" s="150">
        <f>'Adjustments - restating'!AE42+'Adjustments - Pro Forma'!AE42</f>
        <v>0</v>
      </c>
      <c r="AF42" s="150">
        <f>'Adjustments - restating'!AF42+'Adjustments - Pro Forma'!AF42</f>
        <v>0</v>
      </c>
      <c r="AG42" s="150">
        <f>'Adjustments - restating'!AG42+'Adjustments - Pro Forma'!AG42</f>
        <v>0</v>
      </c>
      <c r="AH42" s="150">
        <f>'Adjustments - restating'!AH42+'Adjustments - Pro Forma'!AH42</f>
        <v>0</v>
      </c>
      <c r="AI42" s="150">
        <f>'Adjustments - restating'!AI42+'Adjustments - Pro Forma'!AI42</f>
        <v>0</v>
      </c>
      <c r="AJ42" s="150">
        <f>'Adjustments - restating'!AJ42+'Adjustments - Pro Forma'!AJ42</f>
        <v>0</v>
      </c>
      <c r="AK42" s="150">
        <f>'Adjustments - restating'!AK42+'Adjustments - Pro Forma'!AK42</f>
        <v>0</v>
      </c>
      <c r="AL42" s="150">
        <f>'Adjustments - restating'!AL42+'Adjustments - Pro Forma'!AL42</f>
        <v>0</v>
      </c>
      <c r="AM42" s="150">
        <f>'Adjustments - restating'!AM42+'Adjustments - Pro Forma'!AM42</f>
        <v>0</v>
      </c>
      <c r="AN42" s="150">
        <f>'Adjustments - restating'!AN42+'Adjustments - Pro Forma'!AN42</f>
        <v>0</v>
      </c>
      <c r="AO42" s="150">
        <f>'Adjustments - restating'!AO42+'Adjustments - Pro Forma'!AO42</f>
        <v>0</v>
      </c>
      <c r="AP42" s="150">
        <f>'Adjustments - restating'!AP42+'Adjustments - Pro Forma'!AP42</f>
        <v>0</v>
      </c>
      <c r="AQ42" s="150">
        <f>'Adjustments - restating'!AQ42+'Adjustments - Pro Forma'!AQ42</f>
        <v>0</v>
      </c>
      <c r="AR42" s="150">
        <f>'Adjustments - restating'!AR42+'Adjustments - Pro Forma'!AR42</f>
        <v>0</v>
      </c>
      <c r="AS42" s="150">
        <f>'Adjustments - restating'!AS42+'Adjustments - Pro Forma'!AS42</f>
        <v>0</v>
      </c>
      <c r="AT42" s="150">
        <f>'Adjustments - restating'!AT42+'Adjustments - Pro Forma'!AT42</f>
        <v>0</v>
      </c>
      <c r="AU42" s="150">
        <f>'Adjustments - restating'!AU42+'Adjustments - Pro Forma'!AU42</f>
        <v>0</v>
      </c>
      <c r="AV42" s="150">
        <f>'Adjustments - restating'!AV42+'Adjustments - Pro Forma'!AV42</f>
        <v>0</v>
      </c>
      <c r="AW42" s="144"/>
      <c r="CS42" s="8"/>
    </row>
    <row r="43" spans="1:97">
      <c r="A43" s="2">
        <v>37</v>
      </c>
      <c r="B43" s="6" t="s">
        <v>40</v>
      </c>
      <c r="C43" s="153">
        <f t="shared" si="14"/>
        <v>0</v>
      </c>
      <c r="D43" s="150">
        <f>'Adjustments - restating'!D43+'Adjustments - Pro Forma'!D43</f>
        <v>0</v>
      </c>
      <c r="E43" s="150">
        <f>'Adjustments - restating'!E43+'Adjustments - Pro Forma'!E43</f>
        <v>0</v>
      </c>
      <c r="F43" s="150">
        <f>'Adjustments - restating'!F43+'Adjustments - Pro Forma'!F43</f>
        <v>0</v>
      </c>
      <c r="G43" s="150">
        <f>'Adjustments - restating'!G43+'Adjustments - Pro Forma'!G43</f>
        <v>0</v>
      </c>
      <c r="H43" s="150">
        <f>'Adjustments - restating'!H43+'Adjustments - Pro Forma'!H43</f>
        <v>0</v>
      </c>
      <c r="I43" s="150">
        <f>'Adjustments - restating'!I43+'Adjustments - Pro Forma'!I43</f>
        <v>0</v>
      </c>
      <c r="J43" s="150">
        <f>'Adjustments - restating'!J43+'Adjustments - Pro Forma'!J43</f>
        <v>0</v>
      </c>
      <c r="K43" s="150">
        <f>'Adjustments - restating'!K43+'Adjustments - Pro Forma'!K43</f>
        <v>0</v>
      </c>
      <c r="L43" s="150">
        <f>'Adjustments - restating'!L43+'Adjustments - Pro Forma'!L43</f>
        <v>0</v>
      </c>
      <c r="M43" s="150">
        <f>'Adjustments - restating'!M43+'Adjustments - Pro Forma'!M43</f>
        <v>0</v>
      </c>
      <c r="N43" s="150">
        <f>'Adjustments - restating'!N43+'Adjustments - Pro Forma'!N43</f>
        <v>0</v>
      </c>
      <c r="O43" s="150">
        <f>'Adjustments - restating'!O43+'Adjustments - Pro Forma'!O43</f>
        <v>0</v>
      </c>
      <c r="P43" s="150">
        <f>'Adjustments - restating'!P43+'Adjustments - Pro Forma'!P43</f>
        <v>0</v>
      </c>
      <c r="Q43" s="150">
        <f>'Adjustments - restating'!Q43+'Adjustments - Pro Forma'!Q43</f>
        <v>0</v>
      </c>
      <c r="R43" s="150">
        <f>'Adjustments - restating'!R43+'Adjustments - Pro Forma'!R43</f>
        <v>0</v>
      </c>
      <c r="S43" s="150">
        <f>'Adjustments - restating'!S43+'Adjustments - Pro Forma'!S43</f>
        <v>0</v>
      </c>
      <c r="T43" s="150">
        <f>'Adjustments - restating'!T43+'Adjustments - Pro Forma'!T43</f>
        <v>0</v>
      </c>
      <c r="U43" s="150">
        <f>'Adjustments - restating'!U43+'Adjustments - Pro Forma'!U43</f>
        <v>0</v>
      </c>
      <c r="V43" s="150">
        <f>'Adjustments - restating'!V43+'Adjustments - Pro Forma'!V43</f>
        <v>0</v>
      </c>
      <c r="W43" s="150">
        <f>'Adjustments - restating'!W43+'Adjustments - Pro Forma'!W43</f>
        <v>0</v>
      </c>
      <c r="X43" s="150">
        <f>'Adjustments - restating'!X43+'Adjustments - Pro Forma'!X43</f>
        <v>0</v>
      </c>
      <c r="Y43" s="150">
        <f>'Adjustments - restating'!Y43+'Adjustments - Pro Forma'!Y43</f>
        <v>0</v>
      </c>
      <c r="Z43" s="150">
        <f>'Adjustments - restating'!Z43+'Adjustments - Pro Forma'!Z43</f>
        <v>0</v>
      </c>
      <c r="AA43" s="150">
        <f>'Adjustments - restating'!AA43+'Adjustments - Pro Forma'!AA43</f>
        <v>0</v>
      </c>
      <c r="AB43" s="150">
        <f>'Adjustments - restating'!AB43+'Adjustments - Pro Forma'!AB43</f>
        <v>0</v>
      </c>
      <c r="AC43" s="150">
        <f>'Adjustments - restating'!AC43+'Adjustments - Pro Forma'!AC43</f>
        <v>0</v>
      </c>
      <c r="AD43" s="150">
        <f>'Adjustments - restating'!AD43+'Adjustments - Pro Forma'!AD43</f>
        <v>0</v>
      </c>
      <c r="AE43" s="150">
        <f>'Adjustments - restating'!AE43+'Adjustments - Pro Forma'!AE43</f>
        <v>0</v>
      </c>
      <c r="AF43" s="150">
        <f>'Adjustments - restating'!AF43+'Adjustments - Pro Forma'!AF43</f>
        <v>0</v>
      </c>
      <c r="AG43" s="150">
        <f>'Adjustments - restating'!AG43+'Adjustments - Pro Forma'!AG43</f>
        <v>0</v>
      </c>
      <c r="AH43" s="150">
        <f>'Adjustments - restating'!AH43+'Adjustments - Pro Forma'!AH43</f>
        <v>0</v>
      </c>
      <c r="AI43" s="150">
        <f>'Adjustments - restating'!AI43+'Adjustments - Pro Forma'!AI43</f>
        <v>0</v>
      </c>
      <c r="AJ43" s="150">
        <f>'Adjustments - restating'!AJ43+'Adjustments - Pro Forma'!AJ43</f>
        <v>0</v>
      </c>
      <c r="AK43" s="150">
        <f>'Adjustments - restating'!AK43+'Adjustments - Pro Forma'!AK43</f>
        <v>0</v>
      </c>
      <c r="AL43" s="150">
        <f>'Adjustments - restating'!AL43+'Adjustments - Pro Forma'!AL43</f>
        <v>0</v>
      </c>
      <c r="AM43" s="150">
        <f>'Adjustments - restating'!AM43+'Adjustments - Pro Forma'!AM43</f>
        <v>0</v>
      </c>
      <c r="AN43" s="150">
        <f>'Adjustments - restating'!AN43+'Adjustments - Pro Forma'!AN43</f>
        <v>0</v>
      </c>
      <c r="AO43" s="150">
        <f>'Adjustments - restating'!AO43+'Adjustments - Pro Forma'!AO43</f>
        <v>0</v>
      </c>
      <c r="AP43" s="150">
        <f>'Adjustments - restating'!AP43+'Adjustments - Pro Forma'!AP43</f>
        <v>0</v>
      </c>
      <c r="AQ43" s="150">
        <f>'Adjustments - restating'!AQ43+'Adjustments - Pro Forma'!AQ43</f>
        <v>0</v>
      </c>
      <c r="AR43" s="150">
        <f>'Adjustments - restating'!AR43+'Adjustments - Pro Forma'!AR43</f>
        <v>0</v>
      </c>
      <c r="AS43" s="150">
        <f>'Adjustments - restating'!AS43+'Adjustments - Pro Forma'!AS43</f>
        <v>0</v>
      </c>
      <c r="AT43" s="150">
        <f>'Adjustments - restating'!AT43+'Adjustments - Pro Forma'!AT43</f>
        <v>0</v>
      </c>
      <c r="AU43" s="150">
        <f>'Adjustments - restating'!AU43+'Adjustments - Pro Forma'!AU43</f>
        <v>0</v>
      </c>
      <c r="AV43" s="150">
        <f>'Adjustments - restating'!AV43+'Adjustments - Pro Forma'!AV43</f>
        <v>0</v>
      </c>
      <c r="AW43" s="144"/>
      <c r="CS43" s="8"/>
    </row>
    <row r="44" spans="1:97">
      <c r="A44" s="2">
        <v>38</v>
      </c>
      <c r="B44" s="6" t="s">
        <v>41</v>
      </c>
      <c r="C44" s="153">
        <f t="shared" si="14"/>
        <v>-1753736.570290029</v>
      </c>
      <c r="D44" s="150">
        <f>'Adjustments - restating'!D44+'Adjustments - Pro Forma'!D44</f>
        <v>0</v>
      </c>
      <c r="E44" s="150">
        <f>'Adjustments - restating'!E44+'Adjustments - Pro Forma'!E44</f>
        <v>0</v>
      </c>
      <c r="F44" s="150">
        <f>'Adjustments - restating'!F44+'Adjustments - Pro Forma'!F44</f>
        <v>0</v>
      </c>
      <c r="G44" s="150">
        <f>'Adjustments - restating'!G44+'Adjustments - Pro Forma'!G44</f>
        <v>0</v>
      </c>
      <c r="H44" s="150">
        <f>'Adjustments - restating'!H44+'Adjustments - Pro Forma'!H44</f>
        <v>0</v>
      </c>
      <c r="I44" s="150">
        <f>'Adjustments - restating'!I44+'Adjustments - Pro Forma'!I44</f>
        <v>0</v>
      </c>
      <c r="J44" s="150">
        <f>'Adjustments - restating'!J44+'Adjustments - Pro Forma'!J44</f>
        <v>0</v>
      </c>
      <c r="K44" s="150">
        <f>'Adjustments - restating'!K44+'Adjustments - Pro Forma'!K44</f>
        <v>0</v>
      </c>
      <c r="L44" s="150">
        <f>'Adjustments - restating'!L44+'Adjustments - Pro Forma'!L44</f>
        <v>0</v>
      </c>
      <c r="M44" s="150">
        <f>'Adjustments - restating'!M44+'Adjustments - Pro Forma'!M44</f>
        <v>0</v>
      </c>
      <c r="N44" s="150">
        <f>'Adjustments - restating'!N44+'Adjustments - Pro Forma'!N44</f>
        <v>0</v>
      </c>
      <c r="O44" s="150">
        <f>'Adjustments - restating'!O44+'Adjustments - Pro Forma'!O44</f>
        <v>0</v>
      </c>
      <c r="P44" s="150">
        <f>'Adjustments - restating'!P44+'Adjustments - Pro Forma'!P44</f>
        <v>0</v>
      </c>
      <c r="Q44" s="150">
        <f>'Adjustments - restating'!Q44+'Adjustments - Pro Forma'!Q44</f>
        <v>0</v>
      </c>
      <c r="R44" s="150">
        <f>'Adjustments - restating'!R44+'Adjustments - Pro Forma'!R44</f>
        <v>0</v>
      </c>
      <c r="S44" s="150">
        <f>'Adjustments - restating'!S44+'Adjustments - Pro Forma'!S44</f>
        <v>0</v>
      </c>
      <c r="T44" s="150">
        <f>'Adjustments - restating'!T44+'Adjustments - Pro Forma'!T44</f>
        <v>0</v>
      </c>
      <c r="U44" s="150">
        <f>'Adjustments - restating'!U44+'Adjustments - Pro Forma'!U44</f>
        <v>0</v>
      </c>
      <c r="V44" s="150">
        <f>'Adjustments - restating'!V44+'Adjustments - Pro Forma'!V44</f>
        <v>0</v>
      </c>
      <c r="W44" s="150">
        <f>'Adjustments - restating'!W44+'Adjustments - Pro Forma'!W44</f>
        <v>0</v>
      </c>
      <c r="X44" s="150">
        <f>'Adjustments - restating'!X44+'Adjustments - Pro Forma'!X44</f>
        <v>0</v>
      </c>
      <c r="Y44" s="150">
        <f>'Adjustments - restating'!Y44+'Adjustments - Pro Forma'!Y44</f>
        <v>0</v>
      </c>
      <c r="Z44" s="150">
        <f>'Adjustments - restating'!Z44+'Adjustments - Pro Forma'!Z44</f>
        <v>0</v>
      </c>
      <c r="AA44" s="150">
        <f>'Adjustments - restating'!AA44+'Adjustments - Pro Forma'!AA44</f>
        <v>0</v>
      </c>
      <c r="AB44" s="150">
        <f>'Adjustments - restating'!AB44+'Adjustments - Pro Forma'!AB44</f>
        <v>0</v>
      </c>
      <c r="AC44" s="150">
        <f>'Adjustments - restating'!AC44+'Adjustments - Pro Forma'!AC44</f>
        <v>0</v>
      </c>
      <c r="AD44" s="150">
        <f>'Adjustments - restating'!AD44+'Adjustments - Pro Forma'!AD44</f>
        <v>0</v>
      </c>
      <c r="AE44" s="150">
        <f>'Adjustments - restating'!AE44+'Adjustments - Pro Forma'!AE44</f>
        <v>0</v>
      </c>
      <c r="AF44" s="150">
        <f>'Adjustments - restating'!AF44+'Adjustments - Pro Forma'!AF44</f>
        <v>0</v>
      </c>
      <c r="AG44" s="150">
        <f>'Adjustments - restating'!AG44+'Adjustments - Pro Forma'!AG44</f>
        <v>0</v>
      </c>
      <c r="AH44" s="150">
        <f>'Adjustments - restating'!AH44+'Adjustments - Pro Forma'!AH44</f>
        <v>0</v>
      </c>
      <c r="AI44" s="150">
        <f>'Adjustments - restating'!AI44+'Adjustments - Pro Forma'!AI44</f>
        <v>0</v>
      </c>
      <c r="AJ44" s="150">
        <f>'Adjustments - restating'!AJ44+'Adjustments - Pro Forma'!AJ44</f>
        <v>0</v>
      </c>
      <c r="AK44" s="150">
        <f>'Adjustments - restating'!AK44+'Adjustments - Pro Forma'!AK44</f>
        <v>0</v>
      </c>
      <c r="AL44" s="150">
        <f>'Adjustments - restating'!AL44+'Adjustments - Pro Forma'!AL44</f>
        <v>0</v>
      </c>
      <c r="AM44" s="150">
        <f>'Adjustments - restating'!AM44+'Adjustments - Pro Forma'!AM44</f>
        <v>-1753736.570290029</v>
      </c>
      <c r="AN44" s="150">
        <f>'Adjustments - restating'!AN44+'Adjustments - Pro Forma'!AN44</f>
        <v>0</v>
      </c>
      <c r="AO44" s="150">
        <f>'Adjustments - restating'!AO44+'Adjustments - Pro Forma'!AO44</f>
        <v>0</v>
      </c>
      <c r="AP44" s="150">
        <f>'Adjustments - restating'!AP44+'Adjustments - Pro Forma'!AP44</f>
        <v>0</v>
      </c>
      <c r="AQ44" s="150">
        <f>'Adjustments - restating'!AQ44+'Adjustments - Pro Forma'!AQ44</f>
        <v>0</v>
      </c>
      <c r="AR44" s="150">
        <f>'Adjustments - restating'!AR44+'Adjustments - Pro Forma'!AR44</f>
        <v>0</v>
      </c>
      <c r="AS44" s="150">
        <f>'Adjustments - restating'!AS44+'Adjustments - Pro Forma'!AS44</f>
        <v>0</v>
      </c>
      <c r="AT44" s="150">
        <f>'Adjustments - restating'!AT44+'Adjustments - Pro Forma'!AT44</f>
        <v>0</v>
      </c>
      <c r="AU44" s="150">
        <f>'Adjustments - restating'!AU44+'Adjustments - Pro Forma'!AU44</f>
        <v>0</v>
      </c>
      <c r="AV44" s="150">
        <f>'Adjustments - restating'!AV44+'Adjustments - Pro Forma'!AV44</f>
        <v>0</v>
      </c>
      <c r="AW44" s="144"/>
      <c r="CS44" s="8"/>
    </row>
    <row r="45" spans="1:97">
      <c r="A45" s="2">
        <v>39</v>
      </c>
      <c r="B45" s="6" t="s">
        <v>42</v>
      </c>
      <c r="C45" s="153">
        <f t="shared" si="14"/>
        <v>-6572936.1934075933</v>
      </c>
      <c r="D45" s="150">
        <f>'Adjustments - restating'!D45+'Adjustments - Pro Forma'!D45</f>
        <v>0</v>
      </c>
      <c r="E45" s="150">
        <f>'Adjustments - restating'!E45+'Adjustments - Pro Forma'!E45</f>
        <v>0</v>
      </c>
      <c r="F45" s="150">
        <f>'Adjustments - restating'!F45+'Adjustments - Pro Forma'!F45</f>
        <v>0</v>
      </c>
      <c r="G45" s="150">
        <f>'Adjustments - restating'!G45+'Adjustments - Pro Forma'!G45</f>
        <v>0</v>
      </c>
      <c r="H45" s="150">
        <f>'Adjustments - restating'!H45+'Adjustments - Pro Forma'!H45</f>
        <v>0</v>
      </c>
      <c r="I45" s="150">
        <f>'Adjustments - restating'!I45+'Adjustments - Pro Forma'!I45</f>
        <v>0</v>
      </c>
      <c r="J45" s="150">
        <f>'Adjustments - restating'!J45+'Adjustments - Pro Forma'!J45</f>
        <v>0</v>
      </c>
      <c r="K45" s="150">
        <f>'Adjustments - restating'!K45+'Adjustments - Pro Forma'!K45</f>
        <v>0</v>
      </c>
      <c r="L45" s="150">
        <f>'Adjustments - restating'!L45+'Adjustments - Pro Forma'!L45</f>
        <v>0</v>
      </c>
      <c r="M45" s="150">
        <f>'Adjustments - restating'!M45+'Adjustments - Pro Forma'!M45</f>
        <v>0</v>
      </c>
      <c r="N45" s="150">
        <f>'Adjustments - restating'!N45+'Adjustments - Pro Forma'!N45</f>
        <v>0</v>
      </c>
      <c r="O45" s="150">
        <f>'Adjustments - restating'!O45+'Adjustments - Pro Forma'!O45</f>
        <v>0</v>
      </c>
      <c r="P45" s="150">
        <f>'Adjustments - restating'!P45+'Adjustments - Pro Forma'!P45</f>
        <v>0</v>
      </c>
      <c r="Q45" s="150">
        <f>'Adjustments - restating'!Q45+'Adjustments - Pro Forma'!Q45</f>
        <v>0</v>
      </c>
      <c r="R45" s="150">
        <f>'Adjustments - restating'!R45+'Adjustments - Pro Forma'!R45</f>
        <v>0</v>
      </c>
      <c r="S45" s="150">
        <f>'Adjustments - restating'!S45+'Adjustments - Pro Forma'!S45</f>
        <v>0</v>
      </c>
      <c r="T45" s="150">
        <f>'Adjustments - restating'!T45+'Adjustments - Pro Forma'!T45</f>
        <v>0</v>
      </c>
      <c r="U45" s="150">
        <f>'Adjustments - restating'!U45+'Adjustments - Pro Forma'!U45</f>
        <v>0</v>
      </c>
      <c r="V45" s="150">
        <f>'Adjustments - restating'!V45+'Adjustments - Pro Forma'!V45</f>
        <v>0</v>
      </c>
      <c r="W45" s="150">
        <f>'Adjustments - restating'!W45+'Adjustments - Pro Forma'!W45</f>
        <v>0</v>
      </c>
      <c r="X45" s="150">
        <f>'Adjustments - restating'!X45+'Adjustments - Pro Forma'!X45</f>
        <v>0</v>
      </c>
      <c r="Y45" s="150">
        <f>'Adjustments - restating'!Y45+'Adjustments - Pro Forma'!Y45</f>
        <v>0</v>
      </c>
      <c r="Z45" s="150">
        <f>'Adjustments - restating'!Z45+'Adjustments - Pro Forma'!Z45</f>
        <v>0</v>
      </c>
      <c r="AA45" s="150">
        <f>'Adjustments - restating'!AA45+'Adjustments - Pro Forma'!AA45</f>
        <v>0</v>
      </c>
      <c r="AB45" s="150">
        <f>'Adjustments - restating'!AB45+'Adjustments - Pro Forma'!AB45</f>
        <v>0</v>
      </c>
      <c r="AC45" s="150">
        <f>'Adjustments - restating'!AC45+'Adjustments - Pro Forma'!AC45</f>
        <v>0</v>
      </c>
      <c r="AD45" s="150">
        <f>'Adjustments - restating'!AD45+'Adjustments - Pro Forma'!AD45</f>
        <v>0</v>
      </c>
      <c r="AE45" s="150">
        <f>'Adjustments - restating'!AE45+'Adjustments - Pro Forma'!AE45</f>
        <v>0</v>
      </c>
      <c r="AF45" s="150">
        <f>'Adjustments - restating'!AF45+'Adjustments - Pro Forma'!AF45</f>
        <v>0</v>
      </c>
      <c r="AG45" s="150">
        <f>'Adjustments - restating'!AG45+'Adjustments - Pro Forma'!AG45</f>
        <v>0</v>
      </c>
      <c r="AH45" s="150">
        <f>'Adjustments - restating'!AH45+'Adjustments - Pro Forma'!AH45</f>
        <v>0</v>
      </c>
      <c r="AI45" s="150">
        <f>'Adjustments - restating'!AI45+'Adjustments - Pro Forma'!AI45</f>
        <v>0</v>
      </c>
      <c r="AJ45" s="150">
        <f>'Adjustments - restating'!AJ45+'Adjustments - Pro Forma'!AJ45</f>
        <v>0</v>
      </c>
      <c r="AK45" s="150">
        <f>'Adjustments - restating'!AK45+'Adjustments - Pro Forma'!AK45</f>
        <v>0</v>
      </c>
      <c r="AL45" s="150">
        <f>'Adjustments - restating'!AL45+'Adjustments - Pro Forma'!AL45</f>
        <v>0</v>
      </c>
      <c r="AM45" s="150">
        <f>'Adjustments - restating'!AM45+'Adjustments - Pro Forma'!AM45</f>
        <v>-6572936.1934075933</v>
      </c>
      <c r="AN45" s="150">
        <f>'Adjustments - restating'!AN45+'Adjustments - Pro Forma'!AN45</f>
        <v>0</v>
      </c>
      <c r="AO45" s="150">
        <f>'Adjustments - restating'!AO45+'Adjustments - Pro Forma'!AO45</f>
        <v>0</v>
      </c>
      <c r="AP45" s="150">
        <f>'Adjustments - restating'!AP45+'Adjustments - Pro Forma'!AP45</f>
        <v>0</v>
      </c>
      <c r="AQ45" s="150">
        <f>'Adjustments - restating'!AQ45+'Adjustments - Pro Forma'!AQ45</f>
        <v>0</v>
      </c>
      <c r="AR45" s="150">
        <f>'Adjustments - restating'!AR45+'Adjustments - Pro Forma'!AR45</f>
        <v>0</v>
      </c>
      <c r="AS45" s="150">
        <f>'Adjustments - restating'!AS45+'Adjustments - Pro Forma'!AS45</f>
        <v>0</v>
      </c>
      <c r="AT45" s="150">
        <f>'Adjustments - restating'!AT45+'Adjustments - Pro Forma'!AT45</f>
        <v>0</v>
      </c>
      <c r="AU45" s="150">
        <f>'Adjustments - restating'!AU45+'Adjustments - Pro Forma'!AU45</f>
        <v>0</v>
      </c>
      <c r="AV45" s="150">
        <f>'Adjustments - restating'!AV45+'Adjustments - Pro Forma'!AV45</f>
        <v>0</v>
      </c>
      <c r="AW45" s="144"/>
      <c r="CS45" s="8"/>
    </row>
    <row r="46" spans="1:97">
      <c r="A46" s="2">
        <v>40</v>
      </c>
      <c r="B46" s="6" t="s">
        <v>43</v>
      </c>
      <c r="C46" s="153">
        <f t="shared" si="14"/>
        <v>-7344633.7669979073</v>
      </c>
      <c r="D46" s="150">
        <f>'Adjustments - restating'!D46+'Adjustments - Pro Forma'!D46</f>
        <v>0</v>
      </c>
      <c r="E46" s="150">
        <f>'Adjustments - restating'!E46+'Adjustments - Pro Forma'!E46</f>
        <v>0</v>
      </c>
      <c r="F46" s="150">
        <f>'Adjustments - restating'!F46+'Adjustments - Pro Forma'!F46</f>
        <v>0</v>
      </c>
      <c r="G46" s="150">
        <f>'Adjustments - restating'!G46+'Adjustments - Pro Forma'!G46</f>
        <v>0</v>
      </c>
      <c r="H46" s="150">
        <f>'Adjustments - restating'!H46+'Adjustments - Pro Forma'!H46</f>
        <v>0</v>
      </c>
      <c r="I46" s="150">
        <f>'Adjustments - restating'!I46+'Adjustments - Pro Forma'!I46</f>
        <v>0</v>
      </c>
      <c r="J46" s="150">
        <f>'Adjustments - restating'!J46+'Adjustments - Pro Forma'!J46</f>
        <v>0</v>
      </c>
      <c r="K46" s="150">
        <f>'Adjustments - restating'!K46+'Adjustments - Pro Forma'!K46</f>
        <v>0</v>
      </c>
      <c r="L46" s="150">
        <f>'Adjustments - restating'!L46+'Adjustments - Pro Forma'!L46</f>
        <v>0</v>
      </c>
      <c r="M46" s="150">
        <f>'Adjustments - restating'!M46+'Adjustments - Pro Forma'!M46</f>
        <v>0</v>
      </c>
      <c r="N46" s="150">
        <f>'Adjustments - restating'!N46+'Adjustments - Pro Forma'!N46</f>
        <v>0</v>
      </c>
      <c r="O46" s="150">
        <f>'Adjustments - restating'!O46+'Adjustments - Pro Forma'!O46</f>
        <v>0</v>
      </c>
      <c r="P46" s="150">
        <f>'Adjustments - restating'!P46+'Adjustments - Pro Forma'!P46</f>
        <v>0</v>
      </c>
      <c r="Q46" s="150">
        <f>'Adjustments - restating'!Q46+'Adjustments - Pro Forma'!Q46</f>
        <v>0</v>
      </c>
      <c r="R46" s="150">
        <f>'Adjustments - restating'!R46+'Adjustments - Pro Forma'!R46</f>
        <v>0</v>
      </c>
      <c r="S46" s="150">
        <f>'Adjustments - restating'!S46+'Adjustments - Pro Forma'!S46</f>
        <v>0</v>
      </c>
      <c r="T46" s="150">
        <f>'Adjustments - restating'!T46+'Adjustments - Pro Forma'!T46</f>
        <v>0</v>
      </c>
      <c r="U46" s="150">
        <f>'Adjustments - restating'!U46+'Adjustments - Pro Forma'!U46</f>
        <v>0</v>
      </c>
      <c r="V46" s="150">
        <f>'Adjustments - restating'!V46+'Adjustments - Pro Forma'!V46</f>
        <v>0</v>
      </c>
      <c r="W46" s="150">
        <f>'Adjustments - restating'!W46+'Adjustments - Pro Forma'!W46</f>
        <v>0</v>
      </c>
      <c r="X46" s="150">
        <f>'Adjustments - restating'!X46+'Adjustments - Pro Forma'!X46</f>
        <v>0</v>
      </c>
      <c r="Y46" s="150">
        <f>'Adjustments - restating'!Y46+'Adjustments - Pro Forma'!Y46</f>
        <v>0</v>
      </c>
      <c r="Z46" s="150">
        <f>'Adjustments - restating'!Z46+'Adjustments - Pro Forma'!Z46</f>
        <v>0</v>
      </c>
      <c r="AA46" s="150">
        <f>'Adjustments - restating'!AA46+'Adjustments - Pro Forma'!AA46</f>
        <v>0</v>
      </c>
      <c r="AB46" s="150">
        <f>'Adjustments - restating'!AB46+'Adjustments - Pro Forma'!AB46</f>
        <v>0</v>
      </c>
      <c r="AC46" s="150">
        <f>'Adjustments - restating'!AC46+'Adjustments - Pro Forma'!AC46</f>
        <v>0</v>
      </c>
      <c r="AD46" s="150">
        <f>'Adjustments - restating'!AD46+'Adjustments - Pro Forma'!AD46</f>
        <v>0</v>
      </c>
      <c r="AE46" s="150">
        <f>'Adjustments - restating'!AE46+'Adjustments - Pro Forma'!AE46</f>
        <v>0</v>
      </c>
      <c r="AF46" s="150">
        <f>'Adjustments - restating'!AF46+'Adjustments - Pro Forma'!AF46</f>
        <v>0</v>
      </c>
      <c r="AG46" s="150">
        <f>'Adjustments - restating'!AG46+'Adjustments - Pro Forma'!AG46</f>
        <v>0</v>
      </c>
      <c r="AH46" s="150">
        <f>'Adjustments - restating'!AH46+'Adjustments - Pro Forma'!AH46</f>
        <v>0</v>
      </c>
      <c r="AI46" s="150">
        <f>'Adjustments - restating'!AI46+'Adjustments - Pro Forma'!AI46</f>
        <v>0</v>
      </c>
      <c r="AJ46" s="150">
        <f>'Adjustments - restating'!AJ46+'Adjustments - Pro Forma'!AJ46</f>
        <v>0</v>
      </c>
      <c r="AK46" s="150">
        <f>'Adjustments - restating'!AK46+'Adjustments - Pro Forma'!AK46</f>
        <v>0</v>
      </c>
      <c r="AL46" s="150">
        <f>'Adjustments - restating'!AL46+'Adjustments - Pro Forma'!AL46</f>
        <v>0</v>
      </c>
      <c r="AM46" s="150">
        <f>'Adjustments - restating'!AM46+'Adjustments - Pro Forma'!AM46</f>
        <v>-7344633.7669979073</v>
      </c>
      <c r="AN46" s="150">
        <f>'Adjustments - restating'!AN46+'Adjustments - Pro Forma'!AN46</f>
        <v>0</v>
      </c>
      <c r="AO46" s="150">
        <f>'Adjustments - restating'!AO46+'Adjustments - Pro Forma'!AO46</f>
        <v>0</v>
      </c>
      <c r="AP46" s="150">
        <f>'Adjustments - restating'!AP46+'Adjustments - Pro Forma'!AP46</f>
        <v>0</v>
      </c>
      <c r="AQ46" s="150">
        <f>'Adjustments - restating'!AQ46+'Adjustments - Pro Forma'!AQ46</f>
        <v>0</v>
      </c>
      <c r="AR46" s="150">
        <f>'Adjustments - restating'!AR46+'Adjustments - Pro Forma'!AR46</f>
        <v>0</v>
      </c>
      <c r="AS46" s="150">
        <f>'Adjustments - restating'!AS46+'Adjustments - Pro Forma'!AS46</f>
        <v>0</v>
      </c>
      <c r="AT46" s="150">
        <f>'Adjustments - restating'!AT46+'Adjustments - Pro Forma'!AT46</f>
        <v>0</v>
      </c>
      <c r="AU46" s="150">
        <f>'Adjustments - restating'!AU46+'Adjustments - Pro Forma'!AU46</f>
        <v>0</v>
      </c>
      <c r="AV46" s="150">
        <f>'Adjustments - restating'!AV46+'Adjustments - Pro Forma'!AV46</f>
        <v>0</v>
      </c>
      <c r="AW46" s="144"/>
      <c r="CS46" s="8"/>
    </row>
    <row r="47" spans="1:97">
      <c r="A47" s="2">
        <v>41</v>
      </c>
      <c r="B47" s="6" t="s">
        <v>8</v>
      </c>
      <c r="C47" s="153">
        <f t="shared" ca="1" si="14"/>
        <v>21750117.196539655</v>
      </c>
      <c r="D47" s="150">
        <f>'Adjustments - restating'!D47+'Adjustments - Pro Forma'!D47</f>
        <v>0</v>
      </c>
      <c r="E47" s="150">
        <f>'Adjustments - restating'!E47+'Adjustments - Pro Forma'!E47</f>
        <v>0</v>
      </c>
      <c r="F47" s="150">
        <f>'Adjustments - restating'!F47+'Adjustments - Pro Forma'!F47</f>
        <v>0</v>
      </c>
      <c r="G47" s="150">
        <f>'Adjustments - restating'!G47+'Adjustments - Pro Forma'!G47</f>
        <v>0</v>
      </c>
      <c r="H47" s="150">
        <f>'Adjustments - restating'!H47+'Adjustments - Pro Forma'!H47</f>
        <v>0</v>
      </c>
      <c r="I47" s="150">
        <f>'Adjustments - restating'!I47+'Adjustments - Pro Forma'!I47</f>
        <v>0</v>
      </c>
      <c r="J47" s="150">
        <f>'Adjustments - restating'!J47+'Adjustments - Pro Forma'!J47</f>
        <v>0</v>
      </c>
      <c r="K47" s="150">
        <f>'Adjustments - restating'!K47+'Adjustments - Pro Forma'!K47</f>
        <v>0</v>
      </c>
      <c r="L47" s="150">
        <f>'Adjustments - restating'!L47+'Adjustments - Pro Forma'!L47</f>
        <v>0</v>
      </c>
      <c r="M47" s="150">
        <f>'Adjustments - restating'!M47+'Adjustments - Pro Forma'!M47</f>
        <v>0</v>
      </c>
      <c r="N47" s="150">
        <f>'Adjustments - restating'!N47+'Adjustments - Pro Forma'!N47</f>
        <v>0</v>
      </c>
      <c r="O47" s="150">
        <f>'Adjustments - restating'!O47+'Adjustments - Pro Forma'!O47</f>
        <v>0</v>
      </c>
      <c r="P47" s="150">
        <f>'Adjustments - restating'!P47+'Adjustments - Pro Forma'!P47</f>
        <v>0</v>
      </c>
      <c r="Q47" s="150">
        <f>'Adjustments - restating'!Q47+'Adjustments - Pro Forma'!Q47</f>
        <v>0</v>
      </c>
      <c r="R47" s="150">
        <f>'Adjustments - restating'!R47+'Adjustments - Pro Forma'!R47</f>
        <v>0</v>
      </c>
      <c r="S47" s="150">
        <f>'Adjustments - restating'!S47+'Adjustments - Pro Forma'!S47</f>
        <v>0</v>
      </c>
      <c r="T47" s="150">
        <f>'Adjustments - restating'!T47+'Adjustments - Pro Forma'!T47</f>
        <v>0</v>
      </c>
      <c r="U47" s="150">
        <f>'Adjustments - restating'!U47+'Adjustments - Pro Forma'!U47</f>
        <v>0</v>
      </c>
      <c r="V47" s="150">
        <f>'Adjustments - restating'!V47+'Adjustments - Pro Forma'!V47</f>
        <v>0</v>
      </c>
      <c r="W47" s="150">
        <f>'Adjustments - restating'!W47+'Adjustments - Pro Forma'!W47</f>
        <v>0</v>
      </c>
      <c r="X47" s="150">
        <f>'Adjustments - restating'!X47+'Adjustments - Pro Forma'!X47</f>
        <v>0</v>
      </c>
      <c r="Y47" s="150">
        <f>'Adjustments - restating'!Y47+'Adjustments - Pro Forma'!Y47</f>
        <v>0</v>
      </c>
      <c r="Z47" s="150">
        <f>'Adjustments - restating'!Z47+'Adjustments - Pro Forma'!Z47</f>
        <v>0</v>
      </c>
      <c r="AA47" s="150">
        <f>'Adjustments - restating'!AA47+'Adjustments - Pro Forma'!AA47</f>
        <v>0</v>
      </c>
      <c r="AB47" s="150">
        <f>'Adjustments - restating'!AB47+'Adjustments - Pro Forma'!AB47</f>
        <v>0</v>
      </c>
      <c r="AC47" s="150">
        <f>'Adjustments - restating'!AC47+'Adjustments - Pro Forma'!AC47</f>
        <v>0</v>
      </c>
      <c r="AD47" s="150">
        <f>'Adjustments - restating'!AD47+'Adjustments - Pro Forma'!AD47</f>
        <v>0</v>
      </c>
      <c r="AE47" s="150">
        <f>'Adjustments - restating'!AE47+'Adjustments - Pro Forma'!AE47</f>
        <v>0</v>
      </c>
      <c r="AF47" s="150">
        <f>'Adjustments - restating'!AF47+'Adjustments - Pro Forma'!AF47</f>
        <v>0</v>
      </c>
      <c r="AG47" s="150">
        <f>'Adjustments - restating'!AG47+'Adjustments - Pro Forma'!AG47</f>
        <v>0</v>
      </c>
      <c r="AH47" s="150">
        <f>'Adjustments - restating'!AH47+'Adjustments - Pro Forma'!AH47</f>
        <v>0</v>
      </c>
      <c r="AI47" s="150">
        <f>'Adjustments - restating'!AI47+'Adjustments - Pro Forma'!AI47</f>
        <v>0</v>
      </c>
      <c r="AJ47" s="150">
        <f>'Adjustments - restating'!AJ47+'Adjustments - Pro Forma'!AJ47</f>
        <v>0</v>
      </c>
      <c r="AK47" s="150">
        <f>'Adjustments - restating'!AK47+'Adjustments - Pro Forma'!AK47</f>
        <v>0</v>
      </c>
      <c r="AL47" s="150">
        <f>'Adjustments - restating'!AL47+'Adjustments - Pro Forma'!AL47</f>
        <v>0</v>
      </c>
      <c r="AM47" s="150">
        <f>'Adjustments - restating'!AM47+'Adjustments - Pro Forma'!AM47</f>
        <v>-2150960.3261213372</v>
      </c>
      <c r="AN47" s="150">
        <f>'Adjustments - restating'!AN47+'Adjustments - Pro Forma'!AN47</f>
        <v>0</v>
      </c>
      <c r="AO47" s="150">
        <f>'Adjustments - restating'!AO47+'Adjustments - Pro Forma'!AO47</f>
        <v>0</v>
      </c>
      <c r="AP47" s="150">
        <f>'Adjustments - restating'!AP47+'Adjustments - Pro Forma'!AP47</f>
        <v>0</v>
      </c>
      <c r="AQ47" s="150">
        <f>'Adjustments - restating'!AQ47+'Adjustments - Pro Forma'!AQ47</f>
        <v>0</v>
      </c>
      <c r="AR47" s="150">
        <f ca="1">'Adjustments - restating'!AR47+'Adjustments - Pro Forma'!AR47</f>
        <v>23901077.522660993</v>
      </c>
      <c r="AS47" s="150">
        <f>'Adjustments - restating'!AS47+'Adjustments - Pro Forma'!AS47</f>
        <v>0</v>
      </c>
      <c r="AT47" s="150">
        <f>'Adjustments - restating'!AT47+'Adjustments - Pro Forma'!AT47</f>
        <v>0</v>
      </c>
      <c r="AU47" s="150">
        <f>'Adjustments - restating'!AU47+'Adjustments - Pro Forma'!AU47</f>
        <v>0</v>
      </c>
      <c r="AV47" s="150">
        <f>'Adjustments - restating'!AV47+'Adjustments - Pro Forma'!AV47</f>
        <v>0</v>
      </c>
      <c r="AW47" s="144"/>
      <c r="CS47" s="8"/>
    </row>
    <row r="48" spans="1:97">
      <c r="A48" s="2">
        <v>42</v>
      </c>
      <c r="B48" s="6" t="s">
        <v>44</v>
      </c>
      <c r="C48" s="153">
        <f t="shared" si="14"/>
        <v>0</v>
      </c>
      <c r="D48" s="150">
        <f>'Adjustments - restating'!D48+'Adjustments - Pro Forma'!D48</f>
        <v>0</v>
      </c>
      <c r="E48" s="150">
        <f>'Adjustments - restating'!E48+'Adjustments - Pro Forma'!E48</f>
        <v>0</v>
      </c>
      <c r="F48" s="150">
        <f>'Adjustments - restating'!F48+'Adjustments - Pro Forma'!F48</f>
        <v>0</v>
      </c>
      <c r="G48" s="150">
        <f>'Adjustments - restating'!G48+'Adjustments - Pro Forma'!G48</f>
        <v>0</v>
      </c>
      <c r="H48" s="150">
        <f>'Adjustments - restating'!H48+'Adjustments - Pro Forma'!H48</f>
        <v>0</v>
      </c>
      <c r="I48" s="150">
        <f>'Adjustments - restating'!I48+'Adjustments - Pro Forma'!I48</f>
        <v>0</v>
      </c>
      <c r="J48" s="150">
        <f>'Adjustments - restating'!J48+'Adjustments - Pro Forma'!J48</f>
        <v>0</v>
      </c>
      <c r="K48" s="150">
        <f>'Adjustments - restating'!K48+'Adjustments - Pro Forma'!K48</f>
        <v>0</v>
      </c>
      <c r="L48" s="150">
        <f>'Adjustments - restating'!L48+'Adjustments - Pro Forma'!L48</f>
        <v>0</v>
      </c>
      <c r="M48" s="150">
        <f>'Adjustments - restating'!M48+'Adjustments - Pro Forma'!M48</f>
        <v>0</v>
      </c>
      <c r="N48" s="150">
        <f>'Adjustments - restating'!N48+'Adjustments - Pro Forma'!N48</f>
        <v>0</v>
      </c>
      <c r="O48" s="150">
        <f>'Adjustments - restating'!O48+'Adjustments - Pro Forma'!O48</f>
        <v>0</v>
      </c>
      <c r="P48" s="150">
        <f>'Adjustments - restating'!P48+'Adjustments - Pro Forma'!P48</f>
        <v>0</v>
      </c>
      <c r="Q48" s="150">
        <f>'Adjustments - restating'!Q48+'Adjustments - Pro Forma'!Q48</f>
        <v>0</v>
      </c>
      <c r="R48" s="150">
        <f>'Adjustments - restating'!R48+'Adjustments - Pro Forma'!R48</f>
        <v>0</v>
      </c>
      <c r="S48" s="150">
        <f>'Adjustments - restating'!S48+'Adjustments - Pro Forma'!S48</f>
        <v>0</v>
      </c>
      <c r="T48" s="150">
        <f>'Adjustments - restating'!T48+'Adjustments - Pro Forma'!T48</f>
        <v>0</v>
      </c>
      <c r="U48" s="150">
        <f>'Adjustments - restating'!U48+'Adjustments - Pro Forma'!U48</f>
        <v>0</v>
      </c>
      <c r="V48" s="150">
        <f>'Adjustments - restating'!V48+'Adjustments - Pro Forma'!V48</f>
        <v>0</v>
      </c>
      <c r="W48" s="150">
        <f>'Adjustments - restating'!W48+'Adjustments - Pro Forma'!W48</f>
        <v>0</v>
      </c>
      <c r="X48" s="150">
        <f>'Adjustments - restating'!X48+'Adjustments - Pro Forma'!X48</f>
        <v>0</v>
      </c>
      <c r="Y48" s="150">
        <f>'Adjustments - restating'!Y48+'Adjustments - Pro Forma'!Y48</f>
        <v>0</v>
      </c>
      <c r="Z48" s="150">
        <f>'Adjustments - restating'!Z48+'Adjustments - Pro Forma'!Z48</f>
        <v>0</v>
      </c>
      <c r="AA48" s="150">
        <f>'Adjustments - restating'!AA48+'Adjustments - Pro Forma'!AA48</f>
        <v>0</v>
      </c>
      <c r="AB48" s="150">
        <f>'Adjustments - restating'!AB48+'Adjustments - Pro Forma'!AB48</f>
        <v>0</v>
      </c>
      <c r="AC48" s="150">
        <f>'Adjustments - restating'!AC48+'Adjustments - Pro Forma'!AC48</f>
        <v>0</v>
      </c>
      <c r="AD48" s="150">
        <f>'Adjustments - restating'!AD48+'Adjustments - Pro Forma'!AD48</f>
        <v>0</v>
      </c>
      <c r="AE48" s="150">
        <f>'Adjustments - restating'!AE48+'Adjustments - Pro Forma'!AE48</f>
        <v>0</v>
      </c>
      <c r="AF48" s="150">
        <f>'Adjustments - restating'!AF48+'Adjustments - Pro Forma'!AF48</f>
        <v>0</v>
      </c>
      <c r="AG48" s="150">
        <f>'Adjustments - restating'!AG48+'Adjustments - Pro Forma'!AG48</f>
        <v>0</v>
      </c>
      <c r="AH48" s="150">
        <f>'Adjustments - restating'!AH48+'Adjustments - Pro Forma'!AH48</f>
        <v>0</v>
      </c>
      <c r="AI48" s="150">
        <f>'Adjustments - restating'!AI48+'Adjustments - Pro Forma'!AI48</f>
        <v>0</v>
      </c>
      <c r="AJ48" s="150">
        <f>'Adjustments - restating'!AJ48+'Adjustments - Pro Forma'!AJ48</f>
        <v>0</v>
      </c>
      <c r="AK48" s="150">
        <f>'Adjustments - restating'!AK48+'Adjustments - Pro Forma'!AK48</f>
        <v>0</v>
      </c>
      <c r="AL48" s="150">
        <f>'Adjustments - restating'!AL48+'Adjustments - Pro Forma'!AL48</f>
        <v>0</v>
      </c>
      <c r="AM48" s="150">
        <f>'Adjustments - restating'!AM48+'Adjustments - Pro Forma'!AM48</f>
        <v>0</v>
      </c>
      <c r="AN48" s="150">
        <f>'Adjustments - restating'!AN48+'Adjustments - Pro Forma'!AN48</f>
        <v>0</v>
      </c>
      <c r="AO48" s="150">
        <f>'Adjustments - restating'!AO48+'Adjustments - Pro Forma'!AO48</f>
        <v>0</v>
      </c>
      <c r="AP48" s="150">
        <f>'Adjustments - restating'!AP48+'Adjustments - Pro Forma'!AP48</f>
        <v>0</v>
      </c>
      <c r="AQ48" s="150">
        <f>'Adjustments - restating'!AQ48+'Adjustments - Pro Forma'!AQ48</f>
        <v>0</v>
      </c>
      <c r="AR48" s="150">
        <f>'Adjustments - restating'!AR48+'Adjustments - Pro Forma'!AR48</f>
        <v>0</v>
      </c>
      <c r="AS48" s="150">
        <f>'Adjustments - restating'!AS48+'Adjustments - Pro Forma'!AS48</f>
        <v>0</v>
      </c>
      <c r="AT48" s="150">
        <f>'Adjustments - restating'!AT48+'Adjustments - Pro Forma'!AT48</f>
        <v>0</v>
      </c>
      <c r="AU48" s="150">
        <f>'Adjustments - restating'!AU48+'Adjustments - Pro Forma'!AU48</f>
        <v>0</v>
      </c>
      <c r="AV48" s="150">
        <f>'Adjustments - restating'!AV48+'Adjustments - Pro Forma'!AV48</f>
        <v>0</v>
      </c>
      <c r="AW48" s="144"/>
      <c r="CS48" s="8"/>
    </row>
    <row r="49" spans="1:97">
      <c r="A49" s="2">
        <v>43</v>
      </c>
      <c r="B49" s="6" t="s">
        <v>45</v>
      </c>
      <c r="C49" s="153">
        <f t="shared" si="14"/>
        <v>0</v>
      </c>
      <c r="D49" s="150">
        <f>'Adjustments - restating'!D49+'Adjustments - Pro Forma'!D49</f>
        <v>0</v>
      </c>
      <c r="E49" s="150">
        <f>'Adjustments - restating'!E49+'Adjustments - Pro Forma'!E49</f>
        <v>0</v>
      </c>
      <c r="F49" s="150">
        <f>'Adjustments - restating'!F49+'Adjustments - Pro Forma'!F49</f>
        <v>0</v>
      </c>
      <c r="G49" s="150">
        <f>'Adjustments - restating'!G49+'Adjustments - Pro Forma'!G49</f>
        <v>0</v>
      </c>
      <c r="H49" s="150">
        <f>'Adjustments - restating'!H49+'Adjustments - Pro Forma'!H49</f>
        <v>0</v>
      </c>
      <c r="I49" s="150">
        <f>'Adjustments - restating'!I49+'Adjustments - Pro Forma'!I49</f>
        <v>0</v>
      </c>
      <c r="J49" s="150">
        <f>'Adjustments - restating'!J49+'Adjustments - Pro Forma'!J49</f>
        <v>0</v>
      </c>
      <c r="K49" s="150">
        <f>'Adjustments - restating'!K49+'Adjustments - Pro Forma'!K49</f>
        <v>0</v>
      </c>
      <c r="L49" s="150">
        <f>'Adjustments - restating'!L49+'Adjustments - Pro Forma'!L49</f>
        <v>0</v>
      </c>
      <c r="M49" s="150">
        <f>'Adjustments - restating'!M49+'Adjustments - Pro Forma'!M49</f>
        <v>0</v>
      </c>
      <c r="N49" s="150">
        <f>'Adjustments - restating'!N49+'Adjustments - Pro Forma'!N49</f>
        <v>0</v>
      </c>
      <c r="O49" s="150">
        <f>'Adjustments - restating'!O49+'Adjustments - Pro Forma'!O49</f>
        <v>0</v>
      </c>
      <c r="P49" s="150">
        <f>'Adjustments - restating'!P49+'Adjustments - Pro Forma'!P49</f>
        <v>0</v>
      </c>
      <c r="Q49" s="150">
        <f>'Adjustments - restating'!Q49+'Adjustments - Pro Forma'!Q49</f>
        <v>0</v>
      </c>
      <c r="R49" s="150">
        <f>'Adjustments - restating'!R49+'Adjustments - Pro Forma'!R49</f>
        <v>0</v>
      </c>
      <c r="S49" s="150">
        <f>'Adjustments - restating'!S49+'Adjustments - Pro Forma'!S49</f>
        <v>0</v>
      </c>
      <c r="T49" s="150">
        <f>'Adjustments - restating'!T49+'Adjustments - Pro Forma'!T49</f>
        <v>0</v>
      </c>
      <c r="U49" s="150">
        <f>'Adjustments - restating'!U49+'Adjustments - Pro Forma'!U49</f>
        <v>0</v>
      </c>
      <c r="V49" s="150">
        <f>'Adjustments - restating'!V49+'Adjustments - Pro Forma'!V49</f>
        <v>0</v>
      </c>
      <c r="W49" s="150">
        <f>'Adjustments - restating'!W49+'Adjustments - Pro Forma'!W49</f>
        <v>0</v>
      </c>
      <c r="X49" s="150">
        <f>'Adjustments - restating'!X49+'Adjustments - Pro Forma'!X49</f>
        <v>0</v>
      </c>
      <c r="Y49" s="150">
        <f>'Adjustments - restating'!Y49+'Adjustments - Pro Forma'!Y49</f>
        <v>0</v>
      </c>
      <c r="Z49" s="150">
        <f>'Adjustments - restating'!Z49+'Adjustments - Pro Forma'!Z49</f>
        <v>0</v>
      </c>
      <c r="AA49" s="150">
        <f>'Adjustments - restating'!AA49+'Adjustments - Pro Forma'!AA49</f>
        <v>0</v>
      </c>
      <c r="AB49" s="150">
        <f>'Adjustments - restating'!AB49+'Adjustments - Pro Forma'!AB49</f>
        <v>0</v>
      </c>
      <c r="AC49" s="150">
        <f>'Adjustments - restating'!AC49+'Adjustments - Pro Forma'!AC49</f>
        <v>0</v>
      </c>
      <c r="AD49" s="150">
        <f>'Adjustments - restating'!AD49+'Adjustments - Pro Forma'!AD49</f>
        <v>0</v>
      </c>
      <c r="AE49" s="150">
        <f>'Adjustments - restating'!AE49+'Adjustments - Pro Forma'!AE49</f>
        <v>0</v>
      </c>
      <c r="AF49" s="150">
        <f>'Adjustments - restating'!AF49+'Adjustments - Pro Forma'!AF49</f>
        <v>0</v>
      </c>
      <c r="AG49" s="150">
        <f>'Adjustments - restating'!AG49+'Adjustments - Pro Forma'!AG49</f>
        <v>0</v>
      </c>
      <c r="AH49" s="150">
        <f>'Adjustments - restating'!AH49+'Adjustments - Pro Forma'!AH49</f>
        <v>0</v>
      </c>
      <c r="AI49" s="150">
        <f>'Adjustments - restating'!AI49+'Adjustments - Pro Forma'!AI49</f>
        <v>0</v>
      </c>
      <c r="AJ49" s="150">
        <f>'Adjustments - restating'!AJ49+'Adjustments - Pro Forma'!AJ49</f>
        <v>0</v>
      </c>
      <c r="AK49" s="150">
        <f>'Adjustments - restating'!AK49+'Adjustments - Pro Forma'!AK49</f>
        <v>0</v>
      </c>
      <c r="AL49" s="150">
        <f>'Adjustments - restating'!AL49+'Adjustments - Pro Forma'!AL49</f>
        <v>0</v>
      </c>
      <c r="AM49" s="150">
        <f>'Adjustments - restating'!AM49+'Adjustments - Pro Forma'!AM49</f>
        <v>0</v>
      </c>
      <c r="AN49" s="150">
        <f>'Adjustments - restating'!AN49+'Adjustments - Pro Forma'!AN49</f>
        <v>0</v>
      </c>
      <c r="AO49" s="150">
        <f>'Adjustments - restating'!AO49+'Adjustments - Pro Forma'!AO49</f>
        <v>0</v>
      </c>
      <c r="AP49" s="150">
        <f>'Adjustments - restating'!AP49+'Adjustments - Pro Forma'!AP49</f>
        <v>0</v>
      </c>
      <c r="AQ49" s="150">
        <f>'Adjustments - restating'!AQ49+'Adjustments - Pro Forma'!AQ49</f>
        <v>0</v>
      </c>
      <c r="AR49" s="150">
        <f>'Adjustments - restating'!AR49+'Adjustments - Pro Forma'!AR49</f>
        <v>0</v>
      </c>
      <c r="AS49" s="150">
        <f>'Adjustments - restating'!AS49+'Adjustments - Pro Forma'!AS49</f>
        <v>0</v>
      </c>
      <c r="AT49" s="150">
        <f>'Adjustments - restating'!AT49+'Adjustments - Pro Forma'!AT49</f>
        <v>0</v>
      </c>
      <c r="AU49" s="150">
        <f>'Adjustments - restating'!AU49+'Adjustments - Pro Forma'!AU49</f>
        <v>0</v>
      </c>
      <c r="AV49" s="150">
        <f>'Adjustments - restating'!AV49+'Adjustments - Pro Forma'!AV49</f>
        <v>0</v>
      </c>
      <c r="AW49" s="144"/>
      <c r="CS49" s="8"/>
    </row>
    <row r="50" spans="1:97">
      <c r="A50" s="2">
        <v>44</v>
      </c>
      <c r="B50" s="323" t="s">
        <v>46</v>
      </c>
      <c r="C50" s="158">
        <f ca="1">SUM(C39:C49)</f>
        <v>74392220.268948853</v>
      </c>
      <c r="D50" s="152">
        <f>SUM(D39:D49)</f>
        <v>0</v>
      </c>
      <c r="E50" s="152">
        <f t="shared" ref="E50:AV50" si="15">SUM(E39:E49)</f>
        <v>0</v>
      </c>
      <c r="F50" s="152">
        <f t="shared" si="15"/>
        <v>0</v>
      </c>
      <c r="G50" s="152">
        <f t="shared" si="15"/>
        <v>0</v>
      </c>
      <c r="H50" s="152">
        <f t="shared" si="15"/>
        <v>0</v>
      </c>
      <c r="I50" s="152">
        <f t="shared" si="15"/>
        <v>0</v>
      </c>
      <c r="J50" s="152">
        <f t="shared" si="15"/>
        <v>0</v>
      </c>
      <c r="K50" s="152">
        <f t="shared" si="15"/>
        <v>0</v>
      </c>
      <c r="L50" s="152">
        <f t="shared" si="15"/>
        <v>0</v>
      </c>
      <c r="M50" s="152">
        <f t="shared" si="15"/>
        <v>0</v>
      </c>
      <c r="N50" s="152">
        <f t="shared" si="15"/>
        <v>0</v>
      </c>
      <c r="O50" s="152">
        <f t="shared" si="15"/>
        <v>0</v>
      </c>
      <c r="P50" s="152">
        <f t="shared" si="15"/>
        <v>0</v>
      </c>
      <c r="Q50" s="152">
        <f t="shared" si="15"/>
        <v>0</v>
      </c>
      <c r="R50" s="152">
        <f t="shared" si="15"/>
        <v>0</v>
      </c>
      <c r="S50" s="152">
        <f t="shared" si="15"/>
        <v>0</v>
      </c>
      <c r="T50" s="152">
        <f t="shared" si="15"/>
        <v>0</v>
      </c>
      <c r="U50" s="152">
        <f t="shared" si="15"/>
        <v>-28085021.402120572</v>
      </c>
      <c r="V50" s="152">
        <f t="shared" si="15"/>
        <v>0</v>
      </c>
      <c r="W50" s="152">
        <f t="shared" si="15"/>
        <v>0</v>
      </c>
      <c r="X50" s="152">
        <f t="shared" si="15"/>
        <v>0</v>
      </c>
      <c r="Y50" s="152">
        <f t="shared" si="15"/>
        <v>0</v>
      </c>
      <c r="Z50" s="152">
        <f t="shared" si="15"/>
        <v>0</v>
      </c>
      <c r="AA50" s="152">
        <f t="shared" si="15"/>
        <v>0</v>
      </c>
      <c r="AB50" s="152">
        <f t="shared" si="15"/>
        <v>0</v>
      </c>
      <c r="AC50" s="152">
        <f t="shared" si="15"/>
        <v>0</v>
      </c>
      <c r="AD50" s="152">
        <f t="shared" si="15"/>
        <v>0</v>
      </c>
      <c r="AE50" s="152">
        <f t="shared" si="15"/>
        <v>0</v>
      </c>
      <c r="AF50" s="152">
        <f t="shared" si="15"/>
        <v>0</v>
      </c>
      <c r="AG50" s="152">
        <f t="shared" si="15"/>
        <v>0</v>
      </c>
      <c r="AH50" s="152">
        <f t="shared" ref="AH50" si="16">SUM(AH39:AH49)</f>
        <v>0</v>
      </c>
      <c r="AI50" s="152">
        <f t="shared" si="15"/>
        <v>72575129.939306915</v>
      </c>
      <c r="AJ50" s="152">
        <f t="shared" ca="1" si="15"/>
        <v>-326957.4986291267</v>
      </c>
      <c r="AK50" s="152">
        <f t="shared" si="15"/>
        <v>0</v>
      </c>
      <c r="AL50" s="152">
        <f t="shared" ca="1" si="15"/>
        <v>9799154.7013115268</v>
      </c>
      <c r="AM50" s="152">
        <f t="shared" si="15"/>
        <v>-24813223.472311109</v>
      </c>
      <c r="AN50" s="152">
        <f t="shared" si="15"/>
        <v>-342058.08619999897</v>
      </c>
      <c r="AO50" s="152">
        <f t="shared" si="15"/>
        <v>0</v>
      </c>
      <c r="AP50" s="152">
        <f t="shared" si="15"/>
        <v>0</v>
      </c>
      <c r="AQ50" s="152">
        <f t="shared" si="15"/>
        <v>0</v>
      </c>
      <c r="AR50" s="152">
        <f t="shared" ca="1" si="15"/>
        <v>23901077.522660993</v>
      </c>
      <c r="AS50" s="152">
        <f t="shared" ca="1" si="15"/>
        <v>26987762.564930215</v>
      </c>
      <c r="AT50" s="152">
        <f t="shared" si="15"/>
        <v>-3000000</v>
      </c>
      <c r="AU50" s="152">
        <f t="shared" ca="1" si="15"/>
        <v>-2303644</v>
      </c>
      <c r="AV50" s="152">
        <f t="shared" si="15"/>
        <v>0</v>
      </c>
      <c r="AW50" s="144"/>
      <c r="CS50" s="8"/>
    </row>
    <row r="51" spans="1:97">
      <c r="A51" s="2">
        <v>45</v>
      </c>
      <c r="B51" s="6"/>
      <c r="C51" s="153"/>
      <c r="D51" s="150"/>
      <c r="E51" s="150"/>
      <c r="F51" s="150"/>
      <c r="G51" s="150"/>
      <c r="H51" s="150"/>
      <c r="I51" s="150"/>
      <c r="J51" s="150"/>
      <c r="K51" s="150"/>
      <c r="L51" s="150"/>
      <c r="M51" s="150"/>
      <c r="N51" s="150"/>
      <c r="O51" s="150"/>
      <c r="P51" s="150"/>
      <c r="Q51" s="150"/>
      <c r="R51" s="150"/>
      <c r="S51" s="150"/>
      <c r="T51" s="150"/>
      <c r="U51" s="150"/>
      <c r="V51" s="150"/>
      <c r="W51" s="150"/>
      <c r="X51" s="150"/>
      <c r="Y51" s="150"/>
      <c r="Z51" s="150"/>
      <c r="AA51" s="150"/>
      <c r="AB51" s="150"/>
      <c r="AC51" s="150"/>
      <c r="AD51" s="150"/>
      <c r="AE51" s="150"/>
      <c r="AF51" s="150"/>
      <c r="AG51" s="150"/>
      <c r="AH51" s="150"/>
      <c r="AI51" s="150"/>
      <c r="AJ51" s="150"/>
      <c r="AK51" s="150"/>
      <c r="AL51" s="150"/>
      <c r="AM51" s="150"/>
      <c r="AN51" s="150"/>
      <c r="AO51" s="150"/>
      <c r="AP51" s="150"/>
      <c r="AQ51" s="150"/>
      <c r="AR51" s="150"/>
      <c r="AS51" s="150"/>
      <c r="AT51" s="150"/>
      <c r="AU51" s="150"/>
      <c r="AV51" s="150"/>
      <c r="CS51" s="8"/>
    </row>
    <row r="52" spans="1:97">
      <c r="A52" s="2">
        <v>46</v>
      </c>
      <c r="B52" s="17" t="s">
        <v>47</v>
      </c>
      <c r="C52" s="153"/>
      <c r="D52" s="150"/>
      <c r="E52" s="150"/>
      <c r="F52" s="150"/>
      <c r="G52" s="150"/>
      <c r="H52" s="150"/>
      <c r="I52" s="150"/>
      <c r="J52" s="150"/>
      <c r="K52" s="150"/>
      <c r="L52" s="150"/>
      <c r="M52" s="150"/>
      <c r="N52" s="150"/>
      <c r="O52" s="150"/>
      <c r="P52" s="150"/>
      <c r="Q52" s="150"/>
      <c r="R52" s="150"/>
      <c r="S52" s="150"/>
      <c r="T52" s="150"/>
      <c r="U52" s="150"/>
      <c r="V52" s="150"/>
      <c r="W52" s="150"/>
      <c r="X52" s="150"/>
      <c r="Y52" s="150"/>
      <c r="Z52" s="150"/>
      <c r="AA52" s="150"/>
      <c r="AB52" s="150"/>
      <c r="AC52" s="150"/>
      <c r="AD52" s="150"/>
      <c r="AE52" s="150"/>
      <c r="AF52" s="150"/>
      <c r="AG52" s="150"/>
      <c r="AH52" s="150"/>
      <c r="AI52" s="150"/>
      <c r="AJ52" s="150"/>
      <c r="AK52" s="150"/>
      <c r="AL52" s="150"/>
      <c r="AM52" s="150"/>
      <c r="AN52" s="150"/>
      <c r="AO52" s="150"/>
      <c r="AP52" s="150"/>
      <c r="AQ52" s="150"/>
      <c r="AR52" s="150"/>
      <c r="AS52" s="150"/>
      <c r="AT52" s="150"/>
      <c r="AU52" s="150"/>
      <c r="AV52" s="150"/>
      <c r="CS52" s="8"/>
    </row>
    <row r="53" spans="1:97">
      <c r="A53" s="2">
        <v>47</v>
      </c>
      <c r="B53" s="6" t="s">
        <v>48</v>
      </c>
      <c r="C53" s="153">
        <f t="shared" ref="C53:C59" ca="1" si="17">SUM(D53:AV53)</f>
        <v>-39111045.911316454</v>
      </c>
      <c r="D53" s="150">
        <f>'Adjustments - restating'!D53+'Adjustments - Pro Forma'!D53</f>
        <v>0</v>
      </c>
      <c r="E53" s="150">
        <f>'Adjustments - restating'!E53+'Adjustments - Pro Forma'!E53</f>
        <v>0</v>
      </c>
      <c r="F53" s="150">
        <f>'Adjustments - restating'!F53+'Adjustments - Pro Forma'!F53</f>
        <v>0</v>
      </c>
      <c r="G53" s="150">
        <f>'Adjustments - restating'!G53+'Adjustments - Pro Forma'!G53</f>
        <v>0</v>
      </c>
      <c r="H53" s="150">
        <f>'Adjustments - restating'!H53+'Adjustments - Pro Forma'!H53</f>
        <v>0</v>
      </c>
      <c r="I53" s="150">
        <f>'Adjustments - restating'!I53+'Adjustments - Pro Forma'!I53</f>
        <v>0</v>
      </c>
      <c r="J53" s="150">
        <f>'Adjustments - restating'!J53+'Adjustments - Pro Forma'!J53</f>
        <v>0</v>
      </c>
      <c r="K53" s="150">
        <f>'Adjustments - restating'!K53+'Adjustments - Pro Forma'!K53</f>
        <v>0</v>
      </c>
      <c r="L53" s="150">
        <f>'Adjustments - restating'!L53+'Adjustments - Pro Forma'!L53</f>
        <v>0</v>
      </c>
      <c r="M53" s="150">
        <f>'Adjustments - restating'!M53+'Adjustments - Pro Forma'!M53</f>
        <v>0</v>
      </c>
      <c r="N53" s="150">
        <f>'Adjustments - restating'!N53+'Adjustments - Pro Forma'!N53</f>
        <v>0</v>
      </c>
      <c r="O53" s="150">
        <f>'Adjustments - restating'!O53+'Adjustments - Pro Forma'!O53</f>
        <v>0</v>
      </c>
      <c r="P53" s="150">
        <f>'Adjustments - restating'!P53+'Adjustments - Pro Forma'!P53</f>
        <v>0</v>
      </c>
      <c r="Q53" s="150">
        <f>'Adjustments - restating'!Q53+'Adjustments - Pro Forma'!Q53</f>
        <v>0</v>
      </c>
      <c r="R53" s="150">
        <f>'Adjustments - restating'!R53+'Adjustments - Pro Forma'!R53</f>
        <v>0</v>
      </c>
      <c r="S53" s="150">
        <f>'Adjustments - restating'!S53+'Adjustments - Pro Forma'!S53</f>
        <v>0</v>
      </c>
      <c r="T53" s="150">
        <f>'Adjustments - restating'!T53+'Adjustments - Pro Forma'!T53</f>
        <v>0</v>
      </c>
      <c r="U53" s="150">
        <f>'Adjustments - restating'!U53+'Adjustments - Pro Forma'!U53</f>
        <v>19121392.11977715</v>
      </c>
      <c r="V53" s="150">
        <f ca="1">'Adjustments - restating'!V53+'Adjustments - Pro Forma'!V53</f>
        <v>-13146256.389185548</v>
      </c>
      <c r="W53" s="150">
        <f>'Adjustments - restating'!W53+'Adjustments - Pro Forma'!W53</f>
        <v>0</v>
      </c>
      <c r="X53" s="150">
        <f>'Adjustments - restating'!X53+'Adjustments - Pro Forma'!X53</f>
        <v>-160400.15021067101</v>
      </c>
      <c r="Y53" s="150">
        <f ca="1">'Adjustments - restating'!Y53+'Adjustments - Pro Forma'!Y53</f>
        <v>0</v>
      </c>
      <c r="Z53" s="150">
        <f>'Adjustments - restating'!Z53+'Adjustments - Pro Forma'!Z53</f>
        <v>0</v>
      </c>
      <c r="AA53" s="150">
        <f>'Adjustments - restating'!AA53+'Adjustments - Pro Forma'!AA53</f>
        <v>0</v>
      </c>
      <c r="AB53" s="150">
        <f>'Adjustments - restating'!AB53+'Adjustments - Pro Forma'!AB53</f>
        <v>0</v>
      </c>
      <c r="AC53" s="150">
        <f>'Adjustments - restating'!AC53+'Adjustments - Pro Forma'!AC53</f>
        <v>0</v>
      </c>
      <c r="AD53" s="150">
        <f>'Adjustments - restating'!AD53+'Adjustments - Pro Forma'!AD53</f>
        <v>0</v>
      </c>
      <c r="AE53" s="150">
        <f>'Adjustments - restating'!AE53+'Adjustments - Pro Forma'!AE53</f>
        <v>0</v>
      </c>
      <c r="AF53" s="150">
        <f>'Adjustments - restating'!AF53+'Adjustments - Pro Forma'!AF53</f>
        <v>0</v>
      </c>
      <c r="AG53" s="150">
        <f>'Adjustments - restating'!AG53+'Adjustments - Pro Forma'!AG53</f>
        <v>0</v>
      </c>
      <c r="AH53" s="150">
        <f>'Adjustments - restating'!AH53+'Adjustments - Pro Forma'!AH53</f>
        <v>0</v>
      </c>
      <c r="AI53" s="150">
        <f>'Adjustments - restating'!AI53+'Adjustments - Pro Forma'!AI53</f>
        <v>-44736611.599216297</v>
      </c>
      <c r="AJ53" s="150">
        <f>'Adjustments - restating'!AJ53+'Adjustments - Pro Forma'!AJ53</f>
        <v>0</v>
      </c>
      <c r="AK53" s="150">
        <f>'Adjustments - restating'!AK53+'Adjustments - Pro Forma'!AK53</f>
        <v>0</v>
      </c>
      <c r="AL53" s="150">
        <f ca="1">'Adjustments - restating'!AL53+'Adjustments - Pro Forma'!AL53</f>
        <v>-474335.09248113493</v>
      </c>
      <c r="AM53" s="150">
        <f>'Adjustments - restating'!AM53+'Adjustments - Pro Forma'!AM53</f>
        <v>0</v>
      </c>
      <c r="AN53" s="150">
        <f>'Adjustments - restating'!AN53+'Adjustments - Pro Forma'!AN53</f>
        <v>0</v>
      </c>
      <c r="AO53" s="150">
        <f>'Adjustments - restating'!AO53+'Adjustments - Pro Forma'!AO53</f>
        <v>0</v>
      </c>
      <c r="AP53" s="150">
        <f>'Adjustments - restating'!AP53+'Adjustments - Pro Forma'!AP53</f>
        <v>0</v>
      </c>
      <c r="AQ53" s="150">
        <f>'Adjustments - restating'!AQ53+'Adjustments - Pro Forma'!AQ53</f>
        <v>0</v>
      </c>
      <c r="AR53" s="150">
        <f>'Adjustments - restating'!AR53+'Adjustments - Pro Forma'!AR53</f>
        <v>0</v>
      </c>
      <c r="AS53" s="150">
        <f>'Adjustments - restating'!AS53+'Adjustments - Pro Forma'!AS53</f>
        <v>0</v>
      </c>
      <c r="AT53" s="150">
        <f>'Adjustments - restating'!AT53+'Adjustments - Pro Forma'!AT53</f>
        <v>0</v>
      </c>
      <c r="AU53" s="150">
        <f ca="1">'Adjustments - restating'!AU53+'Adjustments - Pro Forma'!AU53</f>
        <v>285165.20000004768</v>
      </c>
      <c r="AV53" s="150">
        <f>'Adjustments - restating'!AV53+'Adjustments - Pro Forma'!AV53</f>
        <v>0</v>
      </c>
      <c r="AW53" s="144"/>
      <c r="CS53" s="8"/>
    </row>
    <row r="54" spans="1:97">
      <c r="A54" s="2">
        <v>48</v>
      </c>
      <c r="B54" s="6" t="s">
        <v>49</v>
      </c>
      <c r="C54" s="153">
        <f t="shared" ca="1" si="17"/>
        <v>-1907572.2507785</v>
      </c>
      <c r="D54" s="150">
        <f>'Adjustments - restating'!D54+'Adjustments - Pro Forma'!D54</f>
        <v>0</v>
      </c>
      <c r="E54" s="150">
        <f>'Adjustments - restating'!E54+'Adjustments - Pro Forma'!E54</f>
        <v>0</v>
      </c>
      <c r="F54" s="150">
        <f>'Adjustments - restating'!F54+'Adjustments - Pro Forma'!F54</f>
        <v>0</v>
      </c>
      <c r="G54" s="150">
        <f>'Adjustments - restating'!G54+'Adjustments - Pro Forma'!G54</f>
        <v>0</v>
      </c>
      <c r="H54" s="150">
        <f>'Adjustments - restating'!H54+'Adjustments - Pro Forma'!H54</f>
        <v>0</v>
      </c>
      <c r="I54" s="150">
        <f>'Adjustments - restating'!I54+'Adjustments - Pro Forma'!I54</f>
        <v>0</v>
      </c>
      <c r="J54" s="150">
        <f>'Adjustments - restating'!J54+'Adjustments - Pro Forma'!J54</f>
        <v>0</v>
      </c>
      <c r="K54" s="150">
        <f>'Adjustments - restating'!K54+'Adjustments - Pro Forma'!K54</f>
        <v>0</v>
      </c>
      <c r="L54" s="150">
        <f>'Adjustments - restating'!L54+'Adjustments - Pro Forma'!L54</f>
        <v>0</v>
      </c>
      <c r="M54" s="150">
        <f>'Adjustments - restating'!M54+'Adjustments - Pro Forma'!M54</f>
        <v>0</v>
      </c>
      <c r="N54" s="150">
        <f>'Adjustments - restating'!N54+'Adjustments - Pro Forma'!N54</f>
        <v>0</v>
      </c>
      <c r="O54" s="150">
        <f>'Adjustments - restating'!O54+'Adjustments - Pro Forma'!O54</f>
        <v>0</v>
      </c>
      <c r="P54" s="150">
        <f>'Adjustments - restating'!P54+'Adjustments - Pro Forma'!P54</f>
        <v>0</v>
      </c>
      <c r="Q54" s="150">
        <f>'Adjustments - restating'!Q54+'Adjustments - Pro Forma'!Q54</f>
        <v>0</v>
      </c>
      <c r="R54" s="150">
        <f>'Adjustments - restating'!R54+'Adjustments - Pro Forma'!R54</f>
        <v>0</v>
      </c>
      <c r="S54" s="150">
        <f>'Adjustments - restating'!S54+'Adjustments - Pro Forma'!S54</f>
        <v>0</v>
      </c>
      <c r="T54" s="150">
        <f>'Adjustments - restating'!T54+'Adjustments - Pro Forma'!T54</f>
        <v>0</v>
      </c>
      <c r="U54" s="150">
        <f>'Adjustments - restating'!U54+'Adjustments - Pro Forma'!U54</f>
        <v>0</v>
      </c>
      <c r="V54" s="150">
        <f ca="1">'Adjustments - restating'!V54+'Adjustments - Pro Forma'!V54</f>
        <v>-1907572.2507785</v>
      </c>
      <c r="W54" s="150">
        <f>'Adjustments - restating'!W54+'Adjustments - Pro Forma'!W54</f>
        <v>0</v>
      </c>
      <c r="X54" s="150">
        <f>'Adjustments - restating'!X54+'Adjustments - Pro Forma'!X54</f>
        <v>0</v>
      </c>
      <c r="Y54" s="150">
        <f>'Adjustments - restating'!Y54+'Adjustments - Pro Forma'!Y54</f>
        <v>0</v>
      </c>
      <c r="Z54" s="150">
        <f>'Adjustments - restating'!Z54+'Adjustments - Pro Forma'!Z54</f>
        <v>0</v>
      </c>
      <c r="AA54" s="150">
        <f>'Adjustments - restating'!AA54+'Adjustments - Pro Forma'!AA54</f>
        <v>0</v>
      </c>
      <c r="AB54" s="150">
        <f>'Adjustments - restating'!AB54+'Adjustments - Pro Forma'!AB54</f>
        <v>0</v>
      </c>
      <c r="AC54" s="150">
        <f>'Adjustments - restating'!AC54+'Adjustments - Pro Forma'!AC54</f>
        <v>0</v>
      </c>
      <c r="AD54" s="150">
        <f>'Adjustments - restating'!AD54+'Adjustments - Pro Forma'!AD54</f>
        <v>0</v>
      </c>
      <c r="AE54" s="150">
        <f>'Adjustments - restating'!AE54+'Adjustments - Pro Forma'!AE54</f>
        <v>0</v>
      </c>
      <c r="AF54" s="150">
        <f>'Adjustments - restating'!AF54+'Adjustments - Pro Forma'!AF54</f>
        <v>0</v>
      </c>
      <c r="AG54" s="150">
        <f>'Adjustments - restating'!AG54+'Adjustments - Pro Forma'!AG54</f>
        <v>0</v>
      </c>
      <c r="AH54" s="150">
        <f>'Adjustments - restating'!AH54+'Adjustments - Pro Forma'!AH54</f>
        <v>0</v>
      </c>
      <c r="AI54" s="150">
        <f>'Adjustments - restating'!AI54+'Adjustments - Pro Forma'!AI54</f>
        <v>0</v>
      </c>
      <c r="AJ54" s="150">
        <f>'Adjustments - restating'!AJ54+'Adjustments - Pro Forma'!AJ54</f>
        <v>0</v>
      </c>
      <c r="AK54" s="150">
        <f>'Adjustments - restating'!AK54+'Adjustments - Pro Forma'!AK54</f>
        <v>0</v>
      </c>
      <c r="AL54" s="150">
        <f>'Adjustments - restating'!AL54+'Adjustments - Pro Forma'!AL54</f>
        <v>0</v>
      </c>
      <c r="AM54" s="150">
        <f>'Adjustments - restating'!AM54+'Adjustments - Pro Forma'!AM54</f>
        <v>0</v>
      </c>
      <c r="AN54" s="150">
        <f>'Adjustments - restating'!AN54+'Adjustments - Pro Forma'!AN54</f>
        <v>0</v>
      </c>
      <c r="AO54" s="150">
        <f>'Adjustments - restating'!AO54+'Adjustments - Pro Forma'!AO54</f>
        <v>0</v>
      </c>
      <c r="AP54" s="150">
        <f>'Adjustments - restating'!AP54+'Adjustments - Pro Forma'!AP54</f>
        <v>0</v>
      </c>
      <c r="AQ54" s="150">
        <f>'Adjustments - restating'!AQ54+'Adjustments - Pro Forma'!AQ54</f>
        <v>0</v>
      </c>
      <c r="AR54" s="150">
        <f>'Adjustments - restating'!AR54+'Adjustments - Pro Forma'!AR54</f>
        <v>0</v>
      </c>
      <c r="AS54" s="150">
        <f>'Adjustments - restating'!AS54+'Adjustments - Pro Forma'!AS54</f>
        <v>0</v>
      </c>
      <c r="AT54" s="150">
        <f>'Adjustments - restating'!AT54+'Adjustments - Pro Forma'!AT54</f>
        <v>0</v>
      </c>
      <c r="AU54" s="150">
        <f>'Adjustments - restating'!AU54+'Adjustments - Pro Forma'!AU54</f>
        <v>0</v>
      </c>
      <c r="AV54" s="150">
        <f>'Adjustments - restating'!AV54+'Adjustments - Pro Forma'!AV54</f>
        <v>0</v>
      </c>
      <c r="AW54" s="144"/>
      <c r="CS54" s="8"/>
    </row>
    <row r="55" spans="1:97">
      <c r="A55" s="2">
        <v>49</v>
      </c>
      <c r="B55" s="6" t="s">
        <v>241</v>
      </c>
      <c r="C55" s="153">
        <f t="shared" ca="1" si="17"/>
        <v>8916623.4864391796</v>
      </c>
      <c r="D55" s="150">
        <f>'Adjustments - restating'!D55+'Adjustments - Pro Forma'!D55</f>
        <v>0</v>
      </c>
      <c r="E55" s="150">
        <f>'Adjustments - restating'!E55+'Adjustments - Pro Forma'!E55</f>
        <v>0</v>
      </c>
      <c r="F55" s="150">
        <f>'Adjustments - restating'!F55+'Adjustments - Pro Forma'!F55</f>
        <v>0</v>
      </c>
      <c r="G55" s="150">
        <f>'Adjustments - restating'!G55+'Adjustments - Pro Forma'!G55</f>
        <v>1006.24924312962</v>
      </c>
      <c r="H55" s="150">
        <f>'Adjustments - restating'!H55+'Adjustments - Pro Forma'!H55</f>
        <v>0</v>
      </c>
      <c r="I55" s="150">
        <f>'Adjustments - restating'!I55+'Adjustments - Pro Forma'!I55</f>
        <v>0</v>
      </c>
      <c r="J55" s="150">
        <f>'Adjustments - restating'!J55+'Adjustments - Pro Forma'!J55</f>
        <v>0</v>
      </c>
      <c r="K55" s="150">
        <f>'Adjustments - restating'!K55+'Adjustments - Pro Forma'!K55</f>
        <v>0</v>
      </c>
      <c r="L55" s="150">
        <f>'Adjustments - restating'!L55+'Adjustments - Pro Forma'!L55</f>
        <v>0</v>
      </c>
      <c r="M55" s="150">
        <f>'Adjustments - restating'!M55+'Adjustments - Pro Forma'!M55</f>
        <v>0</v>
      </c>
      <c r="N55" s="150">
        <f>'Adjustments - restating'!N55+'Adjustments - Pro Forma'!N55</f>
        <v>0</v>
      </c>
      <c r="O55" s="150">
        <f>'Adjustments - restating'!O55+'Adjustments - Pro Forma'!O55</f>
        <v>0</v>
      </c>
      <c r="P55" s="150">
        <f>'Adjustments - restating'!P55+'Adjustments - Pro Forma'!P55</f>
        <v>0</v>
      </c>
      <c r="Q55" s="150">
        <f>'Adjustments - restating'!Q55+'Adjustments - Pro Forma'!Q55</f>
        <v>0</v>
      </c>
      <c r="R55" s="150">
        <f>'Adjustments - restating'!R55+'Adjustments - Pro Forma'!R55</f>
        <v>0</v>
      </c>
      <c r="S55" s="150">
        <f>'Adjustments - restating'!S55+'Adjustments - Pro Forma'!S55</f>
        <v>0</v>
      </c>
      <c r="T55" s="150">
        <f>'Adjustments - restating'!T55+'Adjustments - Pro Forma'!T55</f>
        <v>0</v>
      </c>
      <c r="U55" s="150">
        <f>'Adjustments - restating'!U55+'Adjustments - Pro Forma'!U55</f>
        <v>1153437.9387259334</v>
      </c>
      <c r="V55" s="150">
        <f>'Adjustments - restating'!V55+'Adjustments - Pro Forma'!V55</f>
        <v>0</v>
      </c>
      <c r="W55" s="150">
        <f ca="1">'Adjustments - restating'!W55+'Adjustments - Pro Forma'!W55</f>
        <v>214124.93914773146</v>
      </c>
      <c r="X55" s="150">
        <f>'Adjustments - restating'!X55+'Adjustments - Pro Forma'!X55</f>
        <v>0</v>
      </c>
      <c r="Y55" s="150">
        <f ca="1">'Adjustments - restating'!Y55+'Adjustments - Pro Forma'!Y55</f>
        <v>0</v>
      </c>
      <c r="Z55" s="150">
        <f>'Adjustments - restating'!Z55+'Adjustments - Pro Forma'!Z55</f>
        <v>0</v>
      </c>
      <c r="AA55" s="150">
        <f>'Adjustments - restating'!AA55+'Adjustments - Pro Forma'!AA55</f>
        <v>0</v>
      </c>
      <c r="AB55" s="150">
        <f>'Adjustments - restating'!AB55+'Adjustments - Pro Forma'!AB55</f>
        <v>0</v>
      </c>
      <c r="AC55" s="150">
        <f ca="1">'Adjustments - restating'!AC55+'Adjustments - Pro Forma'!AC55</f>
        <v>9496796.8687260076</v>
      </c>
      <c r="AD55" s="150">
        <f>'Adjustments - restating'!AD55+'Adjustments - Pro Forma'!AD55</f>
        <v>0</v>
      </c>
      <c r="AE55" s="150">
        <f>'Adjustments - restating'!AE55+'Adjustments - Pro Forma'!AE55</f>
        <v>-2260168.1927129664</v>
      </c>
      <c r="AF55" s="150">
        <f ca="1">'Adjustments - restating'!AF55+'Adjustments - Pro Forma'!AF55</f>
        <v>-78</v>
      </c>
      <c r="AG55" s="150">
        <f>'Adjustments - restating'!AG55+'Adjustments - Pro Forma'!AG55</f>
        <v>0</v>
      </c>
      <c r="AH55" s="150">
        <f>'Adjustments - restating'!AH55+'Adjustments - Pro Forma'!AH55</f>
        <v>0</v>
      </c>
      <c r="AI55" s="150">
        <f>'Adjustments - restating'!AI55+'Adjustments - Pro Forma'!AI55</f>
        <v>0</v>
      </c>
      <c r="AJ55" s="150">
        <f ca="1">'Adjustments - restating'!AJ55+'Adjustments - Pro Forma'!AJ55</f>
        <v>-387.73490871318421</v>
      </c>
      <c r="AK55" s="150">
        <f>'Adjustments - restating'!AK55+'Adjustments - Pro Forma'!AK55</f>
        <v>0</v>
      </c>
      <c r="AL55" s="150">
        <f ca="1">'Adjustments - restating'!AL55+'Adjustments - Pro Forma'!AL55</f>
        <v>-1037508.996434276</v>
      </c>
      <c r="AM55" s="150">
        <f>'Adjustments - restating'!AM55+'Adjustments - Pro Forma'!AM55</f>
        <v>0</v>
      </c>
      <c r="AN55" s="150">
        <f>'Adjustments - restating'!AN55+'Adjustments - Pro Forma'!AN55</f>
        <v>0</v>
      </c>
      <c r="AO55" s="150">
        <f>'Adjustments - restating'!AO55+'Adjustments - Pro Forma'!AO55</f>
        <v>0</v>
      </c>
      <c r="AP55" s="150">
        <f>'Adjustments - restating'!AP55+'Adjustments - Pro Forma'!AP55</f>
        <v>0</v>
      </c>
      <c r="AQ55" s="150">
        <f>'Adjustments - restating'!AQ55+'Adjustments - Pro Forma'!AQ55</f>
        <v>210870.414652334</v>
      </c>
      <c r="AR55" s="150">
        <f>'Adjustments - restating'!AR55+'Adjustments - Pro Forma'!AR55</f>
        <v>0</v>
      </c>
      <c r="AS55" s="150">
        <f>'Adjustments - restating'!AS55+'Adjustments - Pro Forma'!AS55</f>
        <v>0</v>
      </c>
      <c r="AT55" s="150">
        <f>'Adjustments - restating'!AT55+'Adjustments - Pro Forma'!AT55</f>
        <v>1138530</v>
      </c>
      <c r="AU55" s="150">
        <f ca="1">'Adjustments - restating'!AU55+'Adjustments - Pro Forma'!AU55</f>
        <v>0</v>
      </c>
      <c r="AV55" s="150">
        <f>'Adjustments - restating'!AV55+'Adjustments - Pro Forma'!AV55</f>
        <v>0</v>
      </c>
      <c r="AW55" s="144"/>
      <c r="CS55" s="8"/>
    </row>
    <row r="56" spans="1:97">
      <c r="A56" s="2">
        <v>50</v>
      </c>
      <c r="B56" s="6" t="s">
        <v>51</v>
      </c>
      <c r="C56" s="153">
        <f t="shared" si="17"/>
        <v>411.4212</v>
      </c>
      <c r="D56" s="150">
        <f>'Adjustments - restating'!D56+'Adjustments - Pro Forma'!D56</f>
        <v>0</v>
      </c>
      <c r="E56" s="150">
        <f>'Adjustments - restating'!E56+'Adjustments - Pro Forma'!E56</f>
        <v>0</v>
      </c>
      <c r="F56" s="150">
        <f>'Adjustments - restating'!F56+'Adjustments - Pro Forma'!F56</f>
        <v>0</v>
      </c>
      <c r="G56" s="150">
        <f>'Adjustments - restating'!G56+'Adjustments - Pro Forma'!G56</f>
        <v>0</v>
      </c>
      <c r="H56" s="150">
        <f>'Adjustments - restating'!H56+'Adjustments - Pro Forma'!H56</f>
        <v>0</v>
      </c>
      <c r="I56" s="150">
        <f>'Adjustments - restating'!I56+'Adjustments - Pro Forma'!I56</f>
        <v>0</v>
      </c>
      <c r="J56" s="150">
        <f>'Adjustments - restating'!J56+'Adjustments - Pro Forma'!J56</f>
        <v>0</v>
      </c>
      <c r="K56" s="150">
        <f>'Adjustments - restating'!K56+'Adjustments - Pro Forma'!K56</f>
        <v>0</v>
      </c>
      <c r="L56" s="150">
        <f>'Adjustments - restating'!L56+'Adjustments - Pro Forma'!L56</f>
        <v>0</v>
      </c>
      <c r="M56" s="150">
        <f>'Adjustments - restating'!M56+'Adjustments - Pro Forma'!M56</f>
        <v>0</v>
      </c>
      <c r="N56" s="150">
        <f>'Adjustments - restating'!N56+'Adjustments - Pro Forma'!N56</f>
        <v>0</v>
      </c>
      <c r="O56" s="150">
        <f>'Adjustments - restating'!O56+'Adjustments - Pro Forma'!O56</f>
        <v>0</v>
      </c>
      <c r="P56" s="150">
        <f>'Adjustments - restating'!P56+'Adjustments - Pro Forma'!P56</f>
        <v>0</v>
      </c>
      <c r="Q56" s="150">
        <f>'Adjustments - restating'!Q56+'Adjustments - Pro Forma'!Q56</f>
        <v>0</v>
      </c>
      <c r="R56" s="150">
        <f>'Adjustments - restating'!R56+'Adjustments - Pro Forma'!R56</f>
        <v>0</v>
      </c>
      <c r="S56" s="150">
        <f>'Adjustments - restating'!S56+'Adjustments - Pro Forma'!S56</f>
        <v>0</v>
      </c>
      <c r="T56" s="150">
        <f>'Adjustments - restating'!T56+'Adjustments - Pro Forma'!T56</f>
        <v>0</v>
      </c>
      <c r="U56" s="150">
        <f>'Adjustments - restating'!U56+'Adjustments - Pro Forma'!U56</f>
        <v>411.4212</v>
      </c>
      <c r="V56" s="150">
        <f>'Adjustments - restating'!V56+'Adjustments - Pro Forma'!V56</f>
        <v>0</v>
      </c>
      <c r="W56" s="150">
        <f>'Adjustments - restating'!W56+'Adjustments - Pro Forma'!W56</f>
        <v>0</v>
      </c>
      <c r="X56" s="150">
        <f>'Adjustments - restating'!X56+'Adjustments - Pro Forma'!X56</f>
        <v>0</v>
      </c>
      <c r="Y56" s="150">
        <f>'Adjustments - restating'!Y56+'Adjustments - Pro Forma'!Y56</f>
        <v>0</v>
      </c>
      <c r="Z56" s="150">
        <f>'Adjustments - restating'!Z56+'Adjustments - Pro Forma'!Z56</f>
        <v>0</v>
      </c>
      <c r="AA56" s="150">
        <f>'Adjustments - restating'!AA56+'Adjustments - Pro Forma'!AA56</f>
        <v>0</v>
      </c>
      <c r="AB56" s="150">
        <f>'Adjustments - restating'!AB56+'Adjustments - Pro Forma'!AB56</f>
        <v>0</v>
      </c>
      <c r="AC56" s="150">
        <f>'Adjustments - restating'!AC56+'Adjustments - Pro Forma'!AC56</f>
        <v>0</v>
      </c>
      <c r="AD56" s="150">
        <f>'Adjustments - restating'!AD56+'Adjustments - Pro Forma'!AD56</f>
        <v>0</v>
      </c>
      <c r="AE56" s="150">
        <f>'Adjustments - restating'!AE56+'Adjustments - Pro Forma'!AE56</f>
        <v>0</v>
      </c>
      <c r="AF56" s="150">
        <f>'Adjustments - restating'!AF56+'Adjustments - Pro Forma'!AF56</f>
        <v>0</v>
      </c>
      <c r="AG56" s="150">
        <f>'Adjustments - restating'!AG56+'Adjustments - Pro Forma'!AG56</f>
        <v>0</v>
      </c>
      <c r="AH56" s="150">
        <f>'Adjustments - restating'!AH56+'Adjustments - Pro Forma'!AH56</f>
        <v>0</v>
      </c>
      <c r="AI56" s="150">
        <f>'Adjustments - restating'!AI56+'Adjustments - Pro Forma'!AI56</f>
        <v>0</v>
      </c>
      <c r="AJ56" s="150">
        <f>'Adjustments - restating'!AJ56+'Adjustments - Pro Forma'!AJ56</f>
        <v>0</v>
      </c>
      <c r="AK56" s="150">
        <f>'Adjustments - restating'!AK56+'Adjustments - Pro Forma'!AK56</f>
        <v>0</v>
      </c>
      <c r="AL56" s="150">
        <f>'Adjustments - restating'!AL56+'Adjustments - Pro Forma'!AL56</f>
        <v>0</v>
      </c>
      <c r="AM56" s="150">
        <f>'Adjustments - restating'!AM56+'Adjustments - Pro Forma'!AM56</f>
        <v>0</v>
      </c>
      <c r="AN56" s="150">
        <f>'Adjustments - restating'!AN56+'Adjustments - Pro Forma'!AN56</f>
        <v>0</v>
      </c>
      <c r="AO56" s="150">
        <f>'Adjustments - restating'!AO56+'Adjustments - Pro Forma'!AO56</f>
        <v>0</v>
      </c>
      <c r="AP56" s="150">
        <f>'Adjustments - restating'!AP56+'Adjustments - Pro Forma'!AP56</f>
        <v>0</v>
      </c>
      <c r="AQ56" s="150">
        <f>'Adjustments - restating'!AQ56+'Adjustments - Pro Forma'!AQ56</f>
        <v>0</v>
      </c>
      <c r="AR56" s="150">
        <f>'Adjustments - restating'!AR56+'Adjustments - Pro Forma'!AR56</f>
        <v>0</v>
      </c>
      <c r="AS56" s="150">
        <f>'Adjustments - restating'!AS56+'Adjustments - Pro Forma'!AS56</f>
        <v>0</v>
      </c>
      <c r="AT56" s="150">
        <f>'Adjustments - restating'!AT56+'Adjustments - Pro Forma'!AT56</f>
        <v>0</v>
      </c>
      <c r="AU56" s="150">
        <f>'Adjustments - restating'!AU56+'Adjustments - Pro Forma'!AU56</f>
        <v>0</v>
      </c>
      <c r="AV56" s="150">
        <f>'Adjustments - restating'!AV56+'Adjustments - Pro Forma'!AV56</f>
        <v>0</v>
      </c>
      <c r="AW56" s="144"/>
      <c r="CS56" s="8"/>
    </row>
    <row r="57" spans="1:97">
      <c r="A57" s="2">
        <v>51</v>
      </c>
      <c r="B57" s="6" t="s">
        <v>52</v>
      </c>
      <c r="C57" s="153">
        <f t="shared" si="17"/>
        <v>-997744.690408875</v>
      </c>
      <c r="D57" s="150">
        <f>'Adjustments - restating'!D57+'Adjustments - Pro Forma'!D57</f>
        <v>0</v>
      </c>
      <c r="E57" s="150">
        <f>'Adjustments - restating'!E57+'Adjustments - Pro Forma'!E57</f>
        <v>0</v>
      </c>
      <c r="F57" s="150">
        <f>'Adjustments - restating'!F57+'Adjustments - Pro Forma'!F57</f>
        <v>0</v>
      </c>
      <c r="G57" s="150">
        <f>'Adjustments - restating'!G57+'Adjustments - Pro Forma'!G57</f>
        <v>0</v>
      </c>
      <c r="H57" s="150">
        <f>'Adjustments - restating'!H57+'Adjustments - Pro Forma'!H57</f>
        <v>0</v>
      </c>
      <c r="I57" s="150">
        <f>'Adjustments - restating'!I57+'Adjustments - Pro Forma'!I57</f>
        <v>0</v>
      </c>
      <c r="J57" s="150">
        <f>'Adjustments - restating'!J57+'Adjustments - Pro Forma'!J57</f>
        <v>0</v>
      </c>
      <c r="K57" s="150">
        <f>'Adjustments - restating'!K57+'Adjustments - Pro Forma'!K57</f>
        <v>0</v>
      </c>
      <c r="L57" s="150">
        <f>'Adjustments - restating'!L57+'Adjustments - Pro Forma'!L57</f>
        <v>0</v>
      </c>
      <c r="M57" s="150">
        <f>'Adjustments - restating'!M57+'Adjustments - Pro Forma'!M57</f>
        <v>0</v>
      </c>
      <c r="N57" s="150">
        <f>'Adjustments - restating'!N57+'Adjustments - Pro Forma'!N57</f>
        <v>0</v>
      </c>
      <c r="O57" s="150">
        <f>'Adjustments - restating'!O57+'Adjustments - Pro Forma'!O57</f>
        <v>0</v>
      </c>
      <c r="P57" s="150">
        <f>'Adjustments - restating'!P57+'Adjustments - Pro Forma'!P57</f>
        <v>0</v>
      </c>
      <c r="Q57" s="150">
        <f>'Adjustments - restating'!Q57+'Adjustments - Pro Forma'!Q57</f>
        <v>0</v>
      </c>
      <c r="R57" s="150">
        <f>'Adjustments - restating'!R57+'Adjustments - Pro Forma'!R57</f>
        <v>0</v>
      </c>
      <c r="S57" s="150">
        <f>'Adjustments - restating'!S57+'Adjustments - Pro Forma'!S57</f>
        <v>0</v>
      </c>
      <c r="T57" s="150">
        <f>'Adjustments - restating'!T57+'Adjustments - Pro Forma'!T57</f>
        <v>0</v>
      </c>
      <c r="U57" s="150"/>
      <c r="V57" s="150">
        <f>'Adjustments - restating'!V57+'Adjustments - Pro Forma'!V57</f>
        <v>0</v>
      </c>
      <c r="W57" s="150">
        <f>'Adjustments - restating'!W57+'Adjustments - Pro Forma'!W57</f>
        <v>0</v>
      </c>
      <c r="X57" s="150">
        <f>'Adjustments - restating'!X57+'Adjustments - Pro Forma'!X57</f>
        <v>0</v>
      </c>
      <c r="Y57" s="150">
        <f>'Adjustments - restating'!Y57+'Adjustments - Pro Forma'!Y57</f>
        <v>0</v>
      </c>
      <c r="Z57" s="150">
        <f>'Adjustments - restating'!Z57+'Adjustments - Pro Forma'!Z57</f>
        <v>0</v>
      </c>
      <c r="AA57" s="150">
        <f>'Adjustments - restating'!AA57+'Adjustments - Pro Forma'!AA57</f>
        <v>0</v>
      </c>
      <c r="AB57" s="150">
        <f>'Adjustments - restating'!AB57+'Adjustments - Pro Forma'!AB57</f>
        <v>0</v>
      </c>
      <c r="AC57" s="150">
        <f>'Adjustments - restating'!AC57+'Adjustments - Pro Forma'!AC57</f>
        <v>0</v>
      </c>
      <c r="AD57" s="150">
        <f>'Adjustments - restating'!AD57+'Adjustments - Pro Forma'!AD57</f>
        <v>0</v>
      </c>
      <c r="AE57" s="150">
        <f>'Adjustments - restating'!AE57+'Adjustments - Pro Forma'!AE57</f>
        <v>0</v>
      </c>
      <c r="AF57" s="150">
        <f>'Adjustments - restating'!AF57+'Adjustments - Pro Forma'!AF57</f>
        <v>0</v>
      </c>
      <c r="AG57" s="150">
        <f>'Adjustments - restating'!AG57+'Adjustments - Pro Forma'!AG57</f>
        <v>0</v>
      </c>
      <c r="AH57" s="150">
        <f>'Adjustments - restating'!AH57+'Adjustments - Pro Forma'!AH57</f>
        <v>0</v>
      </c>
      <c r="AI57" s="150">
        <f>'Adjustments - restating'!AI57+'Adjustments - Pro Forma'!AI57</f>
        <v>0</v>
      </c>
      <c r="AJ57" s="150">
        <f>'Adjustments - restating'!AJ57+'Adjustments - Pro Forma'!AJ57</f>
        <v>0</v>
      </c>
      <c r="AK57" s="150">
        <f>'Adjustments - restating'!AK57+'Adjustments - Pro Forma'!AK57</f>
        <v>-997744.690408875</v>
      </c>
      <c r="AL57" s="150">
        <f>'Adjustments - restating'!AL57+'Adjustments - Pro Forma'!AL57</f>
        <v>0</v>
      </c>
      <c r="AM57" s="150">
        <f>'Adjustments - restating'!AM57+'Adjustments - Pro Forma'!AM57</f>
        <v>0</v>
      </c>
      <c r="AN57" s="150">
        <f>'Adjustments - restating'!AN57+'Adjustments - Pro Forma'!AN57</f>
        <v>0</v>
      </c>
      <c r="AO57" s="150">
        <f>'Adjustments - restating'!AO57+'Adjustments - Pro Forma'!AO57</f>
        <v>0</v>
      </c>
      <c r="AP57" s="150">
        <f>'Adjustments - restating'!AP57+'Adjustments - Pro Forma'!AP57</f>
        <v>0</v>
      </c>
      <c r="AQ57" s="150">
        <f>'Adjustments - restating'!AQ57+'Adjustments - Pro Forma'!AQ57</f>
        <v>0</v>
      </c>
      <c r="AR57" s="150">
        <f>'Adjustments - restating'!AR57+'Adjustments - Pro Forma'!AR57</f>
        <v>0</v>
      </c>
      <c r="AS57" s="150">
        <f>'Adjustments - restating'!AS57+'Adjustments - Pro Forma'!AS57</f>
        <v>0</v>
      </c>
      <c r="AT57" s="150">
        <f>'Adjustments - restating'!AT57+'Adjustments - Pro Forma'!AT57</f>
        <v>0</v>
      </c>
      <c r="AU57" s="150">
        <f>'Adjustments - restating'!AU57+'Adjustments - Pro Forma'!AU57</f>
        <v>0</v>
      </c>
      <c r="AV57" s="150">
        <f>'Adjustments - restating'!AV57+'Adjustments - Pro Forma'!AV57</f>
        <v>0</v>
      </c>
      <c r="AW57" s="144"/>
      <c r="CS57" s="8"/>
    </row>
    <row r="58" spans="1:97">
      <c r="A58" s="2">
        <v>52</v>
      </c>
      <c r="B58" s="6" t="s">
        <v>53</v>
      </c>
      <c r="C58" s="153">
        <f t="shared" si="17"/>
        <v>-3272582.9608333302</v>
      </c>
      <c r="D58" s="150">
        <f>'Adjustments - restating'!D58+'Adjustments - Pro Forma'!D58</f>
        <v>0</v>
      </c>
      <c r="E58" s="150">
        <f>'Adjustments - restating'!E58+'Adjustments - Pro Forma'!E58</f>
        <v>0</v>
      </c>
      <c r="F58" s="150">
        <f>'Adjustments - restating'!F58+'Adjustments - Pro Forma'!F58</f>
        <v>0</v>
      </c>
      <c r="G58" s="150">
        <f>'Adjustments - restating'!G58+'Adjustments - Pro Forma'!G58</f>
        <v>0</v>
      </c>
      <c r="H58" s="150">
        <f>'Adjustments - restating'!H58+'Adjustments - Pro Forma'!H58</f>
        <v>0</v>
      </c>
      <c r="I58" s="150">
        <f>'Adjustments - restating'!I58+'Adjustments - Pro Forma'!I58</f>
        <v>0</v>
      </c>
      <c r="J58" s="150">
        <f>'Adjustments - restating'!J58+'Adjustments - Pro Forma'!J58</f>
        <v>0</v>
      </c>
      <c r="K58" s="150">
        <f>'Adjustments - restating'!K58+'Adjustments - Pro Forma'!K58</f>
        <v>0</v>
      </c>
      <c r="L58" s="150">
        <f>'Adjustments - restating'!L58+'Adjustments - Pro Forma'!L58</f>
        <v>0</v>
      </c>
      <c r="M58" s="150">
        <f>'Adjustments - restating'!M58+'Adjustments - Pro Forma'!M58</f>
        <v>0</v>
      </c>
      <c r="N58" s="150">
        <f>'Adjustments - restating'!N58+'Adjustments - Pro Forma'!N58</f>
        <v>0</v>
      </c>
      <c r="O58" s="150">
        <f>'Adjustments - restating'!O58+'Adjustments - Pro Forma'!O58</f>
        <v>0</v>
      </c>
      <c r="P58" s="150">
        <f>'Adjustments - restating'!P58+'Adjustments - Pro Forma'!P58</f>
        <v>0</v>
      </c>
      <c r="Q58" s="150">
        <f>'Adjustments - restating'!Q58+'Adjustments - Pro Forma'!Q58</f>
        <v>0</v>
      </c>
      <c r="R58" s="150">
        <f>'Adjustments - restating'!R58+'Adjustments - Pro Forma'!R58</f>
        <v>0</v>
      </c>
      <c r="S58" s="150">
        <f>'Adjustments - restating'!S58+'Adjustments - Pro Forma'!S58</f>
        <v>0</v>
      </c>
      <c r="T58" s="150">
        <f>'Adjustments - restating'!T58+'Adjustments - Pro Forma'!T58</f>
        <v>0</v>
      </c>
      <c r="U58" s="150">
        <f>'Adjustments - restating'!U58+'Adjustments - Pro Forma'!U58</f>
        <v>0</v>
      </c>
      <c r="V58" s="150">
        <f>'Adjustments - restating'!V58+'Adjustments - Pro Forma'!V58</f>
        <v>0</v>
      </c>
      <c r="W58" s="150">
        <f>'Adjustments - restating'!W58+'Adjustments - Pro Forma'!W58</f>
        <v>0</v>
      </c>
      <c r="X58" s="150">
        <f>'Adjustments - restating'!X58+'Adjustments - Pro Forma'!X58</f>
        <v>0</v>
      </c>
      <c r="Y58" s="150">
        <f>'Adjustments - restating'!Y58+'Adjustments - Pro Forma'!Y58</f>
        <v>0</v>
      </c>
      <c r="Z58" s="150">
        <f>'Adjustments - restating'!Z58+'Adjustments - Pro Forma'!Z58</f>
        <v>0</v>
      </c>
      <c r="AA58" s="150">
        <f>'Adjustments - restating'!AA58+'Adjustments - Pro Forma'!AA58</f>
        <v>0</v>
      </c>
      <c r="AB58" s="150">
        <f>'Adjustments - restating'!AB58+'Adjustments - Pro Forma'!AB58</f>
        <v>0</v>
      </c>
      <c r="AC58" s="150">
        <f>'Adjustments - restating'!AC58+'Adjustments - Pro Forma'!AC58</f>
        <v>0</v>
      </c>
      <c r="AD58" s="150">
        <f>'Adjustments - restating'!AD58+'Adjustments - Pro Forma'!AD58</f>
        <v>0</v>
      </c>
      <c r="AE58" s="150">
        <f>'Adjustments - restating'!AE58+'Adjustments - Pro Forma'!AE58</f>
        <v>0</v>
      </c>
      <c r="AF58" s="150">
        <f>'Adjustments - restating'!AF58+'Adjustments - Pro Forma'!AF58</f>
        <v>0</v>
      </c>
      <c r="AG58" s="150">
        <f>'Adjustments - restating'!AG58+'Adjustments - Pro Forma'!AG58</f>
        <v>0</v>
      </c>
      <c r="AH58" s="150">
        <f>'Adjustments - restating'!AH58+'Adjustments - Pro Forma'!AH58</f>
        <v>0</v>
      </c>
      <c r="AI58" s="150">
        <f>'Adjustments - restating'!AI58+'Adjustments - Pro Forma'!AI58</f>
        <v>0</v>
      </c>
      <c r="AJ58" s="150">
        <f>'Adjustments - restating'!AJ58+'Adjustments - Pro Forma'!AJ58</f>
        <v>0</v>
      </c>
      <c r="AK58" s="150">
        <f>'Adjustments - restating'!AK58+'Adjustments - Pro Forma'!AK58</f>
        <v>0</v>
      </c>
      <c r="AL58" s="150">
        <f>'Adjustments - restating'!AL58+'Adjustments - Pro Forma'!AL58</f>
        <v>0</v>
      </c>
      <c r="AM58" s="150">
        <f>'Adjustments - restating'!AM58+'Adjustments - Pro Forma'!AM58</f>
        <v>0</v>
      </c>
      <c r="AN58" s="150">
        <f>'Adjustments - restating'!AN58+'Adjustments - Pro Forma'!AN58</f>
        <v>0</v>
      </c>
      <c r="AO58" s="150">
        <f>'Adjustments - restating'!AO58+'Adjustments - Pro Forma'!AO58</f>
        <v>0</v>
      </c>
      <c r="AP58" s="150">
        <f>'Adjustments - restating'!AP58+'Adjustments - Pro Forma'!AP58</f>
        <v>-3272582.9608333302</v>
      </c>
      <c r="AQ58" s="150">
        <f>'Adjustments - restating'!AQ58+'Adjustments - Pro Forma'!AQ58</f>
        <v>0</v>
      </c>
      <c r="AR58" s="150">
        <f>'Adjustments - restating'!AR58+'Adjustments - Pro Forma'!AR58</f>
        <v>0</v>
      </c>
      <c r="AS58" s="150">
        <f>'Adjustments - restating'!AS58+'Adjustments - Pro Forma'!AS58</f>
        <v>0</v>
      </c>
      <c r="AT58" s="150">
        <f>'Adjustments - restating'!AT58+'Adjustments - Pro Forma'!AT58</f>
        <v>0</v>
      </c>
      <c r="AU58" s="150">
        <f>'Adjustments - restating'!AU58+'Adjustments - Pro Forma'!AU58</f>
        <v>0</v>
      </c>
      <c r="AV58" s="150">
        <f>'Adjustments - restating'!AV58+'Adjustments - Pro Forma'!AV58</f>
        <v>0</v>
      </c>
      <c r="AW58" s="144"/>
      <c r="CS58" s="8"/>
    </row>
    <row r="59" spans="1:97">
      <c r="A59" s="2">
        <v>53</v>
      </c>
      <c r="B59" s="6" t="s">
        <v>54</v>
      </c>
      <c r="C59" s="153">
        <f t="shared" si="17"/>
        <v>901777.24005016102</v>
      </c>
      <c r="D59" s="150">
        <f>'Adjustments - restating'!D59+'Adjustments - Pro Forma'!D59</f>
        <v>0</v>
      </c>
      <c r="E59" s="150">
        <f>'Adjustments - restating'!E59+'Adjustments - Pro Forma'!E59</f>
        <v>0</v>
      </c>
      <c r="F59" s="150">
        <f>'Adjustments - restating'!F59+'Adjustments - Pro Forma'!F59</f>
        <v>0</v>
      </c>
      <c r="G59" s="150">
        <f>'Adjustments - restating'!G59+'Adjustments - Pro Forma'!G59</f>
        <v>-2651.45589332589</v>
      </c>
      <c r="H59" s="150">
        <f>'Adjustments - restating'!H59+'Adjustments - Pro Forma'!H59</f>
        <v>0</v>
      </c>
      <c r="I59" s="150">
        <f>'Adjustments - restating'!I59+'Adjustments - Pro Forma'!I59</f>
        <v>0</v>
      </c>
      <c r="J59" s="150">
        <f>'Adjustments - restating'!J59+'Adjustments - Pro Forma'!J59</f>
        <v>0</v>
      </c>
      <c r="K59" s="150">
        <f>'Adjustments - restating'!K59+'Adjustments - Pro Forma'!K59</f>
        <v>0</v>
      </c>
      <c r="L59" s="150">
        <f>'Adjustments - restating'!L59+'Adjustments - Pro Forma'!L59</f>
        <v>0</v>
      </c>
      <c r="M59" s="150">
        <f>'Adjustments - restating'!M59+'Adjustments - Pro Forma'!M59</f>
        <v>0</v>
      </c>
      <c r="N59" s="150">
        <f>'Adjustments - restating'!N59+'Adjustments - Pro Forma'!N59</f>
        <v>0</v>
      </c>
      <c r="O59" s="150">
        <f>'Adjustments - restating'!O59+'Adjustments - Pro Forma'!O59</f>
        <v>0</v>
      </c>
      <c r="P59" s="150">
        <f>'Adjustments - restating'!P59+'Adjustments - Pro Forma'!P59</f>
        <v>0</v>
      </c>
      <c r="Q59" s="150">
        <f>'Adjustments - restating'!Q59+'Adjustments - Pro Forma'!Q59</f>
        <v>0</v>
      </c>
      <c r="R59" s="150">
        <f>'Adjustments - restating'!R59+'Adjustments - Pro Forma'!R59</f>
        <v>0</v>
      </c>
      <c r="S59" s="150">
        <f>'Adjustments - restating'!S59+'Adjustments - Pro Forma'!S59</f>
        <v>0</v>
      </c>
      <c r="T59" s="150">
        <f>'Adjustments - restating'!T59+'Adjustments - Pro Forma'!T59</f>
        <v>0</v>
      </c>
      <c r="U59" s="150">
        <f>'Adjustments - restating'!U59+'Adjustments - Pro Forma'!U59</f>
        <v>0</v>
      </c>
      <c r="V59" s="150">
        <f>'Adjustments - restating'!V59+'Adjustments - Pro Forma'!V59</f>
        <v>0</v>
      </c>
      <c r="W59" s="150">
        <f>'Adjustments - restating'!W59+'Adjustments - Pro Forma'!W59</f>
        <v>0</v>
      </c>
      <c r="X59" s="150">
        <f>'Adjustments - restating'!X59+'Adjustments - Pro Forma'!X59</f>
        <v>0</v>
      </c>
      <c r="Y59" s="150">
        <f>'Adjustments - restating'!Y59+'Adjustments - Pro Forma'!Y59</f>
        <v>0</v>
      </c>
      <c r="Z59" s="150">
        <f>'Adjustments - restating'!Z59+'Adjustments - Pro Forma'!Z59</f>
        <v>0</v>
      </c>
      <c r="AA59" s="150">
        <f>'Adjustments - restating'!AA59+'Adjustments - Pro Forma'!AA59</f>
        <v>0</v>
      </c>
      <c r="AB59" s="150">
        <f>'Adjustments - restating'!AB59+'Adjustments - Pro Forma'!AB59</f>
        <v>0</v>
      </c>
      <c r="AC59" s="150">
        <f>'Adjustments - restating'!AC59+'Adjustments - Pro Forma'!AC59</f>
        <v>0</v>
      </c>
      <c r="AD59" s="150">
        <f>'Adjustments - restating'!AD59+'Adjustments - Pro Forma'!AD59</f>
        <v>0</v>
      </c>
      <c r="AE59" s="150">
        <f>'Adjustments - restating'!AE59+'Adjustments - Pro Forma'!AE59</f>
        <v>0</v>
      </c>
      <c r="AF59" s="150">
        <f>'Adjustments - restating'!AF59+'Adjustments - Pro Forma'!AF59</f>
        <v>0</v>
      </c>
      <c r="AG59" s="150">
        <f>'Adjustments - restating'!AG59+'Adjustments - Pro Forma'!AG59</f>
        <v>0</v>
      </c>
      <c r="AH59" s="150">
        <f>'Adjustments - restating'!AH59+'Adjustments - Pro Forma'!AH59</f>
        <v>0</v>
      </c>
      <c r="AI59" s="150">
        <f>'Adjustments - restating'!AI59+'Adjustments - Pro Forma'!AI59</f>
        <v>0</v>
      </c>
      <c r="AJ59" s="150">
        <f>'Adjustments - restating'!AJ59+'Adjustments - Pro Forma'!AJ59</f>
        <v>0</v>
      </c>
      <c r="AK59" s="150">
        <f>'Adjustments - restating'!AK59+'Adjustments - Pro Forma'!AK59</f>
        <v>0</v>
      </c>
      <c r="AL59" s="150">
        <f>'Adjustments - restating'!AL59+'Adjustments - Pro Forma'!AL59</f>
        <v>0</v>
      </c>
      <c r="AM59" s="150">
        <f>'Adjustments - restating'!AM59+'Adjustments - Pro Forma'!AM59</f>
        <v>1181552.4326101539</v>
      </c>
      <c r="AN59" s="150">
        <f>'Adjustments - restating'!AN59+'Adjustments - Pro Forma'!AN59</f>
        <v>0</v>
      </c>
      <c r="AO59" s="150">
        <f>'Adjustments - restating'!AO59+'Adjustments - Pro Forma'!AO59</f>
        <v>-277123.73666666698</v>
      </c>
      <c r="AP59" s="150">
        <f>'Adjustments - restating'!AP59+'Adjustments - Pro Forma'!AP59</f>
        <v>0</v>
      </c>
      <c r="AQ59" s="150">
        <f>'Adjustments - restating'!AQ59+'Adjustments - Pro Forma'!AQ59</f>
        <v>0</v>
      </c>
      <c r="AR59" s="150">
        <f>'Adjustments - restating'!AR59+'Adjustments - Pro Forma'!AR59</f>
        <v>0</v>
      </c>
      <c r="AS59" s="150">
        <f>'Adjustments - restating'!AS59+'Adjustments - Pro Forma'!AS59</f>
        <v>0</v>
      </c>
      <c r="AT59" s="150">
        <f>'Adjustments - restating'!AT59+'Adjustments - Pro Forma'!AT59</f>
        <v>0</v>
      </c>
      <c r="AU59" s="150">
        <f>'Adjustments - restating'!AU59+'Adjustments - Pro Forma'!AU59</f>
        <v>0</v>
      </c>
      <c r="AV59" s="150">
        <f>'Adjustments - restating'!AV59+'Adjustments - Pro Forma'!AV59</f>
        <v>0</v>
      </c>
      <c r="AW59" s="144"/>
      <c r="CS59" s="8"/>
    </row>
    <row r="60" spans="1:97">
      <c r="A60" s="2">
        <v>54</v>
      </c>
      <c r="B60" s="6"/>
      <c r="C60" s="153"/>
      <c r="D60" s="150"/>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0"/>
      <c r="AM60" s="150"/>
      <c r="AN60" s="150"/>
      <c r="AO60" s="150"/>
      <c r="AP60" s="150"/>
      <c r="AQ60" s="150"/>
      <c r="AR60" s="150"/>
      <c r="AS60" s="150"/>
      <c r="AT60" s="150"/>
      <c r="AU60" s="150"/>
      <c r="AV60" s="150"/>
      <c r="AW60" s="144"/>
      <c r="CS60" s="8"/>
    </row>
    <row r="61" spans="1:97">
      <c r="A61" s="2">
        <v>55</v>
      </c>
      <c r="B61" s="323" t="s">
        <v>55</v>
      </c>
      <c r="C61" s="158">
        <f ca="1">SUM(C53:C60)</f>
        <v>-35470133.66564782</v>
      </c>
      <c r="D61" s="152">
        <f>SUM(D53:D60)</f>
        <v>0</v>
      </c>
      <c r="E61" s="152">
        <f t="shared" ref="E61:AV61" si="18">SUM(E53:E60)</f>
        <v>0</v>
      </c>
      <c r="F61" s="152">
        <f t="shared" si="18"/>
        <v>0</v>
      </c>
      <c r="G61" s="152">
        <f t="shared" si="18"/>
        <v>-1645.2066501962699</v>
      </c>
      <c r="H61" s="152">
        <f t="shared" si="18"/>
        <v>0</v>
      </c>
      <c r="I61" s="152">
        <f t="shared" si="18"/>
        <v>0</v>
      </c>
      <c r="J61" s="152">
        <f t="shared" si="18"/>
        <v>0</v>
      </c>
      <c r="K61" s="152">
        <f t="shared" si="18"/>
        <v>0</v>
      </c>
      <c r="L61" s="152">
        <f t="shared" si="18"/>
        <v>0</v>
      </c>
      <c r="M61" s="152">
        <f t="shared" si="18"/>
        <v>0</v>
      </c>
      <c r="N61" s="152">
        <f t="shared" si="18"/>
        <v>0</v>
      </c>
      <c r="O61" s="152">
        <f t="shared" si="18"/>
        <v>0</v>
      </c>
      <c r="P61" s="152">
        <f t="shared" si="18"/>
        <v>0</v>
      </c>
      <c r="Q61" s="152">
        <f t="shared" si="18"/>
        <v>0</v>
      </c>
      <c r="R61" s="152">
        <f t="shared" si="18"/>
        <v>0</v>
      </c>
      <c r="S61" s="152">
        <f t="shared" si="18"/>
        <v>0</v>
      </c>
      <c r="T61" s="152">
        <f t="shared" si="18"/>
        <v>0</v>
      </c>
      <c r="U61" s="152">
        <f t="shared" si="18"/>
        <v>20275241.479703084</v>
      </c>
      <c r="V61" s="152">
        <f t="shared" ca="1" si="18"/>
        <v>-15053828.639964048</v>
      </c>
      <c r="W61" s="152">
        <f t="shared" ca="1" si="18"/>
        <v>214124.93914773146</v>
      </c>
      <c r="X61" s="152">
        <f t="shared" si="18"/>
        <v>-160400.15021067101</v>
      </c>
      <c r="Y61" s="152">
        <f t="shared" ca="1" si="18"/>
        <v>0</v>
      </c>
      <c r="Z61" s="152">
        <f t="shared" si="18"/>
        <v>0</v>
      </c>
      <c r="AA61" s="152">
        <f t="shared" si="18"/>
        <v>0</v>
      </c>
      <c r="AB61" s="152">
        <f t="shared" si="18"/>
        <v>0</v>
      </c>
      <c r="AC61" s="152">
        <f t="shared" ca="1" si="18"/>
        <v>9496796.8687260076</v>
      </c>
      <c r="AD61" s="152">
        <f t="shared" si="18"/>
        <v>0</v>
      </c>
      <c r="AE61" s="152">
        <f t="shared" si="18"/>
        <v>-2260168.1927129664</v>
      </c>
      <c r="AF61" s="152">
        <f t="shared" ca="1" si="18"/>
        <v>-78</v>
      </c>
      <c r="AG61" s="152">
        <f t="shared" si="18"/>
        <v>0</v>
      </c>
      <c r="AH61" s="152">
        <f t="shared" ref="AH61" si="19">SUM(AH53:AH60)</f>
        <v>0</v>
      </c>
      <c r="AI61" s="152">
        <f t="shared" si="18"/>
        <v>-44736611.599216297</v>
      </c>
      <c r="AJ61" s="152">
        <f t="shared" ca="1" si="18"/>
        <v>-387.73490871318421</v>
      </c>
      <c r="AK61" s="152">
        <f t="shared" si="18"/>
        <v>-997744.690408875</v>
      </c>
      <c r="AL61" s="152">
        <f t="shared" ca="1" si="18"/>
        <v>-1511844.0889154109</v>
      </c>
      <c r="AM61" s="152">
        <f t="shared" si="18"/>
        <v>1181552.4326101539</v>
      </c>
      <c r="AN61" s="152">
        <f t="shared" si="18"/>
        <v>0</v>
      </c>
      <c r="AO61" s="152">
        <f t="shared" si="18"/>
        <v>-277123.73666666698</v>
      </c>
      <c r="AP61" s="152">
        <f t="shared" si="18"/>
        <v>-3272582.9608333302</v>
      </c>
      <c r="AQ61" s="152">
        <f t="shared" si="18"/>
        <v>210870.414652334</v>
      </c>
      <c r="AR61" s="152">
        <f t="shared" si="18"/>
        <v>0</v>
      </c>
      <c r="AS61" s="152">
        <f t="shared" si="18"/>
        <v>0</v>
      </c>
      <c r="AT61" s="152">
        <f t="shared" si="18"/>
        <v>1138530</v>
      </c>
      <c r="AU61" s="152">
        <f t="shared" ca="1" si="18"/>
        <v>285165.20000004768</v>
      </c>
      <c r="AV61" s="152">
        <f t="shared" si="18"/>
        <v>0</v>
      </c>
      <c r="AW61" s="144"/>
      <c r="CS61" s="8"/>
    </row>
    <row r="62" spans="1:97">
      <c r="A62" s="2">
        <v>56</v>
      </c>
      <c r="B62" s="6"/>
      <c r="C62" s="153"/>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150"/>
      <c r="AM62" s="150"/>
      <c r="AN62" s="150"/>
      <c r="AO62" s="150"/>
      <c r="AP62" s="150"/>
      <c r="AQ62" s="150"/>
      <c r="AR62" s="150"/>
      <c r="AS62" s="150"/>
      <c r="AT62" s="150"/>
      <c r="AU62" s="150"/>
      <c r="AV62" s="150"/>
      <c r="AW62" s="144"/>
      <c r="CS62" s="8"/>
    </row>
    <row r="63" spans="1:97">
      <c r="A63" s="2">
        <v>57</v>
      </c>
      <c r="B63" s="163" t="s">
        <v>56</v>
      </c>
      <c r="C63" s="332">
        <f ca="1">C50+C61</f>
        <v>38922086.603301033</v>
      </c>
      <c r="D63" s="150">
        <f>D50+D61</f>
        <v>0</v>
      </c>
      <c r="E63" s="150">
        <f t="shared" ref="E63:AV63" si="20">E50+E61</f>
        <v>0</v>
      </c>
      <c r="F63" s="150">
        <f t="shared" si="20"/>
        <v>0</v>
      </c>
      <c r="G63" s="150">
        <f t="shared" si="20"/>
        <v>-1645.2066501962699</v>
      </c>
      <c r="H63" s="150">
        <f t="shared" si="20"/>
        <v>0</v>
      </c>
      <c r="I63" s="150">
        <f t="shared" si="20"/>
        <v>0</v>
      </c>
      <c r="J63" s="150">
        <f t="shared" si="20"/>
        <v>0</v>
      </c>
      <c r="K63" s="150">
        <f t="shared" si="20"/>
        <v>0</v>
      </c>
      <c r="L63" s="150">
        <f t="shared" si="20"/>
        <v>0</v>
      </c>
      <c r="M63" s="150">
        <f t="shared" si="20"/>
        <v>0</v>
      </c>
      <c r="N63" s="150">
        <f t="shared" si="20"/>
        <v>0</v>
      </c>
      <c r="O63" s="150">
        <f t="shared" si="20"/>
        <v>0</v>
      </c>
      <c r="P63" s="150">
        <f t="shared" si="20"/>
        <v>0</v>
      </c>
      <c r="Q63" s="150">
        <f t="shared" si="20"/>
        <v>0</v>
      </c>
      <c r="R63" s="150">
        <f t="shared" si="20"/>
        <v>0</v>
      </c>
      <c r="S63" s="150">
        <f t="shared" si="20"/>
        <v>0</v>
      </c>
      <c r="T63" s="150">
        <f t="shared" si="20"/>
        <v>0</v>
      </c>
      <c r="U63" s="150">
        <f t="shared" si="20"/>
        <v>-7809779.9224174879</v>
      </c>
      <c r="V63" s="150">
        <f t="shared" ca="1" si="20"/>
        <v>-15053828.639964048</v>
      </c>
      <c r="W63" s="150">
        <f t="shared" ca="1" si="20"/>
        <v>214124.93914773146</v>
      </c>
      <c r="X63" s="150">
        <f t="shared" si="20"/>
        <v>-160400.15021067101</v>
      </c>
      <c r="Y63" s="150">
        <f t="shared" ca="1" si="20"/>
        <v>0</v>
      </c>
      <c r="Z63" s="150">
        <f t="shared" si="20"/>
        <v>0</v>
      </c>
      <c r="AA63" s="150">
        <f t="shared" si="20"/>
        <v>0</v>
      </c>
      <c r="AB63" s="150">
        <f t="shared" si="20"/>
        <v>0</v>
      </c>
      <c r="AC63" s="150">
        <f t="shared" ca="1" si="20"/>
        <v>9496796.8687260076</v>
      </c>
      <c r="AD63" s="150">
        <f t="shared" si="20"/>
        <v>0</v>
      </c>
      <c r="AE63" s="150">
        <f t="shared" si="20"/>
        <v>-2260168.1927129664</v>
      </c>
      <c r="AF63" s="150">
        <f t="shared" ca="1" si="20"/>
        <v>-78</v>
      </c>
      <c r="AG63" s="150">
        <f t="shared" si="20"/>
        <v>0</v>
      </c>
      <c r="AH63" s="150">
        <f t="shared" ref="AH63" si="21">AH50+AH61</f>
        <v>0</v>
      </c>
      <c r="AI63" s="150">
        <f t="shared" si="20"/>
        <v>27838518.340090618</v>
      </c>
      <c r="AJ63" s="150">
        <f t="shared" ca="1" si="20"/>
        <v>-327345.2335378399</v>
      </c>
      <c r="AK63" s="150">
        <f t="shared" si="20"/>
        <v>-997744.690408875</v>
      </c>
      <c r="AL63" s="150">
        <f t="shared" ca="1" si="20"/>
        <v>8287310.6123961154</v>
      </c>
      <c r="AM63" s="150">
        <f t="shared" si="20"/>
        <v>-23631671.039700955</v>
      </c>
      <c r="AN63" s="150">
        <f t="shared" si="20"/>
        <v>-342058.08619999897</v>
      </c>
      <c r="AO63" s="150">
        <f t="shared" si="20"/>
        <v>-277123.73666666698</v>
      </c>
      <c r="AP63" s="150">
        <f t="shared" si="20"/>
        <v>-3272582.9608333302</v>
      </c>
      <c r="AQ63" s="150">
        <f t="shared" si="20"/>
        <v>210870.414652334</v>
      </c>
      <c r="AR63" s="150">
        <f t="shared" ca="1" si="20"/>
        <v>23901077.522660993</v>
      </c>
      <c r="AS63" s="150">
        <f t="shared" ca="1" si="20"/>
        <v>26987762.564930215</v>
      </c>
      <c r="AT63" s="150">
        <f t="shared" si="20"/>
        <v>-1861470</v>
      </c>
      <c r="AU63" s="150">
        <f t="shared" ca="1" si="20"/>
        <v>-2018478.7999999523</v>
      </c>
      <c r="AV63" s="150">
        <f t="shared" si="20"/>
        <v>0</v>
      </c>
      <c r="AW63" s="144"/>
      <c r="CS63" s="8"/>
    </row>
    <row r="64" spans="1:97">
      <c r="A64" s="2">
        <v>58</v>
      </c>
      <c r="B64" s="163" t="s">
        <v>491</v>
      </c>
      <c r="C64" s="332">
        <f ca="1">-(C36-(C63*IF(RevReqCalc!$F$26&lt;&gt;"Staff",'Cost of Capital'!$E$12,'Cost of Capital'!$E$22)))/'Conversion factor'!$C$18</f>
        <v>-9439156.0201253314</v>
      </c>
      <c r="D64" s="332">
        <f>-(D36-(D63*IF(RevReqCalc!$F$26&lt;&gt;"Staff",'Cost of Capital'!$E$12,'Cost of Capital'!$E$22)))/'Conversion factor'!$C$18</f>
        <v>921601.91247137904</v>
      </c>
      <c r="E64" s="332">
        <f>-(E36-(E63*IF(RevReqCalc!$F$26&lt;&gt;"Staff",'Cost of Capital'!$E$12,'Cost of Capital'!$E$22)))/'Conversion factor'!$C$18</f>
        <v>8833474.0807828065</v>
      </c>
      <c r="F64" s="332">
        <f>-(F36-(F63*IF(RevReqCalc!$F$26&lt;&gt;"Staff",'Cost of Capital'!$E$12,'Cost of Capital'!$E$22)))/'Conversion factor'!$C$18</f>
        <v>-8503116.1923449542</v>
      </c>
      <c r="G64" s="332">
        <f>-(G36-(G63*IF(RevReqCalc!$F$26&lt;&gt;"Staff",'Cost of Capital'!$E$12,'Cost of Capital'!$E$22)))/'Conversion factor'!$C$18</f>
        <v>-3181.9310260771472</v>
      </c>
      <c r="H64" s="332">
        <f>-(H36-(H63*IF(RevReqCalc!$F$26&lt;&gt;"Staff",'Cost of Capital'!$E$12,'Cost of Capital'!$E$22)))/'Conversion factor'!$C$18</f>
        <v>465060.32068036409</v>
      </c>
      <c r="I64" s="332">
        <f>-(I36-(I63*IF(RevReqCalc!$F$26&lt;&gt;"Staff",'Cost of Capital'!$E$12,'Cost of Capital'!$E$22)))/'Conversion factor'!$C$18</f>
        <v>-95035.04709191469</v>
      </c>
      <c r="J64" s="332">
        <f ca="1">-(J36-(J63*IF(RevReqCalc!$F$26&lt;&gt;"Staff",'Cost of Capital'!$E$12,'Cost of Capital'!$E$22)))/'Conversion factor'!$C$18</f>
        <v>-71701.505392406689</v>
      </c>
      <c r="K64" s="332">
        <f>-(K36-(K63*IF(RevReqCalc!$F$26&lt;&gt;"Staff",'Cost of Capital'!$E$12,'Cost of Capital'!$E$22)))/'Conversion factor'!$C$18</f>
        <v>101022.96731380711</v>
      </c>
      <c r="L64" s="332">
        <f>-(L36-(L63*IF(RevReqCalc!$F$26&lt;&gt;"Staff",'Cost of Capital'!$E$12,'Cost of Capital'!$E$22)))/'Conversion factor'!$C$18</f>
        <v>-105874.16589118962</v>
      </c>
      <c r="M64" s="332">
        <f>-(M36-(M63*IF(RevReqCalc!$F$26&lt;&gt;"Staff",'Cost of Capital'!$E$12,'Cost of Capital'!$E$22)))/'Conversion factor'!$C$18</f>
        <v>-2660.5773618860258</v>
      </c>
      <c r="N64" s="332">
        <f>-(N36-(N63*IF(RevReqCalc!$F$26&lt;&gt;"Staff",'Cost of Capital'!$E$12,'Cost of Capital'!$E$22)))/'Conversion factor'!$C$18</f>
        <v>146619.93395870607</v>
      </c>
      <c r="O64" s="332">
        <f>-(O36-(O63*IF(RevReqCalc!$F$26&lt;&gt;"Staff",'Cost of Capital'!$E$12,'Cost of Capital'!$E$22)))/'Conversion factor'!$C$18</f>
        <v>-12088301.786693327</v>
      </c>
      <c r="P64" s="332">
        <f>-(P36-(P63*IF(RevReqCalc!$F$26&lt;&gt;"Staff",'Cost of Capital'!$E$12,'Cost of Capital'!$E$22)))/'Conversion factor'!$C$18</f>
        <v>296711.4206704814</v>
      </c>
      <c r="Q64" s="332">
        <f>-(Q36-(Q63*IF(RevReqCalc!$F$26&lt;&gt;"Staff",'Cost of Capital'!$E$12,'Cost of Capital'!$E$22)))/'Conversion factor'!$C$18</f>
        <v>-24.554177665707268</v>
      </c>
      <c r="R64" s="332">
        <f ca="1">-(R36-(R63*IF(RevReqCalc!$F$26&lt;&gt;"Staff",'Cost of Capital'!$E$12,'Cost of Capital'!$E$22)))/'Conversion factor'!$C$18</f>
        <v>-24133.836065384108</v>
      </c>
      <c r="S64" s="332">
        <f>-(S36-(S63*IF(RevReqCalc!$F$26&lt;&gt;"Staff",'Cost of Capital'!$E$12,'Cost of Capital'!$E$22)))/'Conversion factor'!$C$18</f>
        <v>434845.21201338409</v>
      </c>
      <c r="T64" s="332">
        <f>-(T36-(T63*IF(RevReqCalc!$F$26&lt;&gt;"Staff",'Cost of Capital'!$E$12,'Cost of Capital'!$E$22)))/'Conversion factor'!$C$18</f>
        <v>-7872883.2243451504</v>
      </c>
      <c r="U64" s="332">
        <f>-(U36-(U63*IF(RevReqCalc!$F$26&lt;&gt;"Staff",'Cost of Capital'!$E$12,'Cost of Capital'!$E$22)))/'Conversion factor'!$C$18</f>
        <v>-1599437.2393989419</v>
      </c>
      <c r="V64" s="332">
        <f ca="1">-(V36-(V63*IF(RevReqCalc!$F$26&lt;&gt;"Staff",'Cost of Capital'!$E$12,'Cost of Capital'!$E$22)))/'Conversion factor'!$C$18</f>
        <v>-1745364.4003183397</v>
      </c>
      <c r="W64" s="332">
        <f ca="1">-(W36-(W63*IF(RevReqCalc!$F$26&lt;&gt;"Staff",'Cost of Capital'!$E$12,'Cost of Capital'!$E$22)))/'Conversion factor'!$C$18</f>
        <v>584478.64630609076</v>
      </c>
      <c r="X64" s="332">
        <f>-(X36-(X63*IF(RevReqCalc!$F$26&lt;&gt;"Staff",'Cost of Capital'!$E$12,'Cost of Capital'!$E$22)))/'Conversion factor'!$C$18</f>
        <v>-18597.043893551854</v>
      </c>
      <c r="Y64" s="332">
        <f ca="1">-(Y36-(Y63*IF(RevReqCalc!$F$26&lt;&gt;"Staff",'Cost of Capital'!$E$12,'Cost of Capital'!$E$22)))/'Conversion factor'!$C$18</f>
        <v>0</v>
      </c>
      <c r="Z64" s="332">
        <f ca="1">-(Z36-(Z63*IF(RevReqCalc!$F$26&lt;&gt;"Staff",'Cost of Capital'!$E$12,'Cost of Capital'!$E$22)))/'Conversion factor'!$C$18</f>
        <v>-279507.85306543682</v>
      </c>
      <c r="AA64" s="332">
        <f ca="1">-(AA36-(AA63*IF(RevReqCalc!$F$26&lt;&gt;"Staff",'Cost of Capital'!$E$12,'Cost of Capital'!$E$22)))/'Conversion factor'!$C$18</f>
        <v>0</v>
      </c>
      <c r="AB64" s="332">
        <f>-(AB36-(AB63*IF(RevReqCalc!$F$26&lt;&gt;"Staff",'Cost of Capital'!$E$12,'Cost of Capital'!$E$22)))/'Conversion factor'!$C$18</f>
        <v>-75927.258297914974</v>
      </c>
      <c r="AC64" s="332">
        <f ca="1">-(AC36-(AC63*IF(RevReqCalc!$F$26&lt;&gt;"Staff",'Cost of Capital'!$E$12,'Cost of Capital'!$E$22)))/'Conversion factor'!$C$18</f>
        <v>1101073.4589953881</v>
      </c>
      <c r="AD64" s="332">
        <f>-(AD36-(AD63*IF(RevReqCalc!$F$26&lt;&gt;"Staff",'Cost of Capital'!$E$12,'Cost of Capital'!$E$22)))/'Conversion factor'!$C$18</f>
        <v>-19816.493049956462</v>
      </c>
      <c r="AE64" s="332">
        <f>-(AE36-(AE63*IF(RevReqCalc!$F$26&lt;&gt;"Staff",'Cost of Capital'!$E$12,'Cost of Capital'!$E$22)))/'Conversion factor'!$C$18</f>
        <v>3161660.0373010268</v>
      </c>
      <c r="AF64" s="332">
        <f ca="1">-(AF36-(AF63*IF(RevReqCalc!$F$26&lt;&gt;"Staff",'Cost of Capital'!$E$12,'Cost of Capital'!$E$22)))/'Conversion factor'!$C$18</f>
        <v>-88006.91489018609</v>
      </c>
      <c r="AG64" s="332">
        <f>-(AG36-(AG63*IF(RevReqCalc!$F$26&lt;&gt;"Staff",'Cost of Capital'!$E$12,'Cost of Capital'!$E$22)))/'Conversion factor'!$C$18</f>
        <v>293662.72132099204</v>
      </c>
      <c r="AH64" s="332">
        <f>-(AH36-(AH63*IF(RevReqCalc!$F$26&lt;&gt;"Staff",'Cost of Capital'!$E$12,'Cost of Capital'!$E$22)))/'Conversion factor'!$C$18</f>
        <v>2181.7654078111395</v>
      </c>
      <c r="AI64" s="332">
        <f>-(AI36-(AI63*IF(RevReqCalc!$F$26&lt;&gt;"Staff",'Cost of Capital'!$E$12,'Cost of Capital'!$E$22)))/'Conversion factor'!$C$18</f>
        <v>3227641.2885034275</v>
      </c>
      <c r="AJ64" s="332">
        <f ca="1">-(AJ36-(AJ63*IF(RevReqCalc!$F$26&lt;&gt;"Staff",'Cost of Capital'!$E$12,'Cost of Capital'!$E$22)))/'Conversion factor'!$C$18</f>
        <v>12451.722816807098</v>
      </c>
      <c r="AK64" s="332">
        <f>-(AK36-(AK63*IF(RevReqCalc!$F$26&lt;&gt;"Staff",'Cost of Capital'!$E$12,'Cost of Capital'!$E$22)))/'Conversion factor'!$C$18</f>
        <v>-115680.07746702053</v>
      </c>
      <c r="AL64" s="332">
        <f ca="1">-(AL36-(AL63*IF(RevReqCalc!$F$26&lt;&gt;"Staff",'Cost of Capital'!$E$12,'Cost of Capital'!$E$22)))/'Conversion factor'!$C$18</f>
        <v>1443575.5062055164</v>
      </c>
      <c r="AM64" s="332">
        <f>-(AM36-(AM63*IF(RevReqCalc!$F$26&lt;&gt;"Staff",'Cost of Capital'!$E$12,'Cost of Capital'!$E$22)))/'Conversion factor'!$C$18</f>
        <v>-2739892.8431555755</v>
      </c>
      <c r="AN64" s="332">
        <f>-(AN36-(AN63*IF(RevReqCalc!$F$26&lt;&gt;"Staff",'Cost of Capital'!$E$12,'Cost of Capital'!$E$22)))/'Conversion factor'!$C$18</f>
        <v>-68669.218559970206</v>
      </c>
      <c r="AO64" s="332">
        <f>-(AO36-(AO63*IF(RevReqCalc!$F$26&lt;&gt;"Staff",'Cost of Capital'!$E$12,'Cost of Capital'!$E$22)))/'Conversion factor'!$C$18</f>
        <v>-36808.134721729541</v>
      </c>
      <c r="AP64" s="332">
        <f>-(AP36-(AP63*IF(RevReqCalc!$F$26&lt;&gt;"Staff",'Cost of Capital'!$E$12,'Cost of Capital'!$E$22)))/'Conversion factor'!$C$18</f>
        <v>-374862.63566923025</v>
      </c>
      <c r="AQ64" s="332">
        <f>-(AQ36-(AQ63*IF(RevReqCalc!$F$26&lt;&gt;"Staff",'Cost of Capital'!$E$12,'Cost of Capital'!$E$22)))/'Conversion factor'!$C$18</f>
        <v>24448.645166418573</v>
      </c>
      <c r="AR64" s="332">
        <f ca="1">-(AR36-(AR63*IF(RevReqCalc!$F$26&lt;&gt;"Staff",'Cost of Capital'!$E$12,'Cost of Capital'!$E$22)))/'Conversion factor'!$C$18</f>
        <v>2771128.251490511</v>
      </c>
      <c r="AS64" s="332">
        <f ca="1">-(AS36-(AS63*IF(RevReqCalc!$F$26&lt;&gt;"Staff",'Cost of Capital'!$E$12,'Cost of Capital'!$E$22)))/'Conversion factor'!$C$18</f>
        <v>3129003.3354056869</v>
      </c>
      <c r="AT64" s="332">
        <f>-(AT36-(AT63*IF(RevReqCalc!$F$26&lt;&gt;"Staff",'Cost of Capital'!$E$12,'Cost of Capital'!$E$22)))/'Conversion factor'!$C$18</f>
        <v>-215821.73863966201</v>
      </c>
      <c r="AU64" s="332">
        <f ca="1">-(AU36-(AU63*IF(RevReqCalc!$F$26&lt;&gt;"Staff",'Cost of Capital'!$E$12,'Cost of Capital'!$E$22)))/'Conversion factor'!$C$18</f>
        <v>-244492.57541844837</v>
      </c>
      <c r="AV64" s="332">
        <f>-(AV36-(AV63*IF(RevReqCalc!$F$26&lt;&gt;"Staff",'Cost of Capital'!$E$12,'Cost of Capital'!$E$22)))/'Conversion factor'!$C$18</f>
        <v>0</v>
      </c>
      <c r="AW64" s="144"/>
      <c r="CS64" s="8"/>
    </row>
    <row r="65" spans="1:97" ht="13.5" thickBot="1">
      <c r="A65" s="2">
        <v>59</v>
      </c>
      <c r="B65" s="6"/>
      <c r="C65" s="39"/>
      <c r="D65" s="157"/>
      <c r="E65" s="157"/>
      <c r="F65" s="157"/>
      <c r="G65" s="157"/>
      <c r="H65" s="157"/>
      <c r="I65" s="157"/>
      <c r="J65" s="157"/>
      <c r="K65" s="157"/>
      <c r="L65" s="157"/>
      <c r="M65" s="157"/>
      <c r="N65" s="157"/>
      <c r="O65" s="157"/>
      <c r="P65" s="157"/>
      <c r="Q65" s="157"/>
      <c r="R65" s="157"/>
      <c r="S65" s="157"/>
      <c r="T65" s="157"/>
      <c r="U65" s="157"/>
      <c r="V65" s="157"/>
      <c r="W65" s="157"/>
      <c r="X65" s="157"/>
      <c r="Y65" s="157"/>
      <c r="Z65" s="157"/>
      <c r="AA65" s="157"/>
      <c r="AB65" s="157"/>
      <c r="AC65" s="157"/>
      <c r="AD65" s="157"/>
      <c r="AE65" s="157"/>
      <c r="AF65" s="157"/>
      <c r="AG65" s="157"/>
      <c r="AH65" s="157"/>
      <c r="AI65" s="157"/>
      <c r="AJ65" s="157"/>
      <c r="AK65" s="157"/>
      <c r="AL65" s="157"/>
      <c r="AM65" s="157"/>
      <c r="AN65" s="157"/>
      <c r="AO65" s="157"/>
      <c r="AP65" s="157"/>
      <c r="AQ65" s="157"/>
      <c r="AR65" s="157"/>
      <c r="AS65" s="157"/>
      <c r="AT65" s="157"/>
      <c r="AU65" s="157"/>
      <c r="AV65" s="157"/>
      <c r="CS65" s="8"/>
    </row>
    <row r="66" spans="1:97">
      <c r="A66" s="4">
        <v>60</v>
      </c>
      <c r="B66" s="164" t="s">
        <v>57</v>
      </c>
      <c r="C66" s="333"/>
      <c r="D66" s="334"/>
      <c r="E66" s="334"/>
      <c r="F66" s="334"/>
      <c r="G66" s="334"/>
      <c r="H66" s="334"/>
      <c r="I66" s="334"/>
      <c r="J66" s="334"/>
      <c r="K66" s="334"/>
      <c r="L66" s="334"/>
      <c r="M66" s="334"/>
      <c r="N66" s="334"/>
      <c r="O66" s="334"/>
      <c r="P66" s="334"/>
      <c r="Q66" s="334"/>
      <c r="R66" s="334"/>
      <c r="S66" s="334"/>
      <c r="T66" s="334"/>
      <c r="U66" s="334"/>
      <c r="V66" s="334"/>
      <c r="W66" s="334"/>
      <c r="X66" s="334"/>
      <c r="Y66" s="334"/>
      <c r="Z66" s="334"/>
      <c r="AA66" s="334"/>
      <c r="AB66" s="334"/>
      <c r="AC66" s="334"/>
      <c r="AD66" s="334"/>
      <c r="AE66" s="334"/>
      <c r="AF66" s="334"/>
      <c r="AG66" s="334"/>
      <c r="AH66" s="334"/>
      <c r="AI66" s="334"/>
      <c r="AJ66" s="334"/>
      <c r="AK66" s="334"/>
      <c r="AL66" s="334"/>
      <c r="AM66" s="334"/>
      <c r="AN66" s="334"/>
      <c r="AO66" s="334"/>
      <c r="AP66" s="334"/>
      <c r="AQ66" s="334"/>
      <c r="AR66" s="334"/>
      <c r="AS66" s="334"/>
      <c r="AT66" s="334"/>
      <c r="AU66" s="334"/>
      <c r="AV66" s="334"/>
      <c r="CS66" s="8"/>
    </row>
    <row r="67" spans="1:97">
      <c r="A67" s="4">
        <v>61</v>
      </c>
      <c r="B67" s="18" t="s">
        <v>2</v>
      </c>
      <c r="C67" s="335"/>
      <c r="D67" s="148"/>
      <c r="E67" s="169"/>
      <c r="F67" s="148"/>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CS67" s="8"/>
    </row>
    <row r="68" spans="1:97">
      <c r="A68" s="4">
        <v>62</v>
      </c>
      <c r="B68" s="77" t="s">
        <v>239</v>
      </c>
      <c r="C68" s="148">
        <f ca="1">SUM(D69:AV69)</f>
        <v>16388794.676711166</v>
      </c>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CS68" s="8"/>
    </row>
    <row r="69" spans="1:97">
      <c r="A69" s="4">
        <v>63</v>
      </c>
      <c r="B69" s="18" t="s">
        <v>58</v>
      </c>
      <c r="C69" s="155">
        <f ca="1">C11-C24-C26-C27-C28-C33</f>
        <v>16388794.676711196</v>
      </c>
      <c r="D69" s="155">
        <f>D11-D24-D26-D27-D28-D33</f>
        <v>-879265.21000000101</v>
      </c>
      <c r="E69" s="155">
        <f t="shared" ref="E69:AV69" si="22">E11-E24-E26-E27-E28-E33</f>
        <v>-8427678.6164566502</v>
      </c>
      <c r="F69" s="155">
        <f t="shared" si="22"/>
        <v>8112496.4755207999</v>
      </c>
      <c r="G69" s="155">
        <f t="shared" si="22"/>
        <v>2990.0331507862302</v>
      </c>
      <c r="H69" s="155">
        <f t="shared" si="22"/>
        <v>-443695.50726672099</v>
      </c>
      <c r="I69" s="155">
        <f t="shared" si="22"/>
        <v>90670.034103579979</v>
      </c>
      <c r="J69" s="155">
        <f t="shared" ca="1" si="22"/>
        <v>68406.971554047079</v>
      </c>
      <c r="K69" s="155">
        <f t="shared" si="22"/>
        <v>-96381.382949984341</v>
      </c>
      <c r="L69" s="155">
        <f t="shared" si="22"/>
        <v>101010.80523576234</v>
      </c>
      <c r="M69" s="155">
        <f t="shared" si="22"/>
        <v>2538.9304452000001</v>
      </c>
      <c r="N69" s="155">
        <f t="shared" si="22"/>
        <v>-139884.88584515199</v>
      </c>
      <c r="O69" s="155">
        <f t="shared" si="22"/>
        <v>11532983.470000001</v>
      </c>
      <c r="P69" s="155">
        <f t="shared" si="22"/>
        <v>-283081.62041459233</v>
      </c>
      <c r="Q69" s="155">
        <f t="shared" si="22"/>
        <v>23.227027737611706</v>
      </c>
      <c r="R69" s="155">
        <f t="shared" ca="1" si="22"/>
        <v>23025.357097587301</v>
      </c>
      <c r="S69" s="155">
        <f t="shared" si="22"/>
        <v>-414868.90977798001</v>
      </c>
      <c r="T69" s="155">
        <f t="shared" si="22"/>
        <v>7511214.8027454019</v>
      </c>
      <c r="U69" s="155">
        <f t="shared" si="22"/>
        <v>651954.10492628452</v>
      </c>
      <c r="V69" s="155">
        <f t="shared" si="22"/>
        <v>0</v>
      </c>
      <c r="W69" s="155">
        <f t="shared" ca="1" si="22"/>
        <v>-559557.94374326873</v>
      </c>
      <c r="X69" s="155">
        <f t="shared" si="22"/>
        <v>0</v>
      </c>
      <c r="Y69" s="155">
        <f t="shared" ca="1" si="22"/>
        <v>0</v>
      </c>
      <c r="Z69" s="155">
        <f t="shared" si="22"/>
        <v>0</v>
      </c>
      <c r="AA69" s="155">
        <f t="shared" ca="1" si="22"/>
        <v>0</v>
      </c>
      <c r="AB69" s="155">
        <f t="shared" si="22"/>
        <v>0</v>
      </c>
      <c r="AC69" s="155">
        <f t="shared" si="22"/>
        <v>0</v>
      </c>
      <c r="AD69" s="155">
        <f t="shared" si="22"/>
        <v>18906</v>
      </c>
      <c r="AE69" s="155">
        <f t="shared" si="22"/>
        <v>0</v>
      </c>
      <c r="AF69" s="155">
        <f t="shared" si="22"/>
        <v>0</v>
      </c>
      <c r="AG69" s="155">
        <f t="shared" si="22"/>
        <v>-280172</v>
      </c>
      <c r="AH69" s="155">
        <f t="shared" ref="AH69" si="23">AH11-AH24-AH26-AH27-AH28-AH33</f>
        <v>0</v>
      </c>
      <c r="AI69" s="155">
        <f t="shared" si="22"/>
        <v>0</v>
      </c>
      <c r="AJ69" s="155">
        <f t="shared" ca="1" si="22"/>
        <v>218955.51134521683</v>
      </c>
      <c r="AK69" s="155">
        <f t="shared" si="22"/>
        <v>0</v>
      </c>
      <c r="AL69" s="155">
        <f t="shared" ca="1" si="22"/>
        <v>-445416.12278688757</v>
      </c>
      <c r="AM69" s="155">
        <f t="shared" si="22"/>
        <v>0</v>
      </c>
      <c r="AN69" s="155">
        <f t="shared" si="22"/>
        <v>17990.552800000001</v>
      </c>
      <c r="AO69" s="155">
        <f t="shared" si="22"/>
        <v>0</v>
      </c>
      <c r="AP69" s="155">
        <f t="shared" si="22"/>
        <v>-4355.3999999999996</v>
      </c>
      <c r="AQ69" s="155">
        <f t="shared" si="22"/>
        <v>0</v>
      </c>
      <c r="AR69" s="155">
        <f t="shared" si="22"/>
        <v>0</v>
      </c>
      <c r="AS69" s="155">
        <f t="shared" si="22"/>
        <v>0</v>
      </c>
      <c r="AT69" s="155">
        <f t="shared" si="22"/>
        <v>0</v>
      </c>
      <c r="AU69" s="155">
        <f t="shared" ca="1" si="22"/>
        <v>9986</v>
      </c>
      <c r="AV69" s="155">
        <f t="shared" si="22"/>
        <v>0</v>
      </c>
      <c r="AW69" s="144"/>
      <c r="CS69" s="8"/>
    </row>
    <row r="70" spans="1:97">
      <c r="A70" s="4">
        <v>64</v>
      </c>
      <c r="B70" s="18" t="s">
        <v>59</v>
      </c>
      <c r="C70" s="336">
        <f>SUM(D70:AV70)</f>
        <v>0</v>
      </c>
      <c r="D70" s="150">
        <f>'Adjustments - restating'!D70+'Adjustments - Pro Forma'!D70</f>
        <v>0</v>
      </c>
      <c r="E70" s="150">
        <f>'Adjustments - restating'!E70+'Adjustments - Pro Forma'!E70</f>
        <v>0</v>
      </c>
      <c r="F70" s="150">
        <f>'Adjustments - restating'!F70+'Adjustments - Pro Forma'!F70</f>
        <v>0</v>
      </c>
      <c r="G70" s="150">
        <f>'Adjustments - restating'!G70+'Adjustments - Pro Forma'!G70</f>
        <v>0</v>
      </c>
      <c r="H70" s="150">
        <f>'Adjustments - restating'!H70+'Adjustments - Pro Forma'!H70</f>
        <v>0</v>
      </c>
      <c r="I70" s="150">
        <f>'Adjustments - restating'!I70+'Adjustments - Pro Forma'!I70</f>
        <v>0</v>
      </c>
      <c r="J70" s="150">
        <f>'Adjustments - restating'!J70+'Adjustments - Pro Forma'!J70</f>
        <v>0</v>
      </c>
      <c r="K70" s="150">
        <f>'Adjustments - restating'!K70+'Adjustments - Pro Forma'!K70</f>
        <v>0</v>
      </c>
      <c r="L70" s="150">
        <f>'Adjustments - restating'!L70+'Adjustments - Pro Forma'!L70</f>
        <v>0</v>
      </c>
      <c r="M70" s="150">
        <f>'Adjustments - restating'!M70+'Adjustments - Pro Forma'!M70</f>
        <v>0</v>
      </c>
      <c r="N70" s="150">
        <f>'Adjustments - restating'!N70+'Adjustments - Pro Forma'!N70</f>
        <v>0</v>
      </c>
      <c r="O70" s="150">
        <f>'Adjustments - restating'!O70+'Adjustments - Pro Forma'!O70</f>
        <v>0</v>
      </c>
      <c r="P70" s="150">
        <f>'Adjustments - restating'!P70+'Adjustments - Pro Forma'!P70</f>
        <v>0</v>
      </c>
      <c r="Q70" s="150">
        <f>'Adjustments - restating'!Q70+'Adjustments - Pro Forma'!Q70</f>
        <v>0</v>
      </c>
      <c r="R70" s="150">
        <f>'Adjustments - restating'!R70+'Adjustments - Pro Forma'!R70</f>
        <v>0</v>
      </c>
      <c r="S70" s="150">
        <f>'Adjustments - restating'!S70+'Adjustments - Pro Forma'!S70</f>
        <v>0</v>
      </c>
      <c r="T70" s="150">
        <f>'Adjustments - restating'!T70+'Adjustments - Pro Forma'!T70</f>
        <v>0</v>
      </c>
      <c r="U70" s="150">
        <f>'Adjustments - restating'!U70+'Adjustments - Pro Forma'!U70</f>
        <v>0</v>
      </c>
      <c r="V70" s="150">
        <f>'Adjustments - restating'!V70+'Adjustments - Pro Forma'!V70</f>
        <v>0</v>
      </c>
      <c r="W70" s="150">
        <f>'Adjustments - restating'!W70+'Adjustments - Pro Forma'!W70</f>
        <v>0</v>
      </c>
      <c r="X70" s="150">
        <f>'Adjustments - restating'!X70+'Adjustments - Pro Forma'!X70</f>
        <v>0</v>
      </c>
      <c r="Y70" s="150">
        <f>'Adjustments - restating'!Y70+'Adjustments - Pro Forma'!Y70</f>
        <v>0</v>
      </c>
      <c r="Z70" s="150">
        <f>'Adjustments - restating'!Z70+'Adjustments - Pro Forma'!Z70</f>
        <v>0</v>
      </c>
      <c r="AA70" s="150">
        <f>'Adjustments - restating'!AA70+'Adjustments - Pro Forma'!AA70</f>
        <v>0</v>
      </c>
      <c r="AB70" s="150">
        <f>'Adjustments - restating'!AB70+'Adjustments - Pro Forma'!AB70</f>
        <v>0</v>
      </c>
      <c r="AC70" s="150">
        <f>'Adjustments - restating'!AC70+'Adjustments - Pro Forma'!AC70</f>
        <v>0</v>
      </c>
      <c r="AD70" s="150">
        <f>'Adjustments - restating'!AD70+'Adjustments - Pro Forma'!AD70</f>
        <v>0</v>
      </c>
      <c r="AE70" s="150">
        <f>'Adjustments - restating'!AE70+'Adjustments - Pro Forma'!AE70</f>
        <v>0</v>
      </c>
      <c r="AF70" s="150">
        <f>'Adjustments - restating'!AF70+'Adjustments - Pro Forma'!AF70</f>
        <v>0</v>
      </c>
      <c r="AG70" s="150">
        <f>'Adjustments - restating'!AG70+'Adjustments - Pro Forma'!AG70</f>
        <v>0</v>
      </c>
      <c r="AH70" s="150">
        <f>'Adjustments - restating'!AH70+'Adjustments - Pro Forma'!AH70</f>
        <v>0</v>
      </c>
      <c r="AI70" s="150">
        <f>'Adjustments - restating'!AI70+'Adjustments - Pro Forma'!AI70</f>
        <v>0</v>
      </c>
      <c r="AJ70" s="150">
        <f>'Adjustments - restating'!AJ70+'Adjustments - Pro Forma'!AJ70</f>
        <v>0</v>
      </c>
      <c r="AK70" s="150">
        <f>'Adjustments - restating'!AK70+'Adjustments - Pro Forma'!AK70</f>
        <v>0</v>
      </c>
      <c r="AL70" s="150">
        <f>'Adjustments - restating'!AL70+'Adjustments - Pro Forma'!AL70</f>
        <v>0</v>
      </c>
      <c r="AM70" s="150">
        <f>'Adjustments - restating'!AM70+'Adjustments - Pro Forma'!AM70</f>
        <v>0</v>
      </c>
      <c r="AN70" s="150">
        <f>'Adjustments - restating'!AN70+'Adjustments - Pro Forma'!AN70</f>
        <v>0</v>
      </c>
      <c r="AO70" s="150">
        <f>'Adjustments - restating'!AO70+'Adjustments - Pro Forma'!AO70</f>
        <v>0</v>
      </c>
      <c r="AP70" s="150">
        <f>'Adjustments - restating'!AP70+'Adjustments - Pro Forma'!AP70</f>
        <v>0</v>
      </c>
      <c r="AQ70" s="150">
        <f>'Adjustments - restating'!AQ70+'Adjustments - Pro Forma'!AQ70</f>
        <v>0</v>
      </c>
      <c r="AR70" s="150">
        <f>'Adjustments - restating'!AR70+'Adjustments - Pro Forma'!AR70</f>
        <v>0</v>
      </c>
      <c r="AS70" s="150">
        <f>'Adjustments - restating'!AS70+'Adjustments - Pro Forma'!AS70</f>
        <v>0</v>
      </c>
      <c r="AT70" s="150">
        <f>'Adjustments - restating'!AT70+'Adjustments - Pro Forma'!AT70</f>
        <v>0</v>
      </c>
      <c r="AU70" s="150">
        <f>'Adjustments - restating'!AU70+'Adjustments - Pro Forma'!AU70</f>
        <v>0</v>
      </c>
      <c r="AV70" s="150">
        <f>'Adjustments - restating'!AV70+'Adjustments - Pro Forma'!AV70</f>
        <v>0</v>
      </c>
      <c r="AW70" s="144"/>
      <c r="CS70" s="8"/>
    </row>
    <row r="71" spans="1:97">
      <c r="A71" s="4">
        <v>65</v>
      </c>
      <c r="B71" s="18" t="s">
        <v>60</v>
      </c>
      <c r="C71" s="336">
        <f>SUM(D71:AV71)</f>
        <v>-3867.0779889625478</v>
      </c>
      <c r="D71" s="150">
        <f>'Adjustments - restating'!D71+'Adjustments - Pro Forma'!D71</f>
        <v>0</v>
      </c>
      <c r="E71" s="150">
        <f>'Adjustments - restating'!E71+'Adjustments - Pro Forma'!E71</f>
        <v>0</v>
      </c>
      <c r="F71" s="150">
        <f>'Adjustments - restating'!F71+'Adjustments - Pro Forma'!F71</f>
        <v>0</v>
      </c>
      <c r="G71" s="150">
        <f>'Adjustments - restating'!G71+'Adjustments - Pro Forma'!G71</f>
        <v>0</v>
      </c>
      <c r="H71" s="150">
        <f>'Adjustments - restating'!H71+'Adjustments - Pro Forma'!H71</f>
        <v>0</v>
      </c>
      <c r="I71" s="150">
        <f>'Adjustments - restating'!I71+'Adjustments - Pro Forma'!I71</f>
        <v>0</v>
      </c>
      <c r="J71" s="150">
        <f>'Adjustments - restating'!J71+'Adjustments - Pro Forma'!J71</f>
        <v>0</v>
      </c>
      <c r="K71" s="150">
        <f>'Adjustments - restating'!K71+'Adjustments - Pro Forma'!K71</f>
        <v>0</v>
      </c>
      <c r="L71" s="150">
        <f>'Adjustments - restating'!L71+'Adjustments - Pro Forma'!L71</f>
        <v>0</v>
      </c>
      <c r="M71" s="150">
        <f>'Adjustments - restating'!M71+'Adjustments - Pro Forma'!M71</f>
        <v>0</v>
      </c>
      <c r="N71" s="150">
        <f>'Adjustments - restating'!N71+'Adjustments - Pro Forma'!N71</f>
        <v>0</v>
      </c>
      <c r="O71" s="150">
        <f>'Adjustments - restating'!O71+'Adjustments - Pro Forma'!O71</f>
        <v>0</v>
      </c>
      <c r="P71" s="150">
        <f>'Adjustments - restating'!P71+'Adjustments - Pro Forma'!P71</f>
        <v>0</v>
      </c>
      <c r="Q71" s="150">
        <f>'Adjustments - restating'!Q71+'Adjustments - Pro Forma'!Q71</f>
        <v>0</v>
      </c>
      <c r="R71" s="150">
        <f>'Adjustments - restating'!R71+'Adjustments - Pro Forma'!R71</f>
        <v>0</v>
      </c>
      <c r="S71" s="150">
        <f>'Adjustments - restating'!S71+'Adjustments - Pro Forma'!S71</f>
        <v>0</v>
      </c>
      <c r="T71" s="150">
        <f>'Adjustments - restating'!T71+'Adjustments - Pro Forma'!T71</f>
        <v>0</v>
      </c>
      <c r="U71" s="150">
        <f>'Adjustments - restating'!U71+'Adjustments - Pro Forma'!U71</f>
        <v>0</v>
      </c>
      <c r="V71" s="150">
        <f>'Adjustments - restating'!V71+'Adjustments - Pro Forma'!V71</f>
        <v>0</v>
      </c>
      <c r="W71" s="150">
        <f>'Adjustments - restating'!W71+'Adjustments - Pro Forma'!W71</f>
        <v>0</v>
      </c>
      <c r="X71" s="150">
        <f>'Adjustments - restating'!X71+'Adjustments - Pro Forma'!X71</f>
        <v>0</v>
      </c>
      <c r="Y71" s="150">
        <f>'Adjustments - restating'!Y71+'Adjustments - Pro Forma'!Y71</f>
        <v>0</v>
      </c>
      <c r="Z71" s="150">
        <f>'Adjustments - restating'!Z71+'Adjustments - Pro Forma'!Z71</f>
        <v>0</v>
      </c>
      <c r="AA71" s="150">
        <f>'Adjustments - restating'!AA71+'Adjustments - Pro Forma'!AA71</f>
        <v>0</v>
      </c>
      <c r="AB71" s="150">
        <f>'Adjustments - restating'!AB71+'Adjustments - Pro Forma'!AB71</f>
        <v>0</v>
      </c>
      <c r="AC71" s="150">
        <f>'Adjustments - restating'!AC71+'Adjustments - Pro Forma'!AC71</f>
        <v>0</v>
      </c>
      <c r="AD71" s="150">
        <f>'Adjustments - restating'!AD71+'Adjustments - Pro Forma'!AD71</f>
        <v>0</v>
      </c>
      <c r="AE71" s="150">
        <f>'Adjustments - restating'!AE71+'Adjustments - Pro Forma'!AE71</f>
        <v>0</v>
      </c>
      <c r="AF71" s="150">
        <f>'Adjustments - restating'!AF71+'Adjustments - Pro Forma'!AF71</f>
        <v>0</v>
      </c>
      <c r="AG71" s="150">
        <f>'Adjustments - restating'!AG71+'Adjustments - Pro Forma'!AG71</f>
        <v>0</v>
      </c>
      <c r="AH71" s="150">
        <f>'Adjustments - restating'!AH71+'Adjustments - Pro Forma'!AH71</f>
        <v>-3867.0779889625478</v>
      </c>
      <c r="AI71" s="150">
        <f>'Adjustments - restating'!AI71+'Adjustments - Pro Forma'!AI71</f>
        <v>0</v>
      </c>
      <c r="AJ71" s="150">
        <f>'Adjustments - restating'!AJ71+'Adjustments - Pro Forma'!AJ71</f>
        <v>0</v>
      </c>
      <c r="AK71" s="150">
        <f>'Adjustments - restating'!AK71+'Adjustments - Pro Forma'!AK71</f>
        <v>0</v>
      </c>
      <c r="AL71" s="150">
        <f>'Adjustments - restating'!AL71+'Adjustments - Pro Forma'!AL71</f>
        <v>0</v>
      </c>
      <c r="AM71" s="150">
        <f>'Adjustments - restating'!AM71+'Adjustments - Pro Forma'!AM71</f>
        <v>0</v>
      </c>
      <c r="AN71" s="150">
        <f>'Adjustments - restating'!AN71+'Adjustments - Pro Forma'!AN71</f>
        <v>0</v>
      </c>
      <c r="AO71" s="150">
        <f>'Adjustments - restating'!AO71+'Adjustments - Pro Forma'!AO71</f>
        <v>0</v>
      </c>
      <c r="AP71" s="150">
        <f>'Adjustments - restating'!AP71+'Adjustments - Pro Forma'!AP71</f>
        <v>0</v>
      </c>
      <c r="AQ71" s="150">
        <f>'Adjustments - restating'!AQ71+'Adjustments - Pro Forma'!AQ71</f>
        <v>0</v>
      </c>
      <c r="AR71" s="150">
        <f>'Adjustments - restating'!AR71+'Adjustments - Pro Forma'!AR71</f>
        <v>0</v>
      </c>
      <c r="AS71" s="150">
        <f>'Adjustments - restating'!AS71+'Adjustments - Pro Forma'!AS71</f>
        <v>0</v>
      </c>
      <c r="AT71" s="150">
        <f>'Adjustments - restating'!AT71+'Adjustments - Pro Forma'!AT71</f>
        <v>0</v>
      </c>
      <c r="AU71" s="150">
        <f>'Adjustments - restating'!AU71+'Adjustments - Pro Forma'!AU71</f>
        <v>0</v>
      </c>
      <c r="AV71" s="150">
        <f>'Adjustments - restating'!AV71+'Adjustments - Pro Forma'!AV71</f>
        <v>0</v>
      </c>
      <c r="AW71" s="144"/>
      <c r="CS71" s="8"/>
    </row>
    <row r="72" spans="1:97">
      <c r="A72" s="4">
        <v>66</v>
      </c>
      <c r="B72" s="18" t="s">
        <v>4</v>
      </c>
      <c r="C72" s="336">
        <f ca="1">SUM(D72:AV72)</f>
        <v>495240.47726162523</v>
      </c>
      <c r="D72" s="150">
        <f>'Adjustments - restating'!D72+'Adjustments - Pro Forma'!D72</f>
        <v>0</v>
      </c>
      <c r="E72" s="150">
        <f>'Adjustments - restating'!E72+'Adjustments - Pro Forma'!E72</f>
        <v>0</v>
      </c>
      <c r="F72" s="150">
        <f>'Adjustments - restating'!F72+'Adjustments - Pro Forma'!F72</f>
        <v>0</v>
      </c>
      <c r="G72" s="150">
        <f>'Adjustments - restating'!G72+'Adjustments - Pro Forma'!G72</f>
        <v>0</v>
      </c>
      <c r="H72" s="150">
        <f>'Adjustments - restating'!H72+'Adjustments - Pro Forma'!H72</f>
        <v>0</v>
      </c>
      <c r="I72" s="150">
        <f>'Adjustments - restating'!I72+'Adjustments - Pro Forma'!I72</f>
        <v>0</v>
      </c>
      <c r="J72" s="150">
        <f>'Adjustments - restating'!J72+'Adjustments - Pro Forma'!J72</f>
        <v>0</v>
      </c>
      <c r="K72" s="150">
        <f>'Adjustments - restating'!K72+'Adjustments - Pro Forma'!K72</f>
        <v>0</v>
      </c>
      <c r="L72" s="150">
        <f>'Adjustments - restating'!L72+'Adjustments - Pro Forma'!L72</f>
        <v>0</v>
      </c>
      <c r="M72" s="150">
        <f>'Adjustments - restating'!M72+'Adjustments - Pro Forma'!M72</f>
        <v>0</v>
      </c>
      <c r="N72" s="150">
        <f>'Adjustments - restating'!N72+'Adjustments - Pro Forma'!N72</f>
        <v>0</v>
      </c>
      <c r="O72" s="150">
        <f>'Adjustments - restating'!O72+'Adjustments - Pro Forma'!O72</f>
        <v>0</v>
      </c>
      <c r="P72" s="150">
        <f>'Adjustments - restating'!P72+'Adjustments - Pro Forma'!P72</f>
        <v>0</v>
      </c>
      <c r="Q72" s="150">
        <f>'Adjustments - restating'!Q72+'Adjustments - Pro Forma'!Q72</f>
        <v>0</v>
      </c>
      <c r="R72" s="150">
        <f>'Adjustments - restating'!R72+'Adjustments - Pro Forma'!R72</f>
        <v>0</v>
      </c>
      <c r="S72" s="150">
        <f>'Adjustments - restating'!S72+'Adjustments - Pro Forma'!S72</f>
        <v>0</v>
      </c>
      <c r="T72" s="150">
        <f>'Adjustments - restating'!T72+'Adjustments - Pro Forma'!T72</f>
        <v>0</v>
      </c>
      <c r="U72" s="150">
        <f>'Adjustments - restating'!U72+'Adjustments - Pro Forma'!U72</f>
        <v>0</v>
      </c>
      <c r="V72" s="150">
        <f>'Adjustments - restating'!V72+'Adjustments - Pro Forma'!V72</f>
        <v>0</v>
      </c>
      <c r="W72" s="150">
        <f>'Adjustments - restating'!W72+'Adjustments - Pro Forma'!W72</f>
        <v>0</v>
      </c>
      <c r="X72" s="150">
        <f>'Adjustments - restating'!X72+'Adjustments - Pro Forma'!X72</f>
        <v>0</v>
      </c>
      <c r="Y72" s="150">
        <f>'Adjustments - restating'!Y72+'Adjustments - Pro Forma'!Y72</f>
        <v>0</v>
      </c>
      <c r="Z72" s="150">
        <f ca="1">'Adjustments - restating'!Z72+'Adjustments - Pro Forma'!Z72</f>
        <v>495240.47726162523</v>
      </c>
      <c r="AA72" s="150">
        <f>'Adjustments - restating'!AA72+'Adjustments - Pro Forma'!AA72</f>
        <v>0</v>
      </c>
      <c r="AB72" s="150">
        <f>'Adjustments - restating'!AB72+'Adjustments - Pro Forma'!AB72</f>
        <v>0</v>
      </c>
      <c r="AC72" s="150">
        <f>'Adjustments - restating'!AC72+'Adjustments - Pro Forma'!AC72</f>
        <v>0</v>
      </c>
      <c r="AD72" s="150">
        <f>'Adjustments - restating'!AD72+'Adjustments - Pro Forma'!AD72</f>
        <v>0</v>
      </c>
      <c r="AE72" s="150">
        <f>'Adjustments - restating'!AE72+'Adjustments - Pro Forma'!AE72</f>
        <v>0</v>
      </c>
      <c r="AF72" s="150">
        <f>'Adjustments - restating'!AF72+'Adjustments - Pro Forma'!AF72</f>
        <v>0</v>
      </c>
      <c r="AG72" s="150">
        <f>'Adjustments - restating'!AG72+'Adjustments - Pro Forma'!AG72</f>
        <v>0</v>
      </c>
      <c r="AH72" s="150">
        <f>'Adjustments - restating'!AH72+'Adjustments - Pro Forma'!AH72</f>
        <v>0</v>
      </c>
      <c r="AI72" s="150">
        <f>'Adjustments - restating'!AI72+'Adjustments - Pro Forma'!AI72</f>
        <v>0</v>
      </c>
      <c r="AJ72" s="150">
        <f>'Adjustments - restating'!AJ72+'Adjustments - Pro Forma'!AJ72</f>
        <v>0</v>
      </c>
      <c r="AK72" s="150">
        <f>'Adjustments - restating'!AK72+'Adjustments - Pro Forma'!AK72</f>
        <v>0</v>
      </c>
      <c r="AL72" s="150">
        <f>'Adjustments - restating'!AL72+'Adjustments - Pro Forma'!AL72</f>
        <v>0</v>
      </c>
      <c r="AM72" s="150">
        <f>'Adjustments - restating'!AM72+'Adjustments - Pro Forma'!AM72</f>
        <v>0</v>
      </c>
      <c r="AN72" s="150">
        <f>'Adjustments - restating'!AN72+'Adjustments - Pro Forma'!AN72</f>
        <v>0</v>
      </c>
      <c r="AO72" s="150">
        <f>'Adjustments - restating'!AO72+'Adjustments - Pro Forma'!AO72</f>
        <v>0</v>
      </c>
      <c r="AP72" s="150">
        <f>'Adjustments - restating'!AP72+'Adjustments - Pro Forma'!AP72</f>
        <v>0</v>
      </c>
      <c r="AQ72" s="150">
        <f>'Adjustments - restating'!AQ72+'Adjustments - Pro Forma'!AQ72</f>
        <v>0</v>
      </c>
      <c r="AR72" s="150">
        <f>'Adjustments - restating'!AR72+'Adjustments - Pro Forma'!AR72</f>
        <v>0</v>
      </c>
      <c r="AS72" s="150">
        <f>'Adjustments - restating'!AS72+'Adjustments - Pro Forma'!AS72</f>
        <v>0</v>
      </c>
      <c r="AT72" s="150">
        <f>'Adjustments - restating'!AT72+'Adjustments - Pro Forma'!AT72</f>
        <v>0</v>
      </c>
      <c r="AU72" s="150">
        <f>'Adjustments - restating'!AU72+'Adjustments - Pro Forma'!AU72</f>
        <v>0</v>
      </c>
      <c r="AV72" s="150">
        <f>'Adjustments - restating'!AV72+'Adjustments - Pro Forma'!AV72</f>
        <v>0</v>
      </c>
      <c r="AW72" s="144"/>
      <c r="CS72" s="8"/>
    </row>
    <row r="73" spans="1:97">
      <c r="A73" s="4">
        <v>67</v>
      </c>
      <c r="B73" s="18" t="s">
        <v>242</v>
      </c>
      <c r="C73" s="336">
        <f ca="1">SUM(D73:AV73)</f>
        <v>957080.6734568018</v>
      </c>
      <c r="D73" s="150">
        <f>'Adjustments - restating'!D73+'Adjustments - Pro Forma'!D73</f>
        <v>0</v>
      </c>
      <c r="E73" s="150">
        <f>'Adjustments - restating'!E73+'Adjustments - Pro Forma'!E73</f>
        <v>0</v>
      </c>
      <c r="F73" s="150">
        <f>'Adjustments - restating'!F73+'Adjustments - Pro Forma'!F73</f>
        <v>0</v>
      </c>
      <c r="G73" s="150">
        <f>'Adjustments - restating'!G73+'Adjustments - Pro Forma'!G73</f>
        <v>0</v>
      </c>
      <c r="H73" s="150">
        <f>'Adjustments - restating'!H73+'Adjustments - Pro Forma'!H73</f>
        <v>0</v>
      </c>
      <c r="I73" s="150">
        <f>'Adjustments - restating'!I73+'Adjustments - Pro Forma'!I73</f>
        <v>0</v>
      </c>
      <c r="J73" s="150">
        <f>'Adjustments - restating'!J73+'Adjustments - Pro Forma'!J73</f>
        <v>0</v>
      </c>
      <c r="K73" s="150">
        <f>'Adjustments - restating'!K73+'Adjustments - Pro Forma'!K73</f>
        <v>0</v>
      </c>
      <c r="L73" s="150">
        <f>'Adjustments - restating'!L73+'Adjustments - Pro Forma'!L73</f>
        <v>0</v>
      </c>
      <c r="M73" s="150">
        <f>'Adjustments - restating'!M73+'Adjustments - Pro Forma'!M73</f>
        <v>0</v>
      </c>
      <c r="N73" s="150">
        <f>'Adjustments - restating'!N73+'Adjustments - Pro Forma'!N73</f>
        <v>0</v>
      </c>
      <c r="O73" s="150">
        <f>'Adjustments - restating'!O73+'Adjustments - Pro Forma'!O73</f>
        <v>0</v>
      </c>
      <c r="P73" s="150">
        <f>'Adjustments - restating'!P73+'Adjustments - Pro Forma'!P73</f>
        <v>0</v>
      </c>
      <c r="Q73" s="150">
        <f>'Adjustments - restating'!Q73+'Adjustments - Pro Forma'!Q73</f>
        <v>0</v>
      </c>
      <c r="R73" s="150">
        <f>'Adjustments - restating'!R73+'Adjustments - Pro Forma'!R73</f>
        <v>0</v>
      </c>
      <c r="S73" s="150">
        <f>'Adjustments - restating'!S73+'Adjustments - Pro Forma'!S73</f>
        <v>0</v>
      </c>
      <c r="T73" s="150">
        <f>'Adjustments - restating'!T73+'Adjustments - Pro Forma'!T73</f>
        <v>0</v>
      </c>
      <c r="U73" s="150">
        <f>'Adjustments - restating'!U73+'Adjustments - Pro Forma'!U73</f>
        <v>-52188</v>
      </c>
      <c r="V73" s="150">
        <f>'Adjustments - restating'!V73+'Adjustments - Pro Forma'!V73</f>
        <v>0</v>
      </c>
      <c r="W73" s="150">
        <f>'Adjustments - restating'!W73+'Adjustments - Pro Forma'!W73</f>
        <v>564215.55533883302</v>
      </c>
      <c r="X73" s="150">
        <f>'Adjustments - restating'!X73+'Adjustments - Pro Forma'!X73</f>
        <v>0</v>
      </c>
      <c r="Y73" s="150">
        <f ca="1">'Adjustments - restating'!Y73+'Adjustments - Pro Forma'!Y73</f>
        <v>0</v>
      </c>
      <c r="Z73" s="150">
        <f>'Adjustments - restating'!Z73+'Adjustments - Pro Forma'!Z73</f>
        <v>0</v>
      </c>
      <c r="AA73" s="150">
        <f>'Adjustments - restating'!AA73+'Adjustments - Pro Forma'!AA73</f>
        <v>0</v>
      </c>
      <c r="AB73" s="150">
        <f>'Adjustments - restating'!AB73+'Adjustments - Pro Forma'!AB73</f>
        <v>0</v>
      </c>
      <c r="AC73" s="150">
        <f>'Adjustments - restating'!AC73+'Adjustments - Pro Forma'!AC73</f>
        <v>0</v>
      </c>
      <c r="AD73" s="150">
        <f>'Adjustments - restating'!AD73+'Adjustments - Pro Forma'!AD73</f>
        <v>0</v>
      </c>
      <c r="AE73" s="150">
        <f>'Adjustments - restating'!AE73+'Adjustments - Pro Forma'!AE73</f>
        <v>0</v>
      </c>
      <c r="AF73" s="150">
        <f>'Adjustments - restating'!AF73+'Adjustments - Pro Forma'!AF73</f>
        <v>0</v>
      </c>
      <c r="AG73" s="150">
        <f>'Adjustments - restating'!AG73+'Adjustments - Pro Forma'!AG73</f>
        <v>0</v>
      </c>
      <c r="AH73" s="150">
        <f>'Adjustments - restating'!AH73+'Adjustments - Pro Forma'!AH73</f>
        <v>0</v>
      </c>
      <c r="AI73" s="150">
        <f>'Adjustments - restating'!AI73+'Adjustments - Pro Forma'!AI73</f>
        <v>0</v>
      </c>
      <c r="AJ73" s="150">
        <f ca="1">'Adjustments - restating'!AJ73+'Adjustments - Pro Forma'!AJ73</f>
        <v>-363.00466891880887</v>
      </c>
      <c r="AK73" s="150">
        <f>'Adjustments - restating'!AK73+'Adjustments - Pro Forma'!AK73</f>
        <v>0</v>
      </c>
      <c r="AL73" s="150">
        <f ca="1">'Adjustments - restating'!AL73+'Adjustments - Pro Forma'!AL73</f>
        <v>445416.12278688757</v>
      </c>
      <c r="AM73" s="150">
        <f>'Adjustments - restating'!AM73+'Adjustments - Pro Forma'!AM73</f>
        <v>0</v>
      </c>
      <c r="AN73" s="150">
        <f>'Adjustments - restating'!AN73+'Adjustments - Pro Forma'!AN73</f>
        <v>0</v>
      </c>
      <c r="AO73" s="150">
        <f>'Adjustments - restating'!AO73+'Adjustments - Pro Forma'!AO73</f>
        <v>0</v>
      </c>
      <c r="AP73" s="150">
        <f>'Adjustments - restating'!AP73+'Adjustments - Pro Forma'!AP73</f>
        <v>0</v>
      </c>
      <c r="AQ73" s="150">
        <f>'Adjustments - restating'!AQ73+'Adjustments - Pro Forma'!AQ73</f>
        <v>0</v>
      </c>
      <c r="AR73" s="150">
        <f>'Adjustments - restating'!AR73+'Adjustments - Pro Forma'!AR73</f>
        <v>0</v>
      </c>
      <c r="AS73" s="150">
        <f>'Adjustments - restating'!AS73+'Adjustments - Pro Forma'!AS73</f>
        <v>0</v>
      </c>
      <c r="AT73" s="150">
        <f>'Adjustments - restating'!AT73+'Adjustments - Pro Forma'!AT73</f>
        <v>0</v>
      </c>
      <c r="AU73" s="150">
        <f>'Adjustments - restating'!AU73+'Adjustments - Pro Forma'!AU73</f>
        <v>0</v>
      </c>
      <c r="AV73" s="150">
        <f>'Adjustments - restating'!AV73+'Adjustments - Pro Forma'!AV73</f>
        <v>0</v>
      </c>
      <c r="AW73" s="144"/>
      <c r="CS73" s="8"/>
    </row>
    <row r="74" spans="1:97">
      <c r="A74" s="4">
        <v>68</v>
      </c>
      <c r="B74" s="18" t="s">
        <v>243</v>
      </c>
      <c r="C74" s="337">
        <f ca="1">SUM(D74:AV74)</f>
        <v>708111.56751334295</v>
      </c>
      <c r="D74" s="421">
        <f>'Adjustments - restating'!D74+'Adjustments - Pro Forma'!D74</f>
        <v>0</v>
      </c>
      <c r="E74" s="421">
        <f>'Adjustments - restating'!E74+'Adjustments - Pro Forma'!E74</f>
        <v>0</v>
      </c>
      <c r="F74" s="421">
        <f>'Adjustments - restating'!F74+'Adjustments - Pro Forma'!F74</f>
        <v>0</v>
      </c>
      <c r="G74" s="421">
        <f>'Adjustments - restating'!G74+'Adjustments - Pro Forma'!G74</f>
        <v>3014.60932971699</v>
      </c>
      <c r="H74" s="421">
        <f>'Adjustments - restating'!H74+'Adjustments - Pro Forma'!H74</f>
        <v>0</v>
      </c>
      <c r="I74" s="421">
        <f>'Adjustments - restating'!I74+'Adjustments - Pro Forma'!I74</f>
        <v>0</v>
      </c>
      <c r="J74" s="421">
        <f>'Adjustments - restating'!J74+'Adjustments - Pro Forma'!J74</f>
        <v>0</v>
      </c>
      <c r="K74" s="421">
        <f>'Adjustments - restating'!K74+'Adjustments - Pro Forma'!K74</f>
        <v>0</v>
      </c>
      <c r="L74" s="421">
        <f>'Adjustments - restating'!L74+'Adjustments - Pro Forma'!L74</f>
        <v>0</v>
      </c>
      <c r="M74" s="421">
        <f>'Adjustments - restating'!M74+'Adjustments - Pro Forma'!M74</f>
        <v>0</v>
      </c>
      <c r="N74" s="421">
        <f>'Adjustments - restating'!N74+'Adjustments - Pro Forma'!N74</f>
        <v>0</v>
      </c>
      <c r="O74" s="421">
        <f>'Adjustments - restating'!O74+'Adjustments - Pro Forma'!O74</f>
        <v>0</v>
      </c>
      <c r="P74" s="421">
        <f>'Adjustments - restating'!P74+'Adjustments - Pro Forma'!P74</f>
        <v>0</v>
      </c>
      <c r="Q74" s="421">
        <f>'Adjustments - restating'!Q74+'Adjustments - Pro Forma'!Q74</f>
        <v>0</v>
      </c>
      <c r="R74" s="421">
        <f>'Adjustments - restating'!R74+'Adjustments - Pro Forma'!R74</f>
        <v>0</v>
      </c>
      <c r="S74" s="421">
        <f>'Adjustments - restating'!S74+'Adjustments - Pro Forma'!S74</f>
        <v>0</v>
      </c>
      <c r="T74" s="421">
        <f>'Adjustments - restating'!T74+'Adjustments - Pro Forma'!T74</f>
        <v>0</v>
      </c>
      <c r="U74" s="421">
        <f>'Adjustments - restating'!U74+'Adjustments - Pro Forma'!U74</f>
        <v>395953.39176106546</v>
      </c>
      <c r="V74" s="421">
        <f>'Adjustments - restating'!V74+'Adjustments - Pro Forma'!V74</f>
        <v>0</v>
      </c>
      <c r="W74" s="421">
        <f>'Adjustments - restating'!W74+'Adjustments - Pro Forma'!W74</f>
        <v>0</v>
      </c>
      <c r="X74" s="421">
        <f>'Adjustments - restating'!X74+'Adjustments - Pro Forma'!X74</f>
        <v>0</v>
      </c>
      <c r="Y74" s="421">
        <f>'Adjustments - restating'!Y74+'Adjustments - Pro Forma'!Y74</f>
        <v>0</v>
      </c>
      <c r="Z74" s="421">
        <f>'Adjustments - restating'!Z74+'Adjustments - Pro Forma'!Z74</f>
        <v>0</v>
      </c>
      <c r="AA74" s="421">
        <f>'Adjustments - restating'!AA74+'Adjustments - Pro Forma'!AA74</f>
        <v>0</v>
      </c>
      <c r="AB74" s="421">
        <f>'Adjustments - restating'!AB74+'Adjustments - Pro Forma'!AB74</f>
        <v>0</v>
      </c>
      <c r="AC74" s="421">
        <f>'Adjustments - restating'!AC74+'Adjustments - Pro Forma'!AC74</f>
        <v>0</v>
      </c>
      <c r="AD74" s="421">
        <f>'Adjustments - restating'!AD74+'Adjustments - Pro Forma'!AD74</f>
        <v>0</v>
      </c>
      <c r="AE74" s="421">
        <f>'Adjustments - restating'!AE74+'Adjustments - Pro Forma'!AE74</f>
        <v>0</v>
      </c>
      <c r="AF74" s="421">
        <f>'Adjustments - restating'!AF74+'Adjustments - Pro Forma'!AF74</f>
        <v>0</v>
      </c>
      <c r="AG74" s="421">
        <f>'Adjustments - restating'!AG74+'Adjustments - Pro Forma'!AG74</f>
        <v>0</v>
      </c>
      <c r="AH74" s="421">
        <f>'Adjustments - restating'!AH74+'Adjustments - Pro Forma'!AH74</f>
        <v>0</v>
      </c>
      <c r="AI74" s="421">
        <f>'Adjustments - restating'!AI74+'Adjustments - Pro Forma'!AI74</f>
        <v>0</v>
      </c>
      <c r="AJ74" s="421">
        <f ca="1">'Adjustments - restating'!AJ74+'Adjustments - Pro Forma'!AJ74</f>
        <v>-496016.73091374256</v>
      </c>
      <c r="AK74" s="421">
        <f>'Adjustments - restating'!AK74+'Adjustments - Pro Forma'!AK74</f>
        <v>0</v>
      </c>
      <c r="AL74" s="421">
        <f ca="1">'Adjustments - restating'!AL74+'Adjustments - Pro Forma'!AL74</f>
        <v>778880.7445363031</v>
      </c>
      <c r="AM74" s="421">
        <f>'Adjustments - restating'!AM74+'Adjustments - Pro Forma'!AM74</f>
        <v>0</v>
      </c>
      <c r="AN74" s="421">
        <f>'Adjustments - restating'!AN74+'Adjustments - Pro Forma'!AN74</f>
        <v>17990.552800000001</v>
      </c>
      <c r="AO74" s="421">
        <f>'Adjustments - restating'!AO74+'Adjustments - Pro Forma'!AO74</f>
        <v>8289</v>
      </c>
      <c r="AP74" s="421">
        <f>'Adjustments - restating'!AP74+'Adjustments - Pro Forma'!AP74</f>
        <v>0</v>
      </c>
      <c r="AQ74" s="421">
        <f>'Adjustments - restating'!AQ74+'Adjustments - Pro Forma'!AQ74</f>
        <v>0</v>
      </c>
      <c r="AR74" s="421">
        <f>'Adjustments - restating'!AR74+'Adjustments - Pro Forma'!AR74</f>
        <v>0</v>
      </c>
      <c r="AS74" s="421">
        <f>'Adjustments - restating'!AS74+'Adjustments - Pro Forma'!AS74</f>
        <v>0</v>
      </c>
      <c r="AT74" s="421">
        <f>'Adjustments - restating'!AT74+'Adjustments - Pro Forma'!AT74</f>
        <v>0</v>
      </c>
      <c r="AU74" s="421">
        <f>'Adjustments - restating'!AU74+'Adjustments - Pro Forma'!AU74</f>
        <v>0</v>
      </c>
      <c r="AV74" s="421">
        <f>'Adjustments - restating'!AV74+'Adjustments - Pro Forma'!AV74</f>
        <v>0</v>
      </c>
      <c r="AW74" s="144"/>
      <c r="CS74" s="8"/>
    </row>
    <row r="75" spans="1:97">
      <c r="A75" s="4">
        <v>69</v>
      </c>
      <c r="B75" s="18"/>
      <c r="C75" s="336"/>
      <c r="D75" s="155"/>
      <c r="E75" s="155"/>
      <c r="F75" s="155"/>
      <c r="G75" s="155"/>
      <c r="H75" s="155"/>
      <c r="I75" s="155"/>
      <c r="J75" s="155"/>
      <c r="K75" s="155"/>
      <c r="L75" s="155"/>
      <c r="M75" s="155"/>
      <c r="N75" s="155"/>
      <c r="O75" s="155"/>
      <c r="P75" s="155"/>
      <c r="Q75" s="155"/>
      <c r="R75" s="155"/>
      <c r="S75" s="155"/>
      <c r="T75" s="155"/>
      <c r="U75" s="155"/>
      <c r="V75" s="155"/>
      <c r="W75" s="155"/>
      <c r="X75" s="155"/>
      <c r="Y75" s="155"/>
      <c r="Z75" s="155"/>
      <c r="AA75" s="155"/>
      <c r="AB75" s="155"/>
      <c r="AC75" s="155"/>
      <c r="AD75" s="155"/>
      <c r="AE75" s="155"/>
      <c r="AF75" s="155"/>
      <c r="AG75" s="155"/>
      <c r="AH75" s="155"/>
      <c r="AI75" s="155"/>
      <c r="AJ75" s="155"/>
      <c r="AK75" s="155"/>
      <c r="AL75" s="155"/>
      <c r="AM75" s="155"/>
      <c r="AN75" s="155"/>
      <c r="AO75" s="155"/>
      <c r="AP75" s="155"/>
      <c r="AQ75" s="155"/>
      <c r="AR75" s="155"/>
      <c r="AS75" s="155"/>
      <c r="AT75" s="155"/>
      <c r="AU75" s="155"/>
      <c r="AV75" s="155"/>
      <c r="CS75" s="8"/>
    </row>
    <row r="76" spans="1:97">
      <c r="A76" s="4">
        <v>70</v>
      </c>
      <c r="B76" s="18" t="s">
        <v>63</v>
      </c>
      <c r="C76" s="335">
        <f ca="1">C69-C71-C72+C73-C74</f>
        <v>16146390.383381993</v>
      </c>
      <c r="D76" s="335">
        <f>D69-D71-D72+D73-D74</f>
        <v>-879265.21000000101</v>
      </c>
      <c r="E76" s="335">
        <f t="shared" ref="E76:AV76" si="24">E69-E71-E72+E73-E74</f>
        <v>-8427678.6164566502</v>
      </c>
      <c r="F76" s="335">
        <f t="shared" si="24"/>
        <v>8112496.4755207999</v>
      </c>
      <c r="G76" s="335">
        <f t="shared" si="24"/>
        <v>-24.576178930759852</v>
      </c>
      <c r="H76" s="335">
        <f t="shared" si="24"/>
        <v>-443695.50726672099</v>
      </c>
      <c r="I76" s="335">
        <f t="shared" si="24"/>
        <v>90670.034103579979</v>
      </c>
      <c r="J76" s="335">
        <f t="shared" ca="1" si="24"/>
        <v>68406.971554047079</v>
      </c>
      <c r="K76" s="335">
        <f t="shared" si="24"/>
        <v>-96381.382949984341</v>
      </c>
      <c r="L76" s="335">
        <f t="shared" si="24"/>
        <v>101010.80523576234</v>
      </c>
      <c r="M76" s="335">
        <f t="shared" si="24"/>
        <v>2538.9304452000001</v>
      </c>
      <c r="N76" s="335">
        <f t="shared" si="24"/>
        <v>-139884.88584515199</v>
      </c>
      <c r="O76" s="335">
        <f t="shared" si="24"/>
        <v>11532983.470000001</v>
      </c>
      <c r="P76" s="335">
        <f t="shared" si="24"/>
        <v>-283081.62041459233</v>
      </c>
      <c r="Q76" s="335">
        <f t="shared" si="24"/>
        <v>23.227027737611706</v>
      </c>
      <c r="R76" s="335">
        <f t="shared" ca="1" si="24"/>
        <v>23025.357097587301</v>
      </c>
      <c r="S76" s="335">
        <f t="shared" si="24"/>
        <v>-414868.90977798001</v>
      </c>
      <c r="T76" s="335">
        <f t="shared" si="24"/>
        <v>7511214.8027454019</v>
      </c>
      <c r="U76" s="335">
        <f t="shared" si="24"/>
        <v>203812.71316521906</v>
      </c>
      <c r="V76" s="335">
        <f t="shared" si="24"/>
        <v>0</v>
      </c>
      <c r="W76" s="335">
        <f t="shared" ca="1" si="24"/>
        <v>4657.611595564289</v>
      </c>
      <c r="X76" s="335">
        <f t="shared" si="24"/>
        <v>0</v>
      </c>
      <c r="Y76" s="335">
        <f ca="1">Y69-Y71-Y72+Y73-Y74</f>
        <v>0</v>
      </c>
      <c r="Z76" s="335">
        <f t="shared" ca="1" si="24"/>
        <v>-495240.47726162523</v>
      </c>
      <c r="AA76" s="335">
        <f t="shared" ca="1" si="24"/>
        <v>0</v>
      </c>
      <c r="AB76" s="335">
        <f t="shared" si="24"/>
        <v>0</v>
      </c>
      <c r="AC76" s="335">
        <f t="shared" si="24"/>
        <v>0</v>
      </c>
      <c r="AD76" s="335">
        <f t="shared" si="24"/>
        <v>18906</v>
      </c>
      <c r="AE76" s="335">
        <f t="shared" si="24"/>
        <v>0</v>
      </c>
      <c r="AF76" s="335">
        <f t="shared" si="24"/>
        <v>0</v>
      </c>
      <c r="AG76" s="335">
        <f t="shared" si="24"/>
        <v>-280172</v>
      </c>
      <c r="AH76" s="335">
        <f t="shared" ref="AH76" si="25">AH69-AH71-AH72+AH73-AH74</f>
        <v>3867.0779889625478</v>
      </c>
      <c r="AI76" s="335">
        <f t="shared" si="24"/>
        <v>0</v>
      </c>
      <c r="AJ76" s="335">
        <f t="shared" ca="1" si="24"/>
        <v>714609.23759004055</v>
      </c>
      <c r="AK76" s="335">
        <f t="shared" si="24"/>
        <v>0</v>
      </c>
      <c r="AL76" s="335">
        <f t="shared" ca="1" si="24"/>
        <v>-778880.7445363031</v>
      </c>
      <c r="AM76" s="335">
        <f t="shared" si="24"/>
        <v>0</v>
      </c>
      <c r="AN76" s="335">
        <f t="shared" si="24"/>
        <v>0</v>
      </c>
      <c r="AO76" s="335">
        <f t="shared" si="24"/>
        <v>-8289</v>
      </c>
      <c r="AP76" s="335">
        <f t="shared" si="24"/>
        <v>-4355.3999999999996</v>
      </c>
      <c r="AQ76" s="335">
        <f t="shared" si="24"/>
        <v>0</v>
      </c>
      <c r="AR76" s="335">
        <f t="shared" si="24"/>
        <v>0</v>
      </c>
      <c r="AS76" s="335">
        <f t="shared" si="24"/>
        <v>0</v>
      </c>
      <c r="AT76" s="335">
        <f t="shared" si="24"/>
        <v>0</v>
      </c>
      <c r="AU76" s="335">
        <f t="shared" ca="1" si="24"/>
        <v>9986</v>
      </c>
      <c r="AV76" s="335">
        <f t="shared" si="24"/>
        <v>0</v>
      </c>
      <c r="AW76" s="165"/>
      <c r="CS76" s="8"/>
    </row>
    <row r="77" spans="1:97">
      <c r="A77" s="4">
        <v>71</v>
      </c>
      <c r="B77" s="18" t="s">
        <v>64</v>
      </c>
      <c r="C77" s="336">
        <f ca="1">SUM(D77:AV77)</f>
        <v>0</v>
      </c>
      <c r="D77" s="155">
        <f>D76*$E$66</f>
        <v>0</v>
      </c>
      <c r="E77" s="155">
        <f t="shared" ref="E77:AV77" si="26">E76*$E$66</f>
        <v>0</v>
      </c>
      <c r="F77" s="155">
        <f t="shared" si="26"/>
        <v>0</v>
      </c>
      <c r="G77" s="155">
        <f t="shared" si="26"/>
        <v>0</v>
      </c>
      <c r="H77" s="155">
        <f t="shared" si="26"/>
        <v>0</v>
      </c>
      <c r="I77" s="155">
        <f t="shared" si="26"/>
        <v>0</v>
      </c>
      <c r="J77" s="155">
        <f t="shared" ca="1" si="26"/>
        <v>0</v>
      </c>
      <c r="K77" s="155">
        <f t="shared" si="26"/>
        <v>0</v>
      </c>
      <c r="L77" s="155">
        <f t="shared" si="26"/>
        <v>0</v>
      </c>
      <c r="M77" s="155">
        <f t="shared" si="26"/>
        <v>0</v>
      </c>
      <c r="N77" s="155">
        <f t="shared" si="26"/>
        <v>0</v>
      </c>
      <c r="O77" s="155">
        <f t="shared" si="26"/>
        <v>0</v>
      </c>
      <c r="P77" s="155">
        <f t="shared" si="26"/>
        <v>0</v>
      </c>
      <c r="Q77" s="155">
        <f t="shared" si="26"/>
        <v>0</v>
      </c>
      <c r="R77" s="155">
        <f t="shared" ca="1" si="26"/>
        <v>0</v>
      </c>
      <c r="S77" s="155">
        <f t="shared" si="26"/>
        <v>0</v>
      </c>
      <c r="T77" s="155">
        <f t="shared" si="26"/>
        <v>0</v>
      </c>
      <c r="U77" s="155">
        <f t="shared" si="26"/>
        <v>0</v>
      </c>
      <c r="V77" s="155">
        <f t="shared" si="26"/>
        <v>0</v>
      </c>
      <c r="W77" s="155">
        <f t="shared" ca="1" si="26"/>
        <v>0</v>
      </c>
      <c r="X77" s="155">
        <f t="shared" si="26"/>
        <v>0</v>
      </c>
      <c r="Y77" s="155">
        <f t="shared" ca="1" si="26"/>
        <v>0</v>
      </c>
      <c r="Z77" s="155">
        <f t="shared" ca="1" si="26"/>
        <v>0</v>
      </c>
      <c r="AA77" s="155">
        <f t="shared" ca="1" si="26"/>
        <v>0</v>
      </c>
      <c r="AB77" s="155">
        <f t="shared" si="26"/>
        <v>0</v>
      </c>
      <c r="AC77" s="155">
        <f t="shared" si="26"/>
        <v>0</v>
      </c>
      <c r="AD77" s="155">
        <f t="shared" si="26"/>
        <v>0</v>
      </c>
      <c r="AE77" s="155">
        <f t="shared" si="26"/>
        <v>0</v>
      </c>
      <c r="AF77" s="155">
        <f t="shared" si="26"/>
        <v>0</v>
      </c>
      <c r="AG77" s="155">
        <f t="shared" si="26"/>
        <v>0</v>
      </c>
      <c r="AH77" s="155">
        <f t="shared" ref="AH77" si="27">AH76*$E$66</f>
        <v>0</v>
      </c>
      <c r="AI77" s="155">
        <f t="shared" si="26"/>
        <v>0</v>
      </c>
      <c r="AJ77" s="155">
        <f t="shared" ca="1" si="26"/>
        <v>0</v>
      </c>
      <c r="AK77" s="155">
        <f t="shared" si="26"/>
        <v>0</v>
      </c>
      <c r="AL77" s="155">
        <f t="shared" ca="1" si="26"/>
        <v>0</v>
      </c>
      <c r="AM77" s="155">
        <f t="shared" si="26"/>
        <v>0</v>
      </c>
      <c r="AN77" s="155">
        <f t="shared" si="26"/>
        <v>0</v>
      </c>
      <c r="AO77" s="155">
        <f t="shared" si="26"/>
        <v>0</v>
      </c>
      <c r="AP77" s="155">
        <f t="shared" si="26"/>
        <v>0</v>
      </c>
      <c r="AQ77" s="155">
        <f t="shared" si="26"/>
        <v>0</v>
      </c>
      <c r="AR77" s="155">
        <f t="shared" si="26"/>
        <v>0</v>
      </c>
      <c r="AS77" s="155">
        <f t="shared" si="26"/>
        <v>0</v>
      </c>
      <c r="AT77" s="155">
        <f t="shared" si="26"/>
        <v>0</v>
      </c>
      <c r="AU77" s="155">
        <f t="shared" ca="1" si="26"/>
        <v>0</v>
      </c>
      <c r="AV77" s="155">
        <f t="shared" si="26"/>
        <v>0</v>
      </c>
      <c r="AW77" s="144"/>
      <c r="CS77" s="8"/>
    </row>
    <row r="78" spans="1:97">
      <c r="A78" s="4">
        <v>72</v>
      </c>
      <c r="B78" s="18" t="s">
        <v>65</v>
      </c>
      <c r="C78" s="158">
        <f ca="1">C76-C77</f>
        <v>16146390.383381993</v>
      </c>
      <c r="D78" s="152">
        <f>D76-D77</f>
        <v>-879265.21000000101</v>
      </c>
      <c r="E78" s="152">
        <f t="shared" ref="E78:AV78" si="28">E76-E77</f>
        <v>-8427678.6164566502</v>
      </c>
      <c r="F78" s="152">
        <f t="shared" si="28"/>
        <v>8112496.4755207999</v>
      </c>
      <c r="G78" s="152">
        <f t="shared" si="28"/>
        <v>-24.576178930759852</v>
      </c>
      <c r="H78" s="152">
        <f t="shared" si="28"/>
        <v>-443695.50726672099</v>
      </c>
      <c r="I78" s="152">
        <f t="shared" si="28"/>
        <v>90670.034103579979</v>
      </c>
      <c r="J78" s="152">
        <f t="shared" ca="1" si="28"/>
        <v>68406.971554047079</v>
      </c>
      <c r="K78" s="152">
        <f t="shared" si="28"/>
        <v>-96381.382949984341</v>
      </c>
      <c r="L78" s="152">
        <f t="shared" si="28"/>
        <v>101010.80523576234</v>
      </c>
      <c r="M78" s="152">
        <f t="shared" si="28"/>
        <v>2538.9304452000001</v>
      </c>
      <c r="N78" s="152">
        <f t="shared" si="28"/>
        <v>-139884.88584515199</v>
      </c>
      <c r="O78" s="152">
        <f t="shared" si="28"/>
        <v>11532983.470000001</v>
      </c>
      <c r="P78" s="152">
        <f t="shared" si="28"/>
        <v>-283081.62041459233</v>
      </c>
      <c r="Q78" s="152">
        <f t="shared" si="28"/>
        <v>23.227027737611706</v>
      </c>
      <c r="R78" s="152">
        <f t="shared" ca="1" si="28"/>
        <v>23025.357097587301</v>
      </c>
      <c r="S78" s="152">
        <f t="shared" si="28"/>
        <v>-414868.90977798001</v>
      </c>
      <c r="T78" s="152">
        <f t="shared" si="28"/>
        <v>7511214.8027454019</v>
      </c>
      <c r="U78" s="152">
        <f t="shared" si="28"/>
        <v>203812.71316521906</v>
      </c>
      <c r="V78" s="152">
        <f t="shared" si="28"/>
        <v>0</v>
      </c>
      <c r="W78" s="152">
        <f t="shared" ca="1" si="28"/>
        <v>4657.611595564289</v>
      </c>
      <c r="X78" s="152">
        <f t="shared" si="28"/>
        <v>0</v>
      </c>
      <c r="Y78" s="152">
        <f t="shared" ca="1" si="28"/>
        <v>0</v>
      </c>
      <c r="Z78" s="152">
        <f t="shared" ca="1" si="28"/>
        <v>-495240.47726162523</v>
      </c>
      <c r="AA78" s="152">
        <f t="shared" ca="1" si="28"/>
        <v>0</v>
      </c>
      <c r="AB78" s="152">
        <f t="shared" si="28"/>
        <v>0</v>
      </c>
      <c r="AC78" s="152">
        <f t="shared" si="28"/>
        <v>0</v>
      </c>
      <c r="AD78" s="152">
        <f t="shared" si="28"/>
        <v>18906</v>
      </c>
      <c r="AE78" s="152">
        <f t="shared" si="28"/>
        <v>0</v>
      </c>
      <c r="AF78" s="152">
        <f t="shared" si="28"/>
        <v>0</v>
      </c>
      <c r="AG78" s="152">
        <f t="shared" si="28"/>
        <v>-280172</v>
      </c>
      <c r="AH78" s="152">
        <f t="shared" ref="AH78" si="29">AH76-AH77</f>
        <v>3867.0779889625478</v>
      </c>
      <c r="AI78" s="152">
        <f t="shared" si="28"/>
        <v>0</v>
      </c>
      <c r="AJ78" s="152">
        <f t="shared" ca="1" si="28"/>
        <v>714609.23759004055</v>
      </c>
      <c r="AK78" s="152">
        <f t="shared" si="28"/>
        <v>0</v>
      </c>
      <c r="AL78" s="152">
        <f t="shared" ca="1" si="28"/>
        <v>-778880.7445363031</v>
      </c>
      <c r="AM78" s="152">
        <f t="shared" si="28"/>
        <v>0</v>
      </c>
      <c r="AN78" s="152">
        <f t="shared" si="28"/>
        <v>0</v>
      </c>
      <c r="AO78" s="152">
        <f t="shared" si="28"/>
        <v>-8289</v>
      </c>
      <c r="AP78" s="152">
        <f t="shared" si="28"/>
        <v>-4355.3999999999996</v>
      </c>
      <c r="AQ78" s="152">
        <f t="shared" si="28"/>
        <v>0</v>
      </c>
      <c r="AR78" s="152">
        <f t="shared" si="28"/>
        <v>0</v>
      </c>
      <c r="AS78" s="152">
        <f t="shared" si="28"/>
        <v>0</v>
      </c>
      <c r="AT78" s="152">
        <f t="shared" si="28"/>
        <v>0</v>
      </c>
      <c r="AU78" s="152">
        <f t="shared" ca="1" si="28"/>
        <v>9986</v>
      </c>
      <c r="AV78" s="152">
        <f t="shared" si="28"/>
        <v>0</v>
      </c>
      <c r="AW78" s="144"/>
      <c r="CS78" s="8"/>
    </row>
    <row r="79" spans="1:97">
      <c r="A79" s="4">
        <v>73</v>
      </c>
      <c r="B79" s="18" t="s">
        <v>268</v>
      </c>
      <c r="C79" s="158">
        <f ca="1">ROUND(C78*'Conversion factor'!$C$26,0)</f>
        <v>5651237</v>
      </c>
      <c r="D79" s="158">
        <f>ROUND(D78*'Conversion factor'!$C$26,0)</f>
        <v>-307743</v>
      </c>
      <c r="E79" s="158">
        <f>ROUND(E78*'Conversion factor'!$C$26,0)</f>
        <v>-2949688</v>
      </c>
      <c r="F79" s="158">
        <f>ROUND(F78*'Conversion factor'!$C$26,0)</f>
        <v>2839374</v>
      </c>
      <c r="G79" s="158">
        <f>ROUND(G78*'Conversion factor'!$C$26,0)</f>
        <v>-9</v>
      </c>
      <c r="H79" s="158">
        <f>ROUND(H78*'Conversion factor'!$C$26,0)</f>
        <v>-155293</v>
      </c>
      <c r="I79" s="158">
        <f>ROUND(I78*'Conversion factor'!$C$26,0)</f>
        <v>31735</v>
      </c>
      <c r="J79" s="158">
        <f ca="1">ROUND(J78*'Conversion factor'!$C$26,0)</f>
        <v>23942</v>
      </c>
      <c r="K79" s="158">
        <f>ROUND(K78*'Conversion factor'!$C$26,0)</f>
        <v>-33733</v>
      </c>
      <c r="L79" s="158">
        <f>ROUND(L78*'Conversion factor'!$C$26,0)</f>
        <v>35354</v>
      </c>
      <c r="M79" s="158">
        <f>ROUND(M78*'Conversion factor'!$C$26,0)</f>
        <v>889</v>
      </c>
      <c r="N79" s="158">
        <f>ROUND(N78*'Conversion factor'!$C$26,0)</f>
        <v>-48960</v>
      </c>
      <c r="O79" s="158">
        <f>ROUND(O78*'Conversion factor'!$C$26,0)</f>
        <v>4036544</v>
      </c>
      <c r="P79" s="158">
        <f>ROUND(P78*'Conversion factor'!$C$26,0)</f>
        <v>-99079</v>
      </c>
      <c r="Q79" s="158">
        <f>ROUND(Q78*'Conversion factor'!$C$26,0)</f>
        <v>8</v>
      </c>
      <c r="R79" s="158">
        <f ca="1">ROUND(R78*'Conversion factor'!$C$26,0)</f>
        <v>8059</v>
      </c>
      <c r="S79" s="158">
        <f>ROUND(S78*'Conversion factor'!$C$26,0)</f>
        <v>-145204</v>
      </c>
      <c r="T79" s="158">
        <f>ROUND(T78*'Conversion factor'!$C$26,0)</f>
        <v>2628925</v>
      </c>
      <c r="U79" s="158">
        <f>ROUND(U78*'Conversion factor'!$C$26,0)</f>
        <v>71334</v>
      </c>
      <c r="V79" s="158">
        <f>ROUND(V78*'Conversion factor'!$C$26,0)</f>
        <v>0</v>
      </c>
      <c r="W79" s="158">
        <f ca="1">ROUND(W78*'Conversion factor'!$C$26,0)</f>
        <v>1630</v>
      </c>
      <c r="X79" s="158">
        <f>ROUND(X78*'Conversion factor'!$C$26,0)</f>
        <v>0</v>
      </c>
      <c r="Y79" s="158">
        <f ca="1">ROUND(Y78*'Conversion factor'!$C$26,0)</f>
        <v>0</v>
      </c>
      <c r="Z79" s="158">
        <f ca="1">ROUND(Z78*'Conversion factor'!$C$26,0)</f>
        <v>-173334</v>
      </c>
      <c r="AA79" s="158">
        <f ca="1">ROUND(AA78*'Conversion factor'!$C$26,0)</f>
        <v>0</v>
      </c>
      <c r="AB79" s="158">
        <f>ROUND(AB78*'Conversion factor'!$C$26,0)</f>
        <v>0</v>
      </c>
      <c r="AC79" s="158">
        <f>ROUND(AC78*'Conversion factor'!$C$26,0)</f>
        <v>0</v>
      </c>
      <c r="AD79" s="158">
        <f>ROUND(AD78*'Conversion factor'!$C$26,0)</f>
        <v>6617</v>
      </c>
      <c r="AE79" s="158">
        <f>ROUND(AE78*'Conversion factor'!$C$26,0)</f>
        <v>0</v>
      </c>
      <c r="AF79" s="158">
        <f>ROUND(AF78*'Conversion factor'!$C$26,0)</f>
        <v>0</v>
      </c>
      <c r="AG79" s="158">
        <f>ROUND(AG78*'Conversion factor'!$C$26,0)</f>
        <v>-98060</v>
      </c>
      <c r="AH79" s="158">
        <f>ROUND(AH78*'Conversion factor'!$C$26,0)</f>
        <v>1353</v>
      </c>
      <c r="AI79" s="158">
        <f>ROUND(AI78*'Conversion factor'!$C$26,0)</f>
        <v>0</v>
      </c>
      <c r="AJ79" s="158">
        <f ca="1">ROUND(AJ78*'Conversion factor'!$C$26,0)</f>
        <v>250113</v>
      </c>
      <c r="AK79" s="158">
        <f>ROUND(AK78*'Conversion factor'!$C$26,0)</f>
        <v>0</v>
      </c>
      <c r="AL79" s="158">
        <f ca="1">ROUND(AL78*'Conversion factor'!$C$26,0)</f>
        <v>-272608</v>
      </c>
      <c r="AM79" s="158">
        <f>ROUND(AM78*'Conversion factor'!$C$26,0)</f>
        <v>0</v>
      </c>
      <c r="AN79" s="158">
        <f>ROUND(AN78*'Conversion factor'!$C$26,0)</f>
        <v>0</v>
      </c>
      <c r="AO79" s="158">
        <f>ROUND(AO78*'Conversion factor'!$C$26,0)</f>
        <v>-2901</v>
      </c>
      <c r="AP79" s="158">
        <f>ROUND(AP78*'Conversion factor'!$C$26,0)</f>
        <v>-1524</v>
      </c>
      <c r="AQ79" s="158">
        <f>ROUND(AQ78*'Conversion factor'!$C$26,0)</f>
        <v>0</v>
      </c>
      <c r="AR79" s="158">
        <f>ROUND(AR78*'Conversion factor'!$C$26,0)</f>
        <v>0</v>
      </c>
      <c r="AS79" s="158">
        <f>ROUND(AS78*'Conversion factor'!$C$26,0)</f>
        <v>0</v>
      </c>
      <c r="AT79" s="158">
        <f>ROUND(AT78*'Conversion factor'!$C$26,0)</f>
        <v>0</v>
      </c>
      <c r="AU79" s="158">
        <f ca="1">ROUND(AU78*'Conversion factor'!$C$26,0)</f>
        <v>3495</v>
      </c>
      <c r="AV79" s="158">
        <f>ROUND(AV78*'Conversion factor'!$C$26,0)</f>
        <v>0</v>
      </c>
      <c r="AW79" s="144"/>
      <c r="CS79" s="8"/>
    </row>
    <row r="80" spans="1:97">
      <c r="A80" s="4">
        <v>74</v>
      </c>
      <c r="B80" s="18" t="s">
        <v>248</v>
      </c>
      <c r="C80" s="336">
        <f>SUM(D80:AV80)</f>
        <v>-47085.529960868997</v>
      </c>
      <c r="D80" s="150">
        <f>'Adjustments - restating'!D80+'Adjustments - Pro Forma'!D80</f>
        <v>0</v>
      </c>
      <c r="E80" s="150">
        <f>'Adjustments - restating'!E80+'Adjustments - Pro Forma'!E80</f>
        <v>0</v>
      </c>
      <c r="F80" s="150">
        <f>'Adjustments - restating'!F80+'Adjustments - Pro Forma'!F80</f>
        <v>0</v>
      </c>
      <c r="G80" s="150">
        <f>'Adjustments - restating'!G80+'Adjustments - Pro Forma'!G80</f>
        <v>0</v>
      </c>
      <c r="H80" s="150">
        <f>'Adjustments - restating'!H80+'Adjustments - Pro Forma'!H80</f>
        <v>0</v>
      </c>
      <c r="I80" s="150">
        <f>'Adjustments - restating'!I80+'Adjustments - Pro Forma'!I80</f>
        <v>0</v>
      </c>
      <c r="J80" s="150">
        <f>'Adjustments - restating'!J80+'Adjustments - Pro Forma'!J80</f>
        <v>0</v>
      </c>
      <c r="K80" s="150">
        <f>'Adjustments - restating'!K80+'Adjustments - Pro Forma'!K80</f>
        <v>0</v>
      </c>
      <c r="L80" s="150">
        <f>'Adjustments - restating'!L80+'Adjustments - Pro Forma'!L80</f>
        <v>0</v>
      </c>
      <c r="M80" s="150">
        <f>'Adjustments - restating'!M80+'Adjustments - Pro Forma'!M80</f>
        <v>0</v>
      </c>
      <c r="N80" s="150">
        <f>'Adjustments - restating'!N80+'Adjustments - Pro Forma'!N80</f>
        <v>0</v>
      </c>
      <c r="O80" s="150">
        <f>'Adjustments - restating'!O80+'Adjustments - Pro Forma'!O80</f>
        <v>0</v>
      </c>
      <c r="P80" s="150">
        <f>'Adjustments - restating'!P80+'Adjustments - Pro Forma'!P80</f>
        <v>0</v>
      </c>
      <c r="Q80" s="150">
        <f>'Adjustments - restating'!Q80+'Adjustments - Pro Forma'!Q80</f>
        <v>0</v>
      </c>
      <c r="R80" s="150">
        <f>'Adjustments - restating'!R80+'Adjustments - Pro Forma'!R80</f>
        <v>0</v>
      </c>
      <c r="S80" s="150">
        <f>'Adjustments - restating'!S80+'Adjustments - Pro Forma'!S80</f>
        <v>0</v>
      </c>
      <c r="T80" s="150">
        <f>'Adjustments - restating'!T80+'Adjustments - Pro Forma'!T80</f>
        <v>0</v>
      </c>
      <c r="U80" s="150">
        <f>'Adjustments - restating'!U80+'Adjustments - Pro Forma'!U80</f>
        <v>0</v>
      </c>
      <c r="V80" s="150">
        <f>'Adjustments - restating'!V80+'Adjustments - Pro Forma'!V80</f>
        <v>0</v>
      </c>
      <c r="W80" s="150">
        <f>'Adjustments - restating'!W80+'Adjustments - Pro Forma'!W80</f>
        <v>0</v>
      </c>
      <c r="X80" s="150">
        <f>'Adjustments - restating'!X80+'Adjustments - Pro Forma'!X80</f>
        <v>0</v>
      </c>
      <c r="Y80" s="150">
        <f>'Adjustments - restating'!Y80+'Adjustments - Pro Forma'!Y80</f>
        <v>0</v>
      </c>
      <c r="Z80" s="150">
        <f>'Adjustments - restating'!Z80+'Adjustments - Pro Forma'!Z80</f>
        <v>0</v>
      </c>
      <c r="AA80" s="150">
        <f>'Adjustments - restating'!AA80+'Adjustments - Pro Forma'!AA80</f>
        <v>0</v>
      </c>
      <c r="AB80" s="150">
        <f>'Adjustments - restating'!AB80+'Adjustments - Pro Forma'!AB80</f>
        <v>-47085.529960868997</v>
      </c>
      <c r="AC80" s="150">
        <f>'Adjustments - restating'!AC80+'Adjustments - Pro Forma'!AC80</f>
        <v>0</v>
      </c>
      <c r="AD80" s="150">
        <f>'Adjustments - restating'!AD80+'Adjustments - Pro Forma'!AD80</f>
        <v>0</v>
      </c>
      <c r="AE80" s="150">
        <f>'Adjustments - restating'!AE80+'Adjustments - Pro Forma'!AE80</f>
        <v>0</v>
      </c>
      <c r="AF80" s="150">
        <f>'Adjustments - restating'!AF80+'Adjustments - Pro Forma'!AF80</f>
        <v>0</v>
      </c>
      <c r="AG80" s="150">
        <f>'Adjustments - restating'!AG80+'Adjustments - Pro Forma'!AG80</f>
        <v>0</v>
      </c>
      <c r="AH80" s="150">
        <f>'Adjustments - restating'!AH80+'Adjustments - Pro Forma'!AH80</f>
        <v>0</v>
      </c>
      <c r="AI80" s="150">
        <f>'Adjustments - restating'!AI80+'Adjustments - Pro Forma'!AI80</f>
        <v>0</v>
      </c>
      <c r="AJ80" s="150">
        <f>'Adjustments - restating'!AJ80+'Adjustments - Pro Forma'!AJ80</f>
        <v>0</v>
      </c>
      <c r="AK80" s="150">
        <f>'Adjustments - restating'!AK80+'Adjustments - Pro Forma'!AK80</f>
        <v>0</v>
      </c>
      <c r="AL80" s="150">
        <f>'Adjustments - restating'!AL80+'Adjustments - Pro Forma'!AL80</f>
        <v>0</v>
      </c>
      <c r="AM80" s="150">
        <f>'Adjustments - restating'!AM80+'Adjustments - Pro Forma'!AM80</f>
        <v>0</v>
      </c>
      <c r="AN80" s="150">
        <f>'Adjustments - restating'!AN80+'Adjustments - Pro Forma'!AN80</f>
        <v>0</v>
      </c>
      <c r="AO80" s="150">
        <f>'Adjustments - restating'!AO80+'Adjustments - Pro Forma'!AO80</f>
        <v>0</v>
      </c>
      <c r="AP80" s="150">
        <f>'Adjustments - restating'!AP80+'Adjustments - Pro Forma'!AP80</f>
        <v>0</v>
      </c>
      <c r="AQ80" s="150">
        <f>'Adjustments - restating'!AQ80+'Adjustments - Pro Forma'!AQ80</f>
        <v>0</v>
      </c>
      <c r="AR80" s="150">
        <f>'Adjustments - restating'!AR80+'Adjustments - Pro Forma'!AR80</f>
        <v>0</v>
      </c>
      <c r="AS80" s="150">
        <f>'Adjustments - restating'!AS80+'Adjustments - Pro Forma'!AS80</f>
        <v>0</v>
      </c>
      <c r="AT80" s="150">
        <f>'Adjustments - restating'!AT80+'Adjustments - Pro Forma'!AT80</f>
        <v>0</v>
      </c>
      <c r="AU80" s="150">
        <f>'Adjustments - restating'!AU80+'Adjustments - Pro Forma'!AU80</f>
        <v>0</v>
      </c>
      <c r="AV80" s="150">
        <f>'Adjustments - restating'!AV80+'Adjustments - Pro Forma'!AV80</f>
        <v>0</v>
      </c>
      <c r="AW80" s="144"/>
      <c r="CS80" s="8"/>
    </row>
    <row r="81" spans="1:97" ht="13.5" thickBot="1">
      <c r="A81" s="4">
        <v>75</v>
      </c>
      <c r="B81" s="167" t="s">
        <v>66</v>
      </c>
      <c r="C81" s="329">
        <f ca="1">SUM(D81:AV81)</f>
        <v>5604150.4700391311</v>
      </c>
      <c r="D81" s="329">
        <f>SUM(D79:D80)</f>
        <v>-307743</v>
      </c>
      <c r="E81" s="329">
        <f t="shared" ref="E81:AV81" si="30">SUM(E79:E80)</f>
        <v>-2949688</v>
      </c>
      <c r="F81" s="329">
        <f t="shared" si="30"/>
        <v>2839374</v>
      </c>
      <c r="G81" s="329">
        <f t="shared" si="30"/>
        <v>-9</v>
      </c>
      <c r="H81" s="329">
        <f t="shared" si="30"/>
        <v>-155293</v>
      </c>
      <c r="I81" s="329">
        <f t="shared" si="30"/>
        <v>31735</v>
      </c>
      <c r="J81" s="329">
        <f t="shared" ca="1" si="30"/>
        <v>23942</v>
      </c>
      <c r="K81" s="329">
        <f t="shared" si="30"/>
        <v>-33733</v>
      </c>
      <c r="L81" s="329">
        <f t="shared" si="30"/>
        <v>35354</v>
      </c>
      <c r="M81" s="329">
        <f t="shared" si="30"/>
        <v>889</v>
      </c>
      <c r="N81" s="329">
        <f t="shared" si="30"/>
        <v>-48960</v>
      </c>
      <c r="O81" s="329">
        <f t="shared" si="30"/>
        <v>4036544</v>
      </c>
      <c r="P81" s="329">
        <f t="shared" si="30"/>
        <v>-99079</v>
      </c>
      <c r="Q81" s="329">
        <f t="shared" si="30"/>
        <v>8</v>
      </c>
      <c r="R81" s="329">
        <f t="shared" ca="1" si="30"/>
        <v>8059</v>
      </c>
      <c r="S81" s="329">
        <f t="shared" si="30"/>
        <v>-145204</v>
      </c>
      <c r="T81" s="329">
        <f t="shared" si="30"/>
        <v>2628925</v>
      </c>
      <c r="U81" s="329">
        <f t="shared" si="30"/>
        <v>71334</v>
      </c>
      <c r="V81" s="329">
        <f t="shared" si="30"/>
        <v>0</v>
      </c>
      <c r="W81" s="329">
        <f t="shared" ca="1" si="30"/>
        <v>1630</v>
      </c>
      <c r="X81" s="329">
        <f t="shared" si="30"/>
        <v>0</v>
      </c>
      <c r="Y81" s="329">
        <f t="shared" ca="1" si="30"/>
        <v>0</v>
      </c>
      <c r="Z81" s="329">
        <f t="shared" ca="1" si="30"/>
        <v>-173334</v>
      </c>
      <c r="AA81" s="329">
        <f t="shared" ca="1" si="30"/>
        <v>0</v>
      </c>
      <c r="AB81" s="329">
        <f t="shared" si="30"/>
        <v>-47085.529960868997</v>
      </c>
      <c r="AC81" s="329">
        <f t="shared" si="30"/>
        <v>0</v>
      </c>
      <c r="AD81" s="329">
        <f t="shared" si="30"/>
        <v>6617</v>
      </c>
      <c r="AE81" s="329">
        <f t="shared" si="30"/>
        <v>0</v>
      </c>
      <c r="AF81" s="329">
        <f t="shared" si="30"/>
        <v>0</v>
      </c>
      <c r="AG81" s="329">
        <f t="shared" si="30"/>
        <v>-98060</v>
      </c>
      <c r="AH81" s="329">
        <f t="shared" ref="AH81" si="31">SUM(AH79:AH80)</f>
        <v>1353</v>
      </c>
      <c r="AI81" s="329">
        <f t="shared" si="30"/>
        <v>0</v>
      </c>
      <c r="AJ81" s="329">
        <f t="shared" ca="1" si="30"/>
        <v>250113</v>
      </c>
      <c r="AK81" s="329">
        <f t="shared" si="30"/>
        <v>0</v>
      </c>
      <c r="AL81" s="329">
        <f t="shared" ca="1" si="30"/>
        <v>-272608</v>
      </c>
      <c r="AM81" s="329">
        <f t="shared" si="30"/>
        <v>0</v>
      </c>
      <c r="AN81" s="329">
        <f t="shared" si="30"/>
        <v>0</v>
      </c>
      <c r="AO81" s="329">
        <f t="shared" si="30"/>
        <v>-2901</v>
      </c>
      <c r="AP81" s="329">
        <f t="shared" si="30"/>
        <v>-1524</v>
      </c>
      <c r="AQ81" s="329">
        <f t="shared" si="30"/>
        <v>0</v>
      </c>
      <c r="AR81" s="329">
        <f t="shared" si="30"/>
        <v>0</v>
      </c>
      <c r="AS81" s="329">
        <f t="shared" si="30"/>
        <v>0</v>
      </c>
      <c r="AT81" s="329">
        <f t="shared" si="30"/>
        <v>0</v>
      </c>
      <c r="AU81" s="329">
        <f t="shared" ca="1" si="30"/>
        <v>3495</v>
      </c>
      <c r="AV81" s="329">
        <f t="shared" si="30"/>
        <v>0</v>
      </c>
      <c r="AW81" s="144"/>
      <c r="CS81" s="8"/>
    </row>
    <row r="82" spans="1:97">
      <c r="C82" s="7"/>
      <c r="E82" s="168"/>
    </row>
    <row r="86" spans="1:97">
      <c r="H86" s="9"/>
      <c r="I86" s="9"/>
    </row>
    <row r="87" spans="1:97">
      <c r="H87" s="9"/>
      <c r="I87" s="9"/>
    </row>
    <row r="88" spans="1:97">
      <c r="H88" s="6"/>
      <c r="I88" s="6"/>
    </row>
    <row r="89" spans="1:97">
      <c r="H89" s="10"/>
      <c r="I89" s="11"/>
      <c r="J89" s="11"/>
      <c r="K89" s="11"/>
      <c r="L89" s="11"/>
      <c r="M89" s="11"/>
      <c r="N89" s="12"/>
      <c r="O89" s="12"/>
      <c r="P89" s="12"/>
      <c r="Q89" s="12"/>
      <c r="R89" s="12"/>
      <c r="S89" s="12"/>
      <c r="U89" s="11"/>
      <c r="V89" s="11"/>
      <c r="W89" s="11"/>
      <c r="X89" s="11"/>
      <c r="Y89" s="11"/>
      <c r="Z89" s="11"/>
      <c r="AA89" s="11"/>
      <c r="AB89" s="11"/>
      <c r="AC89" s="11"/>
      <c r="AD89" s="11"/>
      <c r="AE89" s="11"/>
      <c r="AF89" s="11"/>
      <c r="AG89" s="11"/>
      <c r="AH89" s="11"/>
      <c r="AI89" s="12"/>
      <c r="AJ89" s="12"/>
      <c r="AK89" s="12"/>
    </row>
    <row r="90" spans="1:97">
      <c r="H90" s="170"/>
      <c r="I90" s="170"/>
      <c r="J90" s="13"/>
      <c r="K90" s="13"/>
      <c r="L90" s="13"/>
      <c r="M90" s="13"/>
      <c r="N90" s="13"/>
      <c r="O90" s="13"/>
      <c r="P90" s="13"/>
      <c r="Q90" s="13"/>
      <c r="R90" s="13"/>
      <c r="S90" s="13"/>
      <c r="U90" s="13"/>
      <c r="V90" s="13"/>
      <c r="W90" s="13"/>
      <c r="X90" s="13"/>
      <c r="Y90" s="13"/>
      <c r="Z90" s="13"/>
      <c r="AA90" s="13"/>
      <c r="AB90" s="13"/>
      <c r="AC90" s="13"/>
      <c r="AD90" s="13"/>
      <c r="AE90" s="13"/>
      <c r="AF90" s="13"/>
      <c r="AG90" s="13"/>
      <c r="AH90" s="13"/>
      <c r="AI90" s="13"/>
      <c r="AJ90" s="13"/>
    </row>
    <row r="91" spans="1:97">
      <c r="H91" s="170"/>
      <c r="I91" s="170"/>
      <c r="J91" s="13"/>
      <c r="K91" s="13"/>
      <c r="L91" s="13"/>
      <c r="M91" s="13"/>
      <c r="N91" s="13"/>
      <c r="O91" s="13"/>
      <c r="P91" s="13"/>
      <c r="Q91" s="13"/>
      <c r="R91" s="13"/>
      <c r="S91" s="13"/>
      <c r="U91" s="13"/>
      <c r="V91" s="13"/>
      <c r="W91" s="13"/>
      <c r="X91" s="13"/>
      <c r="Y91" s="13"/>
      <c r="Z91" s="13"/>
      <c r="AA91" s="13"/>
      <c r="AB91" s="13"/>
      <c r="AC91" s="13"/>
      <c r="AD91" s="13"/>
      <c r="AE91" s="13"/>
      <c r="AF91" s="13"/>
      <c r="AG91" s="13"/>
      <c r="AH91" s="13"/>
      <c r="AI91" s="13"/>
      <c r="AJ91" s="13"/>
    </row>
    <row r="92" spans="1:97">
      <c r="B92" s="17"/>
      <c r="C92" s="14"/>
      <c r="D92" s="14"/>
      <c r="E92" s="14"/>
      <c r="F92" s="14"/>
      <c r="G92" s="14"/>
      <c r="H92" s="14"/>
      <c r="I92" s="14"/>
      <c r="J92" s="14"/>
      <c r="K92" s="14"/>
      <c r="L92" s="14"/>
      <c r="M92" s="14"/>
      <c r="N92" s="14"/>
      <c r="O92" s="14"/>
      <c r="P92" s="14"/>
      <c r="Q92" s="14"/>
      <c r="R92" s="14"/>
      <c r="S92" s="14"/>
      <c r="U92" s="14"/>
      <c r="V92" s="14"/>
      <c r="W92" s="14"/>
      <c r="X92" s="14"/>
      <c r="Y92" s="14"/>
      <c r="Z92" s="14"/>
      <c r="AA92" s="14"/>
      <c r="AB92" s="14"/>
      <c r="AC92" s="14"/>
      <c r="AD92" s="14"/>
      <c r="AE92" s="14"/>
      <c r="AF92" s="14"/>
      <c r="AG92" s="14"/>
      <c r="AH92" s="14"/>
      <c r="AI92" s="14"/>
      <c r="AJ92" s="14"/>
      <c r="AK92" s="14"/>
    </row>
    <row r="93" spans="1:97">
      <c r="B93" s="6"/>
      <c r="C93" s="3"/>
      <c r="D93" s="14"/>
      <c r="E93" s="14"/>
      <c r="F93" s="14"/>
      <c r="G93" s="14"/>
      <c r="H93" s="14"/>
      <c r="I93" s="14"/>
      <c r="J93" s="14"/>
      <c r="K93" s="14"/>
      <c r="L93" s="14"/>
      <c r="M93" s="14"/>
      <c r="N93" s="14"/>
      <c r="O93" s="14"/>
      <c r="P93" s="14"/>
      <c r="Q93" s="14"/>
      <c r="R93" s="14"/>
      <c r="S93" s="14"/>
      <c r="U93" s="14"/>
      <c r="V93" s="14"/>
      <c r="W93" s="14"/>
      <c r="X93" s="14"/>
      <c r="Y93" s="14"/>
      <c r="Z93" s="14"/>
      <c r="AA93" s="14"/>
      <c r="AB93" s="14"/>
      <c r="AC93" s="14"/>
      <c r="AD93" s="14"/>
      <c r="AE93" s="14"/>
      <c r="AF93" s="14"/>
      <c r="AG93" s="14"/>
      <c r="AH93" s="14"/>
      <c r="AI93" s="14"/>
      <c r="AJ93" s="14"/>
      <c r="AK93" s="14"/>
    </row>
  </sheetData>
  <mergeCells count="2">
    <mergeCell ref="F1:I1"/>
    <mergeCell ref="F2:I2"/>
  </mergeCells>
  <pageMargins left="0.7" right="0.7" top="0.75" bottom="0.75" header="0.3" footer="0.3"/>
  <pageSetup scale="56" fitToWidth="0" orientation="portrait" r:id="rId1"/>
  <headerFooter>
    <oddHeader>&amp;R&amp;"Times New Roman,Regular"Exhibit No. JLB-2
 Docket UE-152253
Page &amp;P of &amp;N</oddHeader>
  </headerFooter>
  <colBreaks count="11" manualBreakCount="11">
    <brk id="9" max="1048575" man="1"/>
    <brk id="13" max="79" man="1"/>
    <brk id="19" max="1048575" man="1"/>
    <brk id="21" max="1048575" man="1"/>
    <brk id="25" max="1048575" man="1"/>
    <brk id="29" max="79" man="1"/>
    <brk id="34" max="1048575" man="1"/>
    <brk id="39" max="79" man="1"/>
    <brk id="43" max="79" man="1"/>
    <brk id="47" max="1048575" man="1"/>
    <brk id="48"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7030A0"/>
    <pageSetUpPr fitToPage="1"/>
  </sheetPr>
  <dimension ref="A1:CS93"/>
  <sheetViews>
    <sheetView topLeftCell="A2" zoomScaleNormal="100" workbookViewId="0">
      <selection activeCell="A66" sqref="A66:A81"/>
    </sheetView>
  </sheetViews>
  <sheetFormatPr defaultColWidth="9.140625" defaultRowHeight="12.75"/>
  <cols>
    <col min="1" max="1" width="4" style="2" customWidth="1"/>
    <col min="2" max="2" width="30" style="2" customWidth="1"/>
    <col min="3" max="3" width="22.7109375" style="2" customWidth="1"/>
    <col min="4" max="4" width="14.5703125" style="2" customWidth="1"/>
    <col min="5" max="5" width="12.7109375" style="2" bestFit="1" customWidth="1"/>
    <col min="6" max="6" width="12.85546875" style="2" customWidth="1"/>
    <col min="7" max="7" width="16" style="2" customWidth="1"/>
    <col min="8" max="8" width="12.28515625" style="2" customWidth="1"/>
    <col min="9" max="9" width="9.42578125" style="2" bestFit="1" customWidth="1"/>
    <col min="10" max="10" width="15.5703125" style="2" bestFit="1" customWidth="1"/>
    <col min="11" max="11" width="13" style="2" customWidth="1"/>
    <col min="12" max="12" width="17.7109375" style="2" bestFit="1" customWidth="1"/>
    <col min="13" max="13" width="14.7109375" style="2" customWidth="1"/>
    <col min="14" max="14" width="15.7109375" style="2" bestFit="1" customWidth="1"/>
    <col min="15" max="15" width="13.42578125" style="2" bestFit="1" customWidth="1"/>
    <col min="16" max="16" width="11.28515625" style="2" customWidth="1"/>
    <col min="17" max="17" width="11.140625" style="2" bestFit="1" customWidth="1"/>
    <col min="18" max="18" width="14.42578125" style="2" bestFit="1" customWidth="1"/>
    <col min="19" max="19" width="11.7109375" style="2" customWidth="1"/>
    <col min="20" max="20" width="14.5703125" style="2" bestFit="1" customWidth="1"/>
    <col min="21" max="21" width="11.85546875" style="2" bestFit="1" customWidth="1"/>
    <col min="22" max="22" width="18.28515625" style="2" customWidth="1"/>
    <col min="23" max="23" width="15.28515625" style="2" bestFit="1" customWidth="1"/>
    <col min="24" max="24" width="14.7109375" style="2" bestFit="1" customWidth="1"/>
    <col min="25" max="25" width="11.28515625" style="2" bestFit="1" customWidth="1"/>
    <col min="26" max="26" width="15" style="2" customWidth="1"/>
    <col min="27" max="27" width="11.7109375" style="2" bestFit="1" customWidth="1"/>
    <col min="28" max="28" width="10.7109375" style="2" bestFit="1" customWidth="1"/>
    <col min="29" max="30" width="14.7109375" style="2" bestFit="1" customWidth="1"/>
    <col min="31" max="31" width="12.7109375" style="2" bestFit="1" customWidth="1"/>
    <col min="32" max="32" width="15.5703125" style="2" customWidth="1"/>
    <col min="33" max="33" width="19.140625" style="2" bestFit="1" customWidth="1"/>
    <col min="34" max="34" width="19.140625" style="2" customWidth="1"/>
    <col min="35" max="35" width="15.5703125" style="2" bestFit="1" customWidth="1"/>
    <col min="36" max="36" width="13.7109375" style="2" bestFit="1" customWidth="1"/>
    <col min="37" max="37" width="12" style="2" bestFit="1" customWidth="1"/>
    <col min="38" max="38" width="11.28515625" style="2" bestFit="1" customWidth="1"/>
    <col min="39" max="39" width="13.140625" style="2" bestFit="1" customWidth="1"/>
    <col min="40" max="40" width="15.7109375" style="2" bestFit="1" customWidth="1"/>
    <col min="41" max="41" width="16.85546875" style="2" bestFit="1" customWidth="1"/>
    <col min="42" max="42" width="16.7109375" style="2" bestFit="1" customWidth="1"/>
    <col min="43" max="43" width="15" style="2" bestFit="1" customWidth="1"/>
    <col min="44" max="44" width="16.140625" style="2" bestFit="1" customWidth="1"/>
    <col min="45" max="45" width="14.5703125" style="2" bestFit="1" customWidth="1"/>
    <col min="46" max="46" width="18.5703125" style="2" bestFit="1" customWidth="1"/>
    <col min="47" max="47" width="14.5703125" style="2" bestFit="1" customWidth="1"/>
    <col min="48" max="48" width="10.85546875" style="4" customWidth="1"/>
    <col min="49" max="49" width="19.42578125" style="4" customWidth="1"/>
    <col min="50" max="50" width="10.85546875" style="2" bestFit="1" customWidth="1"/>
    <col min="51" max="51" width="24.5703125" style="2" bestFit="1" customWidth="1"/>
    <col min="52" max="52" width="12.5703125" style="2" bestFit="1" customWidth="1"/>
    <col min="53" max="53" width="13.28515625" style="2" bestFit="1" customWidth="1"/>
    <col min="54" max="54" width="12" style="2" bestFit="1" customWidth="1"/>
    <col min="55" max="55" width="11.42578125" style="2" bestFit="1" customWidth="1"/>
    <col min="56" max="56" width="9.85546875" style="2" bestFit="1" customWidth="1"/>
    <col min="57" max="57" width="14.42578125" style="2" bestFit="1" customWidth="1"/>
    <col min="58" max="58" width="16.5703125" style="2" customWidth="1"/>
    <col min="59" max="59" width="15.7109375" style="2" customWidth="1"/>
    <col min="60" max="60" width="17.42578125" style="2" customWidth="1"/>
    <col min="61" max="62" width="17.28515625" style="2" customWidth="1"/>
    <col min="63" max="63" width="16.7109375" style="2" customWidth="1"/>
    <col min="64" max="64" width="18.42578125" style="2" customWidth="1"/>
    <col min="65" max="65" width="18" style="2" customWidth="1"/>
    <col min="66" max="66" width="19.42578125" style="2" customWidth="1"/>
    <col min="67" max="67" width="15.85546875" style="2" customWidth="1"/>
    <col min="68" max="68" width="18.140625" style="2" customWidth="1"/>
    <col min="69" max="69" width="16.7109375" style="2" customWidth="1"/>
    <col min="70" max="70" width="11.5703125" style="2" customWidth="1"/>
    <col min="71" max="71" width="15.7109375" style="2" customWidth="1"/>
    <col min="72" max="72" width="11" style="2" bestFit="1" customWidth="1"/>
    <col min="73" max="73" width="22.42578125" style="2" customWidth="1"/>
    <col min="74" max="74" width="13.7109375" style="2" bestFit="1" customWidth="1"/>
    <col min="75" max="75" width="16.28515625" style="2" customWidth="1"/>
    <col min="76" max="76" width="15" style="2" customWidth="1"/>
    <col min="77" max="77" width="12.85546875" style="2" bestFit="1" customWidth="1"/>
    <col min="78" max="78" width="14" style="2" bestFit="1" customWidth="1"/>
    <col min="79" max="79" width="14.140625" style="2" customWidth="1"/>
    <col min="80" max="80" width="17.5703125" style="2" customWidth="1"/>
    <col min="81" max="81" width="13.140625" style="2" customWidth="1"/>
    <col min="82" max="82" width="20.85546875" style="2" customWidth="1"/>
    <col min="83" max="83" width="16.5703125" style="2" bestFit="1" customWidth="1"/>
    <col min="84" max="84" width="14.42578125" style="2" bestFit="1" customWidth="1"/>
    <col min="85" max="85" width="17.140625" style="2" bestFit="1" customWidth="1"/>
    <col min="86" max="86" width="19.42578125" style="2" customWidth="1"/>
    <col min="87" max="87" width="21.42578125" style="2" customWidth="1"/>
    <col min="88" max="88" width="16.28515625" style="2" bestFit="1" customWidth="1"/>
    <col min="89" max="89" width="16.5703125" style="2" bestFit="1" customWidth="1"/>
    <col min="90" max="90" width="16.140625" style="2" bestFit="1" customWidth="1"/>
    <col min="91" max="91" width="16.140625" style="2" customWidth="1"/>
    <col min="92" max="92" width="21.28515625" style="2" customWidth="1"/>
    <col min="93" max="93" width="20" style="2" bestFit="1" customWidth="1"/>
    <col min="94" max="94" width="17.140625" style="2" bestFit="1" customWidth="1"/>
    <col min="95" max="95" width="12.85546875" style="2" bestFit="1" customWidth="1"/>
    <col min="96" max="96" width="12.5703125" style="2" bestFit="1" customWidth="1"/>
    <col min="97" max="97" width="12" style="2" bestFit="1" customWidth="1"/>
    <col min="98" max="16362" width="9.140625" style="2"/>
    <col min="16363" max="16363" width="9.140625" style="2" customWidth="1"/>
    <col min="16364" max="16384" width="9.140625" style="2"/>
  </cols>
  <sheetData>
    <row r="1" spans="1:97">
      <c r="A1" s="15" t="str">
        <f>RevReqSummary!A1</f>
        <v>Pacific Power GRC UE-152253</v>
      </c>
      <c r="C1" s="6"/>
      <c r="E1" s="6"/>
      <c r="F1" s="526"/>
      <c r="G1" s="526"/>
      <c r="H1" s="526"/>
      <c r="I1" s="526"/>
    </row>
    <row r="2" spans="1:97">
      <c r="A2" s="15" t="str">
        <f>RevReqSummary!A2</f>
        <v>Rate Plan Year 1 - Staff Proposed Revenue Requirement Increase</v>
      </c>
      <c r="C2" s="6"/>
      <c r="D2" s="159"/>
      <c r="E2" s="6"/>
      <c r="F2" s="526"/>
      <c r="G2" s="526"/>
      <c r="H2" s="526"/>
      <c r="I2" s="526"/>
    </row>
    <row r="3" spans="1:97">
      <c r="A3" s="15" t="s">
        <v>322</v>
      </c>
      <c r="D3" s="159"/>
      <c r="E3" s="6"/>
      <c r="F3" s="338"/>
      <c r="G3" s="338"/>
      <c r="H3" s="338"/>
      <c r="I3" s="396"/>
    </row>
    <row r="4" spans="1:97" s="160" customFormat="1">
      <c r="C4" s="161"/>
      <c r="D4" s="162" t="str">
        <f>'Adj - Total'!D4</f>
        <v>3.1</v>
      </c>
      <c r="E4" s="162" t="str">
        <f>'Adj - Total'!E4</f>
        <v>3.2</v>
      </c>
      <c r="F4" s="162" t="str">
        <f>'Adj - Total'!F4</f>
        <v>3.3</v>
      </c>
      <c r="G4" s="162" t="str">
        <f>'Adj - Total'!G4</f>
        <v>3.4</v>
      </c>
      <c r="H4" s="162" t="str">
        <f>'Adj - Total'!H4</f>
        <v>3.5</v>
      </c>
      <c r="I4" s="162" t="str">
        <f>'Adj - Total'!I4</f>
        <v>3.6</v>
      </c>
      <c r="J4" s="162" t="str">
        <f>'Adj - Total'!J4</f>
        <v>4.1</v>
      </c>
      <c r="K4" s="162" t="str">
        <f>'Adj - Total'!K4</f>
        <v>4.2</v>
      </c>
      <c r="L4" s="162" t="str">
        <f>'Adj - Total'!L4</f>
        <v>4.3</v>
      </c>
      <c r="M4" s="162" t="str">
        <f>'Adj - Total'!M4</f>
        <v>4.4</v>
      </c>
      <c r="N4" s="162" t="str">
        <f>'Adj - Total'!N4</f>
        <v>4.5</v>
      </c>
      <c r="O4" s="162" t="str">
        <f>'Adj - Total'!O4</f>
        <v>4.6</v>
      </c>
      <c r="P4" s="162" t="str">
        <f>'Adj - Total'!P4</f>
        <v>4.7</v>
      </c>
      <c r="Q4" s="162" t="str">
        <f>'Adj - Total'!Q4</f>
        <v>4.8</v>
      </c>
      <c r="R4" s="162" t="str">
        <f>'Adj - Total'!R4</f>
        <v>4.9</v>
      </c>
      <c r="S4" s="162" t="str">
        <f>'Adj - Total'!S4</f>
        <v>4.10</v>
      </c>
      <c r="T4" s="162" t="str">
        <f>'Adj - Total'!T4</f>
        <v>5.1</v>
      </c>
      <c r="U4" s="162" t="str">
        <f>'Adj - Total'!U4</f>
        <v>5.2</v>
      </c>
      <c r="V4" s="162" t="str">
        <f>'Adj - Total'!V4</f>
        <v>6.1</v>
      </c>
      <c r="W4" s="162" t="str">
        <f>'Adj - Total'!W4</f>
        <v>6.2</v>
      </c>
      <c r="X4" s="162" t="str">
        <f>'Adj - Total'!X4</f>
        <v>6.3</v>
      </c>
      <c r="Y4" s="162" t="str">
        <f>'Adj - Total'!Y4</f>
        <v>6.4</v>
      </c>
      <c r="Z4" s="162" t="str">
        <f>'Adj - Total'!Z4</f>
        <v>7.1</v>
      </c>
      <c r="AA4" s="162" t="str">
        <f>'Adj - Total'!AA4</f>
        <v>7.2</v>
      </c>
      <c r="AB4" s="162" t="str">
        <f>'Adj - Total'!AB4</f>
        <v>7.3</v>
      </c>
      <c r="AC4" s="162" t="str">
        <f>'Adj - Total'!AC4</f>
        <v>7.4</v>
      </c>
      <c r="AD4" s="162" t="str">
        <f>'Adj - Total'!AD4</f>
        <v>7.5</v>
      </c>
      <c r="AE4" s="162" t="str">
        <f>'Adj - Total'!AE4</f>
        <v>7.6</v>
      </c>
      <c r="AF4" s="162" t="str">
        <f>'Adj - Total'!AF4</f>
        <v>7.7</v>
      </c>
      <c r="AG4" s="162" t="str">
        <f>'Adj - Total'!AG4</f>
        <v>7.8</v>
      </c>
      <c r="AH4" s="162" t="str">
        <f>'Adj - Total'!AH4</f>
        <v>7.9</v>
      </c>
      <c r="AI4" s="162" t="str">
        <f>'Adj - Total'!AI4</f>
        <v>8.1</v>
      </c>
      <c r="AJ4" s="162" t="str">
        <f>'Adj - Total'!AJ4</f>
        <v>8.2</v>
      </c>
      <c r="AK4" s="162" t="str">
        <f>'Adj - Total'!AK4</f>
        <v>8.3</v>
      </c>
      <c r="AL4" s="162" t="str">
        <f>'Adj - Total'!AL4</f>
        <v>8.4</v>
      </c>
      <c r="AM4" s="162" t="str">
        <f>'Adj - Total'!AM4</f>
        <v>8.5</v>
      </c>
      <c r="AN4" s="162" t="str">
        <f>'Adj - Total'!AN4</f>
        <v>8.6</v>
      </c>
      <c r="AO4" s="162" t="str">
        <f>'Adj - Total'!AO4</f>
        <v>8.7</v>
      </c>
      <c r="AP4" s="162" t="str">
        <f>'Adj - Total'!AP4</f>
        <v>8.8</v>
      </c>
      <c r="AQ4" s="162" t="str">
        <f>'Adj - Total'!AQ4</f>
        <v>8.9</v>
      </c>
      <c r="AR4" s="162" t="str">
        <f>'Adj - Total'!AR4</f>
        <v>8.10</v>
      </c>
      <c r="AS4" s="162" t="str">
        <f>'Adj - Total'!AS4</f>
        <v>8.11</v>
      </c>
      <c r="AT4" s="162" t="str">
        <f>'Adj - Total'!AT4</f>
        <v>8.12</v>
      </c>
      <c r="AU4" s="162" t="str">
        <f>'Adj - Total'!AU4</f>
        <v>8.13</v>
      </c>
      <c r="AV4" s="162">
        <f>'Adj - Total'!AV4</f>
        <v>9.1</v>
      </c>
      <c r="AW4" s="30"/>
    </row>
    <row r="5" spans="1:97" s="171" customFormat="1" ht="67.150000000000006" customHeight="1">
      <c r="B5" s="172"/>
      <c r="C5" s="339"/>
      <c r="D5" s="341" t="str">
        <f>'Adj - Total'!D5</f>
        <v>Temperature Normalization</v>
      </c>
      <c r="E5" s="341" t="str">
        <f>'Adj - Total'!E5</f>
        <v>Revenue Normalizing</v>
      </c>
      <c r="F5" s="341" t="str">
        <f>'Adj - Total'!F5</f>
        <v>Effective Price Change</v>
      </c>
      <c r="G5" s="341" t="str">
        <f>'Adj - Total'!G5</f>
        <v>SO2 Emission Allowance Sales</v>
      </c>
      <c r="H5" s="341" t="str">
        <f>'Adj - Total'!H5</f>
        <v>Renewable Energy Credits</v>
      </c>
      <c r="I5" s="341" t="str">
        <f>'Adj - Total'!I5</f>
        <v>Wheeling Revenue</v>
      </c>
      <c r="J5" s="341" t="str">
        <f>'Adj - Total'!J5</f>
        <v>Miscellan -eous Expense &amp; Revenue</v>
      </c>
      <c r="K5" s="341" t="str">
        <f>'Adj - Total'!K5</f>
        <v>General Wage Increase (Annualizing)</v>
      </c>
      <c r="L5" s="341" t="str">
        <f>'Adj - Total'!L5</f>
        <v>Legal Expenses</v>
      </c>
      <c r="M5" s="341" t="str">
        <f>'Adj - Total'!M5</f>
        <v>Irrigation Load Control Program</v>
      </c>
      <c r="N5" s="341" t="str">
        <f>'Adj - Total'!N5</f>
        <v>Remove Non-Recurring Entries</v>
      </c>
      <c r="O5" s="341" t="str">
        <f>'Adj - Total'!O5</f>
        <v>DSM  Expense Removal</v>
      </c>
      <c r="P5" s="341" t="str">
        <f>'Adj - Total'!P5</f>
        <v>Insurance Expense</v>
      </c>
      <c r="Q5" s="341" t="str">
        <f>'Adj - Total'!Q5</f>
        <v>Advertising</v>
      </c>
      <c r="R5" s="341" t="str">
        <f>'Adj - Total'!R5</f>
        <v>Memberships &amp; Subscriptions</v>
      </c>
      <c r="S5" s="341" t="str">
        <f>'Adj - Total'!S5</f>
        <v>Revenue-Sensitive/ Uncollectible Expense</v>
      </c>
      <c r="T5" s="341" t="str">
        <f>'Adj - Total'!T5</f>
        <v>Net Power Costs - Removal</v>
      </c>
      <c r="U5" s="341" t="str">
        <f>'Adj - Total'!U5</f>
        <v>Colstrip #3 Removal</v>
      </c>
      <c r="V5" s="341" t="str">
        <f>'Adj - Total'!V5</f>
        <v>End-of-Period Plant Reserves</v>
      </c>
      <c r="W5" s="341" t="str">
        <f>'Adj - Total'!W5</f>
        <v>Annualization of Base Period Depr./Amort. Expense</v>
      </c>
      <c r="X5" s="341" t="str">
        <f>'Adj - Total'!X5</f>
        <v>Hydro Decommissioing</v>
      </c>
      <c r="Y5" s="341" t="str">
        <f>'Adj - Total'!Y5</f>
        <v>Accelerated Depreciation on Jim Bridger &amp; Colstrip</v>
      </c>
      <c r="Z5" s="341" t="str">
        <f>'Adj - Total'!Z5</f>
        <v>Interest True Up</v>
      </c>
      <c r="AA5" s="341" t="str">
        <f>'Adj - Total'!AA5</f>
        <v>Property Tax Expense</v>
      </c>
      <c r="AB5" s="341" t="str">
        <f>'Adj - Total'!AB5</f>
        <v>Production Tax Credit</v>
      </c>
      <c r="AC5" s="341" t="str">
        <f>'Adj - Total'!AC5</f>
        <v>PowerTax ADIT Balance</v>
      </c>
      <c r="AD5" s="341" t="str">
        <f>'Adj - Total'!AD5</f>
        <v>WA Low Income Tax Credit</v>
      </c>
      <c r="AE5" s="341" t="str">
        <f>'Adj - Total'!AE5</f>
        <v>Flow-Through Adjustment</v>
      </c>
      <c r="AF5" s="341" t="str">
        <f>'Adj - Total'!AF5</f>
        <v>Remove Deferred State Tax Expense &amp; Balance</v>
      </c>
      <c r="AG5" s="341" t="str">
        <f>'Adj - Total'!AG5</f>
        <v>WA Public Utility Tax Adjustment</v>
      </c>
      <c r="AH5" s="341" t="str">
        <f>'Adj - Total'!AH5</f>
        <v>AFUDC Equity</v>
      </c>
      <c r="AI5" s="341" t="str">
        <f>'Adj - Total'!AI5</f>
        <v>Jim Bridger Mine Rate Base</v>
      </c>
      <c r="AJ5" s="341" t="str">
        <f>'Adj - Total'!AJ5</f>
        <v>Environmental Remediation</v>
      </c>
      <c r="AK5" s="341" t="str">
        <f>'Adj - Total'!AK5</f>
        <v>Customer Advances for Construction</v>
      </c>
      <c r="AL5" s="341" t="str">
        <f>'Adj - Total'!AL5</f>
        <v>Pro Forma Major Plant Additions</v>
      </c>
      <c r="AM5" s="341" t="str">
        <f>'Adj - Total'!AM5</f>
        <v>Miscellaneous Rate Base</v>
      </c>
      <c r="AN5" s="341" t="str">
        <f>'Adj - Total'!AN5</f>
        <v>Removal of Colstrip #4 AFUDC</v>
      </c>
      <c r="AO5" s="341" t="str">
        <f>'Adj - Total'!AO5</f>
        <v>Trojan Unrecovered Plant</v>
      </c>
      <c r="AP5" s="341" t="str">
        <f>'Adj - Total'!AP5</f>
        <v>Customer Service Deposits</v>
      </c>
      <c r="AQ5" s="341" t="str">
        <f>'Adj - Total'!AQ5</f>
        <v>Misc. Asset Sales and Removals</v>
      </c>
      <c r="AR5" s="341" t="str">
        <f>'Adj - Total'!AR5</f>
        <v>Investor Supplied Working Capital</v>
      </c>
      <c r="AS5" s="341" t="str">
        <f>'Adj - Total'!AS5</f>
        <v>End-of-Period Plant Balances</v>
      </c>
      <c r="AT5" s="341" t="str">
        <f>'Adj - Total'!AT5</f>
        <v>Chehalis Regulatory Asset Adjustment</v>
      </c>
      <c r="AU5" s="341" t="str">
        <f>'Adj - Total'!AU5</f>
        <v>Idaho Asset Exchange</v>
      </c>
      <c r="AV5" s="341" t="str">
        <f>'Adj - Total'!AV5</f>
        <v>Production Factor</v>
      </c>
      <c r="AW5" s="340"/>
    </row>
    <row r="6" spans="1:97">
      <c r="B6" s="17" t="s">
        <v>9</v>
      </c>
      <c r="C6" s="14"/>
      <c r="D6" s="151"/>
      <c r="E6" s="151"/>
      <c r="F6" s="151"/>
      <c r="G6" s="151"/>
      <c r="H6" s="151"/>
      <c r="I6" s="151"/>
      <c r="J6" s="151"/>
      <c r="K6" s="151"/>
      <c r="L6" s="151"/>
      <c r="M6" s="151"/>
      <c r="N6" s="151"/>
      <c r="O6" s="151"/>
      <c r="P6" s="151"/>
      <c r="Q6" s="151"/>
      <c r="R6" s="151"/>
      <c r="S6" s="14"/>
      <c r="T6" s="151"/>
      <c r="V6" s="151"/>
      <c r="W6" s="151"/>
      <c r="X6" s="151"/>
      <c r="Y6" s="151"/>
      <c r="Z6" s="151"/>
      <c r="AA6" s="151"/>
      <c r="AB6" s="151"/>
      <c r="AC6" s="151"/>
      <c r="AD6" s="151"/>
      <c r="AE6" s="151"/>
      <c r="AF6" s="151"/>
      <c r="AG6" s="151"/>
      <c r="AH6" s="151"/>
      <c r="AI6" s="151"/>
      <c r="AJ6" s="151"/>
      <c r="AK6" s="151"/>
      <c r="AL6" s="151"/>
      <c r="AM6" s="151"/>
      <c r="AN6" s="151"/>
      <c r="AO6" s="151"/>
      <c r="AP6" s="151"/>
      <c r="AQ6" s="151"/>
      <c r="AV6" s="2"/>
    </row>
    <row r="7" spans="1:97">
      <c r="A7" s="2">
        <v>1</v>
      </c>
      <c r="B7" s="6" t="s">
        <v>10</v>
      </c>
      <c r="C7" s="153">
        <f t="shared" ref="C7:C10" si="0">SUM(D7:AV7)</f>
        <v>-139051635.61050266</v>
      </c>
      <c r="D7" s="150">
        <v>-879265.21000000101</v>
      </c>
      <c r="E7" s="150">
        <v>-8427678.6164566502</v>
      </c>
      <c r="F7" s="150"/>
      <c r="G7" s="150"/>
      <c r="H7" s="150"/>
      <c r="I7" s="150"/>
      <c r="J7" s="150"/>
      <c r="K7" s="150"/>
      <c r="L7" s="150"/>
      <c r="M7" s="150"/>
      <c r="N7" s="150"/>
      <c r="O7" s="150"/>
      <c r="P7" s="150"/>
      <c r="Q7" s="150"/>
      <c r="R7" s="150"/>
      <c r="S7" s="150"/>
      <c r="T7" s="150">
        <v>-129744691.78404599</v>
      </c>
      <c r="U7" s="150"/>
      <c r="V7" s="150"/>
      <c r="W7" s="150"/>
      <c r="X7" s="150"/>
      <c r="Y7" s="150"/>
      <c r="Z7" s="150"/>
      <c r="AA7" s="150"/>
      <c r="AB7" s="150"/>
      <c r="AC7" s="150"/>
      <c r="AD7" s="150"/>
      <c r="AE7" s="150"/>
      <c r="AF7" s="150"/>
      <c r="AG7" s="150"/>
      <c r="AH7" s="150"/>
      <c r="AI7" s="150"/>
      <c r="AJ7" s="150"/>
      <c r="AK7" s="150"/>
      <c r="AL7" s="150"/>
      <c r="AM7" s="150"/>
      <c r="AN7" s="150"/>
      <c r="AO7" s="150"/>
      <c r="AP7" s="150"/>
      <c r="AQ7" s="150"/>
      <c r="AR7" s="150"/>
      <c r="AS7" s="150"/>
      <c r="AT7" s="150"/>
      <c r="AU7" s="150"/>
      <c r="AV7" s="150">
        <v>0</v>
      </c>
      <c r="AW7" s="144"/>
      <c r="CS7" s="8"/>
    </row>
    <row r="8" spans="1:97">
      <c r="A8" s="2">
        <v>2</v>
      </c>
      <c r="B8" s="6" t="s">
        <v>11</v>
      </c>
      <c r="C8" s="153">
        <f t="shared" si="0"/>
        <v>0</v>
      </c>
      <c r="D8" s="150"/>
      <c r="E8" s="150"/>
      <c r="F8" s="150"/>
      <c r="G8" s="150"/>
      <c r="H8" s="150"/>
      <c r="I8" s="150"/>
      <c r="J8" s="150"/>
      <c r="K8" s="150"/>
      <c r="L8" s="150"/>
      <c r="M8" s="150"/>
      <c r="N8" s="150"/>
      <c r="O8" s="150"/>
      <c r="P8" s="150"/>
      <c r="Q8" s="150"/>
      <c r="R8" s="150"/>
      <c r="S8" s="150"/>
      <c r="T8" s="150"/>
      <c r="U8" s="150"/>
      <c r="V8" s="150"/>
      <c r="W8" s="150"/>
      <c r="X8" s="150"/>
      <c r="Y8" s="150"/>
      <c r="Z8" s="150"/>
      <c r="AA8" s="150"/>
      <c r="AB8" s="150"/>
      <c r="AC8" s="150"/>
      <c r="AD8" s="150"/>
      <c r="AE8" s="150"/>
      <c r="AF8" s="150"/>
      <c r="AG8" s="150"/>
      <c r="AH8" s="150"/>
      <c r="AI8" s="150"/>
      <c r="AJ8" s="150"/>
      <c r="AK8" s="150"/>
      <c r="AL8" s="150"/>
      <c r="AM8" s="150"/>
      <c r="AN8" s="150"/>
      <c r="AO8" s="150"/>
      <c r="AP8" s="150"/>
      <c r="AQ8" s="150"/>
      <c r="AR8" s="150"/>
      <c r="AS8" s="150"/>
      <c r="AT8" s="150"/>
      <c r="AU8" s="150"/>
      <c r="AV8" s="150">
        <v>0</v>
      </c>
      <c r="AW8" s="144"/>
      <c r="CS8" s="8"/>
    </row>
    <row r="9" spans="1:97">
      <c r="A9" s="2">
        <v>3</v>
      </c>
      <c r="B9" s="6" t="s">
        <v>12</v>
      </c>
      <c r="C9" s="153">
        <f t="shared" si="0"/>
        <v>-13422783.349006301</v>
      </c>
      <c r="D9" s="150"/>
      <c r="E9" s="150"/>
      <c r="F9" s="150"/>
      <c r="G9" s="150"/>
      <c r="H9" s="150"/>
      <c r="I9" s="150"/>
      <c r="J9" s="150"/>
      <c r="K9" s="150"/>
      <c r="L9" s="150"/>
      <c r="M9" s="150"/>
      <c r="N9" s="150"/>
      <c r="O9" s="150"/>
      <c r="P9" s="150"/>
      <c r="Q9" s="150"/>
      <c r="R9" s="150"/>
      <c r="S9" s="150"/>
      <c r="T9" s="150">
        <v>-13422783.349006301</v>
      </c>
      <c r="U9" s="150"/>
      <c r="V9" s="150"/>
      <c r="W9" s="150"/>
      <c r="X9" s="150"/>
      <c r="Y9" s="150"/>
      <c r="Z9" s="150"/>
      <c r="AA9" s="150"/>
      <c r="AB9" s="150"/>
      <c r="AC9" s="150"/>
      <c r="AD9" s="150"/>
      <c r="AE9" s="150"/>
      <c r="AF9" s="150"/>
      <c r="AG9" s="150"/>
      <c r="AH9" s="150"/>
      <c r="AI9" s="150"/>
      <c r="AJ9" s="150"/>
      <c r="AK9" s="150"/>
      <c r="AL9" s="150"/>
      <c r="AM9" s="150"/>
      <c r="AN9" s="150"/>
      <c r="AO9" s="150"/>
      <c r="AP9" s="150"/>
      <c r="AQ9" s="150"/>
      <c r="AR9" s="150"/>
      <c r="AS9" s="150"/>
      <c r="AT9" s="150"/>
      <c r="AU9" s="150"/>
      <c r="AV9" s="150">
        <v>0</v>
      </c>
      <c r="AW9" s="144"/>
      <c r="CS9" s="8"/>
    </row>
    <row r="10" spans="1:97">
      <c r="A10" s="2">
        <v>4</v>
      </c>
      <c r="B10" s="6" t="s">
        <v>13</v>
      </c>
      <c r="C10" s="153">
        <f t="shared" si="0"/>
        <v>-419728.77869743871</v>
      </c>
      <c r="D10" s="150"/>
      <c r="E10" s="150"/>
      <c r="F10" s="150"/>
      <c r="G10" s="150"/>
      <c r="H10" s="150">
        <v>-443695.50726672099</v>
      </c>
      <c r="I10" s="150">
        <v>23966.728569282252</v>
      </c>
      <c r="J10" s="150"/>
      <c r="K10" s="150"/>
      <c r="L10" s="150"/>
      <c r="M10" s="150"/>
      <c r="N10" s="150"/>
      <c r="O10" s="150"/>
      <c r="P10" s="150"/>
      <c r="Q10" s="150"/>
      <c r="R10" s="150"/>
      <c r="S10" s="150"/>
      <c r="T10" s="150"/>
      <c r="U10" s="150"/>
      <c r="V10" s="150"/>
      <c r="W10" s="150"/>
      <c r="X10" s="150"/>
      <c r="Y10" s="150"/>
      <c r="Z10" s="150"/>
      <c r="AA10" s="150"/>
      <c r="AB10" s="150"/>
      <c r="AC10" s="150"/>
      <c r="AD10" s="150"/>
      <c r="AE10" s="150"/>
      <c r="AF10" s="150"/>
      <c r="AG10" s="150"/>
      <c r="AH10" s="150"/>
      <c r="AI10" s="150"/>
      <c r="AJ10" s="150"/>
      <c r="AK10" s="150"/>
      <c r="AL10" s="150"/>
      <c r="AM10" s="150"/>
      <c r="AN10" s="150"/>
      <c r="AO10" s="150"/>
      <c r="AP10" s="150"/>
      <c r="AQ10" s="150"/>
      <c r="AR10" s="150"/>
      <c r="AS10" s="150"/>
      <c r="AT10" s="150"/>
      <c r="AU10" s="150"/>
      <c r="AV10" s="150">
        <v>0</v>
      </c>
      <c r="AW10" s="144"/>
      <c r="CS10" s="8"/>
    </row>
    <row r="11" spans="1:97">
      <c r="A11" s="2">
        <v>5</v>
      </c>
      <c r="B11" s="321" t="s">
        <v>14</v>
      </c>
      <c r="C11" s="324">
        <f t="shared" ref="C11:I11" si="1">SUM(C7:C10)</f>
        <v>-152894147.73820639</v>
      </c>
      <c r="D11" s="152">
        <f t="shared" si="1"/>
        <v>-879265.21000000101</v>
      </c>
      <c r="E11" s="152">
        <f t="shared" si="1"/>
        <v>-8427678.6164566502</v>
      </c>
      <c r="F11" s="152">
        <f t="shared" si="1"/>
        <v>0</v>
      </c>
      <c r="G11" s="152">
        <f t="shared" si="1"/>
        <v>0</v>
      </c>
      <c r="H11" s="152">
        <f t="shared" si="1"/>
        <v>-443695.50726672099</v>
      </c>
      <c r="I11" s="152">
        <f t="shared" si="1"/>
        <v>23966.728569282252</v>
      </c>
      <c r="J11" s="152">
        <f t="shared" ref="J11:S11" si="2">SUM(J7:J10)</f>
        <v>0</v>
      </c>
      <c r="K11" s="152">
        <f t="shared" si="2"/>
        <v>0</v>
      </c>
      <c r="L11" s="152">
        <f t="shared" si="2"/>
        <v>0</v>
      </c>
      <c r="M11" s="152">
        <f t="shared" si="2"/>
        <v>0</v>
      </c>
      <c r="N11" s="152">
        <f t="shared" si="2"/>
        <v>0</v>
      </c>
      <c r="O11" s="152">
        <f t="shared" si="2"/>
        <v>0</v>
      </c>
      <c r="P11" s="152">
        <f t="shared" si="2"/>
        <v>0</v>
      </c>
      <c r="Q11" s="152">
        <f t="shared" si="2"/>
        <v>0</v>
      </c>
      <c r="R11" s="152">
        <f t="shared" si="2"/>
        <v>0</v>
      </c>
      <c r="S11" s="152">
        <f t="shared" si="2"/>
        <v>0</v>
      </c>
      <c r="T11" s="152">
        <f t="shared" ref="T11:V11" si="3">SUM(T7:T10)</f>
        <v>-143167475.13305229</v>
      </c>
      <c r="U11" s="152">
        <f t="shared" si="3"/>
        <v>0</v>
      </c>
      <c r="V11" s="152">
        <f t="shared" si="3"/>
        <v>0</v>
      </c>
      <c r="W11" s="152">
        <f>SUM(W7:W10)</f>
        <v>0</v>
      </c>
      <c r="X11" s="152"/>
      <c r="Y11" s="152">
        <f>SUM(Y7:Y10)</f>
        <v>0</v>
      </c>
      <c r="Z11" s="152">
        <f t="shared" ref="Z11:AV11" si="4">SUM(Z7:Z10)</f>
        <v>0</v>
      </c>
      <c r="AA11" s="152">
        <f t="shared" si="4"/>
        <v>0</v>
      </c>
      <c r="AB11" s="152">
        <f t="shared" si="4"/>
        <v>0</v>
      </c>
      <c r="AC11" s="152">
        <f t="shared" si="4"/>
        <v>0</v>
      </c>
      <c r="AD11" s="152">
        <f t="shared" si="4"/>
        <v>0</v>
      </c>
      <c r="AE11" s="152">
        <f t="shared" si="4"/>
        <v>0</v>
      </c>
      <c r="AF11" s="152">
        <f t="shared" si="4"/>
        <v>0</v>
      </c>
      <c r="AG11" s="152">
        <f t="shared" si="4"/>
        <v>0</v>
      </c>
      <c r="AH11" s="152"/>
      <c r="AI11" s="152">
        <f t="shared" si="4"/>
        <v>0</v>
      </c>
      <c r="AJ11" s="152">
        <f t="shared" si="4"/>
        <v>0</v>
      </c>
      <c r="AK11" s="152">
        <f t="shared" si="4"/>
        <v>0</v>
      </c>
      <c r="AL11" s="152">
        <f t="shared" si="4"/>
        <v>0</v>
      </c>
      <c r="AM11" s="152">
        <f t="shared" si="4"/>
        <v>0</v>
      </c>
      <c r="AN11" s="152">
        <f t="shared" si="4"/>
        <v>0</v>
      </c>
      <c r="AO11" s="152">
        <f t="shared" si="4"/>
        <v>0</v>
      </c>
      <c r="AP11" s="152">
        <f t="shared" si="4"/>
        <v>0</v>
      </c>
      <c r="AQ11" s="152">
        <f t="shared" si="4"/>
        <v>0</v>
      </c>
      <c r="AR11" s="152">
        <f>SUM(AR7:AR10)</f>
        <v>0</v>
      </c>
      <c r="AS11" s="152">
        <f t="shared" si="4"/>
        <v>0</v>
      </c>
      <c r="AT11" s="152">
        <f t="shared" si="4"/>
        <v>0</v>
      </c>
      <c r="AU11" s="152">
        <f t="shared" si="4"/>
        <v>0</v>
      </c>
      <c r="AV11" s="152">
        <f t="shared" si="4"/>
        <v>0</v>
      </c>
      <c r="AW11" s="144"/>
      <c r="CS11" s="8"/>
    </row>
    <row r="12" spans="1:97">
      <c r="A12" s="2">
        <v>6</v>
      </c>
      <c r="B12" s="6"/>
      <c r="C12" s="88"/>
      <c r="D12" s="150"/>
      <c r="E12" s="150"/>
      <c r="F12" s="150">
        <v>0</v>
      </c>
      <c r="G12" s="150"/>
      <c r="H12" s="150"/>
      <c r="I12" s="150"/>
      <c r="J12" s="150"/>
      <c r="K12" s="150"/>
      <c r="L12" s="150"/>
      <c r="M12" s="150"/>
      <c r="N12" s="150"/>
      <c r="O12" s="150"/>
      <c r="P12" s="150"/>
      <c r="Q12" s="150"/>
      <c r="R12" s="150"/>
      <c r="S12" s="150"/>
      <c r="T12" s="150"/>
      <c r="U12" s="150"/>
      <c r="V12" s="150"/>
      <c r="W12" s="150"/>
      <c r="X12" s="150"/>
      <c r="Y12" s="150"/>
      <c r="Z12" s="150"/>
      <c r="AA12" s="150"/>
      <c r="AB12" s="150"/>
      <c r="AC12" s="150"/>
      <c r="AD12" s="150"/>
      <c r="AE12" s="150"/>
      <c r="AF12" s="150"/>
      <c r="AG12" s="150"/>
      <c r="AH12" s="150"/>
      <c r="AI12" s="150"/>
      <c r="AJ12" s="150"/>
      <c r="AK12" s="150"/>
      <c r="AL12" s="150"/>
      <c r="AM12" s="150"/>
      <c r="AN12" s="150"/>
      <c r="AO12" s="150"/>
      <c r="AP12" s="150"/>
      <c r="AQ12" s="150"/>
      <c r="AR12" s="150"/>
      <c r="AS12" s="150"/>
      <c r="AT12" s="150"/>
      <c r="AU12" s="150"/>
      <c r="AV12" s="150"/>
      <c r="CS12" s="8"/>
    </row>
    <row r="13" spans="1:97">
      <c r="A13" s="2">
        <v>7</v>
      </c>
      <c r="B13" s="17" t="s">
        <v>15</v>
      </c>
      <c r="C13" s="88"/>
      <c r="D13" s="150"/>
      <c r="E13" s="150"/>
      <c r="F13" s="150">
        <v>0</v>
      </c>
      <c r="G13" s="150"/>
      <c r="H13" s="150"/>
      <c r="I13" s="150"/>
      <c r="J13" s="150"/>
      <c r="K13" s="150"/>
      <c r="L13" s="150"/>
      <c r="M13" s="150"/>
      <c r="N13" s="150"/>
      <c r="O13" s="150"/>
      <c r="P13" s="150"/>
      <c r="Q13" s="150"/>
      <c r="R13" s="150"/>
      <c r="S13" s="150"/>
      <c r="T13" s="150"/>
      <c r="U13" s="150"/>
      <c r="V13" s="150"/>
      <c r="W13" s="150"/>
      <c r="X13" s="150"/>
      <c r="Y13" s="150"/>
      <c r="Z13" s="150"/>
      <c r="AA13" s="150"/>
      <c r="AB13" s="150"/>
      <c r="AC13" s="150"/>
      <c r="AD13" s="150"/>
      <c r="AE13" s="150"/>
      <c r="AF13" s="150"/>
      <c r="AG13" s="150"/>
      <c r="AH13" s="150"/>
      <c r="AI13" s="150"/>
      <c r="AJ13" s="150"/>
      <c r="AK13" s="150"/>
      <c r="AL13" s="150"/>
      <c r="AM13" s="150"/>
      <c r="AN13" s="150"/>
      <c r="AO13" s="150"/>
      <c r="AP13" s="150"/>
      <c r="AQ13" s="150"/>
      <c r="AR13" s="150"/>
      <c r="AS13" s="150"/>
      <c r="AT13" s="150"/>
      <c r="AU13" s="150"/>
      <c r="AV13" s="150"/>
      <c r="CS13" s="8"/>
    </row>
    <row r="14" spans="1:97">
      <c r="A14" s="2">
        <v>8</v>
      </c>
      <c r="B14" s="6" t="s">
        <v>16</v>
      </c>
      <c r="C14" s="153">
        <f t="shared" ref="C14:C23" si="5">SUM(D14:AV14)</f>
        <v>-53445159.902089849</v>
      </c>
      <c r="D14" s="150"/>
      <c r="E14" s="150"/>
      <c r="F14" s="150"/>
      <c r="G14" s="150"/>
      <c r="H14" s="150"/>
      <c r="I14" s="150"/>
      <c r="J14" s="150"/>
      <c r="K14" s="150">
        <v>19103.74196965123</v>
      </c>
      <c r="L14" s="150"/>
      <c r="M14" s="150"/>
      <c r="N14" s="150"/>
      <c r="O14" s="150"/>
      <c r="P14" s="150"/>
      <c r="Q14" s="150"/>
      <c r="R14" s="150"/>
      <c r="S14" s="150"/>
      <c r="T14" s="150">
        <v>-53464263.644059502</v>
      </c>
      <c r="U14" s="150"/>
      <c r="V14" s="150"/>
      <c r="W14" s="150"/>
      <c r="X14" s="150"/>
      <c r="Y14" s="150"/>
      <c r="Z14" s="150"/>
      <c r="AA14" s="150"/>
      <c r="AB14" s="150"/>
      <c r="AC14" s="150"/>
      <c r="AD14" s="150"/>
      <c r="AE14" s="150"/>
      <c r="AF14" s="150"/>
      <c r="AG14" s="150"/>
      <c r="AH14" s="150"/>
      <c r="AI14" s="150"/>
      <c r="AJ14" s="150"/>
      <c r="AK14" s="150"/>
      <c r="AL14" s="150"/>
      <c r="AM14" s="150"/>
      <c r="AN14" s="150"/>
      <c r="AO14" s="150"/>
      <c r="AP14" s="150"/>
      <c r="AQ14" s="150"/>
      <c r="AR14" s="150"/>
      <c r="AS14" s="150"/>
      <c r="AT14" s="150"/>
      <c r="AU14" s="150"/>
      <c r="AV14" s="150">
        <v>0</v>
      </c>
      <c r="AW14" s="144"/>
      <c r="CS14" s="8"/>
    </row>
    <row r="15" spans="1:97">
      <c r="A15" s="2">
        <v>9</v>
      </c>
      <c r="B15" s="6" t="s">
        <v>17</v>
      </c>
      <c r="C15" s="153">
        <f t="shared" si="5"/>
        <v>0</v>
      </c>
      <c r="D15" s="150"/>
      <c r="E15" s="150"/>
      <c r="F15" s="150"/>
      <c r="G15" s="150"/>
      <c r="H15" s="150"/>
      <c r="I15" s="150"/>
      <c r="J15" s="150"/>
      <c r="K15" s="150"/>
      <c r="L15" s="150"/>
      <c r="M15" s="150"/>
      <c r="N15" s="150"/>
      <c r="O15" s="150"/>
      <c r="P15" s="150"/>
      <c r="Q15" s="150"/>
      <c r="R15" s="150"/>
      <c r="S15" s="150"/>
      <c r="T15" s="150"/>
      <c r="U15" s="150"/>
      <c r="V15" s="150"/>
      <c r="W15" s="150"/>
      <c r="X15" s="150"/>
      <c r="Y15" s="150"/>
      <c r="Z15" s="150"/>
      <c r="AA15" s="150"/>
      <c r="AB15" s="150"/>
      <c r="AC15" s="150"/>
      <c r="AD15" s="150"/>
      <c r="AE15" s="150"/>
      <c r="AF15" s="150"/>
      <c r="AG15" s="150"/>
      <c r="AH15" s="150"/>
      <c r="AI15" s="150"/>
      <c r="AJ15" s="150"/>
      <c r="AK15" s="150"/>
      <c r="AL15" s="150"/>
      <c r="AM15" s="150"/>
      <c r="AN15" s="150"/>
      <c r="AO15" s="150"/>
      <c r="AP15" s="150"/>
      <c r="AQ15" s="150"/>
      <c r="AR15" s="150"/>
      <c r="AS15" s="150"/>
      <c r="AT15" s="150"/>
      <c r="AU15" s="150"/>
      <c r="AV15" s="150">
        <v>0</v>
      </c>
      <c r="AW15" s="144"/>
      <c r="CS15" s="8"/>
    </row>
    <row r="16" spans="1:97">
      <c r="A16" s="2">
        <v>10</v>
      </c>
      <c r="B16" s="6" t="s">
        <v>18</v>
      </c>
      <c r="C16" s="153">
        <f t="shared" si="5"/>
        <v>7809.4010538482426</v>
      </c>
      <c r="D16" s="150"/>
      <c r="E16" s="150"/>
      <c r="F16" s="150"/>
      <c r="G16" s="150"/>
      <c r="H16" s="150"/>
      <c r="I16" s="150"/>
      <c r="K16" s="150">
        <v>7809.4010538482426</v>
      </c>
      <c r="L16" s="150"/>
      <c r="M16" s="150"/>
      <c r="N16" s="150"/>
      <c r="O16" s="150"/>
      <c r="P16" s="150"/>
      <c r="Q16" s="150"/>
      <c r="R16" s="150"/>
      <c r="S16" s="150"/>
      <c r="T16" s="150"/>
      <c r="U16" s="150"/>
      <c r="V16" s="150"/>
      <c r="W16" s="150"/>
      <c r="X16" s="150"/>
      <c r="Y16" s="150"/>
      <c r="Z16" s="150"/>
      <c r="AA16" s="150"/>
      <c r="AB16" s="150"/>
      <c r="AC16" s="150"/>
      <c r="AD16" s="150"/>
      <c r="AE16" s="150"/>
      <c r="AF16" s="150"/>
      <c r="AG16" s="150"/>
      <c r="AH16" s="150"/>
      <c r="AI16" s="150"/>
      <c r="AJ16" s="150"/>
      <c r="AK16" s="150"/>
      <c r="AL16" s="150"/>
      <c r="AM16" s="150"/>
      <c r="AN16" s="150"/>
      <c r="AO16" s="150"/>
      <c r="AP16" s="150"/>
      <c r="AQ16" s="150"/>
      <c r="AR16" s="150"/>
      <c r="AS16" s="150"/>
      <c r="AT16" s="150"/>
      <c r="AU16" s="150"/>
      <c r="AV16" s="150">
        <v>0</v>
      </c>
      <c r="AW16" s="144"/>
      <c r="CS16" s="8"/>
    </row>
    <row r="17" spans="1:97">
      <c r="A17" s="2">
        <v>11</v>
      </c>
      <c r="B17" s="6" t="s">
        <v>19</v>
      </c>
      <c r="C17" s="153">
        <f t="shared" ca="1" si="5"/>
        <v>-71590844.302071303</v>
      </c>
      <c r="D17" s="150"/>
      <c r="E17" s="150"/>
      <c r="F17" s="150"/>
      <c r="G17" s="150"/>
      <c r="H17" s="150"/>
      <c r="I17" s="150"/>
      <c r="J17" s="150">
        <f ca="1">'Adj 4.1 - Misc Exp'!I24+'Adj 4.1 - Misc Exp'!I23</f>
        <v>96473.125682595564</v>
      </c>
      <c r="K17" s="150">
        <v>10880.963459282289</v>
      </c>
      <c r="L17" s="150">
        <v>124437.7994984898</v>
      </c>
      <c r="M17" s="150">
        <v>-2513.3735952000002</v>
      </c>
      <c r="N17" s="150"/>
      <c r="O17" s="150"/>
      <c r="P17" s="150">
        <v>58269.70359043857</v>
      </c>
      <c r="Q17" s="150"/>
      <c r="R17" s="150"/>
      <c r="S17" s="150"/>
      <c r="T17" s="150">
        <v>-71878392.520706907</v>
      </c>
      <c r="U17" s="150"/>
      <c r="V17" s="150"/>
      <c r="W17" s="150"/>
      <c r="X17" s="150"/>
      <c r="Y17" s="150"/>
      <c r="Z17" s="150"/>
      <c r="AA17" s="150"/>
      <c r="AB17" s="150"/>
      <c r="AC17" s="150"/>
      <c r="AD17" s="150"/>
      <c r="AE17" s="150"/>
      <c r="AF17" s="150"/>
      <c r="AG17" s="150"/>
      <c r="AH17" s="150"/>
      <c r="AI17" s="150"/>
      <c r="AJ17" s="150"/>
      <c r="AK17" s="150"/>
      <c r="AL17" s="150"/>
      <c r="AM17" s="150"/>
      <c r="AN17" s="150"/>
      <c r="AO17" s="150"/>
      <c r="AP17" s="150"/>
      <c r="AQ17" s="150"/>
      <c r="AR17" s="150"/>
      <c r="AS17" s="150"/>
      <c r="AT17" s="150"/>
      <c r="AU17" s="150"/>
      <c r="AV17" s="150">
        <v>0</v>
      </c>
      <c r="AW17" s="144"/>
      <c r="CS17" s="8"/>
    </row>
    <row r="18" spans="1:97">
      <c r="A18" s="2">
        <v>12</v>
      </c>
      <c r="B18" s="6" t="s">
        <v>20</v>
      </c>
      <c r="C18" s="153">
        <f t="shared" ca="1" si="5"/>
        <v>-25452025.402426273</v>
      </c>
      <c r="D18" s="150"/>
      <c r="E18" s="150"/>
      <c r="F18" s="150"/>
      <c r="G18" s="150"/>
      <c r="H18" s="150"/>
      <c r="I18" s="150">
        <v>-66703.305534297731</v>
      </c>
      <c r="J18" s="150">
        <f ca="1">'Adj 4.1 - Misc Exp'!I25</f>
        <v>-199638.11203706244</v>
      </c>
      <c r="K18" s="150">
        <v>5303.109475207355</v>
      </c>
      <c r="L18" s="150">
        <v>2528.5707164687406</v>
      </c>
      <c r="M18" s="150"/>
      <c r="N18" s="150">
        <v>139884.88584515199</v>
      </c>
      <c r="O18" s="150"/>
      <c r="P18" s="150">
        <v>2633.2201395607594</v>
      </c>
      <c r="Q18" s="150"/>
      <c r="R18" s="150"/>
      <c r="S18" s="150"/>
      <c r="T18" s="150">
        <v>-25336033.771031301</v>
      </c>
      <c r="U18" s="150"/>
      <c r="V18" s="150"/>
      <c r="W18" s="150"/>
      <c r="X18" s="150"/>
      <c r="Y18" s="150"/>
      <c r="Z18" s="150"/>
      <c r="AA18" s="150"/>
      <c r="AB18" s="150"/>
      <c r="AC18" s="150"/>
      <c r="AD18" s="150"/>
      <c r="AE18" s="150"/>
      <c r="AF18" s="150"/>
      <c r="AG18" s="150"/>
      <c r="AH18" s="150"/>
      <c r="AI18" s="150"/>
      <c r="AJ18" s="150"/>
      <c r="AK18" s="150"/>
      <c r="AL18" s="150"/>
      <c r="AM18" s="150"/>
      <c r="AN18" s="150"/>
      <c r="AO18" s="150"/>
      <c r="AP18" s="150"/>
      <c r="AQ18" s="150"/>
      <c r="AR18" s="150"/>
      <c r="AS18" s="150"/>
      <c r="AT18" s="150"/>
      <c r="AU18" s="150"/>
      <c r="AV18" s="150">
        <v>0</v>
      </c>
      <c r="AW18" s="144"/>
      <c r="CS18" s="8"/>
    </row>
    <row r="19" spans="1:97">
      <c r="A19" s="2">
        <v>13</v>
      </c>
      <c r="B19" s="6" t="s">
        <v>21</v>
      </c>
      <c r="C19" s="153">
        <f t="shared" si="5"/>
        <v>89786.616333034006</v>
      </c>
      <c r="D19" s="150"/>
      <c r="E19" s="150"/>
      <c r="F19" s="150"/>
      <c r="G19" s="150"/>
      <c r="H19" s="150"/>
      <c r="I19" s="150"/>
      <c r="J19" s="150"/>
      <c r="K19" s="150">
        <v>17398.180838403892</v>
      </c>
      <c r="L19" s="150">
        <v>-8290.3120577486916</v>
      </c>
      <c r="M19" s="150"/>
      <c r="N19" s="150"/>
      <c r="O19" s="150"/>
      <c r="P19" s="150">
        <v>80678.747552378802</v>
      </c>
      <c r="Q19" s="150"/>
      <c r="R19" s="150"/>
      <c r="S19" s="150"/>
      <c r="T19" s="150"/>
      <c r="U19" s="150"/>
      <c r="V19" s="150"/>
      <c r="W19" s="150"/>
      <c r="X19" s="150"/>
      <c r="Y19" s="150"/>
      <c r="Z19" s="150"/>
      <c r="AA19" s="150"/>
      <c r="AB19" s="150"/>
      <c r="AC19" s="150"/>
      <c r="AD19" s="150"/>
      <c r="AE19" s="150"/>
      <c r="AF19" s="150"/>
      <c r="AG19" s="150"/>
      <c r="AH19" s="150"/>
      <c r="AI19" s="150"/>
      <c r="AJ19" s="150"/>
      <c r="AK19" s="150"/>
      <c r="AL19" s="150"/>
      <c r="AM19" s="150"/>
      <c r="AN19" s="150"/>
      <c r="AO19" s="150"/>
      <c r="AP19" s="150"/>
      <c r="AQ19" s="150"/>
      <c r="AR19" s="150"/>
      <c r="AS19" s="150"/>
      <c r="AT19" s="150"/>
      <c r="AU19" s="150"/>
      <c r="AV19" s="150">
        <v>0</v>
      </c>
      <c r="AW19" s="144"/>
      <c r="CS19" s="8"/>
    </row>
    <row r="20" spans="1:97">
      <c r="A20" s="2">
        <v>14</v>
      </c>
      <c r="B20" s="6" t="s">
        <v>22</v>
      </c>
      <c r="C20" s="153">
        <f t="shared" ca="1" si="5"/>
        <v>425681.87656377413</v>
      </c>
      <c r="D20" s="150"/>
      <c r="E20" s="150"/>
      <c r="F20" s="150"/>
      <c r="G20" s="150"/>
      <c r="H20" s="150"/>
      <c r="I20" s="150"/>
      <c r="J20" s="150">
        <f ca="1">'Adj 4.1 - Misc Exp'!I26</f>
        <v>-64.089762294724878</v>
      </c>
      <c r="K20" s="150">
        <v>10940.386352727932</v>
      </c>
      <c r="L20" s="150">
        <v>-63.329804639056192</v>
      </c>
      <c r="M20" s="150"/>
      <c r="N20" s="150"/>
      <c r="O20" s="150"/>
      <c r="P20" s="150"/>
      <c r="Q20" s="150"/>
      <c r="R20" s="150"/>
      <c r="S20" s="150">
        <v>414868.90977798001</v>
      </c>
      <c r="T20" s="150"/>
      <c r="U20" s="150"/>
      <c r="V20" s="150"/>
      <c r="W20" s="150"/>
      <c r="X20" s="150"/>
      <c r="Y20" s="150"/>
      <c r="Z20" s="150"/>
      <c r="AA20" s="150"/>
      <c r="AB20" s="150"/>
      <c r="AC20" s="150"/>
      <c r="AD20" s="150"/>
      <c r="AE20" s="150"/>
      <c r="AF20" s="150"/>
      <c r="AG20" s="150"/>
      <c r="AH20" s="150"/>
      <c r="AI20" s="150"/>
      <c r="AJ20" s="150"/>
      <c r="AK20" s="150"/>
      <c r="AL20" s="150"/>
      <c r="AM20" s="150"/>
      <c r="AN20" s="150"/>
      <c r="AO20" s="150"/>
      <c r="AP20" s="150"/>
      <c r="AQ20" s="150"/>
      <c r="AR20" s="150"/>
      <c r="AS20" s="150"/>
      <c r="AT20" s="150"/>
      <c r="AU20" s="150"/>
      <c r="AV20" s="150">
        <v>0</v>
      </c>
      <c r="AW20" s="144"/>
      <c r="CS20" s="8"/>
    </row>
    <row r="21" spans="1:97">
      <c r="A21" s="2">
        <v>15</v>
      </c>
      <c r="B21" s="6" t="s">
        <v>23</v>
      </c>
      <c r="C21" s="153">
        <f t="shared" ca="1" si="5"/>
        <v>-11532817.514125841</v>
      </c>
      <c r="D21" s="150"/>
      <c r="E21" s="150"/>
      <c r="F21" s="150"/>
      <c r="G21" s="150"/>
      <c r="H21" s="150"/>
      <c r="I21" s="150"/>
      <c r="J21" s="150">
        <f ca="1">'Adj 4.1 - Misc Exp'!I28</f>
        <v>-1501.6770159687419</v>
      </c>
      <c r="K21" s="150">
        <v>1716.4167678679398</v>
      </c>
      <c r="L21" s="150"/>
      <c r="M21" s="150">
        <v>-25.556850000000001</v>
      </c>
      <c r="N21" s="150"/>
      <c r="O21" s="150">
        <v>-11532983.470000001</v>
      </c>
      <c r="P21" s="150"/>
      <c r="Q21" s="150">
        <v>-23.227027737611706</v>
      </c>
      <c r="R21" s="150"/>
      <c r="S21" s="150"/>
      <c r="T21" s="150"/>
      <c r="U21" s="150"/>
      <c r="V21" s="150"/>
      <c r="W21" s="150"/>
      <c r="X21" s="150"/>
      <c r="Y21" s="150"/>
      <c r="Z21" s="150"/>
      <c r="AA21" s="150"/>
      <c r="AB21" s="150"/>
      <c r="AC21" s="150"/>
      <c r="AD21" s="150"/>
      <c r="AE21" s="150"/>
      <c r="AF21" s="150"/>
      <c r="AG21" s="150"/>
      <c r="AH21" s="150"/>
      <c r="AI21" s="150"/>
      <c r="AJ21" s="150"/>
      <c r="AK21" s="150"/>
      <c r="AL21" s="150"/>
      <c r="AM21" s="150"/>
      <c r="AN21" s="150"/>
      <c r="AO21" s="150"/>
      <c r="AP21" s="150"/>
      <c r="AQ21" s="150"/>
      <c r="AR21" s="150"/>
      <c r="AS21" s="150"/>
      <c r="AT21" s="150"/>
      <c r="AU21" s="150"/>
      <c r="AV21" s="150">
        <v>0</v>
      </c>
      <c r="AW21" s="144"/>
      <c r="CS21" s="8"/>
    </row>
    <row r="22" spans="1:97">
      <c r="A22" s="2">
        <v>16</v>
      </c>
      <c r="B22" s="6" t="s">
        <v>24</v>
      </c>
      <c r="C22" s="153">
        <f t="shared" si="5"/>
        <v>0</v>
      </c>
      <c r="D22" s="150"/>
      <c r="E22" s="150"/>
      <c r="F22" s="150"/>
      <c r="G22" s="150"/>
      <c r="H22" s="150"/>
      <c r="I22" s="150"/>
      <c r="J22" s="150"/>
      <c r="K22" s="150"/>
      <c r="L22" s="150"/>
      <c r="M22" s="150"/>
      <c r="N22" s="150"/>
      <c r="O22" s="150"/>
      <c r="P22" s="150"/>
      <c r="Q22" s="150"/>
      <c r="R22" s="150"/>
      <c r="S22" s="150"/>
      <c r="T22" s="150"/>
      <c r="U22" s="150"/>
      <c r="V22" s="150"/>
      <c r="W22" s="150"/>
      <c r="X22" s="150"/>
      <c r="Y22" s="150"/>
      <c r="Z22" s="150"/>
      <c r="AA22" s="150"/>
      <c r="AB22" s="150"/>
      <c r="AC22" s="150"/>
      <c r="AD22" s="150"/>
      <c r="AE22" s="150"/>
      <c r="AF22" s="150"/>
      <c r="AG22" s="150"/>
      <c r="AH22" s="150"/>
      <c r="AI22" s="150"/>
      <c r="AJ22" s="150"/>
      <c r="AK22" s="150"/>
      <c r="AL22" s="150"/>
      <c r="AM22" s="150"/>
      <c r="AN22" s="150"/>
      <c r="AO22" s="150"/>
      <c r="AP22" s="150"/>
      <c r="AQ22" s="150"/>
      <c r="AR22" s="150"/>
      <c r="AS22" s="150"/>
      <c r="AT22" s="150"/>
      <c r="AU22" s="150"/>
      <c r="AV22" s="150">
        <v>0</v>
      </c>
      <c r="AW22" s="144"/>
      <c r="CS22" s="8"/>
    </row>
    <row r="23" spans="1:97">
      <c r="A23" s="2">
        <v>17</v>
      </c>
      <c r="B23" s="6" t="s">
        <v>25</v>
      </c>
      <c r="C23" s="153">
        <f t="shared" ca="1" si="5"/>
        <v>-138993.55311499967</v>
      </c>
      <c r="D23" s="150"/>
      <c r="E23" s="150"/>
      <c r="F23" s="150"/>
      <c r="G23" s="150"/>
      <c r="H23" s="150"/>
      <c r="I23" s="150"/>
      <c r="J23" s="150">
        <f ca="1">SUM('Adj 4.1 - Misc Exp'!I29:I36)</f>
        <v>157881.71675092797</v>
      </c>
      <c r="K23" s="150">
        <v>23229.183032995472</v>
      </c>
      <c r="L23" s="150">
        <v>-219623.53358833311</v>
      </c>
      <c r="M23" s="150"/>
      <c r="N23" s="150"/>
      <c r="O23" s="150"/>
      <c r="P23" s="150">
        <v>141499.94913221415</v>
      </c>
      <c r="Q23" s="150"/>
      <c r="R23" s="150">
        <f ca="1">'Adj 4.9 - Mem &amp; Sub'!I12+'Adj 4.9 - Mem &amp; Sub'!I21</f>
        <v>-23025.357097587301</v>
      </c>
      <c r="S23" s="150"/>
      <c r="T23" s="150"/>
      <c r="U23" s="150"/>
      <c r="V23" s="150"/>
      <c r="W23" s="150"/>
      <c r="X23" s="150"/>
      <c r="Y23" s="150"/>
      <c r="Z23" s="150"/>
      <c r="AA23" s="150"/>
      <c r="AB23" s="150"/>
      <c r="AC23" s="150"/>
      <c r="AD23" s="150"/>
      <c r="AE23" s="150"/>
      <c r="AF23" s="150"/>
      <c r="AG23" s="150"/>
      <c r="AH23" s="150"/>
      <c r="AI23" s="150"/>
      <c r="AJ23" s="150">
        <f ca="1">'Adj 8.2 - Envir Remed'!I12</f>
        <v>-218955.51134521683</v>
      </c>
      <c r="AK23" s="150"/>
      <c r="AL23" s="150"/>
      <c r="AM23" s="150"/>
      <c r="AN23" s="150"/>
      <c r="AO23" s="150"/>
      <c r="AP23" s="150"/>
      <c r="AQ23" s="150"/>
      <c r="AR23" s="150"/>
      <c r="AS23" s="150"/>
      <c r="AT23" s="150"/>
      <c r="AU23" s="150"/>
      <c r="AV23" s="150">
        <v>0</v>
      </c>
      <c r="AW23" s="144"/>
      <c r="CS23" s="8"/>
    </row>
    <row r="24" spans="1:97">
      <c r="A24" s="2">
        <v>18</v>
      </c>
      <c r="B24" s="320" t="s">
        <v>26</v>
      </c>
      <c r="C24" s="325">
        <f ca="1">SUM(C14:C23)</f>
        <v>-161636562.7798776</v>
      </c>
      <c r="D24" s="154">
        <f>SUM(D14:D23)</f>
        <v>0</v>
      </c>
      <c r="E24" s="154">
        <f>SUM(E14:E23)</f>
        <v>0</v>
      </c>
      <c r="F24" s="154">
        <f>SUM(F14:F23)</f>
        <v>0</v>
      </c>
      <c r="G24" s="154">
        <f t="shared" ref="G24:M24" si="6">SUM(G14:G23)</f>
        <v>0</v>
      </c>
      <c r="H24" s="154">
        <f t="shared" si="6"/>
        <v>0</v>
      </c>
      <c r="I24" s="154">
        <f t="shared" si="6"/>
        <v>-66703.305534297731</v>
      </c>
      <c r="J24" s="154">
        <f t="shared" ca="1" si="6"/>
        <v>53150.963618197624</v>
      </c>
      <c r="K24" s="154">
        <f t="shared" si="6"/>
        <v>96381.382949984341</v>
      </c>
      <c r="L24" s="154">
        <f t="shared" si="6"/>
        <v>-101010.80523576234</v>
      </c>
      <c r="M24" s="154">
        <f t="shared" si="6"/>
        <v>-2538.9304452000001</v>
      </c>
      <c r="N24" s="154">
        <f t="shared" ref="N24:S24" si="7">SUM(N14:N23)</f>
        <v>139884.88584515199</v>
      </c>
      <c r="O24" s="154">
        <f t="shared" si="7"/>
        <v>-11532983.470000001</v>
      </c>
      <c r="P24" s="154">
        <f t="shared" si="7"/>
        <v>283081.62041459233</v>
      </c>
      <c r="Q24" s="154">
        <f t="shared" si="7"/>
        <v>-23.227027737611706</v>
      </c>
      <c r="R24" s="154">
        <f t="shared" ca="1" si="7"/>
        <v>-23025.357097587301</v>
      </c>
      <c r="S24" s="154">
        <f t="shared" si="7"/>
        <v>414868.90977798001</v>
      </c>
      <c r="T24" s="154">
        <f t="shared" ref="T24" si="8">SUM(T14:T23)</f>
        <v>-150678689.93579769</v>
      </c>
      <c r="U24" s="154">
        <f t="shared" ref="U24:AR24" si="9">SUM(U14:U23)</f>
        <v>0</v>
      </c>
      <c r="V24" s="154">
        <f t="shared" si="9"/>
        <v>0</v>
      </c>
      <c r="W24" s="154">
        <f t="shared" si="9"/>
        <v>0</v>
      </c>
      <c r="X24" s="154"/>
      <c r="Y24" s="154">
        <f>SUM(Y14:Y23)</f>
        <v>0</v>
      </c>
      <c r="Z24" s="154">
        <f t="shared" si="9"/>
        <v>0</v>
      </c>
      <c r="AA24" s="154">
        <f t="shared" si="9"/>
        <v>0</v>
      </c>
      <c r="AB24" s="154">
        <f t="shared" si="9"/>
        <v>0</v>
      </c>
      <c r="AC24" s="154">
        <f t="shared" si="9"/>
        <v>0</v>
      </c>
      <c r="AD24" s="154">
        <f t="shared" si="9"/>
        <v>0</v>
      </c>
      <c r="AE24" s="154">
        <f t="shared" si="9"/>
        <v>0</v>
      </c>
      <c r="AF24" s="154">
        <f>SUM(AF14:AF23)</f>
        <v>0</v>
      </c>
      <c r="AG24" s="154">
        <f t="shared" si="9"/>
        <v>0</v>
      </c>
      <c r="AH24" s="154"/>
      <c r="AI24" s="154">
        <f t="shared" si="9"/>
        <v>0</v>
      </c>
      <c r="AJ24" s="154">
        <f t="shared" ca="1" si="9"/>
        <v>-218955.51134521683</v>
      </c>
      <c r="AK24" s="154">
        <f t="shared" si="9"/>
        <v>0</v>
      </c>
      <c r="AL24" s="154">
        <f t="shared" si="9"/>
        <v>0</v>
      </c>
      <c r="AM24" s="154">
        <f>SUM(AM14:AM23)</f>
        <v>0</v>
      </c>
      <c r="AN24" s="154">
        <f>SUM(AN14:AN23)</f>
        <v>0</v>
      </c>
      <c r="AO24" s="154">
        <f t="shared" si="9"/>
        <v>0</v>
      </c>
      <c r="AP24" s="154">
        <f>SUM(AP14:AP23)</f>
        <v>0</v>
      </c>
      <c r="AQ24" s="154">
        <f t="shared" si="9"/>
        <v>0</v>
      </c>
      <c r="AR24" s="154">
        <f t="shared" si="9"/>
        <v>0</v>
      </c>
      <c r="AS24" s="154">
        <f>SUM(AS14:AS23)</f>
        <v>0</v>
      </c>
      <c r="AT24" s="154">
        <f>SUM(AT14:AT23)</f>
        <v>0</v>
      </c>
      <c r="AU24" s="154">
        <f>SUM(AU14:AU23)</f>
        <v>0</v>
      </c>
      <c r="AV24" s="154">
        <f>SUM(AV14:AV23)</f>
        <v>0</v>
      </c>
      <c r="AW24" s="144"/>
      <c r="CS24" s="8"/>
    </row>
    <row r="25" spans="1:97">
      <c r="A25" s="2">
        <v>19</v>
      </c>
      <c r="B25" s="17"/>
      <c r="C25" s="153"/>
      <c r="D25" s="155"/>
      <c r="E25" s="155"/>
      <c r="F25" s="155"/>
      <c r="G25" s="155"/>
      <c r="H25" s="155"/>
      <c r="I25" s="155"/>
      <c r="J25" s="155"/>
      <c r="K25" s="155"/>
      <c r="L25" s="155"/>
      <c r="M25" s="155"/>
      <c r="N25" s="155"/>
      <c r="O25" s="155"/>
      <c r="P25" s="155"/>
      <c r="Q25" s="155"/>
      <c r="R25" s="155"/>
      <c r="S25" s="155"/>
      <c r="T25" s="155"/>
      <c r="U25" s="155"/>
      <c r="V25" s="155"/>
      <c r="W25" s="155"/>
      <c r="X25" s="155"/>
      <c r="Y25" s="155"/>
      <c r="Z25" s="155"/>
      <c r="AA25" s="155"/>
      <c r="AB25" s="155"/>
      <c r="AC25" s="155"/>
      <c r="AD25" s="155"/>
      <c r="AE25" s="155"/>
      <c r="AF25" s="155"/>
      <c r="AG25" s="155"/>
      <c r="AH25" s="155"/>
      <c r="AI25" s="155"/>
      <c r="AJ25" s="155"/>
      <c r="AK25" s="155"/>
      <c r="AL25" s="155"/>
      <c r="AM25" s="155"/>
      <c r="AN25" s="155"/>
      <c r="AO25" s="155"/>
      <c r="AP25" s="155"/>
      <c r="AQ25" s="155"/>
      <c r="AR25" s="155"/>
      <c r="AS25" s="155"/>
      <c r="AT25" s="155"/>
      <c r="AU25" s="155"/>
      <c r="AV25" s="155"/>
      <c r="CS25" s="8"/>
    </row>
    <row r="26" spans="1:97">
      <c r="A26" s="2">
        <v>20</v>
      </c>
      <c r="B26" s="6" t="s">
        <v>27</v>
      </c>
      <c r="C26" s="153">
        <f t="shared" ref="C26:C33" ca="1" si="10">SUM(D26:AV26)</f>
        <v>-247429.10351123655</v>
      </c>
      <c r="D26" s="150"/>
      <c r="E26" s="150"/>
      <c r="F26" s="150"/>
      <c r="G26" s="150"/>
      <c r="H26" s="150"/>
      <c r="I26" s="150"/>
      <c r="J26" s="150">
        <f ca="1">'Adj 4.1 - Misc Exp'!I21</f>
        <v>-132826.15721941151</v>
      </c>
      <c r="K26" s="150"/>
      <c r="L26" s="150"/>
      <c r="M26" s="150"/>
      <c r="N26" s="150"/>
      <c r="O26" s="150"/>
      <c r="P26" s="150"/>
      <c r="Q26" s="150"/>
      <c r="R26" s="150"/>
      <c r="S26" s="150"/>
      <c r="T26" s="150"/>
      <c r="U26" s="150">
        <v>-612501.10492628452</v>
      </c>
      <c r="V26" s="150"/>
      <c r="W26" s="150">
        <f ca="1">SUM('Adj 6.2 - Depr Amort Exp'!I9:I106)</f>
        <v>515888.71143445943</v>
      </c>
      <c r="X26" s="150"/>
      <c r="Y26" s="150"/>
      <c r="Z26" s="150"/>
      <c r="AA26" s="150"/>
      <c r="AB26" s="150"/>
      <c r="AC26" s="150"/>
      <c r="AD26" s="150"/>
      <c r="AE26" s="150"/>
      <c r="AF26" s="150"/>
      <c r="AG26" s="150"/>
      <c r="AH26" s="150"/>
      <c r="AI26" s="150"/>
      <c r="AJ26" s="150"/>
      <c r="AK26" s="150"/>
      <c r="AL26" s="150"/>
      <c r="AM26" s="150"/>
      <c r="AN26" s="150">
        <v>-17990.552800000001</v>
      </c>
      <c r="AO26" s="150"/>
      <c r="AP26" s="150"/>
      <c r="AQ26" s="150"/>
      <c r="AR26" s="150"/>
      <c r="AS26" s="150"/>
      <c r="AT26" s="150"/>
      <c r="AU26" s="150"/>
      <c r="AV26" s="150">
        <v>0</v>
      </c>
      <c r="AW26" s="144"/>
      <c r="CS26" s="8"/>
    </row>
    <row r="27" spans="1:97" ht="13.5" thickBot="1">
      <c r="A27" s="2">
        <v>21</v>
      </c>
      <c r="B27" s="6" t="s">
        <v>7</v>
      </c>
      <c r="C27" s="153">
        <f t="shared" ca="1" si="10"/>
        <v>43669.23230880934</v>
      </c>
      <c r="D27" s="150"/>
      <c r="E27" s="150"/>
      <c r="F27" s="150"/>
      <c r="G27" s="150"/>
      <c r="H27" s="150"/>
      <c r="I27" s="150"/>
      <c r="J27" s="150"/>
      <c r="K27" s="150"/>
      <c r="L27" s="150"/>
      <c r="M27" s="150"/>
      <c r="N27" s="150"/>
      <c r="O27" s="150"/>
      <c r="P27" s="150"/>
      <c r="Q27" s="150"/>
      <c r="R27" s="150"/>
      <c r="S27" s="150"/>
      <c r="T27" s="150"/>
      <c r="U27" s="150"/>
      <c r="V27" s="150"/>
      <c r="W27" s="150">
        <f ca="1">SUM('Adj 6.2 - Depr Amort Exp'!I107:I118)</f>
        <v>43669.23230880934</v>
      </c>
      <c r="X27" s="150"/>
      <c r="Y27" s="150"/>
      <c r="Z27" s="150"/>
      <c r="AA27" s="150"/>
      <c r="AB27" s="150"/>
      <c r="AC27" s="150"/>
      <c r="AD27" s="150"/>
      <c r="AE27" s="150"/>
      <c r="AF27" s="150"/>
      <c r="AG27" s="150"/>
      <c r="AH27" s="150"/>
      <c r="AI27" s="150"/>
      <c r="AJ27" s="150"/>
      <c r="AK27" s="150"/>
      <c r="AL27" s="150"/>
      <c r="AM27" s="150"/>
      <c r="AN27" s="150"/>
      <c r="AO27" s="150"/>
      <c r="AP27" s="150"/>
      <c r="AQ27" s="150"/>
      <c r="AR27" s="150"/>
      <c r="AS27" s="150"/>
      <c r="AT27" s="150"/>
      <c r="AU27" s="150"/>
      <c r="AV27" s="150">
        <v>0</v>
      </c>
      <c r="AW27" s="144"/>
      <c r="CS27" s="8"/>
    </row>
    <row r="28" spans="1:97">
      <c r="A28" s="4">
        <v>22</v>
      </c>
      <c r="B28" s="164" t="s">
        <v>28</v>
      </c>
      <c r="C28" s="326">
        <f t="shared" ca="1" si="10"/>
        <v>240719</v>
      </c>
      <c r="D28" s="327"/>
      <c r="E28" s="327"/>
      <c r="F28" s="327"/>
      <c r="G28" s="327"/>
      <c r="H28" s="327"/>
      <c r="I28" s="327"/>
      <c r="J28" s="327"/>
      <c r="K28" s="327"/>
      <c r="L28" s="327"/>
      <c r="M28" s="327"/>
      <c r="N28" s="327"/>
      <c r="O28" s="327"/>
      <c r="P28" s="327"/>
      <c r="Q28" s="327"/>
      <c r="R28" s="327"/>
      <c r="S28" s="327"/>
      <c r="T28" s="327"/>
      <c r="U28" s="327">
        <v>-39453</v>
      </c>
      <c r="V28" s="327"/>
      <c r="W28" s="327"/>
      <c r="X28" s="327"/>
      <c r="Y28" s="327"/>
      <c r="Z28" s="327"/>
      <c r="AA28" s="327">
        <f ca="1">'Adj 7.2 - Property Tax'!I9</f>
        <v>0</v>
      </c>
      <c r="AB28" s="327"/>
      <c r="AC28" s="327"/>
      <c r="AD28" s="327"/>
      <c r="AE28" s="327"/>
      <c r="AF28" s="327"/>
      <c r="AG28" s="327">
        <v>280172</v>
      </c>
      <c r="AH28" s="327"/>
      <c r="AI28" s="327"/>
      <c r="AJ28" s="327"/>
      <c r="AK28" s="327"/>
      <c r="AL28" s="327"/>
      <c r="AM28" s="327"/>
      <c r="AN28" s="327"/>
      <c r="AO28" s="327"/>
      <c r="AP28" s="327"/>
      <c r="AQ28" s="327"/>
      <c r="AR28" s="327"/>
      <c r="AS28" s="327"/>
      <c r="AT28" s="327"/>
      <c r="AU28" s="327"/>
      <c r="AV28" s="327">
        <v>0</v>
      </c>
      <c r="AW28" s="144"/>
      <c r="CS28" s="8"/>
    </row>
    <row r="29" spans="1:97" ht="13.5" thickBot="1">
      <c r="A29" s="4">
        <v>23</v>
      </c>
      <c r="B29" s="167" t="s">
        <v>29</v>
      </c>
      <c r="C29" s="328">
        <f t="shared" ca="1" si="10"/>
        <v>4090405.0765432408</v>
      </c>
      <c r="D29" s="329">
        <f t="shared" ref="D29:AT29" si="11">D81</f>
        <v>-307743</v>
      </c>
      <c r="E29" s="329">
        <f t="shared" si="11"/>
        <v>-2949688</v>
      </c>
      <c r="F29" s="329">
        <f t="shared" si="11"/>
        <v>0</v>
      </c>
      <c r="G29" s="329">
        <f t="shared" si="11"/>
        <v>-9</v>
      </c>
      <c r="H29" s="329">
        <f t="shared" si="11"/>
        <v>-155293</v>
      </c>
      <c r="I29" s="329">
        <f t="shared" si="11"/>
        <v>31735</v>
      </c>
      <c r="J29" s="329">
        <f t="shared" ca="1" si="11"/>
        <v>23942</v>
      </c>
      <c r="K29" s="329">
        <f t="shared" si="11"/>
        <v>-33733</v>
      </c>
      <c r="L29" s="329">
        <f t="shared" si="11"/>
        <v>35354</v>
      </c>
      <c r="M29" s="329">
        <f t="shared" si="11"/>
        <v>889</v>
      </c>
      <c r="N29" s="329">
        <f t="shared" si="11"/>
        <v>-48960</v>
      </c>
      <c r="O29" s="329">
        <f t="shared" si="11"/>
        <v>4036544</v>
      </c>
      <c r="P29" s="329">
        <f t="shared" si="11"/>
        <v>-99079</v>
      </c>
      <c r="Q29" s="329">
        <f t="shared" si="11"/>
        <v>8</v>
      </c>
      <c r="R29" s="329">
        <f t="shared" ca="1" si="11"/>
        <v>8059</v>
      </c>
      <c r="S29" s="329">
        <f t="shared" si="11"/>
        <v>-145204</v>
      </c>
      <c r="T29" s="329">
        <f t="shared" si="11"/>
        <v>2628925</v>
      </c>
      <c r="U29" s="329">
        <f t="shared" ref="U29" si="12">U81</f>
        <v>71334</v>
      </c>
      <c r="V29" s="329">
        <f t="shared" si="11"/>
        <v>0</v>
      </c>
      <c r="W29" s="329">
        <f t="shared" ca="1" si="11"/>
        <v>1630</v>
      </c>
      <c r="X29" s="329">
        <f t="shared" si="11"/>
        <v>0</v>
      </c>
      <c r="Y29" s="329">
        <f t="shared" si="11"/>
        <v>0</v>
      </c>
      <c r="Z29" s="329">
        <f t="shared" ref="Z29:AA29" ca="1" si="13">Z81</f>
        <v>-96614</v>
      </c>
      <c r="AA29" s="329">
        <f t="shared" ca="1" si="13"/>
        <v>0</v>
      </c>
      <c r="AB29" s="329">
        <f t="shared" si="11"/>
        <v>939327.07654324104</v>
      </c>
      <c r="AC29" s="329">
        <f t="shared" si="11"/>
        <v>0</v>
      </c>
      <c r="AD29" s="329">
        <f t="shared" si="11"/>
        <v>0</v>
      </c>
      <c r="AE29" s="329">
        <f t="shared" si="11"/>
        <v>0</v>
      </c>
      <c r="AF29" s="329">
        <f t="shared" si="11"/>
        <v>0</v>
      </c>
      <c r="AG29" s="329">
        <f t="shared" ref="AG29" si="14">AG81</f>
        <v>-98060</v>
      </c>
      <c r="AH29" s="329">
        <f t="shared" si="11"/>
        <v>1353</v>
      </c>
      <c r="AI29" s="329">
        <f t="shared" si="11"/>
        <v>0</v>
      </c>
      <c r="AJ29" s="329">
        <f t="shared" ca="1" si="11"/>
        <v>250113</v>
      </c>
      <c r="AK29" s="329">
        <f t="shared" si="11"/>
        <v>0</v>
      </c>
      <c r="AL29" s="329">
        <f t="shared" si="11"/>
        <v>0</v>
      </c>
      <c r="AM29" s="329">
        <f t="shared" si="11"/>
        <v>0</v>
      </c>
      <c r="AN29" s="329">
        <f t="shared" si="11"/>
        <v>0</v>
      </c>
      <c r="AO29" s="329">
        <f t="shared" si="11"/>
        <v>-2901</v>
      </c>
      <c r="AP29" s="329">
        <f t="shared" si="11"/>
        <v>-1524</v>
      </c>
      <c r="AQ29" s="329">
        <f t="shared" si="11"/>
        <v>0</v>
      </c>
      <c r="AR29" s="329">
        <f t="shared" si="11"/>
        <v>0</v>
      </c>
      <c r="AS29" s="329">
        <f t="shared" si="11"/>
        <v>0</v>
      </c>
      <c r="AT29" s="329">
        <f t="shared" si="11"/>
        <v>0</v>
      </c>
      <c r="AU29" s="329">
        <f>AU81</f>
        <v>0</v>
      </c>
      <c r="AV29" s="329">
        <f>AV81</f>
        <v>0</v>
      </c>
      <c r="AW29" s="144"/>
      <c r="CS29" s="8"/>
    </row>
    <row r="30" spans="1:97">
      <c r="A30" s="2">
        <v>24</v>
      </c>
      <c r="B30" s="6" t="s">
        <v>30</v>
      </c>
      <c r="C30" s="153">
        <f t="shared" si="10"/>
        <v>0</v>
      </c>
      <c r="D30" s="150">
        <v>0</v>
      </c>
      <c r="E30" s="150">
        <v>0</v>
      </c>
      <c r="F30" s="150">
        <v>0</v>
      </c>
      <c r="G30" s="150">
        <v>0</v>
      </c>
      <c r="H30" s="150">
        <v>0</v>
      </c>
      <c r="I30" s="150">
        <v>0</v>
      </c>
      <c r="J30" s="150">
        <v>0</v>
      </c>
      <c r="K30" s="150">
        <v>0</v>
      </c>
      <c r="L30" s="150">
        <v>0</v>
      </c>
      <c r="M30" s="150">
        <v>0</v>
      </c>
      <c r="N30" s="150">
        <v>0</v>
      </c>
      <c r="O30" s="150">
        <v>0</v>
      </c>
      <c r="P30" s="150">
        <v>0</v>
      </c>
      <c r="Q30" s="150">
        <v>0</v>
      </c>
      <c r="R30" s="150">
        <v>0</v>
      </c>
      <c r="S30" s="150">
        <v>0</v>
      </c>
      <c r="T30" s="150">
        <v>0</v>
      </c>
      <c r="U30" s="150">
        <v>0</v>
      </c>
      <c r="V30" s="150">
        <v>0</v>
      </c>
      <c r="W30" s="150">
        <v>0</v>
      </c>
      <c r="X30" s="150">
        <v>0</v>
      </c>
      <c r="Y30" s="150">
        <v>0</v>
      </c>
      <c r="Z30" s="150">
        <v>0</v>
      </c>
      <c r="AA30" s="150">
        <v>0</v>
      </c>
      <c r="AB30" s="150">
        <v>0</v>
      </c>
      <c r="AC30" s="150">
        <v>0</v>
      </c>
      <c r="AD30" s="150">
        <v>0</v>
      </c>
      <c r="AE30" s="150">
        <v>0</v>
      </c>
      <c r="AF30" s="150">
        <v>0</v>
      </c>
      <c r="AG30" s="150">
        <v>0</v>
      </c>
      <c r="AH30" s="150">
        <v>0</v>
      </c>
      <c r="AI30" s="150">
        <v>0</v>
      </c>
      <c r="AJ30" s="150">
        <v>0</v>
      </c>
      <c r="AK30" s="150">
        <v>0</v>
      </c>
      <c r="AL30" s="150">
        <v>0</v>
      </c>
      <c r="AM30" s="150">
        <v>0</v>
      </c>
      <c r="AN30" s="150">
        <v>0</v>
      </c>
      <c r="AO30" s="150">
        <v>0</v>
      </c>
      <c r="AP30" s="150">
        <v>0</v>
      </c>
      <c r="AQ30" s="150">
        <v>0</v>
      </c>
      <c r="AR30" s="150">
        <v>0</v>
      </c>
      <c r="AS30" s="150">
        <v>0</v>
      </c>
      <c r="AT30" s="150">
        <v>0</v>
      </c>
      <c r="AU30" s="150">
        <v>0</v>
      </c>
      <c r="AV30" s="150">
        <v>0</v>
      </c>
      <c r="AW30" s="144"/>
      <c r="CS30" s="8"/>
    </row>
    <row r="31" spans="1:97">
      <c r="A31" s="2">
        <v>25</v>
      </c>
      <c r="B31" s="6" t="s">
        <v>31</v>
      </c>
      <c r="C31" s="153">
        <f t="shared" ca="1" si="10"/>
        <v>2005994.8069740576</v>
      </c>
      <c r="D31" s="150"/>
      <c r="E31" s="150"/>
      <c r="F31" s="150"/>
      <c r="G31" s="150">
        <v>1144.08080242386</v>
      </c>
      <c r="H31" s="150"/>
      <c r="I31" s="150"/>
      <c r="J31" s="150"/>
      <c r="K31" s="150"/>
      <c r="L31" s="150"/>
      <c r="M31" s="150"/>
      <c r="N31" s="150"/>
      <c r="O31" s="150"/>
      <c r="P31" s="150"/>
      <c r="Q31" s="150"/>
      <c r="R31" s="150"/>
      <c r="S31" s="150"/>
      <c r="T31" s="150"/>
      <c r="U31" s="150">
        <v>150268.27170724195</v>
      </c>
      <c r="V31" s="150"/>
      <c r="W31" s="150">
        <f ca="1">-'Adj 6.2 - Depr Amort Exp'!I167</f>
        <v>-214124.93914773146</v>
      </c>
      <c r="X31" s="150"/>
      <c r="Y31" s="150"/>
      <c r="Z31" s="150"/>
      <c r="AA31" s="150"/>
      <c r="AB31" s="150"/>
      <c r="AC31" s="150"/>
      <c r="AD31" s="150"/>
      <c r="AE31" s="150">
        <v>2123177.948587921</v>
      </c>
      <c r="AF31" s="150">
        <f ca="1">'Adj 7.7 - Defr State Tax'!I9</f>
        <v>-54571</v>
      </c>
      <c r="AG31" s="150"/>
      <c r="AH31" s="150"/>
      <c r="AI31" s="150"/>
      <c r="AJ31" s="150">
        <f ca="1">'Adj 8.2 - Envir Remed'!I26</f>
        <v>100.44502420227724</v>
      </c>
      <c r="AK31" s="150"/>
      <c r="AL31" s="150"/>
      <c r="AM31" s="150"/>
      <c r="AN31" s="150"/>
      <c r="AO31" s="150"/>
      <c r="AP31" s="150"/>
      <c r="AQ31" s="150"/>
      <c r="AR31" s="150"/>
      <c r="AS31" s="150"/>
      <c r="AT31" s="150"/>
      <c r="AU31" s="150"/>
      <c r="AV31" s="150">
        <v>0</v>
      </c>
      <c r="AW31" s="144"/>
      <c r="CS31" s="8"/>
    </row>
    <row r="32" spans="1:97">
      <c r="A32" s="2">
        <v>26</v>
      </c>
      <c r="B32" s="6" t="s">
        <v>32</v>
      </c>
      <c r="C32" s="153">
        <f t="shared" si="10"/>
        <v>0</v>
      </c>
      <c r="D32" s="150"/>
      <c r="E32" s="150"/>
      <c r="F32" s="150"/>
      <c r="G32" s="150"/>
      <c r="H32" s="150"/>
      <c r="I32" s="150"/>
      <c r="J32" s="150"/>
      <c r="K32" s="150"/>
      <c r="L32" s="150"/>
      <c r="M32" s="150"/>
      <c r="N32" s="150"/>
      <c r="O32" s="150"/>
      <c r="P32" s="150"/>
      <c r="Q32" s="150"/>
      <c r="R32" s="150"/>
      <c r="S32" s="150"/>
      <c r="T32" s="150"/>
      <c r="U32" s="150"/>
      <c r="V32" s="150"/>
      <c r="W32" s="150"/>
      <c r="X32" s="150"/>
      <c r="Y32" s="150"/>
      <c r="Z32" s="150"/>
      <c r="AA32" s="150"/>
      <c r="AB32" s="150"/>
      <c r="AC32" s="150"/>
      <c r="AD32" s="150"/>
      <c r="AE32" s="150"/>
      <c r="AF32" s="150"/>
      <c r="AG32" s="150"/>
      <c r="AH32" s="150"/>
      <c r="AI32" s="150"/>
      <c r="AJ32" s="150"/>
      <c r="AK32" s="150"/>
      <c r="AL32" s="150"/>
      <c r="AM32" s="150"/>
      <c r="AN32" s="150"/>
      <c r="AO32" s="150"/>
      <c r="AP32" s="150"/>
      <c r="AQ32" s="150"/>
      <c r="AR32" s="150"/>
      <c r="AS32" s="150"/>
      <c r="AT32" s="150"/>
      <c r="AU32" s="150"/>
      <c r="AV32" s="150">
        <v>0</v>
      </c>
      <c r="AW32" s="144"/>
      <c r="CS32" s="8"/>
    </row>
    <row r="33" spans="1:97">
      <c r="A33" s="2">
        <v>27</v>
      </c>
      <c r="B33" s="6" t="s">
        <v>33</v>
      </c>
      <c r="C33" s="153">
        <f t="shared" ca="1" si="10"/>
        <v>12633.588896380576</v>
      </c>
      <c r="D33" s="150"/>
      <c r="E33" s="150"/>
      <c r="F33" s="150"/>
      <c r="G33" s="150">
        <v>-2990.0331507862302</v>
      </c>
      <c r="H33" s="150"/>
      <c r="I33" s="150"/>
      <c r="J33" s="150">
        <f ca="1">'Adj 4.1 - Misc Exp'!I14+'Adj 4.1 - Misc Exp'!I18</f>
        <v>11268.222047166806</v>
      </c>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150"/>
      <c r="AM33" s="150"/>
      <c r="AN33" s="150"/>
      <c r="AO33" s="150"/>
      <c r="AP33" s="150">
        <v>4355.3999999999996</v>
      </c>
      <c r="AQ33" s="150"/>
      <c r="AR33" s="150"/>
      <c r="AS33" s="150"/>
      <c r="AT33" s="150"/>
      <c r="AU33" s="150"/>
      <c r="AV33" s="150">
        <v>0</v>
      </c>
      <c r="AW33" s="144"/>
      <c r="CS33" s="8"/>
    </row>
    <row r="34" spans="1:97">
      <c r="A34" s="2">
        <v>28</v>
      </c>
      <c r="B34" s="322" t="s">
        <v>34</v>
      </c>
      <c r="C34" s="330">
        <f ca="1">SUM(C24:C33)</f>
        <v>-155490570.17866635</v>
      </c>
      <c r="D34" s="152">
        <f>SUM(D24:D33)</f>
        <v>-307743</v>
      </c>
      <c r="E34" s="152">
        <f>SUM(E24:E33)</f>
        <v>-2949688</v>
      </c>
      <c r="F34" s="152">
        <f>SUM(F24:F33)</f>
        <v>0</v>
      </c>
      <c r="G34" s="152">
        <f t="shared" ref="G34:M34" si="15">SUM(G24:G33)</f>
        <v>-1854.9523483623702</v>
      </c>
      <c r="H34" s="152">
        <f t="shared" si="15"/>
        <v>-155293</v>
      </c>
      <c r="I34" s="152">
        <f t="shared" si="15"/>
        <v>-34968.305534297731</v>
      </c>
      <c r="J34" s="152">
        <f t="shared" ca="1" si="15"/>
        <v>-44464.971554047086</v>
      </c>
      <c r="K34" s="152">
        <f t="shared" si="15"/>
        <v>62648.382949984341</v>
      </c>
      <c r="L34" s="152">
        <f t="shared" si="15"/>
        <v>-65656.805235762338</v>
      </c>
      <c r="M34" s="152">
        <f t="shared" si="15"/>
        <v>-1649.9304452000001</v>
      </c>
      <c r="N34" s="152">
        <f t="shared" ref="N34:S34" si="16">SUM(N24:N33)</f>
        <v>90924.885845151992</v>
      </c>
      <c r="O34" s="152">
        <f t="shared" si="16"/>
        <v>-7496439.4700000007</v>
      </c>
      <c r="P34" s="152">
        <f t="shared" si="16"/>
        <v>184002.62041459233</v>
      </c>
      <c r="Q34" s="152">
        <f t="shared" si="16"/>
        <v>-15.227027737611706</v>
      </c>
      <c r="R34" s="152">
        <f t="shared" ca="1" si="16"/>
        <v>-14966.357097587301</v>
      </c>
      <c r="S34" s="152">
        <f t="shared" si="16"/>
        <v>269664.90977798001</v>
      </c>
      <c r="T34" s="152">
        <f t="shared" ref="T34:X34" si="17">SUM(T24:T33)</f>
        <v>-148049764.93579769</v>
      </c>
      <c r="U34" s="152">
        <f t="shared" si="17"/>
        <v>-430351.83321904257</v>
      </c>
      <c r="V34" s="152">
        <f t="shared" si="17"/>
        <v>0</v>
      </c>
      <c r="W34" s="152">
        <f t="shared" ca="1" si="17"/>
        <v>347063.00459553726</v>
      </c>
      <c r="X34" s="152">
        <f t="shared" si="17"/>
        <v>0</v>
      </c>
      <c r="Y34" s="152">
        <f>SUM(Y24:Y33)</f>
        <v>0</v>
      </c>
      <c r="Z34" s="152">
        <f t="shared" ref="Z34:AR34" ca="1" si="18">SUM(Z24:Z33)</f>
        <v>-96614</v>
      </c>
      <c r="AA34" s="152">
        <f t="shared" ca="1" si="18"/>
        <v>0</v>
      </c>
      <c r="AB34" s="152">
        <f t="shared" si="18"/>
        <v>939327.07654324104</v>
      </c>
      <c r="AC34" s="152">
        <f t="shared" si="18"/>
        <v>0</v>
      </c>
      <c r="AD34" s="152">
        <f t="shared" si="18"/>
        <v>0</v>
      </c>
      <c r="AE34" s="152">
        <f t="shared" si="18"/>
        <v>2123177.948587921</v>
      </c>
      <c r="AF34" s="152">
        <f t="shared" ca="1" si="18"/>
        <v>-54571</v>
      </c>
      <c r="AG34" s="152">
        <f t="shared" si="18"/>
        <v>182112</v>
      </c>
      <c r="AH34" s="152">
        <f t="shared" si="18"/>
        <v>1353</v>
      </c>
      <c r="AI34" s="152">
        <f t="shared" si="18"/>
        <v>0</v>
      </c>
      <c r="AJ34" s="152">
        <f ca="1">SUM(AJ24:AJ33)</f>
        <v>31257.933678985446</v>
      </c>
      <c r="AK34" s="152">
        <f t="shared" si="18"/>
        <v>0</v>
      </c>
      <c r="AL34" s="152">
        <f t="shared" si="18"/>
        <v>0</v>
      </c>
      <c r="AM34" s="152">
        <f t="shared" si="18"/>
        <v>0</v>
      </c>
      <c r="AN34" s="152">
        <f t="shared" si="18"/>
        <v>-17990.552800000001</v>
      </c>
      <c r="AO34" s="152">
        <f t="shared" si="18"/>
        <v>-2901</v>
      </c>
      <c r="AP34" s="152">
        <f t="shared" si="18"/>
        <v>2831.3999999999996</v>
      </c>
      <c r="AQ34" s="152">
        <f t="shared" si="18"/>
        <v>0</v>
      </c>
      <c r="AR34" s="152">
        <f t="shared" si="18"/>
        <v>0</v>
      </c>
      <c r="AS34" s="152">
        <f>SUM(AS24:AS33)</f>
        <v>0</v>
      </c>
      <c r="AT34" s="152">
        <f>SUM(AT24:AT33)</f>
        <v>0</v>
      </c>
      <c r="AU34" s="152">
        <f>SUM(AU24:AU33)</f>
        <v>0</v>
      </c>
      <c r="AV34" s="152">
        <f>SUM(AV24:AV33)</f>
        <v>0</v>
      </c>
      <c r="AW34" s="144"/>
      <c r="CS34" s="8"/>
    </row>
    <row r="35" spans="1:97">
      <c r="A35" s="2">
        <v>29</v>
      </c>
      <c r="B35" s="6"/>
      <c r="C35" s="153"/>
      <c r="D35" s="150"/>
      <c r="E35" s="150"/>
      <c r="F35" s="150">
        <v>0</v>
      </c>
      <c r="G35" s="150"/>
      <c r="H35" s="150"/>
      <c r="I35" s="150"/>
      <c r="J35" s="150"/>
      <c r="K35" s="150"/>
      <c r="L35" s="150"/>
      <c r="M35" s="150"/>
      <c r="N35" s="150"/>
      <c r="O35" s="150"/>
      <c r="P35" s="150"/>
      <c r="Q35" s="150"/>
      <c r="R35" s="150"/>
      <c r="S35" s="150"/>
      <c r="T35" s="150"/>
      <c r="U35" s="150"/>
      <c r="V35" s="150"/>
      <c r="W35" s="150"/>
      <c r="X35" s="150"/>
      <c r="Y35" s="150"/>
      <c r="Z35" s="150"/>
      <c r="AA35" s="150"/>
      <c r="AB35" s="150"/>
      <c r="AC35" s="150"/>
      <c r="AD35" s="150"/>
      <c r="AE35" s="150"/>
      <c r="AF35" s="150"/>
      <c r="AG35" s="150"/>
      <c r="AH35" s="150"/>
      <c r="AI35" s="150"/>
      <c r="AJ35" s="150"/>
      <c r="AK35" s="150"/>
      <c r="AL35" s="150"/>
      <c r="AM35" s="150"/>
      <c r="AN35" s="150"/>
      <c r="AO35" s="150"/>
      <c r="AP35" s="150"/>
      <c r="AQ35" s="150"/>
      <c r="AR35" s="150"/>
      <c r="AS35" s="150"/>
      <c r="AT35" s="150"/>
      <c r="AU35" s="150"/>
      <c r="AV35" s="150"/>
      <c r="AW35" s="144"/>
      <c r="CS35" s="8"/>
    </row>
    <row r="36" spans="1:97" ht="13.5" thickBot="1">
      <c r="A36" s="2">
        <v>30</v>
      </c>
      <c r="B36" s="20" t="s">
        <v>95</v>
      </c>
      <c r="C36" s="331">
        <f ca="1">C11-C34</f>
        <v>2596422.4404599667</v>
      </c>
      <c r="D36" s="156">
        <f>D11-D34</f>
        <v>-571522.21000000101</v>
      </c>
      <c r="E36" s="156">
        <f>E11-E34</f>
        <v>-5477990.6164566502</v>
      </c>
      <c r="F36" s="156">
        <f>F11-F34</f>
        <v>0</v>
      </c>
      <c r="G36" s="156">
        <f t="shared" ref="G36:M36" si="19">G11-G34</f>
        <v>1854.9523483623702</v>
      </c>
      <c r="H36" s="156">
        <f t="shared" si="19"/>
        <v>-288402.50726672099</v>
      </c>
      <c r="I36" s="156">
        <f t="shared" si="19"/>
        <v>58935.034103579979</v>
      </c>
      <c r="J36" s="156">
        <f t="shared" ca="1" si="19"/>
        <v>44464.971554047086</v>
      </c>
      <c r="K36" s="156">
        <f t="shared" si="19"/>
        <v>-62648.382949984341</v>
      </c>
      <c r="L36" s="156">
        <f t="shared" si="19"/>
        <v>65656.805235762338</v>
      </c>
      <c r="M36" s="156">
        <f t="shared" si="19"/>
        <v>1649.9304452000001</v>
      </c>
      <c r="N36" s="156">
        <f t="shared" ref="N36:S36" si="20">N11-N34</f>
        <v>-90924.885845151992</v>
      </c>
      <c r="O36" s="156">
        <f t="shared" si="20"/>
        <v>7496439.4700000007</v>
      </c>
      <c r="P36" s="156">
        <f t="shared" si="20"/>
        <v>-184002.62041459233</v>
      </c>
      <c r="Q36" s="156">
        <f t="shared" si="20"/>
        <v>15.227027737611706</v>
      </c>
      <c r="R36" s="156">
        <f t="shared" ca="1" si="20"/>
        <v>14966.357097587301</v>
      </c>
      <c r="S36" s="156">
        <f t="shared" si="20"/>
        <v>-269664.90977798001</v>
      </c>
      <c r="T36" s="156">
        <f>T11-T34</f>
        <v>4882289.8027454019</v>
      </c>
      <c r="U36" s="156">
        <f t="shared" ref="U36:AV36" si="21">U11-U34</f>
        <v>430351.83321904257</v>
      </c>
      <c r="V36" s="156">
        <f t="shared" si="21"/>
        <v>0</v>
      </c>
      <c r="W36" s="156">
        <f t="shared" ca="1" si="21"/>
        <v>-347063.00459553726</v>
      </c>
      <c r="X36" s="156">
        <f t="shared" si="21"/>
        <v>0</v>
      </c>
      <c r="Y36" s="156">
        <f>Y11-Y34</f>
        <v>0</v>
      </c>
      <c r="Z36" s="156">
        <f t="shared" ca="1" si="21"/>
        <v>96614</v>
      </c>
      <c r="AA36" s="156">
        <f t="shared" ca="1" si="21"/>
        <v>0</v>
      </c>
      <c r="AB36" s="156">
        <f t="shared" si="21"/>
        <v>-939327.07654324104</v>
      </c>
      <c r="AC36" s="156">
        <f t="shared" si="21"/>
        <v>0</v>
      </c>
      <c r="AD36" s="156">
        <f t="shared" si="21"/>
        <v>0</v>
      </c>
      <c r="AE36" s="156">
        <f t="shared" si="21"/>
        <v>-2123177.948587921</v>
      </c>
      <c r="AF36" s="156">
        <f t="shared" ca="1" si="21"/>
        <v>54571</v>
      </c>
      <c r="AG36" s="156">
        <f t="shared" si="21"/>
        <v>-182112</v>
      </c>
      <c r="AH36" s="156">
        <f t="shared" si="21"/>
        <v>-1353</v>
      </c>
      <c r="AI36" s="156">
        <f t="shared" si="21"/>
        <v>0</v>
      </c>
      <c r="AJ36" s="156">
        <f ca="1">AJ11-AJ34</f>
        <v>-31257.933678985446</v>
      </c>
      <c r="AK36" s="156">
        <f t="shared" si="21"/>
        <v>0</v>
      </c>
      <c r="AL36" s="156">
        <f t="shared" si="21"/>
        <v>0</v>
      </c>
      <c r="AM36" s="156">
        <f t="shared" si="21"/>
        <v>0</v>
      </c>
      <c r="AN36" s="156">
        <f t="shared" si="21"/>
        <v>17990.552800000001</v>
      </c>
      <c r="AO36" s="156">
        <f t="shared" si="21"/>
        <v>2901</v>
      </c>
      <c r="AP36" s="156">
        <f t="shared" si="21"/>
        <v>-2831.3999999999996</v>
      </c>
      <c r="AQ36" s="156">
        <f t="shared" si="21"/>
        <v>0</v>
      </c>
      <c r="AR36" s="156">
        <f t="shared" si="21"/>
        <v>0</v>
      </c>
      <c r="AS36" s="156">
        <f t="shared" si="21"/>
        <v>0</v>
      </c>
      <c r="AT36" s="156">
        <f t="shared" si="21"/>
        <v>0</v>
      </c>
      <c r="AU36" s="156">
        <f t="shared" si="21"/>
        <v>0</v>
      </c>
      <c r="AV36" s="156">
        <f t="shared" si="21"/>
        <v>0</v>
      </c>
      <c r="AW36" s="144"/>
      <c r="CS36" s="8"/>
    </row>
    <row r="37" spans="1:97" ht="13.5" thickTop="1">
      <c r="A37" s="2">
        <v>31</v>
      </c>
      <c r="B37" s="6"/>
      <c r="C37" s="153"/>
      <c r="D37" s="150"/>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150"/>
      <c r="AM37" s="150"/>
      <c r="AN37" s="150"/>
      <c r="AO37" s="150"/>
      <c r="AP37" s="150"/>
      <c r="AQ37" s="150"/>
      <c r="AR37" s="150"/>
      <c r="AS37" s="150"/>
      <c r="AT37" s="150"/>
      <c r="AU37" s="150"/>
      <c r="AV37" s="150"/>
      <c r="AW37" s="144"/>
      <c r="CS37" s="8"/>
    </row>
    <row r="38" spans="1:97">
      <c r="A38" s="2">
        <v>32</v>
      </c>
      <c r="B38" s="17" t="s">
        <v>35</v>
      </c>
      <c r="C38" s="153"/>
      <c r="D38" s="150"/>
      <c r="E38" s="150"/>
      <c r="F38" s="150"/>
      <c r="G38" s="150"/>
      <c r="H38" s="150"/>
      <c r="I38" s="150"/>
      <c r="J38" s="150"/>
      <c r="K38" s="150"/>
      <c r="L38" s="150"/>
      <c r="M38" s="150"/>
      <c r="N38" s="150"/>
      <c r="O38" s="150"/>
      <c r="P38" s="150"/>
      <c r="Q38" s="150"/>
      <c r="R38" s="150"/>
      <c r="S38" s="150"/>
      <c r="T38" s="150"/>
      <c r="U38" s="150"/>
      <c r="V38" s="150"/>
      <c r="W38" s="150"/>
      <c r="X38" s="150"/>
      <c r="Y38" s="150"/>
      <c r="Z38" s="150"/>
      <c r="AA38" s="150"/>
      <c r="AB38" s="150"/>
      <c r="AC38" s="150"/>
      <c r="AD38" s="150"/>
      <c r="AE38" s="150"/>
      <c r="AF38" s="150"/>
      <c r="AG38" s="150"/>
      <c r="AH38" s="150"/>
      <c r="AI38" s="150"/>
      <c r="AJ38" s="150"/>
      <c r="AK38" s="150"/>
      <c r="AL38" s="150"/>
      <c r="AM38" s="150"/>
      <c r="AN38" s="150"/>
      <c r="AO38" s="150"/>
      <c r="AP38" s="150"/>
      <c r="AQ38" s="150"/>
      <c r="AR38" s="150"/>
      <c r="AS38" s="150"/>
      <c r="AT38" s="150"/>
      <c r="AU38" s="150"/>
      <c r="AV38" s="150"/>
      <c r="CS38" s="8"/>
    </row>
    <row r="39" spans="1:97">
      <c r="A39" s="2">
        <v>33</v>
      </c>
      <c r="B39" s="6" t="s">
        <v>36</v>
      </c>
      <c r="C39" s="153">
        <f t="shared" ref="C39:C49" ca="1" si="22">SUM(D39:AV39)</f>
        <v>71056198.157981336</v>
      </c>
      <c r="D39" s="150"/>
      <c r="E39" s="150"/>
      <c r="F39" s="150"/>
      <c r="G39" s="150"/>
      <c r="H39" s="150"/>
      <c r="I39" s="150"/>
      <c r="J39" s="150"/>
      <c r="K39" s="150"/>
      <c r="L39" s="150"/>
      <c r="M39" s="150"/>
      <c r="N39" s="150"/>
      <c r="O39" s="150"/>
      <c r="P39" s="150"/>
      <c r="Q39" s="150"/>
      <c r="R39" s="150"/>
      <c r="S39" s="150"/>
      <c r="T39" s="150"/>
      <c r="U39" s="150">
        <v>-28085021.402120572</v>
      </c>
      <c r="V39" s="150"/>
      <c r="W39" s="150"/>
      <c r="X39" s="150"/>
      <c r="Y39" s="150"/>
      <c r="Z39" s="150"/>
      <c r="AA39" s="150"/>
      <c r="AB39" s="150"/>
      <c r="AC39" s="150"/>
      <c r="AD39" s="150"/>
      <c r="AE39" s="150"/>
      <c r="AF39" s="150"/>
      <c r="AG39" s="150"/>
      <c r="AH39" s="150"/>
      <c r="AI39" s="150">
        <v>72495515.081371695</v>
      </c>
      <c r="AJ39" s="150"/>
      <c r="AK39" s="150"/>
      <c r="AL39" s="150"/>
      <c r="AM39" s="150"/>
      <c r="AN39" s="150">
        <v>-342058.08619999897</v>
      </c>
      <c r="AO39" s="150"/>
      <c r="AP39" s="150"/>
      <c r="AQ39" s="150"/>
      <c r="AR39" s="150"/>
      <c r="AS39" s="150">
        <f ca="1">'Adj 8.11 - EOP Plant'!I272</f>
        <v>26987762.564930215</v>
      </c>
      <c r="AT39" s="150"/>
      <c r="AU39" s="150"/>
      <c r="AV39" s="150">
        <v>0</v>
      </c>
      <c r="AW39" s="144"/>
      <c r="CS39" s="8"/>
    </row>
    <row r="40" spans="1:97">
      <c r="A40" s="2">
        <v>34</v>
      </c>
      <c r="B40" s="6" t="s">
        <v>37</v>
      </c>
      <c r="C40" s="153">
        <f t="shared" si="22"/>
        <v>0</v>
      </c>
      <c r="D40" s="150"/>
      <c r="E40" s="150"/>
      <c r="F40" s="150"/>
      <c r="G40" s="150"/>
      <c r="H40" s="150"/>
      <c r="I40" s="150"/>
      <c r="J40" s="150"/>
      <c r="K40" s="150"/>
      <c r="L40" s="150"/>
      <c r="M40" s="150"/>
      <c r="N40" s="150"/>
      <c r="O40" s="150"/>
      <c r="P40" s="150"/>
      <c r="Q40" s="150"/>
      <c r="R40" s="150"/>
      <c r="S40" s="150"/>
      <c r="T40" s="150"/>
      <c r="U40" s="150"/>
      <c r="V40" s="150"/>
      <c r="W40" s="150"/>
      <c r="X40" s="150"/>
      <c r="Y40" s="150"/>
      <c r="Z40" s="150"/>
      <c r="AA40" s="150"/>
      <c r="AB40" s="150"/>
      <c r="AC40" s="150"/>
      <c r="AD40" s="150"/>
      <c r="AE40" s="150"/>
      <c r="AF40" s="150"/>
      <c r="AG40" s="150"/>
      <c r="AH40" s="150"/>
      <c r="AI40" s="150"/>
      <c r="AJ40" s="150"/>
      <c r="AK40" s="150"/>
      <c r="AL40" s="150"/>
      <c r="AM40" s="150"/>
      <c r="AN40" s="150"/>
      <c r="AO40" s="150"/>
      <c r="AP40" s="150"/>
      <c r="AQ40" s="150"/>
      <c r="AR40" s="150"/>
      <c r="AS40" s="150"/>
      <c r="AT40" s="150"/>
      <c r="AU40" s="150"/>
      <c r="AV40" s="150">
        <v>0</v>
      </c>
      <c r="AW40" s="144"/>
      <c r="CS40" s="8"/>
    </row>
    <row r="41" spans="1:97">
      <c r="A41" s="2">
        <v>35</v>
      </c>
      <c r="B41" s="6" t="s">
        <v>240</v>
      </c>
      <c r="C41" s="153">
        <f t="shared" ca="1" si="22"/>
        <v>-10238299.256188143</v>
      </c>
      <c r="D41" s="150"/>
      <c r="E41" s="150"/>
      <c r="F41" s="150"/>
      <c r="G41" s="150"/>
      <c r="H41" s="150"/>
      <c r="I41" s="150"/>
      <c r="J41" s="150"/>
      <c r="K41" s="150"/>
      <c r="L41" s="150"/>
      <c r="M41" s="150"/>
      <c r="N41" s="150"/>
      <c r="O41" s="150"/>
      <c r="P41" s="150"/>
      <c r="Q41" s="150"/>
      <c r="R41" s="150"/>
      <c r="S41" s="150"/>
      <c r="T41" s="150"/>
      <c r="U41" s="150"/>
      <c r="V41" s="150"/>
      <c r="W41" s="150"/>
      <c r="X41" s="150"/>
      <c r="Y41" s="150"/>
      <c r="Z41" s="150"/>
      <c r="AA41" s="150"/>
      <c r="AB41" s="150"/>
      <c r="AC41" s="150"/>
      <c r="AD41" s="150"/>
      <c r="AE41" s="150"/>
      <c r="AF41" s="150"/>
      <c r="AG41" s="150"/>
      <c r="AH41" s="150"/>
      <c r="AI41" s="150">
        <v>79614.857935223801</v>
      </c>
      <c r="AJ41" s="150">
        <f ca="1">'Adj 8.2 - Envir Remed'!I18</f>
        <v>-326957.4986291267</v>
      </c>
      <c r="AK41" s="150"/>
      <c r="AL41" s="150"/>
      <c r="AM41" s="150">
        <v>-6990956.6154942401</v>
      </c>
      <c r="AN41" s="150"/>
      <c r="AO41" s="150"/>
      <c r="AP41" s="150"/>
      <c r="AQ41" s="150"/>
      <c r="AR41" s="150"/>
      <c r="AS41" s="150"/>
      <c r="AT41" s="150">
        <v>-3000000</v>
      </c>
      <c r="AU41" s="150"/>
      <c r="AV41" s="150">
        <v>0</v>
      </c>
      <c r="AW41" s="144"/>
      <c r="CS41" s="8"/>
    </row>
    <row r="42" spans="1:97">
      <c r="A42" s="2">
        <v>36</v>
      </c>
      <c r="B42" s="6" t="s">
        <v>39</v>
      </c>
      <c r="C42" s="153">
        <f t="shared" si="22"/>
        <v>0</v>
      </c>
      <c r="D42" s="150"/>
      <c r="E42" s="150"/>
      <c r="F42" s="150"/>
      <c r="G42" s="150"/>
      <c r="H42" s="150"/>
      <c r="I42" s="150"/>
      <c r="J42" s="150"/>
      <c r="K42" s="150"/>
      <c r="L42" s="150"/>
      <c r="M42" s="150"/>
      <c r="N42" s="150"/>
      <c r="O42" s="150"/>
      <c r="P42" s="150"/>
      <c r="Q42" s="150"/>
      <c r="R42" s="150"/>
      <c r="S42" s="150"/>
      <c r="T42" s="150"/>
      <c r="U42" s="150"/>
      <c r="V42" s="150"/>
      <c r="W42" s="150"/>
      <c r="X42" s="150"/>
      <c r="Y42" s="150"/>
      <c r="Z42" s="150"/>
      <c r="AA42" s="150"/>
      <c r="AB42" s="150"/>
      <c r="AC42" s="150"/>
      <c r="AD42" s="150"/>
      <c r="AE42" s="150"/>
      <c r="AF42" s="150"/>
      <c r="AG42" s="150"/>
      <c r="AH42" s="150"/>
      <c r="AI42" s="150"/>
      <c r="AJ42" s="150"/>
      <c r="AK42" s="150"/>
      <c r="AL42" s="150"/>
      <c r="AM42" s="150"/>
      <c r="AN42" s="150"/>
      <c r="AO42" s="150"/>
      <c r="AP42" s="150"/>
      <c r="AQ42" s="150"/>
      <c r="AR42" s="150"/>
      <c r="AS42" s="150"/>
      <c r="AT42" s="150"/>
      <c r="AU42" s="150"/>
      <c r="AV42" s="150">
        <v>0</v>
      </c>
      <c r="AW42" s="144"/>
      <c r="CS42" s="8"/>
    </row>
    <row r="43" spans="1:97">
      <c r="A43" s="2">
        <v>37</v>
      </c>
      <c r="B43" s="6" t="s">
        <v>40</v>
      </c>
      <c r="C43" s="153">
        <f t="shared" si="22"/>
        <v>0</v>
      </c>
      <c r="D43" s="150"/>
      <c r="E43" s="150"/>
      <c r="F43" s="150"/>
      <c r="G43" s="150"/>
      <c r="H43" s="150"/>
      <c r="I43" s="150"/>
      <c r="J43" s="150"/>
      <c r="K43" s="150"/>
      <c r="L43" s="150"/>
      <c r="M43" s="150"/>
      <c r="N43" s="150"/>
      <c r="O43" s="150"/>
      <c r="P43" s="150"/>
      <c r="Q43" s="150"/>
      <c r="R43" s="150"/>
      <c r="S43" s="150"/>
      <c r="T43" s="150"/>
      <c r="U43" s="150"/>
      <c r="V43" s="150"/>
      <c r="W43" s="150"/>
      <c r="X43" s="150"/>
      <c r="Y43" s="150"/>
      <c r="Z43" s="150"/>
      <c r="AA43" s="150"/>
      <c r="AB43" s="150"/>
      <c r="AC43" s="150"/>
      <c r="AD43" s="150"/>
      <c r="AE43" s="150"/>
      <c r="AF43" s="150"/>
      <c r="AG43" s="150"/>
      <c r="AH43" s="150"/>
      <c r="AI43" s="150"/>
      <c r="AJ43" s="150"/>
      <c r="AK43" s="150"/>
      <c r="AL43" s="150"/>
      <c r="AM43" s="150"/>
      <c r="AN43" s="150"/>
      <c r="AO43" s="150"/>
      <c r="AP43" s="150"/>
      <c r="AQ43" s="150"/>
      <c r="AR43" s="150"/>
      <c r="AS43" s="150"/>
      <c r="AT43" s="150"/>
      <c r="AU43" s="150"/>
      <c r="AV43" s="150">
        <v>0</v>
      </c>
      <c r="AW43" s="144"/>
      <c r="CS43" s="8"/>
    </row>
    <row r="44" spans="1:97">
      <c r="A44" s="2">
        <v>38</v>
      </c>
      <c r="B44" s="6" t="s">
        <v>41</v>
      </c>
      <c r="C44" s="153">
        <f t="shared" si="22"/>
        <v>-1753736.570290029</v>
      </c>
      <c r="D44" s="150"/>
      <c r="E44" s="150"/>
      <c r="F44" s="150"/>
      <c r="G44" s="150"/>
      <c r="H44" s="150"/>
      <c r="I44" s="150"/>
      <c r="J44" s="150"/>
      <c r="K44" s="150"/>
      <c r="L44" s="150"/>
      <c r="M44" s="150"/>
      <c r="N44" s="150"/>
      <c r="O44" s="150"/>
      <c r="P44" s="150"/>
      <c r="Q44" s="150"/>
      <c r="R44" s="150"/>
      <c r="S44" s="150"/>
      <c r="T44" s="150"/>
      <c r="U44" s="150"/>
      <c r="V44" s="150"/>
      <c r="W44" s="150"/>
      <c r="X44" s="150"/>
      <c r="Y44" s="150"/>
      <c r="Z44" s="150"/>
      <c r="AA44" s="150"/>
      <c r="AB44" s="150"/>
      <c r="AC44" s="150"/>
      <c r="AD44" s="150"/>
      <c r="AE44" s="150"/>
      <c r="AF44" s="150"/>
      <c r="AG44" s="150"/>
      <c r="AH44" s="150"/>
      <c r="AI44" s="150"/>
      <c r="AJ44" s="150"/>
      <c r="AK44" s="150"/>
      <c r="AL44" s="150"/>
      <c r="AM44" s="150">
        <v>-1753736.570290029</v>
      </c>
      <c r="AN44" s="150"/>
      <c r="AO44" s="150"/>
      <c r="AP44" s="150"/>
      <c r="AQ44" s="150"/>
      <c r="AR44" s="150"/>
      <c r="AS44" s="150"/>
      <c r="AT44" s="150"/>
      <c r="AU44" s="150"/>
      <c r="AV44" s="150">
        <v>0</v>
      </c>
      <c r="AW44" s="144"/>
      <c r="CS44" s="8"/>
    </row>
    <row r="45" spans="1:97">
      <c r="A45" s="2">
        <v>39</v>
      </c>
      <c r="B45" s="6" t="s">
        <v>42</v>
      </c>
      <c r="C45" s="153">
        <f t="shared" si="22"/>
        <v>-6572936.1934075933</v>
      </c>
      <c r="D45" s="150"/>
      <c r="E45" s="150"/>
      <c r="F45" s="150"/>
      <c r="G45" s="150"/>
      <c r="H45" s="150"/>
      <c r="I45" s="150"/>
      <c r="J45" s="150"/>
      <c r="K45" s="150"/>
      <c r="L45" s="150"/>
      <c r="M45" s="150"/>
      <c r="N45" s="150"/>
      <c r="O45" s="150"/>
      <c r="P45" s="150"/>
      <c r="Q45" s="150"/>
      <c r="R45" s="150"/>
      <c r="S45" s="150"/>
      <c r="T45" s="150"/>
      <c r="U45" s="150"/>
      <c r="V45" s="150"/>
      <c r="W45" s="150"/>
      <c r="X45" s="150"/>
      <c r="Y45" s="150"/>
      <c r="Z45" s="150"/>
      <c r="AA45" s="150"/>
      <c r="AB45" s="150"/>
      <c r="AC45" s="150"/>
      <c r="AD45" s="150"/>
      <c r="AE45" s="150"/>
      <c r="AF45" s="150"/>
      <c r="AG45" s="150"/>
      <c r="AH45" s="150"/>
      <c r="AI45" s="150"/>
      <c r="AJ45" s="150"/>
      <c r="AK45" s="150"/>
      <c r="AL45" s="150"/>
      <c r="AM45" s="150">
        <v>-6572936.1934075933</v>
      </c>
      <c r="AN45" s="150"/>
      <c r="AO45" s="150"/>
      <c r="AP45" s="150"/>
      <c r="AQ45" s="150"/>
      <c r="AR45" s="150"/>
      <c r="AS45" s="150"/>
      <c r="AT45" s="150"/>
      <c r="AU45" s="150"/>
      <c r="AV45" s="150">
        <v>0</v>
      </c>
      <c r="AW45" s="144"/>
      <c r="CS45" s="8"/>
    </row>
    <row r="46" spans="1:97">
      <c r="A46" s="2">
        <v>40</v>
      </c>
      <c r="B46" s="6" t="s">
        <v>43</v>
      </c>
      <c r="C46" s="153">
        <f t="shared" si="22"/>
        <v>-7344633.7669979073</v>
      </c>
      <c r="D46" s="150"/>
      <c r="E46" s="150"/>
      <c r="F46" s="150"/>
      <c r="G46" s="150"/>
      <c r="H46" s="150"/>
      <c r="I46" s="150"/>
      <c r="J46" s="150"/>
      <c r="K46" s="150"/>
      <c r="L46" s="150"/>
      <c r="M46" s="150"/>
      <c r="N46" s="150"/>
      <c r="O46" s="150"/>
      <c r="P46" s="150"/>
      <c r="Q46" s="150"/>
      <c r="R46" s="150"/>
      <c r="S46" s="150"/>
      <c r="T46" s="150"/>
      <c r="U46" s="150"/>
      <c r="V46" s="150"/>
      <c r="W46" s="150"/>
      <c r="X46" s="150"/>
      <c r="Y46" s="150"/>
      <c r="Z46" s="150"/>
      <c r="AA46" s="150"/>
      <c r="AB46" s="150"/>
      <c r="AC46" s="150"/>
      <c r="AD46" s="150"/>
      <c r="AE46" s="150"/>
      <c r="AF46" s="150"/>
      <c r="AG46" s="150"/>
      <c r="AH46" s="150"/>
      <c r="AI46" s="150"/>
      <c r="AJ46" s="150"/>
      <c r="AK46" s="150"/>
      <c r="AL46" s="150"/>
      <c r="AM46" s="150">
        <v>-7344633.7669979073</v>
      </c>
      <c r="AN46" s="150"/>
      <c r="AO46" s="150"/>
      <c r="AP46" s="150"/>
      <c r="AQ46" s="150"/>
      <c r="AR46" s="150"/>
      <c r="AS46" s="150"/>
      <c r="AT46" s="150"/>
      <c r="AU46" s="150"/>
      <c r="AV46" s="150">
        <v>0</v>
      </c>
      <c r="AW46" s="144"/>
      <c r="CS46" s="8"/>
    </row>
    <row r="47" spans="1:97">
      <c r="A47" s="2">
        <v>41</v>
      </c>
      <c r="B47" s="6" t="s">
        <v>8</v>
      </c>
      <c r="C47" s="153">
        <f t="shared" ca="1" si="22"/>
        <v>21750117.196539655</v>
      </c>
      <c r="D47" s="150"/>
      <c r="E47" s="150"/>
      <c r="F47" s="150"/>
      <c r="G47" s="150"/>
      <c r="H47" s="150"/>
      <c r="I47" s="150"/>
      <c r="J47" s="150"/>
      <c r="K47" s="150"/>
      <c r="L47" s="150"/>
      <c r="M47" s="150"/>
      <c r="N47" s="150"/>
      <c r="O47" s="150"/>
      <c r="P47" s="150"/>
      <c r="Q47" s="150"/>
      <c r="R47" s="150"/>
      <c r="S47" s="150"/>
      <c r="T47" s="150"/>
      <c r="U47" s="150"/>
      <c r="V47" s="150"/>
      <c r="W47" s="150"/>
      <c r="X47" s="150"/>
      <c r="Y47" s="150"/>
      <c r="Z47" s="150"/>
      <c r="AA47" s="150"/>
      <c r="AB47" s="150"/>
      <c r="AC47" s="150"/>
      <c r="AD47" s="150"/>
      <c r="AE47" s="150"/>
      <c r="AF47" s="150"/>
      <c r="AG47" s="150"/>
      <c r="AH47" s="150"/>
      <c r="AI47" s="150"/>
      <c r="AJ47" s="150"/>
      <c r="AK47" s="150"/>
      <c r="AL47" s="150"/>
      <c r="AM47" s="150">
        <v>-2150960.3261213372</v>
      </c>
      <c r="AN47" s="150"/>
      <c r="AO47" s="150"/>
      <c r="AP47" s="150"/>
      <c r="AQ47" s="150"/>
      <c r="AR47" s="150">
        <f ca="1">'Adj 8.10 - ISWC'!I9</f>
        <v>23901077.522660993</v>
      </c>
      <c r="AS47" s="150"/>
      <c r="AT47" s="150"/>
      <c r="AU47" s="150"/>
      <c r="AV47" s="150">
        <v>0</v>
      </c>
      <c r="AW47" s="144"/>
      <c r="CS47" s="8"/>
    </row>
    <row r="48" spans="1:97">
      <c r="A48" s="2">
        <v>42</v>
      </c>
      <c r="B48" s="6" t="s">
        <v>44</v>
      </c>
      <c r="C48" s="153">
        <f t="shared" si="22"/>
        <v>0</v>
      </c>
      <c r="D48" s="150"/>
      <c r="E48" s="150"/>
      <c r="F48" s="150"/>
      <c r="G48" s="150"/>
      <c r="H48" s="150"/>
      <c r="I48" s="150"/>
      <c r="J48" s="150"/>
      <c r="K48" s="150"/>
      <c r="L48" s="150"/>
      <c r="M48" s="150"/>
      <c r="N48" s="150"/>
      <c r="O48" s="150"/>
      <c r="P48" s="150"/>
      <c r="Q48" s="150"/>
      <c r="R48" s="150"/>
      <c r="S48" s="150"/>
      <c r="T48" s="150"/>
      <c r="U48" s="150"/>
      <c r="V48" s="150"/>
      <c r="W48" s="150"/>
      <c r="X48" s="150"/>
      <c r="Y48" s="150"/>
      <c r="Z48" s="150"/>
      <c r="AA48" s="150"/>
      <c r="AB48" s="150"/>
      <c r="AC48" s="150"/>
      <c r="AD48" s="150"/>
      <c r="AE48" s="150"/>
      <c r="AF48" s="150"/>
      <c r="AG48" s="150"/>
      <c r="AH48" s="150"/>
      <c r="AI48" s="150"/>
      <c r="AJ48" s="150"/>
      <c r="AK48" s="150"/>
      <c r="AL48" s="150"/>
      <c r="AM48" s="150"/>
      <c r="AN48" s="150"/>
      <c r="AO48" s="150"/>
      <c r="AP48" s="150"/>
      <c r="AQ48" s="150"/>
      <c r="AR48" s="150"/>
      <c r="AS48" s="150"/>
      <c r="AT48" s="150"/>
      <c r="AU48" s="150"/>
      <c r="AV48" s="150">
        <v>0</v>
      </c>
      <c r="AW48" s="144"/>
      <c r="CS48" s="8"/>
    </row>
    <row r="49" spans="1:97">
      <c r="A49" s="2">
        <v>43</v>
      </c>
      <c r="B49" s="6" t="s">
        <v>45</v>
      </c>
      <c r="C49" s="153">
        <f t="shared" si="22"/>
        <v>0</v>
      </c>
      <c r="D49" s="150"/>
      <c r="E49" s="150"/>
      <c r="F49" s="150"/>
      <c r="G49" s="150"/>
      <c r="H49" s="150"/>
      <c r="I49" s="150"/>
      <c r="J49" s="150"/>
      <c r="K49" s="150"/>
      <c r="L49" s="150"/>
      <c r="M49" s="150"/>
      <c r="N49" s="150"/>
      <c r="O49" s="150"/>
      <c r="P49" s="150"/>
      <c r="Q49" s="150"/>
      <c r="R49" s="150"/>
      <c r="S49" s="150"/>
      <c r="T49" s="150"/>
      <c r="U49" s="150"/>
      <c r="V49" s="150"/>
      <c r="W49" s="150"/>
      <c r="X49" s="150"/>
      <c r="Y49" s="150"/>
      <c r="Z49" s="150"/>
      <c r="AA49" s="150"/>
      <c r="AB49" s="150"/>
      <c r="AC49" s="150"/>
      <c r="AD49" s="150"/>
      <c r="AE49" s="150"/>
      <c r="AF49" s="150"/>
      <c r="AG49" s="150"/>
      <c r="AH49" s="150"/>
      <c r="AI49" s="150"/>
      <c r="AJ49" s="150"/>
      <c r="AK49" s="150"/>
      <c r="AL49" s="150"/>
      <c r="AM49" s="150"/>
      <c r="AN49" s="150"/>
      <c r="AO49" s="150"/>
      <c r="AP49" s="150"/>
      <c r="AQ49" s="150"/>
      <c r="AR49" s="150"/>
      <c r="AS49" s="150"/>
      <c r="AT49" s="150"/>
      <c r="AU49" s="150"/>
      <c r="AV49" s="150">
        <v>0</v>
      </c>
      <c r="AW49" s="144"/>
      <c r="CS49" s="8"/>
    </row>
    <row r="50" spans="1:97">
      <c r="A50" s="2">
        <v>44</v>
      </c>
      <c r="B50" s="323" t="s">
        <v>46</v>
      </c>
      <c r="C50" s="158">
        <f ca="1">SUM(C39:C49)</f>
        <v>66896709.567637324</v>
      </c>
      <c r="D50" s="152">
        <f>SUM(D39:D49)</f>
        <v>0</v>
      </c>
      <c r="E50" s="152">
        <f>SUM(E39:E49)</f>
        <v>0</v>
      </c>
      <c r="F50" s="152">
        <v>0</v>
      </c>
      <c r="G50" s="152">
        <f t="shared" ref="G50:M50" si="23">SUM(G39:G49)</f>
        <v>0</v>
      </c>
      <c r="H50" s="152">
        <f t="shared" si="23"/>
        <v>0</v>
      </c>
      <c r="I50" s="152">
        <f t="shared" si="23"/>
        <v>0</v>
      </c>
      <c r="J50" s="152">
        <f t="shared" si="23"/>
        <v>0</v>
      </c>
      <c r="K50" s="152">
        <f t="shared" si="23"/>
        <v>0</v>
      </c>
      <c r="L50" s="152">
        <f t="shared" si="23"/>
        <v>0</v>
      </c>
      <c r="M50" s="152">
        <f t="shared" si="23"/>
        <v>0</v>
      </c>
      <c r="N50" s="152">
        <f t="shared" ref="N50:S50" si="24">SUM(N39:N49)</f>
        <v>0</v>
      </c>
      <c r="O50" s="152">
        <f t="shared" si="24"/>
        <v>0</v>
      </c>
      <c r="P50" s="152">
        <f t="shared" si="24"/>
        <v>0</v>
      </c>
      <c r="Q50" s="152">
        <f t="shared" si="24"/>
        <v>0</v>
      </c>
      <c r="R50" s="152">
        <f t="shared" si="24"/>
        <v>0</v>
      </c>
      <c r="S50" s="152">
        <f t="shared" si="24"/>
        <v>0</v>
      </c>
      <c r="T50" s="152">
        <f>SUM(T39:T49)</f>
        <v>0</v>
      </c>
      <c r="U50" s="152">
        <f t="shared" ref="U50:AR50" si="25">SUM(U39:U49)</f>
        <v>-28085021.402120572</v>
      </c>
      <c r="V50" s="152">
        <f t="shared" si="25"/>
        <v>0</v>
      </c>
      <c r="W50" s="152">
        <f>SUM(W39:W49)</f>
        <v>0</v>
      </c>
      <c r="X50" s="152">
        <f>SUM(X39:X49)</f>
        <v>0</v>
      </c>
      <c r="Y50" s="152">
        <f>SUM(Y39:Y49)</f>
        <v>0</v>
      </c>
      <c r="Z50" s="152">
        <f t="shared" si="25"/>
        <v>0</v>
      </c>
      <c r="AA50" s="152">
        <f t="shared" si="25"/>
        <v>0</v>
      </c>
      <c r="AB50" s="152">
        <f t="shared" si="25"/>
        <v>0</v>
      </c>
      <c r="AC50" s="152">
        <f t="shared" si="25"/>
        <v>0</v>
      </c>
      <c r="AD50" s="152">
        <f t="shared" si="25"/>
        <v>0</v>
      </c>
      <c r="AE50" s="152">
        <f t="shared" si="25"/>
        <v>0</v>
      </c>
      <c r="AF50" s="152">
        <f>SUM(AF39:AF49)</f>
        <v>0</v>
      </c>
      <c r="AG50" s="152">
        <f t="shared" si="25"/>
        <v>0</v>
      </c>
      <c r="AH50" s="152">
        <f t="shared" si="25"/>
        <v>0</v>
      </c>
      <c r="AI50" s="152">
        <f t="shared" si="25"/>
        <v>72575129.939306915</v>
      </c>
      <c r="AJ50" s="152">
        <f t="shared" ca="1" si="25"/>
        <v>-326957.4986291267</v>
      </c>
      <c r="AK50" s="152">
        <f t="shared" si="25"/>
        <v>0</v>
      </c>
      <c r="AL50" s="152">
        <f t="shared" si="25"/>
        <v>0</v>
      </c>
      <c r="AM50" s="152">
        <f>SUM(AM39:AM49)</f>
        <v>-24813223.472311109</v>
      </c>
      <c r="AN50" s="152">
        <f>SUM(AN39:AN49)</f>
        <v>-342058.08619999897</v>
      </c>
      <c r="AO50" s="152">
        <f t="shared" si="25"/>
        <v>0</v>
      </c>
      <c r="AP50" s="152">
        <f>SUM(AP39:AP49)</f>
        <v>0</v>
      </c>
      <c r="AQ50" s="152">
        <f t="shared" si="25"/>
        <v>0</v>
      </c>
      <c r="AR50" s="152">
        <f t="shared" ca="1" si="25"/>
        <v>23901077.522660993</v>
      </c>
      <c r="AS50" s="152">
        <f ca="1">SUM(AS39:AS49)</f>
        <v>26987762.564930215</v>
      </c>
      <c r="AT50" s="152">
        <f>SUM(AT39:AT49)</f>
        <v>-3000000</v>
      </c>
      <c r="AU50" s="152">
        <f>SUM(AU39:AU49)</f>
        <v>0</v>
      </c>
      <c r="AV50" s="152">
        <f>SUM(AV39:AV49)</f>
        <v>0</v>
      </c>
      <c r="AW50" s="144"/>
      <c r="CS50" s="8"/>
    </row>
    <row r="51" spans="1:97">
      <c r="A51" s="2">
        <v>45</v>
      </c>
      <c r="B51" s="6"/>
      <c r="C51" s="153"/>
      <c r="D51" s="150"/>
      <c r="E51" s="150"/>
      <c r="F51" s="150"/>
      <c r="G51" s="150"/>
      <c r="H51" s="150"/>
      <c r="I51" s="150"/>
      <c r="J51" s="150"/>
      <c r="K51" s="150"/>
      <c r="L51" s="150"/>
      <c r="M51" s="150"/>
      <c r="N51" s="150"/>
      <c r="O51" s="150"/>
      <c r="P51" s="150"/>
      <c r="Q51" s="150"/>
      <c r="R51" s="150"/>
      <c r="S51" s="150"/>
      <c r="T51" s="150"/>
      <c r="U51" s="150"/>
      <c r="V51" s="150"/>
      <c r="W51" s="150"/>
      <c r="X51" s="150"/>
      <c r="Y51" s="150"/>
      <c r="Z51" s="150"/>
      <c r="AA51" s="150"/>
      <c r="AB51" s="150"/>
      <c r="AC51" s="150"/>
      <c r="AD51" s="150"/>
      <c r="AE51" s="150"/>
      <c r="AF51" s="150"/>
      <c r="AG51" s="150"/>
      <c r="AH51" s="150"/>
      <c r="AI51" s="150"/>
      <c r="AJ51" s="150"/>
      <c r="AK51" s="150"/>
      <c r="AL51" s="150"/>
      <c r="AM51" s="150"/>
      <c r="AN51" s="150"/>
      <c r="AO51" s="150"/>
      <c r="AP51" s="150"/>
      <c r="AQ51" s="150"/>
      <c r="AR51" s="150"/>
      <c r="AS51" s="150"/>
      <c r="AT51" s="150"/>
      <c r="AU51" s="150"/>
      <c r="AV51" s="150"/>
      <c r="CS51" s="8"/>
    </row>
    <row r="52" spans="1:97">
      <c r="A52" s="2">
        <v>46</v>
      </c>
      <c r="B52" s="17" t="s">
        <v>47</v>
      </c>
      <c r="C52" s="153"/>
      <c r="D52" s="150"/>
      <c r="E52" s="150"/>
      <c r="F52" s="150"/>
      <c r="G52" s="150"/>
      <c r="H52" s="150"/>
      <c r="I52" s="150"/>
      <c r="J52" s="150"/>
      <c r="K52" s="150"/>
      <c r="L52" s="150"/>
      <c r="M52" s="150"/>
      <c r="N52" s="150"/>
      <c r="O52" s="150"/>
      <c r="P52" s="150"/>
      <c r="Q52" s="150"/>
      <c r="R52" s="150"/>
      <c r="S52" s="150"/>
      <c r="T52" s="150"/>
      <c r="U52" s="150"/>
      <c r="V52" s="150"/>
      <c r="W52" s="150"/>
      <c r="X52" s="150"/>
      <c r="Y52" s="150"/>
      <c r="Z52" s="150"/>
      <c r="AA52" s="150"/>
      <c r="AB52" s="150"/>
      <c r="AC52" s="150"/>
      <c r="AD52" s="150"/>
      <c r="AE52" s="150"/>
      <c r="AF52" s="150"/>
      <c r="AG52" s="150"/>
      <c r="AH52" s="150"/>
      <c r="AI52" s="150"/>
      <c r="AJ52" s="150"/>
      <c r="AK52" s="150"/>
      <c r="AL52" s="150"/>
      <c r="AM52" s="150"/>
      <c r="AN52" s="150"/>
      <c r="AO52" s="150"/>
      <c r="AP52" s="150"/>
      <c r="AQ52" s="150"/>
      <c r="AR52" s="150"/>
      <c r="AS52" s="150"/>
      <c r="AT52" s="150"/>
      <c r="AU52" s="150"/>
      <c r="AV52" s="150"/>
      <c r="CS52" s="8"/>
    </row>
    <row r="53" spans="1:97">
      <c r="A53" s="2">
        <v>47</v>
      </c>
      <c r="B53" s="6" t="s">
        <v>48</v>
      </c>
      <c r="C53" s="153">
        <f t="shared" ref="C53:C59" ca="1" si="26">SUM(D53:AV53)</f>
        <v>-38921876.018835366</v>
      </c>
      <c r="D53" s="150"/>
      <c r="E53" s="150"/>
      <c r="F53" s="150"/>
      <c r="G53" s="150"/>
      <c r="H53" s="150"/>
      <c r="I53" s="150"/>
      <c r="J53" s="150"/>
      <c r="K53" s="150"/>
      <c r="L53" s="150"/>
      <c r="M53" s="150"/>
      <c r="N53" s="150"/>
      <c r="O53" s="150"/>
      <c r="P53" s="150"/>
      <c r="Q53" s="150"/>
      <c r="R53" s="150"/>
      <c r="S53" s="150"/>
      <c r="T53" s="150"/>
      <c r="U53" s="150">
        <v>19121392.11977715</v>
      </c>
      <c r="V53" s="150">
        <f ca="1">SUM('Adj 6.1 - EOP Reserves'!I12:I129)</f>
        <v>-13146256.389185548</v>
      </c>
      <c r="W53" s="150"/>
      <c r="X53" s="150">
        <v>-160400.15021067101</v>
      </c>
      <c r="Y53" s="150"/>
      <c r="Z53" s="150"/>
      <c r="AA53" s="150"/>
      <c r="AB53" s="150"/>
      <c r="AC53" s="150"/>
      <c r="AD53" s="150"/>
      <c r="AE53" s="150"/>
      <c r="AF53" s="150"/>
      <c r="AG53" s="150"/>
      <c r="AH53" s="150"/>
      <c r="AI53" s="150">
        <v>-44736611.599216297</v>
      </c>
      <c r="AJ53" s="150"/>
      <c r="AK53" s="150"/>
      <c r="AL53" s="150"/>
      <c r="AM53" s="150"/>
      <c r="AN53" s="150"/>
      <c r="AO53" s="150"/>
      <c r="AP53" s="150"/>
      <c r="AQ53" s="150"/>
      <c r="AR53" s="150"/>
      <c r="AS53" s="150"/>
      <c r="AT53" s="150"/>
      <c r="AU53" s="150"/>
      <c r="AV53" s="150">
        <v>0</v>
      </c>
      <c r="AW53" s="144"/>
      <c r="CS53" s="8"/>
    </row>
    <row r="54" spans="1:97">
      <c r="A54" s="2">
        <v>48</v>
      </c>
      <c r="B54" s="6" t="s">
        <v>49</v>
      </c>
      <c r="C54" s="153">
        <f t="shared" ca="1" si="26"/>
        <v>-1907572.2507785</v>
      </c>
      <c r="D54" s="150"/>
      <c r="E54" s="150"/>
      <c r="F54" s="150"/>
      <c r="G54" s="150"/>
      <c r="H54" s="150"/>
      <c r="I54" s="150"/>
      <c r="J54" s="150"/>
      <c r="K54" s="150"/>
      <c r="L54" s="150"/>
      <c r="M54" s="150"/>
      <c r="N54" s="150"/>
      <c r="O54" s="150"/>
      <c r="P54" s="150"/>
      <c r="Q54" s="150"/>
      <c r="R54" s="150"/>
      <c r="S54" s="150"/>
      <c r="T54" s="150"/>
      <c r="U54" s="150"/>
      <c r="V54" s="150">
        <f ca="1">SUM('Adj 6.1 - EOP Reserves'!I130:I151)</f>
        <v>-1907572.2507785</v>
      </c>
      <c r="W54" s="150"/>
      <c r="X54" s="150"/>
      <c r="Y54" s="150"/>
      <c r="Z54" s="150"/>
      <c r="AA54" s="150"/>
      <c r="AB54" s="150"/>
      <c r="AC54" s="150"/>
      <c r="AD54" s="150"/>
      <c r="AE54" s="150"/>
      <c r="AF54" s="150"/>
      <c r="AG54" s="150"/>
      <c r="AH54" s="150"/>
      <c r="AI54" s="150"/>
      <c r="AJ54" s="150"/>
      <c r="AK54" s="150"/>
      <c r="AL54" s="150"/>
      <c r="AM54" s="150"/>
      <c r="AN54" s="150"/>
      <c r="AO54" s="150"/>
      <c r="AP54" s="150"/>
      <c r="AQ54" s="150"/>
      <c r="AR54" s="150"/>
      <c r="AS54" s="150"/>
      <c r="AT54" s="150"/>
      <c r="AU54" s="150"/>
      <c r="AV54" s="150">
        <v>0</v>
      </c>
      <c r="AW54" s="144"/>
      <c r="CS54" s="8"/>
    </row>
    <row r="55" spans="1:97">
      <c r="A55" s="2">
        <v>49</v>
      </c>
      <c r="B55" s="6" t="s">
        <v>241</v>
      </c>
      <c r="C55" s="153">
        <f t="shared" ca="1" si="26"/>
        <v>9954132.4828734566</v>
      </c>
      <c r="D55" s="150"/>
      <c r="E55" s="150"/>
      <c r="F55" s="150"/>
      <c r="G55" s="150">
        <v>1006.24924312962</v>
      </c>
      <c r="H55" s="150"/>
      <c r="I55" s="150"/>
      <c r="J55" s="150"/>
      <c r="K55" s="150"/>
      <c r="L55" s="150"/>
      <c r="M55" s="150"/>
      <c r="N55" s="150"/>
      <c r="O55" s="150"/>
      <c r="P55" s="150"/>
      <c r="Q55" s="150"/>
      <c r="R55" s="150"/>
      <c r="S55" s="150"/>
      <c r="T55" s="150"/>
      <c r="U55" s="150">
        <v>1153437.9387259334</v>
      </c>
      <c r="V55" s="150"/>
      <c r="W55" s="150">
        <f ca="1">'Adj 6.2 - Depr Amort Exp'!I167</f>
        <v>214124.93914773146</v>
      </c>
      <c r="X55" s="150"/>
      <c r="Y55" s="150"/>
      <c r="Z55" s="150"/>
      <c r="AA55" s="150"/>
      <c r="AB55" s="150"/>
      <c r="AC55" s="150">
        <f ca="1">'Adj 7.4 - PowerTax ADIT'!I26</f>
        <v>9496796.8687260076</v>
      </c>
      <c r="AD55" s="150"/>
      <c r="AE55" s="150">
        <v>-2260168.1927129664</v>
      </c>
      <c r="AF55" s="150">
        <f ca="1">'Adj 7.7 - Defr State Tax'!I11</f>
        <v>-78</v>
      </c>
      <c r="AG55" s="150"/>
      <c r="AH55" s="150"/>
      <c r="AI55" s="150"/>
      <c r="AJ55" s="150">
        <f ca="1">'Adj 8.2 - Envir Remed'!I27</f>
        <v>-387.73490871318421</v>
      </c>
      <c r="AK55" s="150"/>
      <c r="AL55" s="150"/>
      <c r="AM55" s="150"/>
      <c r="AN55" s="150"/>
      <c r="AO55" s="150"/>
      <c r="AP55" s="150"/>
      <c r="AQ55" s="150">
        <v>210870.414652334</v>
      </c>
      <c r="AR55" s="150"/>
      <c r="AS55" s="150"/>
      <c r="AT55" s="150">
        <v>1138530</v>
      </c>
      <c r="AU55" s="150"/>
      <c r="AV55" s="150">
        <v>0</v>
      </c>
      <c r="AW55" s="144"/>
      <c r="CS55" s="8"/>
    </row>
    <row r="56" spans="1:97">
      <c r="A56" s="2">
        <v>50</v>
      </c>
      <c r="B56" s="6" t="s">
        <v>51</v>
      </c>
      <c r="C56" s="153">
        <f t="shared" si="26"/>
        <v>411.4212</v>
      </c>
      <c r="D56" s="150"/>
      <c r="E56" s="150"/>
      <c r="F56" s="150"/>
      <c r="G56" s="150"/>
      <c r="H56" s="150"/>
      <c r="I56" s="150"/>
      <c r="J56" s="150"/>
      <c r="K56" s="150"/>
      <c r="L56" s="150"/>
      <c r="M56" s="150"/>
      <c r="N56" s="150"/>
      <c r="O56" s="150"/>
      <c r="P56" s="150"/>
      <c r="Q56" s="150"/>
      <c r="R56" s="150"/>
      <c r="S56" s="150"/>
      <c r="T56" s="150"/>
      <c r="U56" s="150">
        <v>411.4212</v>
      </c>
      <c r="V56" s="150"/>
      <c r="W56" s="150"/>
      <c r="X56" s="150"/>
      <c r="Y56" s="150"/>
      <c r="Z56" s="150"/>
      <c r="AA56" s="150"/>
      <c r="AB56" s="150"/>
      <c r="AC56" s="150"/>
      <c r="AD56" s="150"/>
      <c r="AE56" s="150"/>
      <c r="AF56" s="150"/>
      <c r="AG56" s="150"/>
      <c r="AH56" s="150"/>
      <c r="AI56" s="150"/>
      <c r="AJ56" s="150"/>
      <c r="AK56" s="150"/>
      <c r="AL56" s="150"/>
      <c r="AM56" s="150"/>
      <c r="AN56" s="150"/>
      <c r="AO56" s="150"/>
      <c r="AP56" s="150"/>
      <c r="AQ56" s="150"/>
      <c r="AR56" s="150"/>
      <c r="AS56" s="150"/>
      <c r="AT56" s="150"/>
      <c r="AU56" s="150"/>
      <c r="AV56" s="150">
        <v>0</v>
      </c>
      <c r="AW56" s="144"/>
      <c r="CS56" s="8"/>
    </row>
    <row r="57" spans="1:97">
      <c r="A57" s="2">
        <v>51</v>
      </c>
      <c r="B57" s="6" t="s">
        <v>52</v>
      </c>
      <c r="C57" s="153">
        <f t="shared" si="26"/>
        <v>-997744.690408875</v>
      </c>
      <c r="D57" s="150"/>
      <c r="E57" s="150"/>
      <c r="F57" s="150"/>
      <c r="G57" s="150"/>
      <c r="H57" s="150"/>
      <c r="I57" s="150"/>
      <c r="J57" s="150"/>
      <c r="K57" s="150"/>
      <c r="L57" s="150"/>
      <c r="M57" s="150"/>
      <c r="N57" s="150"/>
      <c r="O57" s="150"/>
      <c r="P57" s="150"/>
      <c r="Q57" s="150"/>
      <c r="R57" s="150"/>
      <c r="S57" s="150"/>
      <c r="T57" s="150"/>
      <c r="U57" s="150"/>
      <c r="V57" s="150"/>
      <c r="W57" s="150"/>
      <c r="X57" s="150"/>
      <c r="Y57" s="150"/>
      <c r="Z57" s="150"/>
      <c r="AA57" s="150"/>
      <c r="AB57" s="150"/>
      <c r="AC57" s="150"/>
      <c r="AD57" s="150"/>
      <c r="AE57" s="150"/>
      <c r="AF57" s="150"/>
      <c r="AG57" s="150"/>
      <c r="AH57" s="150"/>
      <c r="AI57" s="150"/>
      <c r="AJ57" s="150"/>
      <c r="AK57" s="150">
        <v>-997744.690408875</v>
      </c>
      <c r="AL57" s="150"/>
      <c r="AM57" s="150"/>
      <c r="AN57" s="150"/>
      <c r="AO57" s="150"/>
      <c r="AP57" s="150"/>
      <c r="AQ57" s="150"/>
      <c r="AR57" s="150"/>
      <c r="AS57" s="150"/>
      <c r="AT57" s="150"/>
      <c r="AU57" s="150"/>
      <c r="AV57" s="150">
        <v>0</v>
      </c>
      <c r="AW57" s="144"/>
      <c r="CS57" s="8"/>
    </row>
    <row r="58" spans="1:97">
      <c r="A58" s="2">
        <v>52</v>
      </c>
      <c r="B58" s="6" t="s">
        <v>53</v>
      </c>
      <c r="C58" s="153">
        <f t="shared" si="26"/>
        <v>-3272582.9608333302</v>
      </c>
      <c r="D58" s="150"/>
      <c r="E58" s="150"/>
      <c r="F58" s="150"/>
      <c r="G58" s="150"/>
      <c r="H58" s="150"/>
      <c r="I58" s="150"/>
      <c r="J58" s="150"/>
      <c r="K58" s="150"/>
      <c r="L58" s="150"/>
      <c r="M58" s="150"/>
      <c r="N58" s="150"/>
      <c r="O58" s="150"/>
      <c r="P58" s="150"/>
      <c r="Q58" s="150"/>
      <c r="R58" s="150"/>
      <c r="S58" s="150"/>
      <c r="T58" s="150"/>
      <c r="U58" s="150"/>
      <c r="V58" s="150"/>
      <c r="W58" s="150"/>
      <c r="X58" s="150"/>
      <c r="Y58" s="150"/>
      <c r="Z58" s="150"/>
      <c r="AA58" s="150"/>
      <c r="AB58" s="150"/>
      <c r="AC58" s="150"/>
      <c r="AD58" s="150"/>
      <c r="AE58" s="150"/>
      <c r="AF58" s="150"/>
      <c r="AG58" s="150"/>
      <c r="AH58" s="150"/>
      <c r="AI58" s="150"/>
      <c r="AJ58" s="150"/>
      <c r="AK58" s="150"/>
      <c r="AL58" s="150"/>
      <c r="AM58" s="150"/>
      <c r="AN58" s="150"/>
      <c r="AO58" s="150"/>
      <c r="AP58" s="150">
        <v>-3272582.9608333302</v>
      </c>
      <c r="AQ58" s="150"/>
      <c r="AR58" s="150"/>
      <c r="AS58" s="150"/>
      <c r="AT58" s="150"/>
      <c r="AU58" s="150"/>
      <c r="AV58" s="150">
        <v>0</v>
      </c>
      <c r="AW58" s="144"/>
      <c r="CS58" s="8"/>
    </row>
    <row r="59" spans="1:97">
      <c r="A59" s="2">
        <v>53</v>
      </c>
      <c r="B59" s="6" t="s">
        <v>54</v>
      </c>
      <c r="C59" s="153">
        <f t="shared" si="26"/>
        <v>901777.24005016102</v>
      </c>
      <c r="D59" s="150"/>
      <c r="E59" s="150"/>
      <c r="F59" s="150"/>
      <c r="G59" s="150">
        <v>-2651.45589332589</v>
      </c>
      <c r="H59" s="150"/>
      <c r="I59" s="150"/>
      <c r="J59" s="150"/>
      <c r="K59" s="150"/>
      <c r="L59" s="150"/>
      <c r="M59" s="150"/>
      <c r="N59" s="150"/>
      <c r="O59" s="150"/>
      <c r="P59" s="150"/>
      <c r="Q59" s="150"/>
      <c r="R59" s="150"/>
      <c r="S59" s="150"/>
      <c r="T59" s="150"/>
      <c r="U59" s="150"/>
      <c r="V59" s="150"/>
      <c r="W59" s="150"/>
      <c r="X59" s="150"/>
      <c r="Y59" s="150"/>
      <c r="Z59" s="150"/>
      <c r="AA59" s="150"/>
      <c r="AB59" s="150"/>
      <c r="AC59" s="150"/>
      <c r="AD59" s="150"/>
      <c r="AE59" s="150"/>
      <c r="AF59" s="150"/>
      <c r="AG59" s="150"/>
      <c r="AH59" s="150"/>
      <c r="AI59" s="150"/>
      <c r="AJ59" s="150"/>
      <c r="AK59" s="150"/>
      <c r="AL59" s="150"/>
      <c r="AM59" s="150">
        <v>1181552.4326101539</v>
      </c>
      <c r="AN59" s="150"/>
      <c r="AO59" s="150">
        <v>-277123.73666666698</v>
      </c>
      <c r="AP59" s="150"/>
      <c r="AQ59" s="150"/>
      <c r="AR59" s="150"/>
      <c r="AS59" s="150"/>
      <c r="AT59" s="150"/>
      <c r="AU59" s="150"/>
      <c r="AV59" s="150">
        <v>0</v>
      </c>
      <c r="AW59" s="144"/>
      <c r="CS59" s="8"/>
    </row>
    <row r="60" spans="1:97">
      <c r="A60" s="2">
        <v>54</v>
      </c>
      <c r="B60" s="6"/>
      <c r="C60" s="153"/>
      <c r="D60" s="150"/>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150"/>
      <c r="AM60" s="150"/>
      <c r="AN60" s="150"/>
      <c r="AO60" s="150"/>
      <c r="AP60" s="150"/>
      <c r="AQ60" s="150"/>
      <c r="AR60" s="150"/>
      <c r="AS60" s="150"/>
      <c r="AT60" s="150"/>
      <c r="AU60" s="150"/>
      <c r="AV60" s="150"/>
      <c r="AW60" s="144"/>
      <c r="CS60" s="8"/>
    </row>
    <row r="61" spans="1:97">
      <c r="A61" s="2">
        <v>55</v>
      </c>
      <c r="B61" s="323" t="s">
        <v>55</v>
      </c>
      <c r="C61" s="158">
        <f ca="1">SUM(C53:C60)</f>
        <v>-34243454.776732452</v>
      </c>
      <c r="D61" s="152">
        <f>SUM(D53:D60)</f>
        <v>0</v>
      </c>
      <c r="E61" s="152">
        <f>SUM(E53:E60)</f>
        <v>0</v>
      </c>
      <c r="F61" s="152">
        <f>SUM(F53:F60)</f>
        <v>0</v>
      </c>
      <c r="G61" s="152">
        <f t="shared" ref="G61:M61" si="27">SUM(G53:G60)</f>
        <v>-1645.2066501962699</v>
      </c>
      <c r="H61" s="152">
        <f t="shared" si="27"/>
        <v>0</v>
      </c>
      <c r="I61" s="152">
        <f t="shared" si="27"/>
        <v>0</v>
      </c>
      <c r="J61" s="152">
        <f t="shared" si="27"/>
        <v>0</v>
      </c>
      <c r="K61" s="152">
        <f t="shared" si="27"/>
        <v>0</v>
      </c>
      <c r="L61" s="152">
        <f t="shared" si="27"/>
        <v>0</v>
      </c>
      <c r="M61" s="152">
        <f t="shared" si="27"/>
        <v>0</v>
      </c>
      <c r="N61" s="152">
        <f t="shared" ref="N61:S61" si="28">SUM(N53:N60)</f>
        <v>0</v>
      </c>
      <c r="O61" s="152">
        <f t="shared" si="28"/>
        <v>0</v>
      </c>
      <c r="P61" s="152">
        <f t="shared" si="28"/>
        <v>0</v>
      </c>
      <c r="Q61" s="152">
        <f t="shared" si="28"/>
        <v>0</v>
      </c>
      <c r="R61" s="152">
        <f t="shared" si="28"/>
        <v>0</v>
      </c>
      <c r="S61" s="152">
        <f t="shared" si="28"/>
        <v>0</v>
      </c>
      <c r="T61" s="152">
        <f>SUM(T53:T60)</f>
        <v>0</v>
      </c>
      <c r="U61" s="152">
        <f t="shared" ref="U61:AR61" si="29">SUM(U53:U60)</f>
        <v>20275241.479703084</v>
      </c>
      <c r="V61" s="152">
        <f t="shared" ca="1" si="29"/>
        <v>-15053828.639964048</v>
      </c>
      <c r="W61" s="152">
        <f ca="1">SUM(W53:W60)</f>
        <v>214124.93914773146</v>
      </c>
      <c r="X61" s="152">
        <f>SUM(X53:X60)</f>
        <v>-160400.15021067101</v>
      </c>
      <c r="Y61" s="152">
        <f>SUM(Y53:Y60)</f>
        <v>0</v>
      </c>
      <c r="Z61" s="152">
        <f t="shared" si="29"/>
        <v>0</v>
      </c>
      <c r="AA61" s="152">
        <f t="shared" si="29"/>
        <v>0</v>
      </c>
      <c r="AB61" s="152">
        <f t="shared" si="29"/>
        <v>0</v>
      </c>
      <c r="AC61" s="152">
        <f t="shared" ca="1" si="29"/>
        <v>9496796.8687260076</v>
      </c>
      <c r="AD61" s="152">
        <f t="shared" si="29"/>
        <v>0</v>
      </c>
      <c r="AE61" s="152">
        <f t="shared" si="29"/>
        <v>-2260168.1927129664</v>
      </c>
      <c r="AF61" s="152">
        <f ca="1">SUM(AF53:AF60)</f>
        <v>-78</v>
      </c>
      <c r="AG61" s="152">
        <f t="shared" si="29"/>
        <v>0</v>
      </c>
      <c r="AH61" s="152">
        <f t="shared" ref="AH61" si="30">SUM(AH53:AH60)</f>
        <v>0</v>
      </c>
      <c r="AI61" s="152">
        <f t="shared" si="29"/>
        <v>-44736611.599216297</v>
      </c>
      <c r="AJ61" s="152">
        <f t="shared" ca="1" si="29"/>
        <v>-387.73490871318421</v>
      </c>
      <c r="AK61" s="152">
        <f t="shared" si="29"/>
        <v>-997744.690408875</v>
      </c>
      <c r="AL61" s="152">
        <f t="shared" si="29"/>
        <v>0</v>
      </c>
      <c r="AM61" s="152">
        <f>SUM(AM53:AM60)</f>
        <v>1181552.4326101539</v>
      </c>
      <c r="AN61" s="152">
        <f>SUM(AN53:AN60)</f>
        <v>0</v>
      </c>
      <c r="AO61" s="152">
        <f t="shared" si="29"/>
        <v>-277123.73666666698</v>
      </c>
      <c r="AP61" s="152">
        <f>SUM(AP53:AP60)</f>
        <v>-3272582.9608333302</v>
      </c>
      <c r="AQ61" s="152">
        <f t="shared" si="29"/>
        <v>210870.414652334</v>
      </c>
      <c r="AR61" s="152">
        <f t="shared" si="29"/>
        <v>0</v>
      </c>
      <c r="AS61" s="152">
        <f>SUM(AS53:AS60)</f>
        <v>0</v>
      </c>
      <c r="AT61" s="152">
        <f>SUM(AT53:AT60)</f>
        <v>1138530</v>
      </c>
      <c r="AU61" s="152">
        <f>SUM(AU53:AU60)</f>
        <v>0</v>
      </c>
      <c r="AV61" s="152">
        <f>SUM(AV53:AV60)</f>
        <v>0</v>
      </c>
      <c r="AW61" s="144"/>
      <c r="CS61" s="8"/>
    </row>
    <row r="62" spans="1:97">
      <c r="A62" s="2">
        <v>56</v>
      </c>
      <c r="B62" s="6"/>
      <c r="C62" s="153"/>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150"/>
      <c r="AM62" s="150"/>
      <c r="AN62" s="150"/>
      <c r="AO62" s="150"/>
      <c r="AP62" s="150"/>
      <c r="AQ62" s="150"/>
      <c r="AR62" s="150"/>
      <c r="AS62" s="150"/>
      <c r="AT62" s="150"/>
      <c r="AU62" s="150"/>
      <c r="AV62" s="150"/>
      <c r="AW62" s="144"/>
      <c r="CS62" s="8"/>
    </row>
    <row r="63" spans="1:97">
      <c r="A63" s="2">
        <v>57</v>
      </c>
      <c r="B63" s="163" t="s">
        <v>56</v>
      </c>
      <c r="C63" s="332">
        <f ca="1">C50+C61</f>
        <v>32653254.790904872</v>
      </c>
      <c r="D63" s="150">
        <f>D50+D61</f>
        <v>0</v>
      </c>
      <c r="E63" s="150">
        <f>E50+E61</f>
        <v>0</v>
      </c>
      <c r="F63" s="150">
        <f>F50+F61</f>
        <v>0</v>
      </c>
      <c r="G63" s="150">
        <f t="shared" ref="G63:M63" si="31">G50+G61</f>
        <v>-1645.2066501962699</v>
      </c>
      <c r="H63" s="150">
        <f t="shared" si="31"/>
        <v>0</v>
      </c>
      <c r="I63" s="150">
        <f t="shared" si="31"/>
        <v>0</v>
      </c>
      <c r="J63" s="150">
        <f t="shared" si="31"/>
        <v>0</v>
      </c>
      <c r="K63" s="150">
        <f t="shared" si="31"/>
        <v>0</v>
      </c>
      <c r="L63" s="150">
        <f t="shared" si="31"/>
        <v>0</v>
      </c>
      <c r="M63" s="150">
        <f t="shared" si="31"/>
        <v>0</v>
      </c>
      <c r="N63" s="150">
        <f t="shared" ref="N63:S63" si="32">N50+N61</f>
        <v>0</v>
      </c>
      <c r="O63" s="150">
        <f t="shared" si="32"/>
        <v>0</v>
      </c>
      <c r="P63" s="150">
        <f t="shared" si="32"/>
        <v>0</v>
      </c>
      <c r="Q63" s="150">
        <f t="shared" si="32"/>
        <v>0</v>
      </c>
      <c r="R63" s="150">
        <f t="shared" si="32"/>
        <v>0</v>
      </c>
      <c r="S63" s="150">
        <f t="shared" si="32"/>
        <v>0</v>
      </c>
      <c r="T63" s="150">
        <f>T50+T61</f>
        <v>0</v>
      </c>
      <c r="U63" s="150">
        <f t="shared" ref="U63:AR63" si="33">U50+U61</f>
        <v>-7809779.9224174879</v>
      </c>
      <c r="V63" s="150">
        <f t="shared" ca="1" si="33"/>
        <v>-15053828.639964048</v>
      </c>
      <c r="W63" s="150">
        <f ca="1">W50+W61</f>
        <v>214124.93914773146</v>
      </c>
      <c r="X63" s="150">
        <f>X50+X61</f>
        <v>-160400.15021067101</v>
      </c>
      <c r="Y63" s="150">
        <f>Y50+Y61</f>
        <v>0</v>
      </c>
      <c r="Z63" s="150">
        <f t="shared" si="33"/>
        <v>0</v>
      </c>
      <c r="AA63" s="150">
        <f t="shared" si="33"/>
        <v>0</v>
      </c>
      <c r="AB63" s="150">
        <f t="shared" si="33"/>
        <v>0</v>
      </c>
      <c r="AC63" s="150">
        <f t="shared" ca="1" si="33"/>
        <v>9496796.8687260076</v>
      </c>
      <c r="AD63" s="150">
        <f t="shared" si="33"/>
        <v>0</v>
      </c>
      <c r="AE63" s="150">
        <f t="shared" si="33"/>
        <v>-2260168.1927129664</v>
      </c>
      <c r="AF63" s="150">
        <f ca="1">AF50+AF61</f>
        <v>-78</v>
      </c>
      <c r="AG63" s="150">
        <f t="shared" si="33"/>
        <v>0</v>
      </c>
      <c r="AH63" s="150">
        <f t="shared" ref="AH63" si="34">AH50+AH61</f>
        <v>0</v>
      </c>
      <c r="AI63" s="150">
        <f t="shared" si="33"/>
        <v>27838518.340090618</v>
      </c>
      <c r="AJ63" s="150">
        <f t="shared" ca="1" si="33"/>
        <v>-327345.2335378399</v>
      </c>
      <c r="AK63" s="150">
        <f t="shared" si="33"/>
        <v>-997744.690408875</v>
      </c>
      <c r="AL63" s="150">
        <f t="shared" si="33"/>
        <v>0</v>
      </c>
      <c r="AM63" s="150">
        <f>AM50+AM61</f>
        <v>-23631671.039700955</v>
      </c>
      <c r="AN63" s="150">
        <f>AN50+AN61</f>
        <v>-342058.08619999897</v>
      </c>
      <c r="AO63" s="150">
        <f t="shared" si="33"/>
        <v>-277123.73666666698</v>
      </c>
      <c r="AP63" s="150">
        <f>AP50+AP61</f>
        <v>-3272582.9608333302</v>
      </c>
      <c r="AQ63" s="150">
        <f t="shared" si="33"/>
        <v>210870.414652334</v>
      </c>
      <c r="AR63" s="150">
        <f t="shared" ca="1" si="33"/>
        <v>23901077.522660993</v>
      </c>
      <c r="AS63" s="150">
        <f ca="1">AS50+AS61</f>
        <v>26987762.564930215</v>
      </c>
      <c r="AT63" s="150">
        <f>AT50+AT61</f>
        <v>-1861470</v>
      </c>
      <c r="AU63" s="150">
        <f>AU50+AU61</f>
        <v>0</v>
      </c>
      <c r="AV63" s="150">
        <f>AV50+AV61</f>
        <v>0</v>
      </c>
      <c r="AW63" s="144"/>
      <c r="CS63" s="8"/>
    </row>
    <row r="64" spans="1:97">
      <c r="A64" s="2">
        <v>58</v>
      </c>
      <c r="B64" s="163" t="s">
        <v>491</v>
      </c>
      <c r="C64" s="332">
        <f ca="1">-(C36-(C63*IF(RevReqCalc!$F$26&lt;&gt;"Staff",'Cost of Capital'!$E$12,'Cost of Capital'!$E$22)))/'Conversion factor'!$C$18</f>
        <v>-400963.36471426772</v>
      </c>
      <c r="D64" s="332">
        <f>-(D36-(D63*IF(RevReqCalc!$F$26&lt;&gt;"Staff",'Cost of Capital'!$E$12,'Cost of Capital'!$E$22)))/'Conversion factor'!$C$18</f>
        <v>921601.91247137904</v>
      </c>
      <c r="E64" s="332">
        <f>-(E36-(E63*IF(RevReqCalc!$F$26&lt;&gt;"Staff",'Cost of Capital'!$E$12,'Cost of Capital'!$E$22)))/'Conversion factor'!$C$18</f>
        <v>8833474.0807828065</v>
      </c>
      <c r="F64" s="332">
        <f>-(F36-(F63*IF(RevReqCalc!$F$26&lt;&gt;"Staff",'Cost of Capital'!$E$12,'Cost of Capital'!$E$22)))/'Conversion factor'!$C$18</f>
        <v>0</v>
      </c>
      <c r="G64" s="332">
        <f>-(G36-(G63*IF(RevReqCalc!$F$26&lt;&gt;"Staff",'Cost of Capital'!$E$12,'Cost of Capital'!$E$22)))/'Conversion factor'!$C$18</f>
        <v>-3181.9310260771472</v>
      </c>
      <c r="H64" s="332">
        <f>-(H36-(H63*IF(RevReqCalc!$F$26&lt;&gt;"Staff",'Cost of Capital'!$E$12,'Cost of Capital'!$E$22)))/'Conversion factor'!$C$18</f>
        <v>465060.32068036409</v>
      </c>
      <c r="I64" s="332">
        <f>-(I36-(I63*IF(RevReqCalc!$F$26&lt;&gt;"Staff",'Cost of Capital'!$E$12,'Cost of Capital'!$E$22)))/'Conversion factor'!$C$18</f>
        <v>-95035.04709191469</v>
      </c>
      <c r="J64" s="332">
        <f ca="1">-(J36-(J63*IF(RevReqCalc!$F$26&lt;&gt;"Staff",'Cost of Capital'!$E$12,'Cost of Capital'!$E$22)))/'Conversion factor'!$C$18</f>
        <v>-71701.505392406689</v>
      </c>
      <c r="K64" s="332">
        <f>-(K36-(K63*IF(RevReqCalc!$F$26&lt;&gt;"Staff",'Cost of Capital'!$E$12,'Cost of Capital'!$E$22)))/'Conversion factor'!$C$18</f>
        <v>101022.96731380711</v>
      </c>
      <c r="L64" s="332">
        <f>-(L36-(L63*IF(RevReqCalc!$F$26&lt;&gt;"Staff",'Cost of Capital'!$E$12,'Cost of Capital'!$E$22)))/'Conversion factor'!$C$18</f>
        <v>-105874.16589118962</v>
      </c>
      <c r="M64" s="332">
        <f>-(M36-(M63*IF(RevReqCalc!$F$26&lt;&gt;"Staff",'Cost of Capital'!$E$12,'Cost of Capital'!$E$22)))/'Conversion factor'!$C$18</f>
        <v>-2660.5773618860258</v>
      </c>
      <c r="N64" s="332">
        <f>-(N36-(N63*IF(RevReqCalc!$F$26&lt;&gt;"Staff",'Cost of Capital'!$E$12,'Cost of Capital'!$E$22)))/'Conversion factor'!$C$18</f>
        <v>146619.93395870607</v>
      </c>
      <c r="O64" s="332">
        <f>-(O36-(O63*IF(RevReqCalc!$F$26&lt;&gt;"Staff",'Cost of Capital'!$E$12,'Cost of Capital'!$E$22)))/'Conversion factor'!$C$18</f>
        <v>-12088301.786693327</v>
      </c>
      <c r="P64" s="332">
        <f>-(P36-(P63*IF(RevReqCalc!$F$26&lt;&gt;"Staff",'Cost of Capital'!$E$12,'Cost of Capital'!$E$22)))/'Conversion factor'!$C$18</f>
        <v>296711.4206704814</v>
      </c>
      <c r="Q64" s="332">
        <f>-(Q36-(Q63*IF(RevReqCalc!$F$26&lt;&gt;"Staff",'Cost of Capital'!$E$12,'Cost of Capital'!$E$22)))/'Conversion factor'!$C$18</f>
        <v>-24.554177665707268</v>
      </c>
      <c r="R64" s="332">
        <f ca="1">-(R36-(R63*IF(RevReqCalc!$F$26&lt;&gt;"Staff",'Cost of Capital'!$E$12,'Cost of Capital'!$E$22)))/'Conversion factor'!$C$18</f>
        <v>-24133.836065384108</v>
      </c>
      <c r="S64" s="332">
        <f>-(S36-(S63*IF(RevReqCalc!$F$26&lt;&gt;"Staff",'Cost of Capital'!$E$12,'Cost of Capital'!$E$22)))/'Conversion factor'!$C$18</f>
        <v>434845.21201338409</v>
      </c>
      <c r="T64" s="332">
        <f>-(T36-(T63*IF(RevReqCalc!$F$26&lt;&gt;"Staff",'Cost of Capital'!$E$12,'Cost of Capital'!$E$22)))/'Conversion factor'!$C$18</f>
        <v>-7872883.2243451504</v>
      </c>
      <c r="U64" s="332">
        <f>-(U36-(U63*IF(RevReqCalc!$F$26&lt;&gt;"Staff",'Cost of Capital'!$E$12,'Cost of Capital'!$E$22)))/'Conversion factor'!$C$18</f>
        <v>-1599437.2393989419</v>
      </c>
      <c r="V64" s="332">
        <f ca="1">-(V36-(V63*IF(RevReqCalc!$F$26&lt;&gt;"Staff",'Cost of Capital'!$E$12,'Cost of Capital'!$E$22)))/'Conversion factor'!$C$18</f>
        <v>-1745364.4003183397</v>
      </c>
      <c r="W64" s="332">
        <f ca="1">-(W36-(W63*IF(RevReqCalc!$F$26&lt;&gt;"Staff",'Cost of Capital'!$E$12,'Cost of Capital'!$E$22)))/'Conversion factor'!$C$18</f>
        <v>584478.64630609076</v>
      </c>
      <c r="X64" s="332">
        <f>-(X36-(X63*IF(RevReqCalc!$F$26&lt;&gt;"Staff",'Cost of Capital'!$E$12,'Cost of Capital'!$E$22)))/'Conversion factor'!$C$18</f>
        <v>-18597.043893551854</v>
      </c>
      <c r="Y64" s="332">
        <f>-(Y36-(Y63*IF(RevReqCalc!$F$26&lt;&gt;"Staff",'Cost of Capital'!$E$12,'Cost of Capital'!$E$22)))/'Conversion factor'!$C$18</f>
        <v>0</v>
      </c>
      <c r="Z64" s="332">
        <f ca="1">-(Z36-(Z63*IF(RevReqCalc!$F$26&lt;&gt;"Staff",'Cost of Capital'!$E$12,'Cost of Capital'!$E$22)))/'Conversion factor'!$C$18</f>
        <v>-155793.85300093525</v>
      </c>
      <c r="AA64" s="332">
        <f ca="1">-(AA36-(AA63*IF(RevReqCalc!$F$26&lt;&gt;"Staff",'Cost of Capital'!$E$12,'Cost of Capital'!$E$22)))/'Conversion factor'!$C$18</f>
        <v>0</v>
      </c>
      <c r="AB64" s="332">
        <f>-(AB36-(AB63*IF(RevReqCalc!$F$26&lt;&gt;"Staff",'Cost of Capital'!$E$12,'Cost of Capital'!$E$22)))/'Conversion factor'!$C$18</f>
        <v>1514701.6424408052</v>
      </c>
      <c r="AC64" s="332">
        <f ca="1">-(AC36-(AC63*IF(RevReqCalc!$F$26&lt;&gt;"Staff",'Cost of Capital'!$E$12,'Cost of Capital'!$E$22)))/'Conversion factor'!$C$18</f>
        <v>1101073.4589953881</v>
      </c>
      <c r="AD64" s="332">
        <f>-(AD36-(AD63*IF(RevReqCalc!$F$26&lt;&gt;"Staff",'Cost of Capital'!$E$12,'Cost of Capital'!$E$22)))/'Conversion factor'!$C$18</f>
        <v>0</v>
      </c>
      <c r="AE64" s="332">
        <f>-(AE36-(AE63*IF(RevReqCalc!$F$26&lt;&gt;"Staff",'Cost of Capital'!$E$12,'Cost of Capital'!$E$22)))/'Conversion factor'!$C$18</f>
        <v>3161660.0373010268</v>
      </c>
      <c r="AF64" s="332">
        <f ca="1">-(AF36-(AF63*IF(RevReqCalc!$F$26&lt;&gt;"Staff",'Cost of Capital'!$E$12,'Cost of Capital'!$E$22)))/'Conversion factor'!$C$18</f>
        <v>-88006.91489018609</v>
      </c>
      <c r="AG64" s="332">
        <f>-(AG36-(AG63*IF(RevReqCalc!$F$26&lt;&gt;"Staff",'Cost of Capital'!$E$12,'Cost of Capital'!$E$22)))/'Conversion factor'!$C$18</f>
        <v>293662.72132099204</v>
      </c>
      <c r="AH64" s="332">
        <f>-(AH36-(AH63*IF(RevReqCalc!$F$26&lt;&gt;"Staff",'Cost of Capital'!$E$12,'Cost of Capital'!$E$22)))/'Conversion factor'!$C$18</f>
        <v>2181.7654078111395</v>
      </c>
      <c r="AI64" s="332">
        <f>-(AI36-(AI63*IF(RevReqCalc!$F$26&lt;&gt;"Staff",'Cost of Capital'!$E$12,'Cost of Capital'!$E$22)))/'Conversion factor'!$C$18</f>
        <v>3227641.2885034275</v>
      </c>
      <c r="AJ64" s="332">
        <f ca="1">-(AJ36-(AJ63*IF(RevReqCalc!$F$26&lt;&gt;"Staff",'Cost of Capital'!$E$12,'Cost of Capital'!$E$22)))/'Conversion factor'!$C$18</f>
        <v>12451.722816807098</v>
      </c>
      <c r="AK64" s="332">
        <f>-(AK36-(AK63*IF(RevReqCalc!$F$26&lt;&gt;"Staff",'Cost of Capital'!$E$12,'Cost of Capital'!$E$22)))/'Conversion factor'!$C$18</f>
        <v>-115680.07746702053</v>
      </c>
      <c r="AL64" s="332">
        <f>-(AL36-(AL63*IF(RevReqCalc!$F$26&lt;&gt;"Staff",'Cost of Capital'!$E$12,'Cost of Capital'!$E$22)))/'Conversion factor'!$C$18</f>
        <v>0</v>
      </c>
      <c r="AM64" s="332">
        <f>-(AM36-(AM63*IF(RevReqCalc!$F$26&lt;&gt;"Staff",'Cost of Capital'!$E$12,'Cost of Capital'!$E$22)))/'Conversion factor'!$C$18</f>
        <v>-2739892.8431555755</v>
      </c>
      <c r="AN64" s="332">
        <f>-(AN36-(AN63*IF(RevReqCalc!$F$26&lt;&gt;"Staff",'Cost of Capital'!$E$12,'Cost of Capital'!$E$22)))/'Conversion factor'!$C$18</f>
        <v>-68669.218559970206</v>
      </c>
      <c r="AO64" s="332">
        <f>-(AO36-(AO63*IF(RevReqCalc!$F$26&lt;&gt;"Staff",'Cost of Capital'!$E$12,'Cost of Capital'!$E$22)))/'Conversion factor'!$C$18</f>
        <v>-36808.134721729541</v>
      </c>
      <c r="AP64" s="332">
        <f>-(AP36-(AP63*IF(RevReqCalc!$F$26&lt;&gt;"Staff",'Cost of Capital'!$E$12,'Cost of Capital'!$E$22)))/'Conversion factor'!$C$18</f>
        <v>-374862.63566923025</v>
      </c>
      <c r="AQ64" s="332">
        <f>-(AQ36-(AQ63*IF(RevReqCalc!$F$26&lt;&gt;"Staff",'Cost of Capital'!$E$12,'Cost of Capital'!$E$22)))/'Conversion factor'!$C$18</f>
        <v>24448.645166418573</v>
      </c>
      <c r="AR64" s="332">
        <f ca="1">-(AR36-(AR63*IF(RevReqCalc!$F$26&lt;&gt;"Staff",'Cost of Capital'!$E$12,'Cost of Capital'!$E$22)))/'Conversion factor'!$C$18</f>
        <v>2771128.251490511</v>
      </c>
      <c r="AS64" s="332">
        <f ca="1">-(AS36-(AS63*IF(RevReqCalc!$F$26&lt;&gt;"Staff",'Cost of Capital'!$E$12,'Cost of Capital'!$E$22)))/'Conversion factor'!$C$18</f>
        <v>3129003.3354056869</v>
      </c>
      <c r="AT64" s="332">
        <f>-(AT36-(AT63*IF(RevReqCalc!$F$26&lt;&gt;"Staff",'Cost of Capital'!$E$12,'Cost of Capital'!$E$22)))/'Conversion factor'!$C$18</f>
        <v>-215821.73863966201</v>
      </c>
      <c r="AU64" s="332">
        <f>-(AU36-(AU63*IF(RevReqCalc!$F$26&lt;&gt;"Staff",'Cost of Capital'!$E$12,'Cost of Capital'!$E$22)))/'Conversion factor'!$C$18</f>
        <v>0</v>
      </c>
      <c r="AV64" s="332">
        <f>-(AV36-(AV63*IF(RevReqCalc!$F$26&lt;&gt;"Staff",'Cost of Capital'!$E$12,'Cost of Capital'!$E$22)))/'Conversion factor'!$C$18</f>
        <v>0</v>
      </c>
      <c r="AW64" s="144"/>
      <c r="CS64" s="8"/>
    </row>
    <row r="65" spans="1:97" ht="13.5" thickBot="1">
      <c r="A65" s="2">
        <v>59</v>
      </c>
      <c r="B65" s="6"/>
      <c r="C65" s="39"/>
      <c r="D65" s="157"/>
      <c r="E65" s="157"/>
      <c r="F65" s="157"/>
      <c r="G65" s="157"/>
      <c r="H65" s="157"/>
      <c r="I65" s="157"/>
      <c r="J65" s="157"/>
      <c r="K65" s="157"/>
      <c r="L65" s="157"/>
      <c r="M65" s="157"/>
      <c r="N65" s="157"/>
      <c r="O65" s="157"/>
      <c r="P65" s="157"/>
      <c r="Q65" s="157"/>
      <c r="R65" s="157"/>
      <c r="S65" s="157"/>
      <c r="T65" s="157"/>
      <c r="U65" s="157"/>
      <c r="V65" s="157"/>
      <c r="W65" s="157"/>
      <c r="X65" s="157"/>
      <c r="Y65" s="157"/>
      <c r="Z65" s="157"/>
      <c r="AA65" s="157"/>
      <c r="AB65" s="157"/>
      <c r="AC65" s="157"/>
      <c r="AD65" s="157"/>
      <c r="AE65" s="157"/>
      <c r="AF65" s="157"/>
      <c r="AG65" s="157"/>
      <c r="AH65" s="157"/>
      <c r="AI65" s="157"/>
      <c r="AJ65" s="157"/>
      <c r="AK65" s="157"/>
      <c r="AL65" s="157"/>
      <c r="AM65" s="157"/>
      <c r="AN65" s="157"/>
      <c r="AO65" s="157"/>
      <c r="AP65" s="157"/>
      <c r="AQ65" s="157"/>
      <c r="AR65" s="157"/>
      <c r="AS65" s="157"/>
      <c r="AT65" s="157"/>
      <c r="AU65" s="157"/>
      <c r="AV65" s="157"/>
      <c r="CS65" s="8"/>
    </row>
    <row r="66" spans="1:97">
      <c r="A66" s="4">
        <v>60</v>
      </c>
      <c r="B66" s="164" t="s">
        <v>57</v>
      </c>
      <c r="C66" s="333"/>
      <c r="D66" s="334"/>
      <c r="E66" s="334"/>
      <c r="F66" s="334"/>
      <c r="G66" s="334"/>
      <c r="H66" s="334"/>
      <c r="I66" s="334"/>
      <c r="J66" s="334"/>
      <c r="K66" s="334"/>
      <c r="L66" s="334"/>
      <c r="M66" s="334"/>
      <c r="N66" s="334"/>
      <c r="O66" s="334"/>
      <c r="P66" s="334"/>
      <c r="Q66" s="334"/>
      <c r="R66" s="334"/>
      <c r="S66" s="334"/>
      <c r="T66" s="334"/>
      <c r="U66" s="334"/>
      <c r="V66" s="334"/>
      <c r="W66" s="334"/>
      <c r="X66" s="334"/>
      <c r="Y66" s="334"/>
      <c r="Z66" s="334"/>
      <c r="AA66" s="334"/>
      <c r="AB66" s="334"/>
      <c r="AC66" s="334"/>
      <c r="AD66" s="334"/>
      <c r="AE66" s="334"/>
      <c r="AF66" s="334"/>
      <c r="AG66" s="334"/>
      <c r="AH66" s="334"/>
      <c r="AI66" s="334"/>
      <c r="AJ66" s="334"/>
      <c r="AK66" s="334"/>
      <c r="AL66" s="334"/>
      <c r="AM66" s="334"/>
      <c r="AN66" s="334"/>
      <c r="AO66" s="334"/>
      <c r="AP66" s="334"/>
      <c r="AQ66" s="334"/>
      <c r="AR66" s="334"/>
      <c r="AS66" s="334"/>
      <c r="AT66" s="334"/>
      <c r="AU66" s="334"/>
      <c r="AV66" s="334"/>
      <c r="CS66" s="8"/>
    </row>
    <row r="67" spans="1:97">
      <c r="A67" s="4">
        <v>61</v>
      </c>
      <c r="B67" s="18" t="s">
        <v>2</v>
      </c>
      <c r="C67" s="335"/>
      <c r="D67" s="148"/>
      <c r="E67" s="169"/>
      <c r="F67" s="148"/>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CS67" s="8"/>
    </row>
    <row r="68" spans="1:97">
      <c r="A68" s="4">
        <v>62</v>
      </c>
      <c r="B68" s="77" t="s">
        <v>239</v>
      </c>
      <c r="C68" s="148">
        <f ca="1">SUM(D69:AV69)</f>
        <v>8692822.3239772543</v>
      </c>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335"/>
      <c r="AM68" s="335"/>
      <c r="AN68" s="335"/>
      <c r="AO68" s="335"/>
      <c r="AP68" s="335"/>
      <c r="AQ68" s="335"/>
      <c r="AR68" s="335"/>
      <c r="AS68" s="335"/>
      <c r="AT68" s="335"/>
      <c r="AU68" s="335"/>
      <c r="AV68" s="335"/>
      <c r="CS68" s="8"/>
    </row>
    <row r="69" spans="1:97">
      <c r="A69" s="4">
        <v>63</v>
      </c>
      <c r="B69" s="18" t="s">
        <v>58</v>
      </c>
      <c r="C69" s="155">
        <f ca="1">C11-C24-C26-C27-C28-C33</f>
        <v>8692822.3239772636</v>
      </c>
      <c r="D69" s="155">
        <f>D11-D24-D26-D27-D28-D33</f>
        <v>-879265.21000000101</v>
      </c>
      <c r="E69" s="155">
        <f t="shared" ref="E69:AV69" si="35">E11-E24-E26-E27-E28-E33</f>
        <v>-8427678.6164566502</v>
      </c>
      <c r="F69" s="155">
        <f t="shared" si="35"/>
        <v>0</v>
      </c>
      <c r="G69" s="155">
        <f t="shared" si="35"/>
        <v>2990.0331507862302</v>
      </c>
      <c r="H69" s="155">
        <f t="shared" si="35"/>
        <v>-443695.50726672099</v>
      </c>
      <c r="I69" s="155">
        <f t="shared" si="35"/>
        <v>90670.034103579979</v>
      </c>
      <c r="J69" s="155">
        <f t="shared" ca="1" si="35"/>
        <v>68406.971554047079</v>
      </c>
      <c r="K69" s="155">
        <f t="shared" si="35"/>
        <v>-96381.382949984341</v>
      </c>
      <c r="L69" s="155">
        <f t="shared" si="35"/>
        <v>101010.80523576234</v>
      </c>
      <c r="M69" s="155">
        <f t="shared" si="35"/>
        <v>2538.9304452000001</v>
      </c>
      <c r="N69" s="155">
        <f t="shared" si="35"/>
        <v>-139884.88584515199</v>
      </c>
      <c r="O69" s="155">
        <f t="shared" si="35"/>
        <v>11532983.470000001</v>
      </c>
      <c r="P69" s="155">
        <f t="shared" si="35"/>
        <v>-283081.62041459233</v>
      </c>
      <c r="Q69" s="155">
        <f t="shared" si="35"/>
        <v>23.227027737611706</v>
      </c>
      <c r="R69" s="155">
        <f t="shared" ca="1" si="35"/>
        <v>23025.357097587301</v>
      </c>
      <c r="S69" s="155">
        <f t="shared" si="35"/>
        <v>-414868.90977798001</v>
      </c>
      <c r="T69" s="155">
        <f t="shared" si="35"/>
        <v>7511214.8027454019</v>
      </c>
      <c r="U69" s="155">
        <f t="shared" si="35"/>
        <v>651954.10492628452</v>
      </c>
      <c r="V69" s="155">
        <f t="shared" si="35"/>
        <v>0</v>
      </c>
      <c r="W69" s="155">
        <f t="shared" ca="1" si="35"/>
        <v>-559557.94374326873</v>
      </c>
      <c r="X69" s="155">
        <f t="shared" si="35"/>
        <v>0</v>
      </c>
      <c r="Y69" s="155">
        <f t="shared" si="35"/>
        <v>0</v>
      </c>
      <c r="Z69" s="155">
        <f t="shared" si="35"/>
        <v>0</v>
      </c>
      <c r="AA69" s="155">
        <f t="shared" ca="1" si="35"/>
        <v>0</v>
      </c>
      <c r="AB69" s="155">
        <f t="shared" si="35"/>
        <v>0</v>
      </c>
      <c r="AC69" s="155">
        <f t="shared" si="35"/>
        <v>0</v>
      </c>
      <c r="AD69" s="155">
        <f t="shared" si="35"/>
        <v>0</v>
      </c>
      <c r="AE69" s="155">
        <f t="shared" si="35"/>
        <v>0</v>
      </c>
      <c r="AF69" s="155">
        <f t="shared" si="35"/>
        <v>0</v>
      </c>
      <c r="AG69" s="155">
        <f t="shared" si="35"/>
        <v>-280172</v>
      </c>
      <c r="AH69" s="155">
        <f t="shared" si="35"/>
        <v>0</v>
      </c>
      <c r="AI69" s="155">
        <f t="shared" si="35"/>
        <v>0</v>
      </c>
      <c r="AJ69" s="155">
        <f t="shared" ca="1" si="35"/>
        <v>218955.51134521683</v>
      </c>
      <c r="AK69" s="155">
        <f t="shared" si="35"/>
        <v>0</v>
      </c>
      <c r="AL69" s="155">
        <f t="shared" si="35"/>
        <v>0</v>
      </c>
      <c r="AM69" s="155">
        <f t="shared" si="35"/>
        <v>0</v>
      </c>
      <c r="AN69" s="155">
        <f t="shared" si="35"/>
        <v>17990.552800000001</v>
      </c>
      <c r="AO69" s="155">
        <f t="shared" si="35"/>
        <v>0</v>
      </c>
      <c r="AP69" s="155">
        <f t="shared" si="35"/>
        <v>-4355.3999999999996</v>
      </c>
      <c r="AQ69" s="155">
        <f t="shared" si="35"/>
        <v>0</v>
      </c>
      <c r="AR69" s="155">
        <f t="shared" si="35"/>
        <v>0</v>
      </c>
      <c r="AS69" s="155">
        <f t="shared" si="35"/>
        <v>0</v>
      </c>
      <c r="AT69" s="155">
        <f t="shared" si="35"/>
        <v>0</v>
      </c>
      <c r="AU69" s="155">
        <f t="shared" si="35"/>
        <v>0</v>
      </c>
      <c r="AV69" s="155">
        <f t="shared" si="35"/>
        <v>0</v>
      </c>
      <c r="AW69" s="144"/>
      <c r="CS69" s="8"/>
    </row>
    <row r="70" spans="1:97">
      <c r="A70" s="4">
        <v>64</v>
      </c>
      <c r="B70" s="18" t="s">
        <v>59</v>
      </c>
      <c r="C70" s="336">
        <f>SUM(D70:AV70)</f>
        <v>0</v>
      </c>
      <c r="D70" s="150"/>
      <c r="E70" s="150"/>
      <c r="F70" s="150"/>
      <c r="G70" s="150"/>
      <c r="H70" s="150"/>
      <c r="I70" s="150"/>
      <c r="J70" s="150"/>
      <c r="K70" s="150"/>
      <c r="L70" s="150"/>
      <c r="M70" s="150"/>
      <c r="N70" s="150"/>
      <c r="O70" s="150"/>
      <c r="P70" s="150"/>
      <c r="Q70" s="150"/>
      <c r="R70" s="150"/>
      <c r="S70" s="150"/>
      <c r="T70" s="150"/>
      <c r="U70" s="150"/>
      <c r="V70" s="150"/>
      <c r="W70" s="150"/>
      <c r="X70" s="150"/>
      <c r="Y70" s="150"/>
      <c r="Z70" s="150"/>
      <c r="AA70" s="150"/>
      <c r="AB70" s="150"/>
      <c r="AC70" s="150"/>
      <c r="AD70" s="150"/>
      <c r="AE70" s="150"/>
      <c r="AF70" s="150"/>
      <c r="AG70" s="150"/>
      <c r="AH70" s="150"/>
      <c r="AI70" s="150"/>
      <c r="AJ70" s="150"/>
      <c r="AK70" s="150"/>
      <c r="AL70" s="150"/>
      <c r="AM70" s="150"/>
      <c r="AN70" s="150"/>
      <c r="AO70" s="150"/>
      <c r="AP70" s="150"/>
      <c r="AQ70" s="150"/>
      <c r="AR70" s="150"/>
      <c r="AS70" s="150"/>
      <c r="AT70" s="150"/>
      <c r="AU70" s="150"/>
      <c r="AV70" s="150">
        <v>0</v>
      </c>
      <c r="AW70" s="144"/>
      <c r="CS70" s="8"/>
    </row>
    <row r="71" spans="1:97">
      <c r="A71" s="4">
        <v>65</v>
      </c>
      <c r="B71" s="18" t="s">
        <v>60</v>
      </c>
      <c r="C71" s="336">
        <f>SUM(D71:AV71)</f>
        <v>-3867.0779889625478</v>
      </c>
      <c r="D71" s="150"/>
      <c r="E71" s="150"/>
      <c r="F71" s="150"/>
      <c r="G71" s="150"/>
      <c r="H71" s="150"/>
      <c r="I71" s="150"/>
      <c r="J71" s="150"/>
      <c r="K71" s="150"/>
      <c r="L71" s="150"/>
      <c r="M71" s="150"/>
      <c r="N71" s="150"/>
      <c r="O71" s="150"/>
      <c r="P71" s="150"/>
      <c r="Q71" s="150"/>
      <c r="R71" s="150"/>
      <c r="S71" s="150"/>
      <c r="T71" s="150"/>
      <c r="U71" s="150"/>
      <c r="V71" s="150"/>
      <c r="W71" s="150"/>
      <c r="X71" s="150"/>
      <c r="Y71" s="150"/>
      <c r="Z71" s="150"/>
      <c r="AA71" s="150"/>
      <c r="AB71" s="150"/>
      <c r="AC71" s="150"/>
      <c r="AD71" s="150"/>
      <c r="AE71" s="150"/>
      <c r="AF71" s="150"/>
      <c r="AG71" s="150"/>
      <c r="AH71" s="150">
        <v>-3867.0779889625478</v>
      </c>
      <c r="AI71" s="150"/>
      <c r="AJ71" s="150"/>
      <c r="AK71" s="150"/>
      <c r="AL71" s="150"/>
      <c r="AM71" s="150"/>
      <c r="AN71" s="150"/>
      <c r="AO71" s="150"/>
      <c r="AP71" s="150"/>
      <c r="AQ71" s="150"/>
      <c r="AR71" s="150"/>
      <c r="AS71" s="150"/>
      <c r="AT71" s="150"/>
      <c r="AU71" s="150"/>
      <c r="AV71" s="150">
        <v>0</v>
      </c>
      <c r="AW71" s="144"/>
      <c r="CS71" s="8"/>
    </row>
    <row r="72" spans="1:97">
      <c r="A72" s="4">
        <v>66</v>
      </c>
      <c r="B72" s="18" t="s">
        <v>4</v>
      </c>
      <c r="C72" s="336">
        <f ca="1">SUM(D72:AV72)</f>
        <v>276041.11156373098</v>
      </c>
      <c r="D72" s="150"/>
      <c r="E72" s="150"/>
      <c r="F72" s="150"/>
      <c r="G72" s="150"/>
      <c r="H72" s="150"/>
      <c r="I72" s="150"/>
      <c r="J72" s="150"/>
      <c r="K72" s="150"/>
      <c r="L72" s="150"/>
      <c r="M72" s="150"/>
      <c r="N72" s="150"/>
      <c r="O72" s="150"/>
      <c r="P72" s="150"/>
      <c r="Q72" s="150"/>
      <c r="R72" s="150"/>
      <c r="S72" s="150"/>
      <c r="T72" s="150"/>
      <c r="U72" s="150"/>
      <c r="V72" s="150"/>
      <c r="W72" s="150"/>
      <c r="X72" s="150"/>
      <c r="Y72" s="150"/>
      <c r="Z72" s="150">
        <f ca="1">'Adj 7.1 - Interest True-up'!I10</f>
        <v>276041.11156373098</v>
      </c>
      <c r="AA72" s="150"/>
      <c r="AB72" s="150"/>
      <c r="AC72" s="150"/>
      <c r="AD72" s="150"/>
      <c r="AE72" s="150"/>
      <c r="AF72" s="150"/>
      <c r="AG72" s="150"/>
      <c r="AH72" s="150"/>
      <c r="AI72" s="150"/>
      <c r="AJ72" s="150"/>
      <c r="AK72" s="150"/>
      <c r="AL72" s="150"/>
      <c r="AM72" s="150"/>
      <c r="AN72" s="150"/>
      <c r="AO72" s="150"/>
      <c r="AP72" s="150"/>
      <c r="AQ72" s="150"/>
      <c r="AR72" s="150"/>
      <c r="AS72" s="150"/>
      <c r="AT72" s="150"/>
      <c r="AU72" s="150"/>
      <c r="AV72" s="150">
        <v>0</v>
      </c>
      <c r="AW72" s="144"/>
      <c r="CS72" s="8"/>
    </row>
    <row r="73" spans="1:97">
      <c r="A73" s="4">
        <v>67</v>
      </c>
      <c r="B73" s="18" t="s">
        <v>242</v>
      </c>
      <c r="C73" s="336">
        <f ca="1">SUM(D73:AV73)</f>
        <v>511664.55066991423</v>
      </c>
      <c r="D73" s="150"/>
      <c r="E73" s="150"/>
      <c r="F73" s="150"/>
      <c r="G73" s="150"/>
      <c r="H73" s="150"/>
      <c r="I73" s="150"/>
      <c r="J73" s="150"/>
      <c r="K73" s="150"/>
      <c r="L73" s="150"/>
      <c r="M73" s="150"/>
      <c r="N73" s="150"/>
      <c r="O73" s="150"/>
      <c r="P73" s="150"/>
      <c r="Q73" s="150"/>
      <c r="R73" s="150"/>
      <c r="S73" s="150"/>
      <c r="T73" s="150"/>
      <c r="U73" s="150">
        <v>-52188</v>
      </c>
      <c r="V73" s="150"/>
      <c r="W73" s="150">
        <v>564215.55533883302</v>
      </c>
      <c r="X73" s="150"/>
      <c r="Y73" s="150"/>
      <c r="Z73" s="150"/>
      <c r="AA73" s="150"/>
      <c r="AB73" s="150"/>
      <c r="AC73" s="150"/>
      <c r="AD73" s="150"/>
      <c r="AE73" s="150"/>
      <c r="AF73" s="150"/>
      <c r="AG73" s="150"/>
      <c r="AH73" s="150"/>
      <c r="AI73" s="150"/>
      <c r="AJ73" s="150">
        <f ca="1">'Adj 8.2 - Envir Remed'!I23+'Adj 8.2 - Envir Remed'!I25</f>
        <v>-363.00466891880887</v>
      </c>
      <c r="AK73" s="150"/>
      <c r="AL73" s="150"/>
      <c r="AM73" s="150"/>
      <c r="AN73" s="150"/>
      <c r="AO73" s="150"/>
      <c r="AP73" s="150"/>
      <c r="AQ73" s="150"/>
      <c r="AR73" s="150"/>
      <c r="AS73" s="150"/>
      <c r="AT73" s="150"/>
      <c r="AU73" s="150"/>
      <c r="AV73" s="150">
        <v>0</v>
      </c>
      <c r="AW73" s="144"/>
      <c r="CS73" s="8"/>
    </row>
    <row r="74" spans="1:97">
      <c r="A74" s="4">
        <v>68</v>
      </c>
      <c r="B74" s="18" t="s">
        <v>243</v>
      </c>
      <c r="C74" s="337">
        <f ca="1">SUM(D74:AV74)</f>
        <v>-70769.177022960095</v>
      </c>
      <c r="D74" s="421"/>
      <c r="E74" s="421"/>
      <c r="F74" s="421"/>
      <c r="G74" s="421">
        <v>3014.60932971699</v>
      </c>
      <c r="H74" s="421"/>
      <c r="I74" s="421"/>
      <c r="J74" s="421"/>
      <c r="K74" s="421"/>
      <c r="L74" s="421"/>
      <c r="M74" s="421"/>
      <c r="N74" s="421"/>
      <c r="O74" s="421"/>
      <c r="P74" s="421"/>
      <c r="Q74" s="421"/>
      <c r="R74" s="421"/>
      <c r="S74" s="421"/>
      <c r="T74" s="421"/>
      <c r="U74" s="421">
        <v>395953.39176106546</v>
      </c>
      <c r="V74" s="421"/>
      <c r="W74" s="421"/>
      <c r="X74" s="421"/>
      <c r="Y74" s="421"/>
      <c r="Z74" s="421"/>
      <c r="AA74" s="421"/>
      <c r="AB74" s="421"/>
      <c r="AC74" s="421"/>
      <c r="AD74" s="421"/>
      <c r="AE74" s="421"/>
      <c r="AF74" s="421"/>
      <c r="AG74" s="421"/>
      <c r="AH74" s="421"/>
      <c r="AI74" s="421"/>
      <c r="AJ74" s="421">
        <f ca="1">'Adj 8.2 - Envir Remed'!I22</f>
        <v>-496016.73091374256</v>
      </c>
      <c r="AK74" s="421"/>
      <c r="AL74" s="421"/>
      <c r="AM74" s="421"/>
      <c r="AN74" s="421">
        <v>17990.552800000001</v>
      </c>
      <c r="AO74" s="421">
        <v>8289</v>
      </c>
      <c r="AP74" s="421"/>
      <c r="AQ74" s="421"/>
      <c r="AR74" s="421"/>
      <c r="AS74" s="421"/>
      <c r="AT74" s="421"/>
      <c r="AU74" s="421"/>
      <c r="AV74" s="421">
        <v>0</v>
      </c>
      <c r="AW74" s="144"/>
      <c r="CS74" s="8"/>
    </row>
    <row r="75" spans="1:97">
      <c r="A75" s="4">
        <v>69</v>
      </c>
      <c r="B75" s="18"/>
      <c r="C75" s="336"/>
      <c r="D75" s="155"/>
      <c r="E75" s="155"/>
      <c r="F75" s="155"/>
      <c r="G75" s="155"/>
      <c r="H75" s="155"/>
      <c r="I75" s="155"/>
      <c r="J75" s="155"/>
      <c r="K75" s="155"/>
      <c r="L75" s="155">
        <v>0</v>
      </c>
      <c r="M75" s="155">
        <v>0</v>
      </c>
      <c r="N75" s="155"/>
      <c r="O75" s="155"/>
      <c r="P75" s="155"/>
      <c r="Q75" s="155"/>
      <c r="R75" s="155"/>
      <c r="S75" s="155"/>
      <c r="T75" s="155"/>
      <c r="U75" s="155"/>
      <c r="V75" s="155"/>
      <c r="W75" s="155"/>
      <c r="X75" s="155"/>
      <c r="Y75" s="155"/>
      <c r="Z75" s="155"/>
      <c r="AA75" s="155"/>
      <c r="AB75" s="155"/>
      <c r="AC75" s="155"/>
      <c r="AD75" s="155"/>
      <c r="AE75" s="155"/>
      <c r="AF75" s="155"/>
      <c r="AG75" s="155"/>
      <c r="AH75" s="155"/>
      <c r="AI75" s="155"/>
      <c r="AJ75" s="155"/>
      <c r="AK75" s="155"/>
      <c r="AL75" s="155"/>
      <c r="AM75" s="155"/>
      <c r="AN75" s="155"/>
      <c r="AO75" s="155"/>
      <c r="AP75" s="155"/>
      <c r="AQ75" s="155"/>
      <c r="AR75" s="155"/>
      <c r="AS75" s="155"/>
      <c r="AT75" s="155"/>
      <c r="AU75" s="155"/>
      <c r="AV75" s="155"/>
      <c r="CS75" s="8"/>
    </row>
    <row r="76" spans="1:97">
      <c r="A76" s="4">
        <v>70</v>
      </c>
      <c r="B76" s="18" t="s">
        <v>63</v>
      </c>
      <c r="C76" s="335">
        <f ca="1">C69-C71-C72+C73-C74</f>
        <v>9003082.0180953685</v>
      </c>
      <c r="D76" s="335">
        <f>D69-D71-D72+D73-D74</f>
        <v>-879265.21000000101</v>
      </c>
      <c r="E76" s="335">
        <f>E69-E71-E72+E73-E74</f>
        <v>-8427678.6164566502</v>
      </c>
      <c r="F76" s="335">
        <f>F69-F71-F72+F73-F74</f>
        <v>0</v>
      </c>
      <c r="G76" s="335">
        <f t="shared" ref="G76:M76" si="36">G69-G71-G72+G73-G74</f>
        <v>-24.576178930759852</v>
      </c>
      <c r="H76" s="335">
        <f t="shared" si="36"/>
        <v>-443695.50726672099</v>
      </c>
      <c r="I76" s="335">
        <f t="shared" si="36"/>
        <v>90670.034103579979</v>
      </c>
      <c r="J76" s="335">
        <f t="shared" ca="1" si="36"/>
        <v>68406.971554047079</v>
      </c>
      <c r="K76" s="335">
        <f t="shared" si="36"/>
        <v>-96381.382949984341</v>
      </c>
      <c r="L76" s="335">
        <f t="shared" si="36"/>
        <v>101010.80523576234</v>
      </c>
      <c r="M76" s="335">
        <f t="shared" si="36"/>
        <v>2538.9304452000001</v>
      </c>
      <c r="N76" s="335">
        <f t="shared" ref="N76:S76" si="37">N69-N71-N72+N73-N74</f>
        <v>-139884.88584515199</v>
      </c>
      <c r="O76" s="335">
        <f t="shared" si="37"/>
        <v>11532983.470000001</v>
      </c>
      <c r="P76" s="335">
        <f t="shared" si="37"/>
        <v>-283081.62041459233</v>
      </c>
      <c r="Q76" s="335">
        <f t="shared" si="37"/>
        <v>23.227027737611706</v>
      </c>
      <c r="R76" s="335">
        <f t="shared" ca="1" si="37"/>
        <v>23025.357097587301</v>
      </c>
      <c r="S76" s="335">
        <f t="shared" si="37"/>
        <v>-414868.90977798001</v>
      </c>
      <c r="T76" s="335">
        <f>T69-T71-T72+T73-T74</f>
        <v>7511214.8027454019</v>
      </c>
      <c r="U76" s="335">
        <f t="shared" ref="U76:AM76" si="38">U69-U71-U72+U73-U74</f>
        <v>203812.71316521906</v>
      </c>
      <c r="V76" s="335">
        <f t="shared" si="38"/>
        <v>0</v>
      </c>
      <c r="W76" s="335">
        <f ca="1">W69-W71-W72+W73-W74</f>
        <v>4657.611595564289</v>
      </c>
      <c r="X76" s="335">
        <f>X69-X71-X72+X73-X74</f>
        <v>0</v>
      </c>
      <c r="Y76" s="335">
        <f>Y69-Y71-Y72+Y73-Y74</f>
        <v>0</v>
      </c>
      <c r="Z76" s="335">
        <f t="shared" ca="1" si="38"/>
        <v>-276041.11156373098</v>
      </c>
      <c r="AA76" s="335">
        <f t="shared" ca="1" si="38"/>
        <v>0</v>
      </c>
      <c r="AB76" s="335">
        <f t="shared" si="38"/>
        <v>0</v>
      </c>
      <c r="AC76" s="335">
        <f t="shared" si="38"/>
        <v>0</v>
      </c>
      <c r="AD76" s="335">
        <f t="shared" si="38"/>
        <v>0</v>
      </c>
      <c r="AE76" s="335">
        <f t="shared" si="38"/>
        <v>0</v>
      </c>
      <c r="AF76" s="335">
        <f>AF69-AF71-AF72+AF73-AF74</f>
        <v>0</v>
      </c>
      <c r="AG76" s="335">
        <f t="shared" si="38"/>
        <v>-280172</v>
      </c>
      <c r="AH76" s="335">
        <f t="shared" si="38"/>
        <v>3867.0779889625478</v>
      </c>
      <c r="AI76" s="335">
        <f>AI69-AI71-AI72+AI73-AI74</f>
        <v>0</v>
      </c>
      <c r="AJ76" s="335">
        <f t="shared" ca="1" si="38"/>
        <v>714609.23759004055</v>
      </c>
      <c r="AK76" s="335">
        <f t="shared" si="38"/>
        <v>0</v>
      </c>
      <c r="AL76" s="335">
        <f t="shared" si="38"/>
        <v>0</v>
      </c>
      <c r="AM76" s="335">
        <f t="shared" si="38"/>
        <v>0</v>
      </c>
      <c r="AN76" s="335">
        <f t="shared" ref="AN76:AS76" si="39">AN69-AN71-AN72+AN73-AN74</f>
        <v>0</v>
      </c>
      <c r="AO76" s="335">
        <f t="shared" si="39"/>
        <v>-8289</v>
      </c>
      <c r="AP76" s="335">
        <f>AP69-AP71-AP72+AP73-AP74</f>
        <v>-4355.3999999999996</v>
      </c>
      <c r="AQ76" s="335">
        <f t="shared" si="39"/>
        <v>0</v>
      </c>
      <c r="AR76" s="335">
        <f t="shared" si="39"/>
        <v>0</v>
      </c>
      <c r="AS76" s="335">
        <f t="shared" si="39"/>
        <v>0</v>
      </c>
      <c r="AT76" s="335">
        <f>AT69-AT71-AT72+AT73-AT74</f>
        <v>0</v>
      </c>
      <c r="AU76" s="335">
        <f>AU69-AU71-AU72+AU73-AU74</f>
        <v>0</v>
      </c>
      <c r="AV76" s="335">
        <f>AV69-AV71-AV72+AV73-AV74</f>
        <v>0</v>
      </c>
      <c r="AW76" s="165"/>
      <c r="CS76" s="8"/>
    </row>
    <row r="77" spans="1:97">
      <c r="A77" s="4">
        <v>71</v>
      </c>
      <c r="B77" s="18" t="s">
        <v>64</v>
      </c>
      <c r="C77" s="336">
        <f ca="1">SUM(D77:AV77)</f>
        <v>0</v>
      </c>
      <c r="D77" s="155">
        <f>D76*$E$66</f>
        <v>0</v>
      </c>
      <c r="E77" s="155">
        <f>E76*$E$66</f>
        <v>0</v>
      </c>
      <c r="F77" s="155">
        <f>F76*$E$66</f>
        <v>0</v>
      </c>
      <c r="G77" s="155">
        <f t="shared" ref="G77:M77" si="40">G76*$E$66</f>
        <v>0</v>
      </c>
      <c r="H77" s="155">
        <f t="shared" si="40"/>
        <v>0</v>
      </c>
      <c r="I77" s="155">
        <f t="shared" si="40"/>
        <v>0</v>
      </c>
      <c r="J77" s="155">
        <f t="shared" ca="1" si="40"/>
        <v>0</v>
      </c>
      <c r="K77" s="155">
        <f t="shared" si="40"/>
        <v>0</v>
      </c>
      <c r="L77" s="155">
        <f t="shared" si="40"/>
        <v>0</v>
      </c>
      <c r="M77" s="155">
        <f t="shared" si="40"/>
        <v>0</v>
      </c>
      <c r="N77" s="155">
        <f t="shared" ref="N77:S77" si="41">N76*$E$66</f>
        <v>0</v>
      </c>
      <c r="O77" s="155">
        <f t="shared" si="41"/>
        <v>0</v>
      </c>
      <c r="P77" s="155">
        <f t="shared" si="41"/>
        <v>0</v>
      </c>
      <c r="Q77" s="155">
        <f t="shared" si="41"/>
        <v>0</v>
      </c>
      <c r="R77" s="155">
        <f t="shared" ca="1" si="41"/>
        <v>0</v>
      </c>
      <c r="S77" s="155">
        <f t="shared" si="41"/>
        <v>0</v>
      </c>
      <c r="T77" s="155">
        <f>T76*$E$66</f>
        <v>0</v>
      </c>
      <c r="U77" s="155">
        <f t="shared" ref="U77:AR77" si="42">U76*$E$66</f>
        <v>0</v>
      </c>
      <c r="V77" s="155">
        <f t="shared" si="42"/>
        <v>0</v>
      </c>
      <c r="W77" s="155">
        <f ca="1">W76*$E$66</f>
        <v>0</v>
      </c>
      <c r="X77" s="155">
        <f>X76*$E$66</f>
        <v>0</v>
      </c>
      <c r="Y77" s="155">
        <f>Y76*$E$66</f>
        <v>0</v>
      </c>
      <c r="Z77" s="155">
        <f t="shared" ca="1" si="42"/>
        <v>0</v>
      </c>
      <c r="AA77" s="155">
        <f t="shared" ca="1" si="42"/>
        <v>0</v>
      </c>
      <c r="AB77" s="155">
        <f t="shared" si="42"/>
        <v>0</v>
      </c>
      <c r="AC77" s="155">
        <f t="shared" si="42"/>
        <v>0</v>
      </c>
      <c r="AD77" s="155">
        <f t="shared" si="42"/>
        <v>0</v>
      </c>
      <c r="AE77" s="155">
        <f t="shared" si="42"/>
        <v>0</v>
      </c>
      <c r="AF77" s="155">
        <f>AF76*$E$66</f>
        <v>0</v>
      </c>
      <c r="AG77" s="155">
        <f t="shared" si="42"/>
        <v>0</v>
      </c>
      <c r="AH77" s="155"/>
      <c r="AI77" s="155">
        <f>AI76*$E$66</f>
        <v>0</v>
      </c>
      <c r="AJ77" s="155">
        <f t="shared" ca="1" si="42"/>
        <v>0</v>
      </c>
      <c r="AK77" s="155">
        <f t="shared" si="42"/>
        <v>0</v>
      </c>
      <c r="AL77" s="155">
        <f t="shared" si="42"/>
        <v>0</v>
      </c>
      <c r="AM77" s="155">
        <f t="shared" si="42"/>
        <v>0</v>
      </c>
      <c r="AN77" s="155">
        <f>AN76*$E$66</f>
        <v>0</v>
      </c>
      <c r="AO77" s="155">
        <f t="shared" si="42"/>
        <v>0</v>
      </c>
      <c r="AP77" s="155">
        <f>AP76*$E$66</f>
        <v>0</v>
      </c>
      <c r="AQ77" s="155">
        <f t="shared" si="42"/>
        <v>0</v>
      </c>
      <c r="AR77" s="155">
        <f t="shared" si="42"/>
        <v>0</v>
      </c>
      <c r="AS77" s="155">
        <f>AS76*$E$66</f>
        <v>0</v>
      </c>
      <c r="AT77" s="155">
        <f>AT76*$E$66</f>
        <v>0</v>
      </c>
      <c r="AU77" s="155">
        <f>AU76*$E$66</f>
        <v>0</v>
      </c>
      <c r="AV77" s="155">
        <f>AV76*$E$66</f>
        <v>0</v>
      </c>
      <c r="AW77" s="144"/>
      <c r="CS77" s="8"/>
    </row>
    <row r="78" spans="1:97">
      <c r="A78" s="4">
        <v>72</v>
      </c>
      <c r="B78" s="18" t="s">
        <v>65</v>
      </c>
      <c r="C78" s="158">
        <f ca="1">C76-C77</f>
        <v>9003082.0180953685</v>
      </c>
      <c r="D78" s="152">
        <f>D76-D77</f>
        <v>-879265.21000000101</v>
      </c>
      <c r="E78" s="152">
        <f>E76-E77</f>
        <v>-8427678.6164566502</v>
      </c>
      <c r="F78" s="152">
        <f>F76-F77</f>
        <v>0</v>
      </c>
      <c r="G78" s="152">
        <f t="shared" ref="G78:M78" si="43">G76-G77</f>
        <v>-24.576178930759852</v>
      </c>
      <c r="H78" s="152">
        <f t="shared" si="43"/>
        <v>-443695.50726672099</v>
      </c>
      <c r="I78" s="152">
        <f t="shared" si="43"/>
        <v>90670.034103579979</v>
      </c>
      <c r="J78" s="152">
        <f t="shared" ca="1" si="43"/>
        <v>68406.971554047079</v>
      </c>
      <c r="K78" s="152">
        <f t="shared" si="43"/>
        <v>-96381.382949984341</v>
      </c>
      <c r="L78" s="152">
        <f t="shared" si="43"/>
        <v>101010.80523576234</v>
      </c>
      <c r="M78" s="152">
        <f t="shared" si="43"/>
        <v>2538.9304452000001</v>
      </c>
      <c r="N78" s="152">
        <f t="shared" ref="N78:S78" si="44">N76-N77</f>
        <v>-139884.88584515199</v>
      </c>
      <c r="O78" s="152">
        <f t="shared" si="44"/>
        <v>11532983.470000001</v>
      </c>
      <c r="P78" s="152">
        <f t="shared" si="44"/>
        <v>-283081.62041459233</v>
      </c>
      <c r="Q78" s="152">
        <f t="shared" si="44"/>
        <v>23.227027737611706</v>
      </c>
      <c r="R78" s="152">
        <f t="shared" ca="1" si="44"/>
        <v>23025.357097587301</v>
      </c>
      <c r="S78" s="152">
        <f t="shared" si="44"/>
        <v>-414868.90977798001</v>
      </c>
      <c r="T78" s="152">
        <f>T76-T77</f>
        <v>7511214.8027454019</v>
      </c>
      <c r="U78" s="152">
        <f t="shared" ref="U78:AR78" si="45">U76-U77</f>
        <v>203812.71316521906</v>
      </c>
      <c r="V78" s="152">
        <f t="shared" si="45"/>
        <v>0</v>
      </c>
      <c r="W78" s="152">
        <f ca="1">W76-W77</f>
        <v>4657.611595564289</v>
      </c>
      <c r="X78" s="152">
        <f>X76-X77</f>
        <v>0</v>
      </c>
      <c r="Y78" s="152">
        <f>Y76-Y77</f>
        <v>0</v>
      </c>
      <c r="Z78" s="152">
        <f t="shared" ca="1" si="45"/>
        <v>-276041.11156373098</v>
      </c>
      <c r="AA78" s="152">
        <f t="shared" ca="1" si="45"/>
        <v>0</v>
      </c>
      <c r="AB78" s="152">
        <f t="shared" si="45"/>
        <v>0</v>
      </c>
      <c r="AC78" s="152">
        <f t="shared" si="45"/>
        <v>0</v>
      </c>
      <c r="AD78" s="152">
        <f t="shared" si="45"/>
        <v>0</v>
      </c>
      <c r="AE78" s="152">
        <f t="shared" si="45"/>
        <v>0</v>
      </c>
      <c r="AF78" s="152">
        <f>AF76-AF77</f>
        <v>0</v>
      </c>
      <c r="AG78" s="152">
        <f t="shared" si="45"/>
        <v>-280172</v>
      </c>
      <c r="AH78" s="152">
        <f t="shared" ref="AH78" si="46">AH76-AH77</f>
        <v>3867.0779889625478</v>
      </c>
      <c r="AI78" s="152">
        <f>AI76-AI77</f>
        <v>0</v>
      </c>
      <c r="AJ78" s="152">
        <f t="shared" ca="1" si="45"/>
        <v>714609.23759004055</v>
      </c>
      <c r="AK78" s="152">
        <f t="shared" si="45"/>
        <v>0</v>
      </c>
      <c r="AL78" s="152">
        <f t="shared" si="45"/>
        <v>0</v>
      </c>
      <c r="AM78" s="152">
        <f>AM76-AM77</f>
        <v>0</v>
      </c>
      <c r="AN78" s="152">
        <f>AN76-AN77</f>
        <v>0</v>
      </c>
      <c r="AO78" s="152">
        <f t="shared" si="45"/>
        <v>-8289</v>
      </c>
      <c r="AP78" s="152">
        <f>AP76-AP77</f>
        <v>-4355.3999999999996</v>
      </c>
      <c r="AQ78" s="152">
        <f t="shared" si="45"/>
        <v>0</v>
      </c>
      <c r="AR78" s="152">
        <f t="shared" si="45"/>
        <v>0</v>
      </c>
      <c r="AS78" s="152">
        <f>AS76-AS77</f>
        <v>0</v>
      </c>
      <c r="AT78" s="152">
        <f>AT76-AT77</f>
        <v>0</v>
      </c>
      <c r="AU78" s="152">
        <f>AU76-AU77</f>
        <v>0</v>
      </c>
      <c r="AV78" s="152">
        <f>AV76-AV77</f>
        <v>0</v>
      </c>
      <c r="AW78" s="144"/>
      <c r="CS78" s="8"/>
    </row>
    <row r="79" spans="1:97">
      <c r="A79" s="4">
        <v>73</v>
      </c>
      <c r="B79" s="18" t="s">
        <v>268</v>
      </c>
      <c r="C79" s="158">
        <f ca="1">ROUND(C78*'Conversion factor'!$C$26,0)</f>
        <v>3151079</v>
      </c>
      <c r="D79" s="158">
        <f>ROUND(D78*'Conversion factor'!$C$26,0)</f>
        <v>-307743</v>
      </c>
      <c r="E79" s="158">
        <f>ROUND(E78*'Conversion factor'!$C$26,0)</f>
        <v>-2949688</v>
      </c>
      <c r="F79" s="158">
        <f>ROUND(F78*'Conversion factor'!$C$26,0)</f>
        <v>0</v>
      </c>
      <c r="G79" s="158">
        <f>ROUND(G78*'Conversion factor'!$C$26,0)</f>
        <v>-9</v>
      </c>
      <c r="H79" s="158">
        <f>ROUND(H78*'Conversion factor'!$C$26,0)</f>
        <v>-155293</v>
      </c>
      <c r="I79" s="158">
        <f>ROUND(I78*'Conversion factor'!$C$26,0)</f>
        <v>31735</v>
      </c>
      <c r="J79" s="158">
        <f ca="1">ROUND(J78*'Conversion factor'!$C$26,0)</f>
        <v>23942</v>
      </c>
      <c r="K79" s="158">
        <f>ROUND(K78*'Conversion factor'!$C$26,0)</f>
        <v>-33733</v>
      </c>
      <c r="L79" s="158">
        <f>ROUND(L78*'Conversion factor'!$C$26,0)</f>
        <v>35354</v>
      </c>
      <c r="M79" s="158">
        <f>ROUND(M78*'Conversion factor'!$C$26,0)</f>
        <v>889</v>
      </c>
      <c r="N79" s="158">
        <f>ROUND(N78*'Conversion factor'!$C$26,0)</f>
        <v>-48960</v>
      </c>
      <c r="O79" s="158">
        <f>ROUND(O78*'Conversion factor'!$C$26,0)</f>
        <v>4036544</v>
      </c>
      <c r="P79" s="158">
        <f>ROUND(P78*'Conversion factor'!$C$26,0)</f>
        <v>-99079</v>
      </c>
      <c r="Q79" s="158">
        <f>ROUND(Q78*'Conversion factor'!$C$26,0)</f>
        <v>8</v>
      </c>
      <c r="R79" s="158">
        <f ca="1">ROUND(R78*'Conversion factor'!$C$26,0)</f>
        <v>8059</v>
      </c>
      <c r="S79" s="158">
        <f>ROUND(S78*'Conversion factor'!$C$26,0)</f>
        <v>-145204</v>
      </c>
      <c r="T79" s="158">
        <f>ROUND(T78*'Conversion factor'!$C$26,0)</f>
        <v>2628925</v>
      </c>
      <c r="U79" s="158">
        <f>ROUND(U78*'Conversion factor'!$C$26,0)</f>
        <v>71334</v>
      </c>
      <c r="V79" s="158">
        <f>ROUND(V78*'Conversion factor'!$C$26,0)</f>
        <v>0</v>
      </c>
      <c r="W79" s="158">
        <f ca="1">ROUND(W78*'Conversion factor'!$C$26,0)</f>
        <v>1630</v>
      </c>
      <c r="X79" s="158">
        <f>ROUND(X78*'Conversion factor'!$C$26,0)</f>
        <v>0</v>
      </c>
      <c r="Y79" s="158">
        <f>ROUND(Y78*'Conversion factor'!$C$26,0)</f>
        <v>0</v>
      </c>
      <c r="Z79" s="158">
        <f ca="1">ROUND(Z78*'Conversion factor'!$C$26,0)</f>
        <v>-96614</v>
      </c>
      <c r="AA79" s="158">
        <f ca="1">ROUND(AA78*'Conversion factor'!$C$26,0)</f>
        <v>0</v>
      </c>
      <c r="AB79" s="158">
        <f>ROUND(AB78*'Conversion factor'!$C$26,0)</f>
        <v>0</v>
      </c>
      <c r="AC79" s="158">
        <f>ROUND(AC78*'Conversion factor'!$C$26,0)</f>
        <v>0</v>
      </c>
      <c r="AD79" s="158">
        <f>ROUND(AD78*'Conversion factor'!$C$26,0)</f>
        <v>0</v>
      </c>
      <c r="AE79" s="158">
        <f>ROUND(AE78*'Conversion factor'!$C$26,0)</f>
        <v>0</v>
      </c>
      <c r="AF79" s="158">
        <f>ROUND(AF78*'Conversion factor'!$C$26,0)</f>
        <v>0</v>
      </c>
      <c r="AG79" s="158">
        <f>ROUND(AG78*'Conversion factor'!$C$26,0)</f>
        <v>-98060</v>
      </c>
      <c r="AH79" s="158">
        <f>ROUND(AH78*'Conversion factor'!$C$26,0)</f>
        <v>1353</v>
      </c>
      <c r="AI79" s="158">
        <f>ROUND(AI78*'Conversion factor'!$C$26,0)</f>
        <v>0</v>
      </c>
      <c r="AJ79" s="158">
        <f ca="1">ROUND(AJ78*'Conversion factor'!$C$26,0)</f>
        <v>250113</v>
      </c>
      <c r="AK79" s="158">
        <f>ROUND(AK78*'Conversion factor'!$C$26,0)</f>
        <v>0</v>
      </c>
      <c r="AL79" s="158">
        <f>ROUND(AL78*'Conversion factor'!$C$26,0)</f>
        <v>0</v>
      </c>
      <c r="AM79" s="158">
        <f>ROUND(AM78*'Conversion factor'!$C$26,0)</f>
        <v>0</v>
      </c>
      <c r="AN79" s="158">
        <f>ROUND(AN78*'Conversion factor'!$C$26,0)</f>
        <v>0</v>
      </c>
      <c r="AO79" s="158">
        <f>ROUND(AO78*'Conversion factor'!$C$26,0)</f>
        <v>-2901</v>
      </c>
      <c r="AP79" s="158">
        <f>ROUND(AP78*'Conversion factor'!$C$26,0)</f>
        <v>-1524</v>
      </c>
      <c r="AQ79" s="158">
        <f>ROUND(AQ78*'Conversion factor'!$C$26,0)</f>
        <v>0</v>
      </c>
      <c r="AR79" s="158">
        <f>ROUND(AR78*'Conversion factor'!$C$26,0)</f>
        <v>0</v>
      </c>
      <c r="AS79" s="158">
        <f>ROUND(AS78*'Conversion factor'!$C$26,0)</f>
        <v>0</v>
      </c>
      <c r="AT79" s="158">
        <f>ROUND(AT78*'Conversion factor'!$C$26,0)</f>
        <v>0</v>
      </c>
      <c r="AU79" s="158">
        <f>ROUND(AU78*'Conversion factor'!$C$26,0)</f>
        <v>0</v>
      </c>
      <c r="AV79" s="158">
        <f>ROUND(AV78*'Conversion factor'!$C$26,0)</f>
        <v>0</v>
      </c>
      <c r="AW79" s="144"/>
      <c r="CS79" s="8"/>
    </row>
    <row r="80" spans="1:97">
      <c r="A80" s="4">
        <v>74</v>
      </c>
      <c r="B80" s="18" t="s">
        <v>248</v>
      </c>
      <c r="C80" s="336">
        <f>SUM(D80:AV80)</f>
        <v>939327.07654324104</v>
      </c>
      <c r="D80" s="150"/>
      <c r="E80" s="150"/>
      <c r="F80" s="150"/>
      <c r="G80" s="150"/>
      <c r="H80" s="150"/>
      <c r="I80" s="150"/>
      <c r="J80" s="150"/>
      <c r="K80" s="150"/>
      <c r="L80" s="150"/>
      <c r="M80" s="150"/>
      <c r="N80" s="150"/>
      <c r="O80" s="150"/>
      <c r="P80" s="150"/>
      <c r="Q80" s="150"/>
      <c r="R80" s="150"/>
      <c r="S80" s="150"/>
      <c r="T80" s="150"/>
      <c r="U80" s="150"/>
      <c r="V80" s="150"/>
      <c r="W80" s="150"/>
      <c r="X80" s="150"/>
      <c r="Y80" s="150"/>
      <c r="Z80" s="150"/>
      <c r="AA80" s="150"/>
      <c r="AB80" s="150">
        <v>939327.07654324104</v>
      </c>
      <c r="AC80" s="150"/>
      <c r="AD80" s="150"/>
      <c r="AE80" s="150"/>
      <c r="AF80" s="150"/>
      <c r="AG80" s="150"/>
      <c r="AH80" s="150"/>
      <c r="AI80" s="150"/>
      <c r="AJ80" s="150"/>
      <c r="AK80" s="150"/>
      <c r="AL80" s="150"/>
      <c r="AM80" s="150"/>
      <c r="AN80" s="150"/>
      <c r="AO80" s="150"/>
      <c r="AP80" s="150"/>
      <c r="AQ80" s="150"/>
      <c r="AR80" s="150"/>
      <c r="AS80" s="150"/>
      <c r="AT80" s="150"/>
      <c r="AU80" s="150"/>
      <c r="AV80" s="150"/>
      <c r="AW80" s="144"/>
      <c r="CS80" s="8"/>
    </row>
    <row r="81" spans="1:97" ht="13.5" thickBot="1">
      <c r="A81" s="4">
        <v>75</v>
      </c>
      <c r="B81" s="167" t="s">
        <v>66</v>
      </c>
      <c r="C81" s="329">
        <f ca="1">SUM(D81:AV81)</f>
        <v>4090405.0765432408</v>
      </c>
      <c r="D81" s="329">
        <f>SUM(D79:D80)</f>
        <v>-307743</v>
      </c>
      <c r="E81" s="329">
        <f t="shared" ref="E81:AV81" si="47">SUM(E79:E80)</f>
        <v>-2949688</v>
      </c>
      <c r="F81" s="329">
        <f t="shared" si="47"/>
        <v>0</v>
      </c>
      <c r="G81" s="329">
        <f t="shared" si="47"/>
        <v>-9</v>
      </c>
      <c r="H81" s="329">
        <f t="shared" si="47"/>
        <v>-155293</v>
      </c>
      <c r="I81" s="329">
        <f t="shared" si="47"/>
        <v>31735</v>
      </c>
      <c r="J81" s="329">
        <f t="shared" ca="1" si="47"/>
        <v>23942</v>
      </c>
      <c r="K81" s="329">
        <f t="shared" si="47"/>
        <v>-33733</v>
      </c>
      <c r="L81" s="329">
        <f t="shared" si="47"/>
        <v>35354</v>
      </c>
      <c r="M81" s="329">
        <f t="shared" si="47"/>
        <v>889</v>
      </c>
      <c r="N81" s="329">
        <f t="shared" si="47"/>
        <v>-48960</v>
      </c>
      <c r="O81" s="329">
        <f t="shared" si="47"/>
        <v>4036544</v>
      </c>
      <c r="P81" s="329">
        <f t="shared" si="47"/>
        <v>-99079</v>
      </c>
      <c r="Q81" s="329">
        <f t="shared" si="47"/>
        <v>8</v>
      </c>
      <c r="R81" s="329">
        <f t="shared" ca="1" si="47"/>
        <v>8059</v>
      </c>
      <c r="S81" s="329">
        <f t="shared" si="47"/>
        <v>-145204</v>
      </c>
      <c r="T81" s="329">
        <f t="shared" si="47"/>
        <v>2628925</v>
      </c>
      <c r="U81" s="329">
        <f t="shared" si="47"/>
        <v>71334</v>
      </c>
      <c r="V81" s="329">
        <f t="shared" si="47"/>
        <v>0</v>
      </c>
      <c r="W81" s="329">
        <f ca="1">SUM(W79:W80)</f>
        <v>1630</v>
      </c>
      <c r="X81" s="329">
        <f>SUM(X79:X80)</f>
        <v>0</v>
      </c>
      <c r="Y81" s="329">
        <f>SUM(Y79:Y80)</f>
        <v>0</v>
      </c>
      <c r="Z81" s="329">
        <f t="shared" ca="1" si="47"/>
        <v>-96614</v>
      </c>
      <c r="AA81" s="329">
        <f t="shared" ca="1" si="47"/>
        <v>0</v>
      </c>
      <c r="AB81" s="329">
        <f t="shared" si="47"/>
        <v>939327.07654324104</v>
      </c>
      <c r="AC81" s="329">
        <f t="shared" si="47"/>
        <v>0</v>
      </c>
      <c r="AD81" s="329">
        <f t="shared" si="47"/>
        <v>0</v>
      </c>
      <c r="AE81" s="329">
        <f t="shared" si="47"/>
        <v>0</v>
      </c>
      <c r="AF81" s="329">
        <f t="shared" si="47"/>
        <v>0</v>
      </c>
      <c r="AG81" s="329">
        <f t="shared" si="47"/>
        <v>-98060</v>
      </c>
      <c r="AH81" s="329">
        <f t="shared" si="47"/>
        <v>1353</v>
      </c>
      <c r="AI81" s="329">
        <f>SUM(AI79:AI80)</f>
        <v>0</v>
      </c>
      <c r="AJ81" s="329">
        <f t="shared" ca="1" si="47"/>
        <v>250113</v>
      </c>
      <c r="AK81" s="329">
        <f t="shared" si="47"/>
        <v>0</v>
      </c>
      <c r="AL81" s="329">
        <f t="shared" si="47"/>
        <v>0</v>
      </c>
      <c r="AM81" s="329">
        <f t="shared" si="47"/>
        <v>0</v>
      </c>
      <c r="AN81" s="329">
        <f>SUM(AN79:AN80)</f>
        <v>0</v>
      </c>
      <c r="AO81" s="329">
        <f t="shared" si="47"/>
        <v>-2901</v>
      </c>
      <c r="AP81" s="329">
        <f t="shared" si="47"/>
        <v>-1524</v>
      </c>
      <c r="AQ81" s="329">
        <f t="shared" si="47"/>
        <v>0</v>
      </c>
      <c r="AR81" s="329">
        <f t="shared" si="47"/>
        <v>0</v>
      </c>
      <c r="AS81" s="329">
        <f>SUM(AS79:AS80)</f>
        <v>0</v>
      </c>
      <c r="AT81" s="329">
        <f>SUM(AT79:AT80)</f>
        <v>0</v>
      </c>
      <c r="AU81" s="329">
        <f>SUM(AU79:AU80)</f>
        <v>0</v>
      </c>
      <c r="AV81" s="329">
        <f t="shared" si="47"/>
        <v>0</v>
      </c>
      <c r="AW81" s="144"/>
      <c r="CS81" s="8"/>
    </row>
    <row r="82" spans="1:97">
      <c r="C82" s="7"/>
      <c r="E82" s="168"/>
    </row>
    <row r="83" spans="1:97">
      <c r="D83" s="39"/>
      <c r="E83" s="39"/>
      <c r="F83" s="39"/>
      <c r="G83" s="39"/>
      <c r="H83" s="39"/>
      <c r="I83" s="39"/>
      <c r="J83" s="39"/>
      <c r="K83" s="39"/>
      <c r="L83" s="39"/>
      <c r="M83" s="39"/>
      <c r="N83" s="39"/>
      <c r="O83" s="39"/>
      <c r="P83" s="39"/>
      <c r="Q83" s="39"/>
      <c r="R83" s="39"/>
      <c r="S83" s="39"/>
      <c r="T83" s="39"/>
      <c r="U83" s="39"/>
      <c r="V83" s="39"/>
      <c r="W83" s="39"/>
      <c r="X83" s="39"/>
      <c r="Y83" s="39"/>
      <c r="Z83" s="39"/>
      <c r="AA83" s="39"/>
      <c r="AB83" s="39"/>
      <c r="AC83" s="39"/>
      <c r="AD83" s="39"/>
      <c r="AE83" s="39"/>
      <c r="AF83" s="39"/>
      <c r="AG83" s="39"/>
      <c r="AH83" s="39"/>
      <c r="AI83" s="39"/>
      <c r="AJ83" s="39"/>
      <c r="AK83" s="39"/>
      <c r="AL83" s="39"/>
      <c r="AM83" s="39"/>
      <c r="AN83" s="39"/>
      <c r="AO83" s="39"/>
      <c r="AP83" s="39"/>
      <c r="AQ83" s="39"/>
      <c r="AR83" s="39"/>
      <c r="AS83" s="39"/>
      <c r="AT83" s="39"/>
      <c r="AU83" s="39"/>
      <c r="AV83" s="39"/>
    </row>
    <row r="86" spans="1:97">
      <c r="H86" s="9"/>
      <c r="I86" s="9"/>
    </row>
    <row r="87" spans="1:97">
      <c r="H87" s="9"/>
      <c r="I87" s="9"/>
    </row>
    <row r="88" spans="1:97">
      <c r="H88" s="6"/>
      <c r="I88" s="6"/>
    </row>
    <row r="89" spans="1:97">
      <c r="H89" s="10"/>
      <c r="I89" s="11"/>
      <c r="J89" s="11"/>
      <c r="K89" s="11"/>
      <c r="L89" s="11"/>
      <c r="M89" s="11"/>
      <c r="N89" s="12"/>
      <c r="O89" s="12"/>
      <c r="P89" s="12"/>
      <c r="Q89" s="12"/>
      <c r="R89" s="12"/>
      <c r="S89" s="12"/>
      <c r="U89" s="11"/>
      <c r="V89" s="11"/>
      <c r="W89" s="11"/>
      <c r="X89" s="11"/>
      <c r="Y89" s="11"/>
      <c r="Z89" s="11"/>
      <c r="AA89" s="11"/>
      <c r="AB89" s="11"/>
      <c r="AC89" s="11"/>
      <c r="AD89" s="11"/>
      <c r="AE89" s="11"/>
      <c r="AF89" s="11"/>
      <c r="AG89" s="11"/>
      <c r="AH89" s="11"/>
      <c r="AI89" s="12"/>
      <c r="AJ89" s="12"/>
      <c r="AK89" s="12"/>
    </row>
    <row r="90" spans="1:97">
      <c r="H90" s="338"/>
      <c r="I90" s="396"/>
      <c r="J90" s="395"/>
      <c r="K90" s="395"/>
      <c r="L90" s="395"/>
      <c r="M90" s="13"/>
      <c r="N90" s="13"/>
      <c r="O90" s="13"/>
      <c r="P90" s="395"/>
      <c r="Q90" s="395"/>
      <c r="R90" s="395"/>
      <c r="S90" s="13"/>
      <c r="U90" s="13"/>
      <c r="V90" s="13"/>
      <c r="W90" s="13"/>
      <c r="X90" s="13"/>
      <c r="Y90" s="13"/>
      <c r="Z90" s="13"/>
      <c r="AA90" s="13"/>
      <c r="AB90" s="13"/>
      <c r="AC90" s="395"/>
      <c r="AD90" s="13"/>
      <c r="AE90" s="13"/>
      <c r="AF90" s="395"/>
      <c r="AG90" s="13"/>
      <c r="AH90" s="13"/>
      <c r="AI90" s="13"/>
      <c r="AJ90" s="13"/>
    </row>
    <row r="91" spans="1:97">
      <c r="H91" s="338"/>
      <c r="I91" s="396"/>
      <c r="J91" s="395"/>
      <c r="K91" s="395"/>
      <c r="L91" s="395"/>
      <c r="M91" s="13"/>
      <c r="N91" s="13"/>
      <c r="O91" s="13"/>
      <c r="P91" s="395"/>
      <c r="Q91" s="395"/>
      <c r="R91" s="395"/>
      <c r="S91" s="13"/>
      <c r="U91" s="13"/>
      <c r="V91" s="13"/>
      <c r="W91" s="13"/>
      <c r="X91" s="13"/>
      <c r="Y91" s="13"/>
      <c r="Z91" s="13"/>
      <c r="AA91" s="13"/>
      <c r="AB91" s="13"/>
      <c r="AC91" s="395"/>
      <c r="AD91" s="13"/>
      <c r="AE91" s="13"/>
      <c r="AF91" s="395"/>
      <c r="AG91" s="13"/>
      <c r="AH91" s="13"/>
      <c r="AI91" s="13"/>
      <c r="AJ91" s="13"/>
    </row>
    <row r="92" spans="1:97">
      <c r="B92" s="17"/>
      <c r="C92" s="14"/>
      <c r="D92" s="14"/>
      <c r="E92" s="14"/>
      <c r="F92" s="14"/>
      <c r="G92" s="14"/>
      <c r="H92" s="14"/>
      <c r="I92" s="14"/>
      <c r="J92" s="14"/>
      <c r="K92" s="14"/>
      <c r="L92" s="14"/>
      <c r="M92" s="14"/>
      <c r="N92" s="14"/>
      <c r="O92" s="14"/>
      <c r="P92" s="14"/>
      <c r="Q92" s="14"/>
      <c r="R92" s="14"/>
      <c r="S92" s="14"/>
      <c r="U92" s="14"/>
      <c r="V92" s="14"/>
      <c r="W92" s="14"/>
      <c r="X92" s="14"/>
      <c r="Y92" s="14"/>
      <c r="Z92" s="14"/>
      <c r="AA92" s="14"/>
      <c r="AB92" s="14"/>
      <c r="AC92" s="14"/>
      <c r="AD92" s="14"/>
      <c r="AE92" s="14"/>
      <c r="AF92" s="14"/>
      <c r="AG92" s="14"/>
      <c r="AH92" s="14"/>
      <c r="AI92" s="14"/>
      <c r="AJ92" s="14"/>
      <c r="AK92" s="14"/>
    </row>
    <row r="93" spans="1:97">
      <c r="B93" s="6"/>
      <c r="C93" s="3"/>
      <c r="D93" s="14"/>
      <c r="E93" s="14"/>
      <c r="F93" s="14"/>
      <c r="G93" s="14"/>
      <c r="H93" s="14"/>
      <c r="I93" s="14"/>
      <c r="J93" s="14"/>
      <c r="K93" s="14"/>
      <c r="L93" s="14"/>
      <c r="M93" s="14"/>
      <c r="N93" s="14"/>
      <c r="O93" s="14"/>
      <c r="P93" s="14"/>
      <c r="Q93" s="14"/>
      <c r="R93" s="14"/>
      <c r="S93" s="14"/>
      <c r="U93" s="14"/>
      <c r="V93" s="14"/>
      <c r="W93" s="14"/>
      <c r="X93" s="14"/>
      <c r="Y93" s="14"/>
      <c r="Z93" s="14"/>
      <c r="AA93" s="14"/>
      <c r="AB93" s="14"/>
      <c r="AC93" s="14"/>
      <c r="AD93" s="14"/>
      <c r="AE93" s="14"/>
      <c r="AF93" s="14"/>
      <c r="AG93" s="14"/>
      <c r="AH93" s="14"/>
      <c r="AI93" s="14"/>
      <c r="AJ93" s="14"/>
      <c r="AK93" s="14"/>
    </row>
  </sheetData>
  <mergeCells count="2">
    <mergeCell ref="F1:I1"/>
    <mergeCell ref="F2:I2"/>
  </mergeCells>
  <phoneticPr fontId="0" type="noConversion"/>
  <pageMargins left="0.7" right="0.7" top="0.75" bottom="0.75" header="0.3" footer="0.3"/>
  <pageSetup scale="56" fitToWidth="0" orientation="portrait" r:id="rId1"/>
  <headerFooter>
    <oddHeader>&amp;R&amp;"Times New Roman,Regular"Exhibit No. JLB-2
 Docket UE-152253
Page &amp;P of &amp;N</oddHeader>
  </headerFooter>
  <colBreaks count="10" manualBreakCount="10">
    <brk id="9" max="79" man="1"/>
    <brk id="13" max="79" man="1"/>
    <brk id="19" max="79" man="1"/>
    <brk id="21" max="79" man="1"/>
    <brk id="25" max="79" man="1"/>
    <brk id="29" max="79" man="1"/>
    <brk id="34" max="79" man="1"/>
    <brk id="39" max="79" man="1"/>
    <brk id="43" max="79" man="1"/>
    <brk id="47" max="79" man="1"/>
  </colBreaks>
  <ignoredErrors>
    <ignoredError sqref="C76" formula="1"/>
    <ignoredError sqref="F24" formulaRange="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7030A0"/>
    <pageSetUpPr fitToPage="1"/>
  </sheetPr>
  <dimension ref="A1:CS89"/>
  <sheetViews>
    <sheetView topLeftCell="AJ52" zoomScaleNormal="100" workbookViewId="0">
      <selection activeCell="A66" sqref="A66:A81"/>
    </sheetView>
  </sheetViews>
  <sheetFormatPr defaultColWidth="9.140625" defaultRowHeight="12.75"/>
  <cols>
    <col min="1" max="1" width="4" style="2" customWidth="1"/>
    <col min="2" max="2" width="30" style="2" customWidth="1"/>
    <col min="3" max="3" width="22.7109375" style="2" customWidth="1"/>
    <col min="4" max="4" width="14.5703125" style="2" customWidth="1"/>
    <col min="5" max="5" width="12.7109375" style="2" bestFit="1" customWidth="1"/>
    <col min="6" max="6" width="12.85546875" style="2" customWidth="1"/>
    <col min="7" max="7" width="16" style="2" customWidth="1"/>
    <col min="8" max="8" width="12.28515625" style="2" customWidth="1"/>
    <col min="9" max="9" width="9.42578125" style="2" bestFit="1" customWidth="1"/>
    <col min="10" max="10" width="15.5703125" style="2" bestFit="1" customWidth="1"/>
    <col min="11" max="11" width="13" style="2" customWidth="1"/>
    <col min="12" max="12" width="17.7109375" style="2" bestFit="1" customWidth="1"/>
    <col min="13" max="13" width="14.7109375" style="2" customWidth="1"/>
    <col min="14" max="14" width="15.7109375" style="2" bestFit="1" customWidth="1"/>
    <col min="15" max="15" width="13.42578125" style="2" bestFit="1" customWidth="1"/>
    <col min="16" max="16" width="10.85546875" style="2" bestFit="1" customWidth="1"/>
    <col min="17" max="17" width="11.140625" style="2" bestFit="1" customWidth="1"/>
    <col min="18" max="18" width="14.42578125" style="2" bestFit="1" customWidth="1"/>
    <col min="19" max="19" width="11.7109375" style="2" customWidth="1"/>
    <col min="20" max="20" width="14.5703125" style="2" bestFit="1" customWidth="1"/>
    <col min="21" max="21" width="11.85546875" style="2" bestFit="1" customWidth="1"/>
    <col min="22" max="22" width="18.28515625" style="2" customWidth="1"/>
    <col min="23" max="23" width="15.28515625" style="2" bestFit="1" customWidth="1"/>
    <col min="24" max="24" width="14.7109375" style="2" bestFit="1" customWidth="1"/>
    <col min="25" max="25" width="11.28515625" style="2" bestFit="1" customWidth="1"/>
    <col min="26" max="26" width="15" style="2" customWidth="1"/>
    <col min="27" max="27" width="11.7109375" style="2" bestFit="1" customWidth="1"/>
    <col min="28" max="28" width="10.7109375" style="2" bestFit="1" customWidth="1"/>
    <col min="29" max="30" width="14.7109375" style="2" bestFit="1" customWidth="1"/>
    <col min="31" max="31" width="12.7109375" style="2" bestFit="1" customWidth="1"/>
    <col min="32" max="32" width="15.5703125" style="2" customWidth="1"/>
    <col min="33" max="34" width="19.140625" style="2" bestFit="1" customWidth="1"/>
    <col min="35" max="35" width="15.5703125" style="2" bestFit="1" customWidth="1"/>
    <col min="36" max="36" width="13.7109375" style="2" bestFit="1" customWidth="1"/>
    <col min="37" max="37" width="12" style="2" bestFit="1" customWidth="1"/>
    <col min="38" max="38" width="11.28515625" style="2" bestFit="1" customWidth="1"/>
    <col min="39" max="39" width="13.140625" style="2" bestFit="1" customWidth="1"/>
    <col min="40" max="40" width="15.7109375" style="2" bestFit="1" customWidth="1"/>
    <col min="41" max="41" width="16.85546875" style="2" bestFit="1" customWidth="1"/>
    <col min="42" max="42" width="16.7109375" style="2" bestFit="1" customWidth="1"/>
    <col min="43" max="43" width="15" style="2" bestFit="1" customWidth="1"/>
    <col min="44" max="44" width="16.140625" style="2" bestFit="1" customWidth="1"/>
    <col min="45" max="45" width="14.5703125" style="2" bestFit="1" customWidth="1"/>
    <col min="46" max="46" width="18.5703125" style="2" bestFit="1" customWidth="1"/>
    <col min="47" max="47" width="14.5703125" style="2" bestFit="1" customWidth="1"/>
    <col min="48" max="48" width="10.85546875" style="4" customWidth="1"/>
    <col min="49" max="49" width="19.42578125" style="4" customWidth="1"/>
    <col min="50" max="50" width="10.85546875" style="2" bestFit="1" customWidth="1"/>
    <col min="51" max="51" width="24.5703125" style="2" bestFit="1" customWidth="1"/>
    <col min="52" max="52" width="12.5703125" style="2" bestFit="1" customWidth="1"/>
    <col min="53" max="53" width="13.28515625" style="2" bestFit="1" customWidth="1"/>
    <col min="54" max="54" width="12" style="2" bestFit="1" customWidth="1"/>
    <col min="55" max="55" width="11.42578125" style="2" bestFit="1" customWidth="1"/>
    <col min="56" max="56" width="9.85546875" style="2" bestFit="1" customWidth="1"/>
    <col min="57" max="57" width="14.42578125" style="2" bestFit="1" customWidth="1"/>
    <col min="58" max="58" width="16.5703125" style="2" customWidth="1"/>
    <col min="59" max="59" width="15.7109375" style="2" customWidth="1"/>
    <col min="60" max="60" width="17.42578125" style="2" customWidth="1"/>
    <col min="61" max="62" width="17.28515625" style="2" customWidth="1"/>
    <col min="63" max="63" width="16.7109375" style="2" customWidth="1"/>
    <col min="64" max="64" width="18.42578125" style="2" customWidth="1"/>
    <col min="65" max="65" width="18" style="2" customWidth="1"/>
    <col min="66" max="66" width="19.42578125" style="2" customWidth="1"/>
    <col min="67" max="67" width="15.85546875" style="2" customWidth="1"/>
    <col min="68" max="68" width="18.140625" style="2" customWidth="1"/>
    <col min="69" max="69" width="16.7109375" style="2" customWidth="1"/>
    <col min="70" max="70" width="11.5703125" style="2" customWidth="1"/>
    <col min="71" max="71" width="15.7109375" style="2" customWidth="1"/>
    <col min="72" max="72" width="11" style="2" bestFit="1" customWidth="1"/>
    <col min="73" max="73" width="22.42578125" style="2" customWidth="1"/>
    <col min="74" max="74" width="13.7109375" style="2" bestFit="1" customWidth="1"/>
    <col min="75" max="75" width="16.28515625" style="2" customWidth="1"/>
    <col min="76" max="76" width="15" style="2" customWidth="1"/>
    <col min="77" max="77" width="12.85546875" style="2" bestFit="1" customWidth="1"/>
    <col min="78" max="78" width="14" style="2" bestFit="1" customWidth="1"/>
    <col min="79" max="79" width="14.140625" style="2" customWidth="1"/>
    <col min="80" max="80" width="17.5703125" style="2" customWidth="1"/>
    <col min="81" max="81" width="13.140625" style="2" customWidth="1"/>
    <col min="82" max="82" width="20.85546875" style="2" customWidth="1"/>
    <col min="83" max="83" width="16.5703125" style="2" bestFit="1" customWidth="1"/>
    <col min="84" max="84" width="14.42578125" style="2" bestFit="1" customWidth="1"/>
    <col min="85" max="85" width="17.140625" style="2" bestFit="1" customWidth="1"/>
    <col min="86" max="86" width="19.42578125" style="2" customWidth="1"/>
    <col min="87" max="87" width="21.42578125" style="2" customWidth="1"/>
    <col min="88" max="88" width="16.28515625" style="2" bestFit="1" customWidth="1"/>
    <col min="89" max="89" width="16.5703125" style="2" bestFit="1" customWidth="1"/>
    <col min="90" max="90" width="16.140625" style="2" bestFit="1" customWidth="1"/>
    <col min="91" max="91" width="16.140625" style="2" customWidth="1"/>
    <col min="92" max="92" width="21.28515625" style="2" customWidth="1"/>
    <col min="93" max="93" width="20" style="2" bestFit="1" customWidth="1"/>
    <col min="94" max="94" width="17.140625" style="2" bestFit="1" customWidth="1"/>
    <col min="95" max="95" width="12.85546875" style="2" bestFit="1" customWidth="1"/>
    <col min="96" max="96" width="12.5703125" style="2" bestFit="1" customWidth="1"/>
    <col min="97" max="97" width="12" style="2" bestFit="1" customWidth="1"/>
    <col min="98" max="16362" width="9.140625" style="2"/>
    <col min="16363" max="16363" width="9.140625" style="2" customWidth="1"/>
    <col min="16364" max="16384" width="9.140625" style="2"/>
  </cols>
  <sheetData>
    <row r="1" spans="1:97">
      <c r="A1" s="15" t="str">
        <f>RevReqSummary!A1</f>
        <v>Pacific Power GRC UE-152253</v>
      </c>
      <c r="B1" s="362"/>
      <c r="C1" s="362"/>
      <c r="E1" s="6"/>
      <c r="F1" s="526"/>
      <c r="G1" s="526"/>
      <c r="H1" s="526"/>
      <c r="I1" s="526"/>
      <c r="AA1" s="2" t="s">
        <v>310</v>
      </c>
    </row>
    <row r="2" spans="1:97">
      <c r="A2" s="15" t="str">
        <f>RevReqSummary!A2</f>
        <v>Rate Plan Year 1 - Staff Proposed Revenue Requirement Increase</v>
      </c>
      <c r="B2" s="362"/>
      <c r="C2" s="362"/>
      <c r="D2" s="159"/>
      <c r="E2" s="6"/>
      <c r="F2" s="526"/>
      <c r="G2" s="526"/>
      <c r="H2" s="526"/>
      <c r="I2" s="526"/>
    </row>
    <row r="3" spans="1:97">
      <c r="A3" s="362" t="s">
        <v>323</v>
      </c>
      <c r="B3" s="362"/>
      <c r="C3" s="362"/>
      <c r="D3" s="159"/>
      <c r="E3" s="6"/>
      <c r="F3" s="364"/>
      <c r="G3" s="364"/>
      <c r="H3" s="364"/>
      <c r="I3" s="364"/>
    </row>
    <row r="4" spans="1:97" s="160" customFormat="1">
      <c r="C4" s="161"/>
      <c r="D4" s="162" t="str">
        <f>'Adj - Total'!D4</f>
        <v>3.1</v>
      </c>
      <c r="E4" s="162" t="str">
        <f>'Adj - Total'!E4</f>
        <v>3.2</v>
      </c>
      <c r="F4" s="162" t="str">
        <f>'Adj - Total'!F4</f>
        <v>3.3</v>
      </c>
      <c r="G4" s="162" t="str">
        <f>'Adj - Total'!G4</f>
        <v>3.4</v>
      </c>
      <c r="H4" s="162" t="str">
        <f>'Adj - Total'!H4</f>
        <v>3.5</v>
      </c>
      <c r="I4" s="162" t="str">
        <f>'Adj - Total'!I4</f>
        <v>3.6</v>
      </c>
      <c r="J4" s="162" t="str">
        <f>'Adj - Total'!J4</f>
        <v>4.1</v>
      </c>
      <c r="K4" s="162" t="str">
        <f>'Adj - Total'!K4</f>
        <v>4.2</v>
      </c>
      <c r="L4" s="162" t="str">
        <f>'Adj - Total'!L4</f>
        <v>4.3</v>
      </c>
      <c r="M4" s="162" t="str">
        <f>'Adj - Total'!M4</f>
        <v>4.4</v>
      </c>
      <c r="N4" s="162" t="str">
        <f>'Adj - Total'!N4</f>
        <v>4.5</v>
      </c>
      <c r="O4" s="162" t="str">
        <f>'Adj - Total'!O4</f>
        <v>4.6</v>
      </c>
      <c r="P4" s="162" t="str">
        <f>'Adj - Total'!P4</f>
        <v>4.7</v>
      </c>
      <c r="Q4" s="162" t="str">
        <f>'Adj - Total'!Q4</f>
        <v>4.8</v>
      </c>
      <c r="R4" s="162" t="str">
        <f>'Adj - Total'!R4</f>
        <v>4.9</v>
      </c>
      <c r="S4" s="162" t="str">
        <f>'Adj - Total'!S4</f>
        <v>4.10</v>
      </c>
      <c r="T4" s="162" t="str">
        <f>'Adj - Total'!T4</f>
        <v>5.1</v>
      </c>
      <c r="U4" s="162" t="str">
        <f>'Adj - Total'!U4</f>
        <v>5.2</v>
      </c>
      <c r="V4" s="162" t="str">
        <f>'Adj - Total'!V4</f>
        <v>6.1</v>
      </c>
      <c r="W4" s="162" t="str">
        <f>'Adj - Total'!W4</f>
        <v>6.2</v>
      </c>
      <c r="X4" s="162" t="str">
        <f>'Adj - Total'!X4</f>
        <v>6.3</v>
      </c>
      <c r="Y4" s="162" t="str">
        <f>'Adj - Total'!Y4</f>
        <v>6.4</v>
      </c>
      <c r="Z4" s="162" t="str">
        <f>'Adj - Total'!Z4</f>
        <v>7.1</v>
      </c>
      <c r="AA4" s="162" t="str">
        <f>'Adj - Total'!AA4</f>
        <v>7.2</v>
      </c>
      <c r="AB4" s="162" t="str">
        <f>'Adj - Total'!AB4</f>
        <v>7.3</v>
      </c>
      <c r="AC4" s="162" t="str">
        <f>'Adj - Total'!AC4</f>
        <v>7.4</v>
      </c>
      <c r="AD4" s="162" t="str">
        <f>'Adj - Total'!AD4</f>
        <v>7.5</v>
      </c>
      <c r="AE4" s="162" t="str">
        <f>'Adj - Total'!AE4</f>
        <v>7.6</v>
      </c>
      <c r="AF4" s="162" t="str">
        <f>'Adj - Total'!AF4</f>
        <v>7.7</v>
      </c>
      <c r="AG4" s="162" t="str">
        <f>'Adj - Total'!AG4</f>
        <v>7.8</v>
      </c>
      <c r="AH4" s="162" t="str">
        <f>'Adj - Total'!AH4</f>
        <v>7.9</v>
      </c>
      <c r="AI4" s="162" t="str">
        <f>'Adj - Total'!AI4</f>
        <v>8.1</v>
      </c>
      <c r="AJ4" s="162" t="str">
        <f>'Adj - Total'!AJ4</f>
        <v>8.2</v>
      </c>
      <c r="AK4" s="162" t="str">
        <f>'Adj - Total'!AK4</f>
        <v>8.3</v>
      </c>
      <c r="AL4" s="398" t="str">
        <f>'Adj - Total'!AL4</f>
        <v>8.4</v>
      </c>
      <c r="AM4" s="162" t="str">
        <f>'Adj - Total'!AM4</f>
        <v>8.5</v>
      </c>
      <c r="AN4" s="162" t="str">
        <f>'Adj - Total'!AN4</f>
        <v>8.6</v>
      </c>
      <c r="AO4" s="162" t="str">
        <f>'Adj - Total'!AO4</f>
        <v>8.7</v>
      </c>
      <c r="AP4" s="162" t="str">
        <f>'Adj - Total'!AP4</f>
        <v>8.8</v>
      </c>
      <c r="AQ4" s="162" t="str">
        <f>'Adj - Total'!AQ4</f>
        <v>8.9</v>
      </c>
      <c r="AR4" s="162" t="str">
        <f>'Adj - Total'!AR4</f>
        <v>8.10</v>
      </c>
      <c r="AS4" s="162" t="str">
        <f>'Adj - Total'!AS4</f>
        <v>8.11</v>
      </c>
      <c r="AT4" s="162" t="str">
        <f>'Adj - Total'!AT4</f>
        <v>8.12</v>
      </c>
      <c r="AU4" s="162" t="str">
        <f>'Adj - Total'!AU4</f>
        <v>8.13</v>
      </c>
      <c r="AV4" s="162">
        <f>'Adj - Total'!AV4</f>
        <v>9.1</v>
      </c>
      <c r="AW4" s="30"/>
    </row>
    <row r="5" spans="1:97" s="171" customFormat="1" ht="63.75">
      <c r="B5" s="172"/>
      <c r="C5" s="339"/>
      <c r="D5" s="341" t="str">
        <f>'Adj - Total'!D5</f>
        <v>Temperature Normalization</v>
      </c>
      <c r="E5" s="341" t="str">
        <f>'Adj - Total'!E5</f>
        <v>Revenue Normalizing</v>
      </c>
      <c r="F5" s="341" t="str">
        <f>'Adj - Total'!F5</f>
        <v>Effective Price Change</v>
      </c>
      <c r="G5" s="341" t="str">
        <f>'Adj - Total'!G5</f>
        <v>SO2 Emission Allowance Sales</v>
      </c>
      <c r="H5" s="341" t="str">
        <f>'Adj - Total'!H5</f>
        <v>Renewable Energy Credits</v>
      </c>
      <c r="I5" s="341" t="str">
        <f>'Adj - Total'!I5</f>
        <v>Wheeling Revenue</v>
      </c>
      <c r="J5" s="341" t="str">
        <f>'Adj - Total'!J5</f>
        <v>Miscellan -eous Expense &amp; Revenue</v>
      </c>
      <c r="K5" s="341" t="str">
        <f>'Adj - Total'!K5</f>
        <v>General Wage Increase (Annualizing)</v>
      </c>
      <c r="L5" s="341" t="str">
        <f>'Adj - Total'!L5</f>
        <v>Legal Expenses</v>
      </c>
      <c r="M5" s="341" t="str">
        <f>'Adj - Total'!M5</f>
        <v>Irrigation Load Control Program</v>
      </c>
      <c r="N5" s="341" t="str">
        <f>'Adj - Total'!N5</f>
        <v>Remove Non-Recurring Entries</v>
      </c>
      <c r="O5" s="341" t="str">
        <f>'Adj - Total'!O5</f>
        <v>DSM  Expense Removal</v>
      </c>
      <c r="P5" s="341" t="str">
        <f>'Adj - Total'!P5</f>
        <v>Insurance Expense</v>
      </c>
      <c r="Q5" s="341" t="str">
        <f>'Adj - Total'!Q5</f>
        <v>Advertising</v>
      </c>
      <c r="R5" s="341" t="str">
        <f>'Adj - Total'!R5</f>
        <v>Memberships &amp; Subscriptions</v>
      </c>
      <c r="S5" s="341" t="str">
        <f>'Adj - Total'!S5</f>
        <v>Revenue-Sensitive/ Uncollectible Expense</v>
      </c>
      <c r="T5" s="341" t="str">
        <f>'Adj - Total'!T5</f>
        <v>Net Power Costs - Removal</v>
      </c>
      <c r="U5" s="341" t="str">
        <f>'Adj - Total'!U5</f>
        <v>Colstrip #3 Removal</v>
      </c>
      <c r="V5" s="341" t="str">
        <f>'Adj - Total'!V5</f>
        <v>End-of-Period Plant Reserves</v>
      </c>
      <c r="W5" s="341" t="str">
        <f>'Adj - Total'!W5</f>
        <v>Annualization of Base Period Depr./Amort. Expense</v>
      </c>
      <c r="X5" s="341" t="str">
        <f>'Adj - Total'!X5</f>
        <v>Hydro Decommissioing</v>
      </c>
      <c r="Y5" s="341" t="str">
        <f>'Adj - Total'!Y5</f>
        <v>Accelerated Depreciation on Jim Bridger &amp; Colstrip</v>
      </c>
      <c r="Z5" s="341" t="str">
        <f>'Adj - Total'!Z5</f>
        <v>Interest True Up</v>
      </c>
      <c r="AA5" s="341" t="str">
        <f>'Adj - Total'!AA5</f>
        <v>Property Tax Expense</v>
      </c>
      <c r="AB5" s="341" t="str">
        <f>'Adj - Total'!AB5</f>
        <v>Production Tax Credit</v>
      </c>
      <c r="AC5" s="341" t="str">
        <f>'Adj - Total'!AC5</f>
        <v>PowerTax ADIT Balance</v>
      </c>
      <c r="AD5" s="341" t="str">
        <f>'Adj - Total'!AD5</f>
        <v>WA Low Income Tax Credit</v>
      </c>
      <c r="AE5" s="341" t="str">
        <f>'Adj - Total'!AE5</f>
        <v>Flow-Through Adjustment</v>
      </c>
      <c r="AF5" s="341" t="str">
        <f>'Adj - Total'!AF5</f>
        <v>Remove Deferred State Tax Expense &amp; Balance</v>
      </c>
      <c r="AG5" s="341" t="str">
        <f>'Adj - Total'!AG5</f>
        <v>WA Public Utility Tax Adjustment</v>
      </c>
      <c r="AH5" s="341" t="str">
        <f>'Adj - Total'!AH5</f>
        <v>AFUDC Equity</v>
      </c>
      <c r="AI5" s="341" t="str">
        <f>'Adj - Total'!AI5</f>
        <v>Jim Bridger Mine Rate Base</v>
      </c>
      <c r="AJ5" s="341" t="str">
        <f>'Adj - Total'!AJ5</f>
        <v>Environmental Remediation</v>
      </c>
      <c r="AK5" s="341" t="str">
        <f>'Adj - Total'!AK5</f>
        <v>Customer Advances for Construction</v>
      </c>
      <c r="AL5" s="399" t="str">
        <f>'Adj - Total'!AL5</f>
        <v>Pro Forma Major Plant Additions</v>
      </c>
      <c r="AM5" s="341" t="str">
        <f>'Adj - Total'!AM5</f>
        <v>Miscellaneous Rate Base</v>
      </c>
      <c r="AN5" s="341" t="str">
        <f>'Adj - Total'!AN5</f>
        <v>Removal of Colstrip #4 AFUDC</v>
      </c>
      <c r="AO5" s="341" t="str">
        <f>'Adj - Total'!AO5</f>
        <v>Trojan Unrecovered Plant</v>
      </c>
      <c r="AP5" s="341" t="str">
        <f>'Adj - Total'!AP5</f>
        <v>Customer Service Deposits</v>
      </c>
      <c r="AQ5" s="341" t="str">
        <f>'Adj - Total'!AQ5</f>
        <v>Misc. Asset Sales and Removals</v>
      </c>
      <c r="AR5" s="341" t="str">
        <f>'Adj - Total'!AR5</f>
        <v>Investor Supplied Working Capital</v>
      </c>
      <c r="AS5" s="341" t="str">
        <f>'Adj - Total'!AS5</f>
        <v>End-of-Period Plant Balances</v>
      </c>
      <c r="AT5" s="341" t="str">
        <f>'Adj - Total'!AT5</f>
        <v>Chehalis Regulatory Asset Adjustment</v>
      </c>
      <c r="AU5" s="341" t="str">
        <f>'Adj - Total'!AU5</f>
        <v>Idaho Asset Exchange</v>
      </c>
      <c r="AV5" s="341" t="str">
        <f>'Adj - Total'!AV5</f>
        <v>Production Factor</v>
      </c>
      <c r="AW5" s="340"/>
    </row>
    <row r="6" spans="1:97">
      <c r="A6" s="2">
        <v>1</v>
      </c>
      <c r="B6" s="17" t="s">
        <v>9</v>
      </c>
      <c r="C6" s="14"/>
      <c r="D6" s="151"/>
      <c r="E6" s="151"/>
      <c r="F6" s="151"/>
      <c r="G6" s="151"/>
      <c r="H6" s="151"/>
      <c r="I6" s="151"/>
      <c r="J6" s="151"/>
      <c r="K6" s="151"/>
      <c r="L6" s="151"/>
      <c r="M6" s="151"/>
      <c r="N6" s="151"/>
      <c r="O6" s="151"/>
      <c r="P6" s="151"/>
      <c r="Q6" s="151"/>
      <c r="R6" s="151"/>
      <c r="S6" s="14"/>
      <c r="T6" s="151"/>
      <c r="V6" s="151"/>
      <c r="W6" s="151"/>
      <c r="X6" s="151"/>
      <c r="Y6" s="151"/>
      <c r="Z6" s="151"/>
      <c r="AA6" s="151"/>
      <c r="AB6" s="151"/>
      <c r="AC6" s="151"/>
      <c r="AD6" s="151"/>
      <c r="AE6" s="151"/>
      <c r="AF6" s="151"/>
      <c r="AG6" s="151"/>
      <c r="AH6" s="151"/>
      <c r="AI6" s="151"/>
      <c r="AJ6" s="151"/>
      <c r="AK6" s="151"/>
      <c r="AL6" s="14"/>
      <c r="AM6" s="151"/>
      <c r="AN6" s="151"/>
      <c r="AO6" s="151"/>
      <c r="AP6" s="151"/>
      <c r="AQ6" s="151"/>
      <c r="AV6" s="2"/>
    </row>
    <row r="7" spans="1:97">
      <c r="A7" s="2">
        <v>2</v>
      </c>
      <c r="B7" s="6" t="s">
        <v>10</v>
      </c>
      <c r="C7" s="153">
        <f>SUM(D7:AV7)</f>
        <v>8112496.4755207999</v>
      </c>
      <c r="D7" s="150"/>
      <c r="E7" s="150"/>
      <c r="F7" s="150">
        <v>8112496.4755207999</v>
      </c>
      <c r="G7" s="150"/>
      <c r="H7" s="150"/>
      <c r="I7" s="150"/>
      <c r="J7" s="150"/>
      <c r="K7" s="150"/>
      <c r="L7" s="150"/>
      <c r="M7" s="150"/>
      <c r="N7" s="150"/>
      <c r="O7" s="150"/>
      <c r="P7" s="150"/>
      <c r="Q7" s="150"/>
      <c r="R7" s="150"/>
      <c r="S7" s="150"/>
      <c r="T7" s="150"/>
      <c r="U7" s="150"/>
      <c r="V7" s="150"/>
      <c r="W7" s="150"/>
      <c r="X7" s="150"/>
      <c r="Y7" s="150"/>
      <c r="Z7" s="150"/>
      <c r="AA7" s="150"/>
      <c r="AB7" s="150"/>
      <c r="AC7" s="150"/>
      <c r="AD7" s="150"/>
      <c r="AE7" s="150"/>
      <c r="AF7" s="150"/>
      <c r="AG7" s="150"/>
      <c r="AH7" s="150"/>
      <c r="AI7" s="150"/>
      <c r="AJ7" s="150"/>
      <c r="AK7" s="150"/>
      <c r="AL7" s="88"/>
      <c r="AM7" s="150"/>
      <c r="AN7" s="150"/>
      <c r="AO7" s="150"/>
      <c r="AP7" s="150"/>
      <c r="AQ7" s="150"/>
      <c r="AR7" s="150"/>
      <c r="AS7" s="150"/>
      <c r="AT7" s="150"/>
      <c r="AU7" s="150"/>
      <c r="AV7" s="150"/>
      <c r="AW7" s="144"/>
      <c r="CS7" s="8"/>
    </row>
    <row r="8" spans="1:97">
      <c r="A8" s="2">
        <v>3</v>
      </c>
      <c r="B8" s="6" t="s">
        <v>11</v>
      </c>
      <c r="C8" s="153">
        <f>SUM(D8:AV8)</f>
        <v>0</v>
      </c>
      <c r="D8" s="150"/>
      <c r="E8" s="150"/>
      <c r="F8" s="150"/>
      <c r="G8" s="150"/>
      <c r="H8" s="150"/>
      <c r="I8" s="150"/>
      <c r="J8" s="150"/>
      <c r="K8" s="150"/>
      <c r="L8" s="150"/>
      <c r="M8" s="150"/>
      <c r="N8" s="150"/>
      <c r="O8" s="150"/>
      <c r="P8" s="150"/>
      <c r="Q8" s="150"/>
      <c r="R8" s="150"/>
      <c r="S8" s="150"/>
      <c r="T8" s="150"/>
      <c r="U8" s="150"/>
      <c r="V8" s="150"/>
      <c r="W8" s="150"/>
      <c r="X8" s="150"/>
      <c r="Y8" s="150"/>
      <c r="Z8" s="150"/>
      <c r="AA8" s="150"/>
      <c r="AB8" s="150"/>
      <c r="AC8" s="150"/>
      <c r="AD8" s="150"/>
      <c r="AE8" s="150"/>
      <c r="AF8" s="150"/>
      <c r="AG8" s="150"/>
      <c r="AH8" s="150"/>
      <c r="AI8" s="150"/>
      <c r="AJ8" s="150"/>
      <c r="AK8" s="150"/>
      <c r="AL8" s="88"/>
      <c r="AM8" s="150"/>
      <c r="AN8" s="150"/>
      <c r="AO8" s="150"/>
      <c r="AP8" s="150"/>
      <c r="AQ8" s="150"/>
      <c r="AR8" s="150"/>
      <c r="AS8" s="150"/>
      <c r="AT8" s="150"/>
      <c r="AU8" s="150"/>
      <c r="AV8" s="150"/>
      <c r="AW8" s="144"/>
      <c r="CS8" s="8"/>
    </row>
    <row r="9" spans="1:97">
      <c r="A9" s="2">
        <v>4</v>
      </c>
      <c r="B9" s="6" t="s">
        <v>12</v>
      </c>
      <c r="C9" s="153">
        <f>SUM(D9:AV9)</f>
        <v>0</v>
      </c>
      <c r="D9" s="150"/>
      <c r="E9" s="150"/>
      <c r="F9" s="150"/>
      <c r="G9" s="150"/>
      <c r="H9" s="150"/>
      <c r="I9" s="150"/>
      <c r="J9" s="150"/>
      <c r="K9" s="150"/>
      <c r="L9" s="150"/>
      <c r="M9" s="150"/>
      <c r="N9" s="150"/>
      <c r="O9" s="150"/>
      <c r="P9" s="150"/>
      <c r="Q9" s="150"/>
      <c r="R9" s="150"/>
      <c r="S9" s="150"/>
      <c r="T9" s="150"/>
      <c r="U9" s="150"/>
      <c r="V9" s="150"/>
      <c r="W9" s="150"/>
      <c r="X9" s="150"/>
      <c r="Y9" s="150"/>
      <c r="Z9" s="150"/>
      <c r="AA9" s="150"/>
      <c r="AB9" s="150"/>
      <c r="AC9" s="150"/>
      <c r="AD9" s="150"/>
      <c r="AE9" s="150"/>
      <c r="AF9" s="150"/>
      <c r="AG9" s="150"/>
      <c r="AH9" s="150"/>
      <c r="AI9" s="150"/>
      <c r="AJ9" s="150"/>
      <c r="AK9" s="150"/>
      <c r="AL9" s="88"/>
      <c r="AM9" s="150"/>
      <c r="AN9" s="150"/>
      <c r="AO9" s="150"/>
      <c r="AP9" s="150"/>
      <c r="AQ9" s="150"/>
      <c r="AR9" s="150"/>
      <c r="AS9" s="150"/>
      <c r="AT9" s="150"/>
      <c r="AU9" s="150"/>
      <c r="AV9" s="150"/>
      <c r="AW9" s="144"/>
      <c r="CS9" s="8"/>
    </row>
    <row r="10" spans="1:97">
      <c r="A10" s="2">
        <v>5</v>
      </c>
      <c r="B10" s="6" t="s">
        <v>13</v>
      </c>
      <c r="C10" s="153">
        <f>SUM(D10:AV10)</f>
        <v>0</v>
      </c>
      <c r="D10" s="150"/>
      <c r="E10" s="150"/>
      <c r="F10" s="150"/>
      <c r="G10" s="150"/>
      <c r="H10" s="150"/>
      <c r="I10" s="150"/>
      <c r="J10" s="150"/>
      <c r="K10" s="150"/>
      <c r="L10" s="150"/>
      <c r="M10" s="150"/>
      <c r="N10" s="150"/>
      <c r="O10" s="150"/>
      <c r="P10" s="150"/>
      <c r="Q10" s="150"/>
      <c r="R10" s="150"/>
      <c r="S10" s="150"/>
      <c r="T10" s="150"/>
      <c r="U10" s="150"/>
      <c r="V10" s="150"/>
      <c r="W10" s="150"/>
      <c r="X10" s="150"/>
      <c r="Y10" s="150"/>
      <c r="Z10" s="150"/>
      <c r="AA10" s="150"/>
      <c r="AB10" s="150"/>
      <c r="AC10" s="150"/>
      <c r="AD10" s="150"/>
      <c r="AE10" s="150"/>
      <c r="AF10" s="150"/>
      <c r="AG10" s="150"/>
      <c r="AH10" s="150"/>
      <c r="AI10" s="150"/>
      <c r="AJ10" s="150"/>
      <c r="AK10" s="150"/>
      <c r="AL10" s="88"/>
      <c r="AM10" s="150"/>
      <c r="AN10" s="150"/>
      <c r="AO10" s="150"/>
      <c r="AP10" s="150"/>
      <c r="AQ10" s="150"/>
      <c r="AR10" s="343"/>
      <c r="AS10" s="150"/>
      <c r="AT10" s="150"/>
      <c r="AU10" s="150"/>
      <c r="AV10" s="150"/>
      <c r="AW10" s="144"/>
      <c r="CS10" s="8"/>
    </row>
    <row r="11" spans="1:97">
      <c r="A11" s="2">
        <v>6</v>
      </c>
      <c r="B11" s="321" t="s">
        <v>14</v>
      </c>
      <c r="C11" s="324">
        <f t="shared" ref="C11:I11" si="0">SUM(C7:C10)</f>
        <v>8112496.4755207999</v>
      </c>
      <c r="D11" s="152">
        <f t="shared" si="0"/>
        <v>0</v>
      </c>
      <c r="E11" s="152">
        <f t="shared" si="0"/>
        <v>0</v>
      </c>
      <c r="F11" s="152">
        <f t="shared" si="0"/>
        <v>8112496.4755207999</v>
      </c>
      <c r="G11" s="152">
        <f t="shared" si="0"/>
        <v>0</v>
      </c>
      <c r="H11" s="152">
        <f t="shared" si="0"/>
        <v>0</v>
      </c>
      <c r="I11" s="152">
        <f t="shared" si="0"/>
        <v>0</v>
      </c>
      <c r="J11" s="152">
        <f t="shared" ref="J11:U11" si="1">SUM(J7:J10)</f>
        <v>0</v>
      </c>
      <c r="K11" s="152">
        <f t="shared" si="1"/>
        <v>0</v>
      </c>
      <c r="L11" s="152">
        <f t="shared" si="1"/>
        <v>0</v>
      </c>
      <c r="M11" s="152">
        <f>SUM(M7:M10)</f>
        <v>0</v>
      </c>
      <c r="N11" s="152">
        <f t="shared" si="1"/>
        <v>0</v>
      </c>
      <c r="O11" s="152">
        <f t="shared" si="1"/>
        <v>0</v>
      </c>
      <c r="P11" s="152">
        <f t="shared" si="1"/>
        <v>0</v>
      </c>
      <c r="Q11" s="152">
        <f t="shared" ref="Q11:S11" si="2">SUM(Q7:Q10)</f>
        <v>0</v>
      </c>
      <c r="R11" s="152">
        <f t="shared" si="2"/>
        <v>0</v>
      </c>
      <c r="S11" s="152">
        <f t="shared" si="2"/>
        <v>0</v>
      </c>
      <c r="T11" s="152">
        <f t="shared" si="1"/>
        <v>0</v>
      </c>
      <c r="U11" s="152">
        <f t="shared" si="1"/>
        <v>0</v>
      </c>
      <c r="V11" s="152">
        <f t="shared" ref="V11:AL11" si="3">SUM(V7:V10)</f>
        <v>0</v>
      </c>
      <c r="W11" s="152">
        <f t="shared" si="3"/>
        <v>0</v>
      </c>
      <c r="X11" s="152">
        <f t="shared" si="3"/>
        <v>0</v>
      </c>
      <c r="Y11" s="152"/>
      <c r="Z11" s="152">
        <f t="shared" si="3"/>
        <v>0</v>
      </c>
      <c r="AA11" s="152">
        <f t="shared" si="3"/>
        <v>0</v>
      </c>
      <c r="AB11" s="152">
        <f t="shared" si="3"/>
        <v>0</v>
      </c>
      <c r="AC11" s="152">
        <f t="shared" si="3"/>
        <v>0</v>
      </c>
      <c r="AD11" s="152">
        <f t="shared" si="3"/>
        <v>0</v>
      </c>
      <c r="AE11" s="152">
        <f t="shared" si="3"/>
        <v>0</v>
      </c>
      <c r="AF11" s="152">
        <f t="shared" si="3"/>
        <v>0</v>
      </c>
      <c r="AG11" s="152">
        <f t="shared" si="3"/>
        <v>0</v>
      </c>
      <c r="AH11" s="152">
        <f t="shared" ref="AH11" si="4">SUM(AH7:AH10)</f>
        <v>0</v>
      </c>
      <c r="AI11" s="152">
        <f t="shared" si="3"/>
        <v>0</v>
      </c>
      <c r="AJ11" s="152">
        <f t="shared" si="3"/>
        <v>0</v>
      </c>
      <c r="AK11" s="152">
        <f t="shared" si="3"/>
        <v>0</v>
      </c>
      <c r="AL11" s="158">
        <f t="shared" si="3"/>
        <v>0</v>
      </c>
      <c r="AM11" s="152">
        <f t="shared" ref="AM11:AV11" si="5">SUM(AM7:AM10)</f>
        <v>0</v>
      </c>
      <c r="AN11" s="152">
        <f t="shared" si="5"/>
        <v>0</v>
      </c>
      <c r="AO11" s="152">
        <f t="shared" si="5"/>
        <v>0</v>
      </c>
      <c r="AP11" s="152">
        <f t="shared" si="5"/>
        <v>0</v>
      </c>
      <c r="AQ11" s="152">
        <f t="shared" si="5"/>
        <v>0</v>
      </c>
      <c r="AR11" s="152">
        <f t="shared" si="5"/>
        <v>0</v>
      </c>
      <c r="AS11" s="152">
        <f t="shared" si="5"/>
        <v>0</v>
      </c>
      <c r="AT11" s="152">
        <f t="shared" si="5"/>
        <v>0</v>
      </c>
      <c r="AU11" s="152">
        <f t="shared" si="5"/>
        <v>0</v>
      </c>
      <c r="AV11" s="152">
        <f t="shared" si="5"/>
        <v>0</v>
      </c>
      <c r="AW11" s="144"/>
      <c r="CS11" s="8"/>
    </row>
    <row r="12" spans="1:97">
      <c r="A12" s="2">
        <v>7</v>
      </c>
      <c r="B12" s="6"/>
      <c r="C12" s="88"/>
      <c r="D12" s="150"/>
      <c r="E12" s="150"/>
      <c r="F12" s="150"/>
      <c r="G12" s="150"/>
      <c r="H12" s="150"/>
      <c r="I12" s="150"/>
      <c r="J12" s="150"/>
      <c r="K12" s="150"/>
      <c r="L12" s="150"/>
      <c r="M12" s="150"/>
      <c r="N12" s="150"/>
      <c r="O12" s="150"/>
      <c r="P12" s="150"/>
      <c r="Q12" s="150"/>
      <c r="R12" s="150"/>
      <c r="S12" s="150"/>
      <c r="T12" s="150"/>
      <c r="U12" s="150"/>
      <c r="V12" s="150"/>
      <c r="W12" s="150"/>
      <c r="X12" s="150"/>
      <c r="Y12" s="150"/>
      <c r="Z12" s="150"/>
      <c r="AA12" s="150"/>
      <c r="AB12" s="150"/>
      <c r="AC12" s="150"/>
      <c r="AD12" s="150"/>
      <c r="AE12" s="150"/>
      <c r="AF12" s="150"/>
      <c r="AG12" s="150"/>
      <c r="AH12" s="150"/>
      <c r="AI12" s="150"/>
      <c r="AJ12" s="150"/>
      <c r="AK12" s="150"/>
      <c r="AL12" s="88"/>
      <c r="AM12" s="150"/>
      <c r="AN12" s="150"/>
      <c r="AO12" s="150"/>
      <c r="AP12" s="150"/>
      <c r="AQ12" s="150"/>
      <c r="AR12" s="150"/>
      <c r="AS12" s="150"/>
      <c r="AT12" s="150"/>
      <c r="AU12" s="150"/>
      <c r="AV12" s="150"/>
      <c r="CS12" s="8"/>
    </row>
    <row r="13" spans="1:97">
      <c r="A13" s="2">
        <v>8</v>
      </c>
      <c r="B13" s="17" t="s">
        <v>15</v>
      </c>
      <c r="C13" s="88"/>
      <c r="D13" s="150"/>
      <c r="E13" s="150"/>
      <c r="F13" s="150"/>
      <c r="G13" s="150"/>
      <c r="H13" s="150"/>
      <c r="I13" s="150"/>
      <c r="J13" s="150"/>
      <c r="K13" s="150"/>
      <c r="L13" s="150"/>
      <c r="M13" s="150"/>
      <c r="N13" s="150"/>
      <c r="O13" s="150"/>
      <c r="P13" s="150"/>
      <c r="Q13" s="150"/>
      <c r="R13" s="150"/>
      <c r="S13" s="150"/>
      <c r="T13" s="150"/>
      <c r="U13" s="150"/>
      <c r="V13" s="150"/>
      <c r="W13" s="150"/>
      <c r="X13" s="150"/>
      <c r="Y13" s="150"/>
      <c r="Z13" s="150"/>
      <c r="AA13" s="150"/>
      <c r="AB13" s="150"/>
      <c r="AC13" s="150"/>
      <c r="AD13" s="150"/>
      <c r="AE13" s="150"/>
      <c r="AF13" s="150"/>
      <c r="AG13" s="150"/>
      <c r="AH13" s="150"/>
      <c r="AI13" s="150"/>
      <c r="AJ13" s="150"/>
      <c r="AK13" s="150"/>
      <c r="AL13" s="88"/>
      <c r="AM13" s="150"/>
      <c r="AN13" s="150"/>
      <c r="AO13" s="150"/>
      <c r="AP13" s="150"/>
      <c r="AQ13" s="150"/>
      <c r="AR13" s="150"/>
      <c r="AS13" s="150"/>
      <c r="AT13" s="150"/>
      <c r="AU13" s="150"/>
      <c r="AV13" s="150"/>
      <c r="CS13" s="8"/>
    </row>
    <row r="14" spans="1:97">
      <c r="A14" s="2">
        <v>9</v>
      </c>
      <c r="B14" s="6" t="s">
        <v>16</v>
      </c>
      <c r="C14" s="153">
        <f t="shared" ref="C14:C23" si="6">SUM(D14:AV14)</f>
        <v>0</v>
      </c>
      <c r="D14" s="150"/>
      <c r="E14" s="150"/>
      <c r="F14" s="150"/>
      <c r="G14" s="150"/>
      <c r="H14" s="150"/>
      <c r="I14" s="150"/>
      <c r="J14" s="150"/>
      <c r="K14" s="150"/>
      <c r="L14" s="150"/>
      <c r="M14" s="150"/>
      <c r="N14" s="150"/>
      <c r="O14" s="150"/>
      <c r="P14" s="150"/>
      <c r="Q14" s="150"/>
      <c r="R14" s="150"/>
      <c r="S14" s="150"/>
      <c r="T14" s="150"/>
      <c r="U14" s="150"/>
      <c r="V14" s="150"/>
      <c r="W14" s="150"/>
      <c r="X14" s="150"/>
      <c r="Y14" s="150"/>
      <c r="Z14" s="150"/>
      <c r="AA14" s="150"/>
      <c r="AB14" s="150"/>
      <c r="AC14" s="150"/>
      <c r="AD14" s="150"/>
      <c r="AE14" s="150"/>
      <c r="AF14" s="150"/>
      <c r="AG14" s="150"/>
      <c r="AH14" s="150"/>
      <c r="AI14" s="150"/>
      <c r="AJ14" s="150"/>
      <c r="AK14" s="150"/>
      <c r="AL14" s="88"/>
      <c r="AM14" s="150"/>
      <c r="AN14" s="150"/>
      <c r="AO14" s="150"/>
      <c r="AP14" s="150"/>
      <c r="AQ14" s="150"/>
      <c r="AR14" s="150"/>
      <c r="AS14" s="150"/>
      <c r="AT14" s="150"/>
      <c r="AU14" s="150"/>
      <c r="AV14" s="150"/>
      <c r="AW14" s="144"/>
      <c r="CS14" s="8"/>
    </row>
    <row r="15" spans="1:97">
      <c r="A15" s="2">
        <v>10</v>
      </c>
      <c r="B15" s="6" t="s">
        <v>17</v>
      </c>
      <c r="C15" s="153">
        <f t="shared" si="6"/>
        <v>0</v>
      </c>
      <c r="D15" s="150"/>
      <c r="E15" s="150"/>
      <c r="F15" s="150"/>
      <c r="G15" s="150"/>
      <c r="H15" s="150"/>
      <c r="I15" s="150"/>
      <c r="J15" s="150"/>
      <c r="K15" s="150"/>
      <c r="L15" s="150"/>
      <c r="M15" s="150"/>
      <c r="N15" s="150"/>
      <c r="O15" s="150"/>
      <c r="P15" s="150"/>
      <c r="Q15" s="150"/>
      <c r="R15" s="150"/>
      <c r="S15" s="150"/>
      <c r="T15" s="150"/>
      <c r="U15" s="150"/>
      <c r="V15" s="150"/>
      <c r="W15" s="150"/>
      <c r="X15" s="150"/>
      <c r="Y15" s="150"/>
      <c r="Z15" s="150"/>
      <c r="AA15" s="150"/>
      <c r="AB15" s="150"/>
      <c r="AC15" s="150"/>
      <c r="AD15" s="150"/>
      <c r="AE15" s="150"/>
      <c r="AF15" s="150"/>
      <c r="AG15" s="150"/>
      <c r="AH15" s="150"/>
      <c r="AI15" s="150"/>
      <c r="AJ15" s="150"/>
      <c r="AK15" s="150"/>
      <c r="AL15" s="88"/>
      <c r="AM15" s="150"/>
      <c r="AN15" s="150"/>
      <c r="AO15" s="150"/>
      <c r="AP15" s="150"/>
      <c r="AQ15" s="150"/>
      <c r="AR15" s="150"/>
      <c r="AS15" s="150"/>
      <c r="AT15" s="150"/>
      <c r="AU15" s="150"/>
      <c r="AV15" s="150">
        <v>0</v>
      </c>
      <c r="AW15" s="144"/>
      <c r="CS15" s="8"/>
    </row>
    <row r="16" spans="1:97">
      <c r="A16" s="2">
        <v>11</v>
      </c>
      <c r="B16" s="6" t="s">
        <v>18</v>
      </c>
      <c r="C16" s="153">
        <f t="shared" si="6"/>
        <v>0</v>
      </c>
      <c r="D16" s="150"/>
      <c r="E16" s="150"/>
      <c r="F16" s="150"/>
      <c r="G16" s="150"/>
      <c r="H16" s="150"/>
      <c r="I16" s="150"/>
      <c r="J16" s="150"/>
      <c r="K16" s="150"/>
      <c r="L16" s="150"/>
      <c r="M16" s="150"/>
      <c r="N16" s="150"/>
      <c r="O16" s="150"/>
      <c r="P16" s="150"/>
      <c r="Q16" s="150"/>
      <c r="R16" s="150"/>
      <c r="S16" s="150"/>
      <c r="T16" s="150"/>
      <c r="U16" s="150"/>
      <c r="V16" s="150"/>
      <c r="W16" s="150"/>
      <c r="X16" s="150"/>
      <c r="Y16" s="150"/>
      <c r="Z16" s="150"/>
      <c r="AA16" s="150"/>
      <c r="AB16" s="150"/>
      <c r="AC16" s="150"/>
      <c r="AD16" s="150"/>
      <c r="AE16" s="150"/>
      <c r="AF16" s="150"/>
      <c r="AG16" s="150"/>
      <c r="AH16" s="150"/>
      <c r="AI16" s="150"/>
      <c r="AJ16" s="150"/>
      <c r="AK16" s="150"/>
      <c r="AL16" s="88"/>
      <c r="AM16" s="150"/>
      <c r="AN16" s="150"/>
      <c r="AO16" s="150"/>
      <c r="AP16" s="150"/>
      <c r="AQ16" s="150"/>
      <c r="AR16" s="150"/>
      <c r="AS16" s="150"/>
      <c r="AT16" s="150"/>
      <c r="AU16" s="150"/>
      <c r="AV16" s="150"/>
      <c r="AW16" s="144"/>
      <c r="CS16" s="8"/>
    </row>
    <row r="17" spans="1:97">
      <c r="A17" s="2">
        <v>12</v>
      </c>
      <c r="B17" s="6" t="s">
        <v>19</v>
      </c>
      <c r="C17" s="153">
        <f t="shared" si="6"/>
        <v>0</v>
      </c>
      <c r="D17" s="150"/>
      <c r="E17" s="150"/>
      <c r="F17" s="150"/>
      <c r="G17" s="150"/>
      <c r="H17" s="150"/>
      <c r="I17" s="150"/>
      <c r="J17" s="150"/>
      <c r="K17" s="150"/>
      <c r="L17" s="150"/>
      <c r="M17" s="150"/>
      <c r="N17" s="150"/>
      <c r="O17" s="150"/>
      <c r="P17" s="150"/>
      <c r="Q17" s="150"/>
      <c r="R17" s="150"/>
      <c r="S17" s="150"/>
      <c r="T17" s="150"/>
      <c r="U17" s="150"/>
      <c r="V17" s="150"/>
      <c r="W17" s="150"/>
      <c r="X17" s="150"/>
      <c r="Y17" s="150"/>
      <c r="Z17" s="150"/>
      <c r="AA17" s="150"/>
      <c r="AB17" s="150"/>
      <c r="AC17" s="150"/>
      <c r="AD17" s="150"/>
      <c r="AE17" s="150"/>
      <c r="AF17" s="150"/>
      <c r="AG17" s="150"/>
      <c r="AH17" s="150"/>
      <c r="AI17" s="150"/>
      <c r="AJ17" s="150"/>
      <c r="AK17" s="150"/>
      <c r="AL17" s="88"/>
      <c r="AM17" s="150"/>
      <c r="AN17" s="150"/>
      <c r="AO17" s="150"/>
      <c r="AP17" s="150"/>
      <c r="AQ17" s="150"/>
      <c r="AR17" s="150"/>
      <c r="AS17" s="150"/>
      <c r="AT17" s="150"/>
      <c r="AU17" s="150"/>
      <c r="AV17" s="150"/>
      <c r="AW17" s="144"/>
      <c r="CS17" s="8"/>
    </row>
    <row r="18" spans="1:97">
      <c r="A18" s="2">
        <v>13</v>
      </c>
      <c r="B18" s="6" t="s">
        <v>20</v>
      </c>
      <c r="C18" s="153">
        <f t="shared" si="6"/>
        <v>0</v>
      </c>
      <c r="D18" s="150"/>
      <c r="E18" s="150"/>
      <c r="F18" s="150"/>
      <c r="G18" s="150"/>
      <c r="H18" s="150"/>
      <c r="I18" s="150"/>
      <c r="J18" s="150"/>
      <c r="K18" s="150"/>
      <c r="L18" s="150"/>
      <c r="M18" s="150"/>
      <c r="N18" s="150"/>
      <c r="O18" s="150"/>
      <c r="P18" s="150"/>
      <c r="Q18" s="150"/>
      <c r="R18" s="150"/>
      <c r="S18" s="150"/>
      <c r="T18" s="150"/>
      <c r="U18" s="150"/>
      <c r="V18" s="150"/>
      <c r="W18" s="150"/>
      <c r="X18" s="150"/>
      <c r="Y18" s="150"/>
      <c r="Z18" s="150"/>
      <c r="AA18" s="150"/>
      <c r="AB18" s="150"/>
      <c r="AC18" s="150"/>
      <c r="AD18" s="150"/>
      <c r="AE18" s="150"/>
      <c r="AF18" s="150"/>
      <c r="AG18" s="150"/>
      <c r="AH18" s="150"/>
      <c r="AI18" s="150"/>
      <c r="AJ18" s="150"/>
      <c r="AK18" s="150"/>
      <c r="AL18" s="88"/>
      <c r="AM18" s="150"/>
      <c r="AN18" s="150"/>
      <c r="AO18" s="150"/>
      <c r="AP18" s="150"/>
      <c r="AQ18" s="150"/>
      <c r="AR18" s="150"/>
      <c r="AS18" s="150"/>
      <c r="AT18" s="150"/>
      <c r="AU18" s="150"/>
      <c r="AV18" s="150"/>
      <c r="AW18" s="144"/>
      <c r="CS18" s="8"/>
    </row>
    <row r="19" spans="1:97">
      <c r="A19" s="2">
        <v>14</v>
      </c>
      <c r="B19" s="6" t="s">
        <v>21</v>
      </c>
      <c r="C19" s="153">
        <f t="shared" si="6"/>
        <v>0</v>
      </c>
      <c r="D19" s="150"/>
      <c r="E19" s="150"/>
      <c r="F19" s="150"/>
      <c r="G19" s="150"/>
      <c r="H19" s="150"/>
      <c r="I19" s="150"/>
      <c r="J19" s="150"/>
      <c r="K19" s="150"/>
      <c r="L19" s="150"/>
      <c r="M19" s="150"/>
      <c r="N19" s="150"/>
      <c r="O19" s="150"/>
      <c r="P19" s="150"/>
      <c r="Q19" s="150"/>
      <c r="R19" s="150"/>
      <c r="S19" s="150"/>
      <c r="T19" s="150"/>
      <c r="U19" s="150"/>
      <c r="V19" s="150"/>
      <c r="W19" s="150"/>
      <c r="X19" s="150"/>
      <c r="Y19" s="150"/>
      <c r="Z19" s="150"/>
      <c r="AA19" s="150"/>
      <c r="AB19" s="150"/>
      <c r="AC19" s="150"/>
      <c r="AD19" s="150"/>
      <c r="AE19" s="150"/>
      <c r="AF19" s="150"/>
      <c r="AG19" s="150"/>
      <c r="AH19" s="150"/>
      <c r="AI19" s="150"/>
      <c r="AJ19" s="150"/>
      <c r="AK19" s="150"/>
      <c r="AL19" s="88"/>
      <c r="AM19" s="150"/>
      <c r="AN19" s="150"/>
      <c r="AO19" s="150"/>
      <c r="AP19" s="150"/>
      <c r="AQ19" s="150"/>
      <c r="AR19" s="150"/>
      <c r="AS19" s="150"/>
      <c r="AT19" s="150"/>
      <c r="AU19" s="150"/>
      <c r="AV19" s="150"/>
      <c r="AW19" s="144"/>
      <c r="CS19" s="8"/>
    </row>
    <row r="20" spans="1:97">
      <c r="A20" s="2">
        <v>15</v>
      </c>
      <c r="B20" s="6" t="s">
        <v>22</v>
      </c>
      <c r="C20" s="153">
        <f t="shared" si="6"/>
        <v>0</v>
      </c>
      <c r="D20" s="150"/>
      <c r="E20" s="150"/>
      <c r="F20" s="150"/>
      <c r="G20" s="150"/>
      <c r="H20" s="150"/>
      <c r="I20" s="150"/>
      <c r="J20" s="150"/>
      <c r="K20" s="150"/>
      <c r="L20" s="150"/>
      <c r="M20" s="150"/>
      <c r="N20" s="150"/>
      <c r="O20" s="150"/>
      <c r="P20" s="150"/>
      <c r="Q20" s="150"/>
      <c r="R20" s="150"/>
      <c r="S20" s="150"/>
      <c r="T20" s="150"/>
      <c r="U20" s="150"/>
      <c r="V20" s="150"/>
      <c r="W20" s="150"/>
      <c r="X20" s="150"/>
      <c r="Y20" s="150"/>
      <c r="Z20" s="150"/>
      <c r="AA20" s="150"/>
      <c r="AB20" s="150"/>
      <c r="AC20" s="150"/>
      <c r="AD20" s="150"/>
      <c r="AE20" s="150"/>
      <c r="AF20" s="150"/>
      <c r="AG20" s="150"/>
      <c r="AH20" s="150"/>
      <c r="AI20" s="150"/>
      <c r="AJ20" s="150"/>
      <c r="AK20" s="150"/>
      <c r="AL20" s="88"/>
      <c r="AM20" s="150"/>
      <c r="AN20" s="150"/>
      <c r="AO20" s="150"/>
      <c r="AP20" s="150"/>
      <c r="AQ20" s="150"/>
      <c r="AR20" s="150"/>
      <c r="AS20" s="150"/>
      <c r="AT20" s="150"/>
      <c r="AU20" s="150"/>
      <c r="AV20" s="150">
        <v>0</v>
      </c>
      <c r="AW20" s="144"/>
      <c r="CS20" s="8"/>
    </row>
    <row r="21" spans="1:97">
      <c r="A21" s="2">
        <v>16</v>
      </c>
      <c r="B21" s="6" t="s">
        <v>23</v>
      </c>
      <c r="C21" s="153">
        <f t="shared" si="6"/>
        <v>0</v>
      </c>
      <c r="D21" s="150"/>
      <c r="E21" s="150"/>
      <c r="F21" s="150"/>
      <c r="G21" s="150"/>
      <c r="H21" s="150"/>
      <c r="I21" s="150"/>
      <c r="J21" s="150"/>
      <c r="K21" s="150"/>
      <c r="L21" s="150"/>
      <c r="M21" s="150"/>
      <c r="N21" s="150"/>
      <c r="O21" s="150"/>
      <c r="P21" s="150"/>
      <c r="Q21" s="150"/>
      <c r="R21" s="150"/>
      <c r="S21" s="150"/>
      <c r="T21" s="150"/>
      <c r="U21" s="150"/>
      <c r="V21" s="150"/>
      <c r="W21" s="150"/>
      <c r="X21" s="150"/>
      <c r="Y21" s="150"/>
      <c r="Z21" s="150"/>
      <c r="AA21" s="150"/>
      <c r="AB21" s="150"/>
      <c r="AC21" s="150"/>
      <c r="AD21" s="150"/>
      <c r="AE21" s="150"/>
      <c r="AF21" s="150"/>
      <c r="AG21" s="150"/>
      <c r="AH21" s="150"/>
      <c r="AI21" s="150"/>
      <c r="AJ21" s="150"/>
      <c r="AK21" s="150"/>
      <c r="AL21" s="88"/>
      <c r="AM21" s="150"/>
      <c r="AN21" s="150"/>
      <c r="AO21" s="150"/>
      <c r="AP21" s="150"/>
      <c r="AQ21" s="150"/>
      <c r="AR21" s="150"/>
      <c r="AS21" s="150"/>
      <c r="AT21" s="150"/>
      <c r="AU21" s="150"/>
      <c r="AV21" s="150">
        <v>0</v>
      </c>
      <c r="AW21" s="144"/>
      <c r="CS21" s="8"/>
    </row>
    <row r="22" spans="1:97">
      <c r="A22" s="2">
        <v>17</v>
      </c>
      <c r="B22" s="6" t="s">
        <v>24</v>
      </c>
      <c r="C22" s="153">
        <f t="shared" si="6"/>
        <v>0</v>
      </c>
      <c r="D22" s="150"/>
      <c r="E22" s="150"/>
      <c r="F22" s="150"/>
      <c r="G22" s="150"/>
      <c r="H22" s="150"/>
      <c r="I22" s="150"/>
      <c r="J22" s="150"/>
      <c r="K22" s="150"/>
      <c r="L22" s="150"/>
      <c r="M22" s="150"/>
      <c r="N22" s="150"/>
      <c r="O22" s="150"/>
      <c r="P22" s="150"/>
      <c r="Q22" s="150"/>
      <c r="R22" s="150"/>
      <c r="S22" s="150"/>
      <c r="T22" s="150"/>
      <c r="U22" s="150"/>
      <c r="V22" s="150"/>
      <c r="W22" s="150"/>
      <c r="X22" s="150"/>
      <c r="Y22" s="150"/>
      <c r="Z22" s="150"/>
      <c r="AA22" s="150"/>
      <c r="AB22" s="150"/>
      <c r="AC22" s="150"/>
      <c r="AD22" s="150"/>
      <c r="AE22" s="150"/>
      <c r="AF22" s="150"/>
      <c r="AG22" s="150"/>
      <c r="AH22" s="150"/>
      <c r="AI22" s="150"/>
      <c r="AJ22" s="150"/>
      <c r="AK22" s="150"/>
      <c r="AL22" s="88"/>
      <c r="AM22" s="150"/>
      <c r="AN22" s="150"/>
      <c r="AO22" s="150"/>
      <c r="AP22" s="150"/>
      <c r="AQ22" s="150"/>
      <c r="AR22" s="150"/>
      <c r="AS22" s="150"/>
      <c r="AT22" s="150"/>
      <c r="AU22" s="150"/>
      <c r="AV22" s="150">
        <v>0</v>
      </c>
      <c r="AW22" s="144"/>
      <c r="CS22" s="8"/>
    </row>
    <row r="23" spans="1:97">
      <c r="A23" s="2">
        <v>18</v>
      </c>
      <c r="B23" s="6" t="s">
        <v>25</v>
      </c>
      <c r="C23" s="153">
        <f t="shared" si="6"/>
        <v>0</v>
      </c>
      <c r="D23" s="150"/>
      <c r="E23" s="150"/>
      <c r="F23" s="150"/>
      <c r="G23" s="150"/>
      <c r="H23" s="150"/>
      <c r="I23" s="150"/>
      <c r="J23" s="150"/>
      <c r="K23" s="150"/>
      <c r="L23" s="150"/>
      <c r="M23" s="150"/>
      <c r="N23" s="150"/>
      <c r="O23" s="150"/>
      <c r="P23" s="150"/>
      <c r="Q23" s="150"/>
      <c r="R23" s="150"/>
      <c r="S23" s="150"/>
      <c r="T23" s="150"/>
      <c r="U23" s="150"/>
      <c r="V23" s="150"/>
      <c r="W23" s="150"/>
      <c r="X23" s="150"/>
      <c r="Y23" s="150"/>
      <c r="Z23" s="150"/>
      <c r="AA23" s="150"/>
      <c r="AB23" s="150"/>
      <c r="AC23" s="150"/>
      <c r="AD23" s="150"/>
      <c r="AE23" s="150"/>
      <c r="AF23" s="150"/>
      <c r="AG23" s="150"/>
      <c r="AH23" s="150"/>
      <c r="AI23" s="150"/>
      <c r="AJ23" s="150"/>
      <c r="AK23" s="150"/>
      <c r="AL23" s="88"/>
      <c r="AM23" s="150"/>
      <c r="AN23" s="150"/>
      <c r="AO23" s="150"/>
      <c r="AP23" s="150"/>
      <c r="AQ23" s="150"/>
      <c r="AR23" s="150"/>
      <c r="AS23" s="150"/>
      <c r="AT23" s="150"/>
      <c r="AU23" s="150"/>
      <c r="AV23" s="150">
        <v>0</v>
      </c>
      <c r="AW23" s="144"/>
      <c r="CS23" s="8"/>
    </row>
    <row r="24" spans="1:97">
      <c r="A24" s="2">
        <v>19</v>
      </c>
      <c r="B24" s="320" t="s">
        <v>26</v>
      </c>
      <c r="C24" s="325">
        <f t="shared" ref="C24:I24" si="7">SUM(C14:C23)</f>
        <v>0</v>
      </c>
      <c r="D24" s="154">
        <f t="shared" si="7"/>
        <v>0</v>
      </c>
      <c r="E24" s="154">
        <f t="shared" si="7"/>
        <v>0</v>
      </c>
      <c r="F24" s="154">
        <f t="shared" si="7"/>
        <v>0</v>
      </c>
      <c r="G24" s="154">
        <f t="shared" si="7"/>
        <v>0</v>
      </c>
      <c r="H24" s="154">
        <f t="shared" si="7"/>
        <v>0</v>
      </c>
      <c r="I24" s="154">
        <f t="shared" si="7"/>
        <v>0</v>
      </c>
      <c r="J24" s="154">
        <f t="shared" ref="J24:O24" si="8">SUM(J14:J23)</f>
        <v>0</v>
      </c>
      <c r="K24" s="154">
        <f t="shared" si="8"/>
        <v>0</v>
      </c>
      <c r="L24" s="154">
        <f t="shared" si="8"/>
        <v>0</v>
      </c>
      <c r="M24" s="154">
        <f>SUM(M14:M23)</f>
        <v>0</v>
      </c>
      <c r="N24" s="154">
        <f t="shared" si="8"/>
        <v>0</v>
      </c>
      <c r="O24" s="154">
        <f t="shared" si="8"/>
        <v>0</v>
      </c>
      <c r="P24" s="154">
        <f>SUM(P14:P23)</f>
        <v>0</v>
      </c>
      <c r="Q24" s="154">
        <f t="shared" ref="Q24:AL24" si="9">SUM(Q14:Q23)</f>
        <v>0</v>
      </c>
      <c r="R24" s="154">
        <f t="shared" si="9"/>
        <v>0</v>
      </c>
      <c r="S24" s="154">
        <f t="shared" si="9"/>
        <v>0</v>
      </c>
      <c r="T24" s="154">
        <f t="shared" si="9"/>
        <v>0</v>
      </c>
      <c r="U24" s="154">
        <f t="shared" si="9"/>
        <v>0</v>
      </c>
      <c r="V24" s="154">
        <f t="shared" si="9"/>
        <v>0</v>
      </c>
      <c r="W24" s="154">
        <f t="shared" si="9"/>
        <v>0</v>
      </c>
      <c r="X24" s="154">
        <f t="shared" si="9"/>
        <v>0</v>
      </c>
      <c r="Y24" s="154"/>
      <c r="Z24" s="154">
        <f t="shared" si="9"/>
        <v>0</v>
      </c>
      <c r="AA24" s="154">
        <f t="shared" si="9"/>
        <v>0</v>
      </c>
      <c r="AB24" s="154">
        <f t="shared" si="9"/>
        <v>0</v>
      </c>
      <c r="AC24" s="154">
        <f t="shared" si="9"/>
        <v>0</v>
      </c>
      <c r="AD24" s="154">
        <f t="shared" si="9"/>
        <v>0</v>
      </c>
      <c r="AE24" s="154">
        <f t="shared" si="9"/>
        <v>0</v>
      </c>
      <c r="AF24" s="154">
        <f t="shared" si="9"/>
        <v>0</v>
      </c>
      <c r="AG24" s="154">
        <f t="shared" si="9"/>
        <v>0</v>
      </c>
      <c r="AH24" s="154">
        <f t="shared" ref="AH24" si="10">SUM(AH14:AH23)</f>
        <v>0</v>
      </c>
      <c r="AI24" s="154">
        <f t="shared" si="9"/>
        <v>0</v>
      </c>
      <c r="AJ24" s="154">
        <f t="shared" si="9"/>
        <v>0</v>
      </c>
      <c r="AK24" s="154">
        <f t="shared" si="9"/>
        <v>0</v>
      </c>
      <c r="AL24" s="400">
        <f t="shared" si="9"/>
        <v>0</v>
      </c>
      <c r="AM24" s="154">
        <f t="shared" ref="AM24:AV24" si="11">SUM(AM14:AM23)</f>
        <v>0</v>
      </c>
      <c r="AN24" s="154">
        <f t="shared" si="11"/>
        <v>0</v>
      </c>
      <c r="AO24" s="154">
        <f t="shared" si="11"/>
        <v>0</v>
      </c>
      <c r="AP24" s="154">
        <f t="shared" si="11"/>
        <v>0</v>
      </c>
      <c r="AQ24" s="154">
        <f t="shared" si="11"/>
        <v>0</v>
      </c>
      <c r="AR24" s="154">
        <f t="shared" si="11"/>
        <v>0</v>
      </c>
      <c r="AS24" s="154">
        <f t="shared" si="11"/>
        <v>0</v>
      </c>
      <c r="AT24" s="154">
        <f t="shared" si="11"/>
        <v>0</v>
      </c>
      <c r="AU24" s="154">
        <f t="shared" si="11"/>
        <v>0</v>
      </c>
      <c r="AV24" s="154">
        <f t="shared" si="11"/>
        <v>0</v>
      </c>
      <c r="AW24" s="144"/>
      <c r="CS24" s="8"/>
    </row>
    <row r="25" spans="1:97">
      <c r="A25" s="2">
        <v>20</v>
      </c>
      <c r="B25" s="17"/>
      <c r="C25" s="153"/>
      <c r="D25" s="155"/>
      <c r="E25" s="155"/>
      <c r="F25" s="155"/>
      <c r="G25" s="155"/>
      <c r="H25" s="155"/>
      <c r="I25" s="155"/>
      <c r="J25" s="155"/>
      <c r="K25" s="155"/>
      <c r="L25" s="155"/>
      <c r="M25" s="155"/>
      <c r="N25" s="155"/>
      <c r="O25" s="155"/>
      <c r="P25" s="155"/>
      <c r="Q25" s="155"/>
      <c r="R25" s="155"/>
      <c r="S25" s="155"/>
      <c r="T25" s="155"/>
      <c r="U25" s="155"/>
      <c r="V25" s="155"/>
      <c r="W25" s="155"/>
      <c r="X25" s="155"/>
      <c r="Y25" s="155"/>
      <c r="Z25" s="155"/>
      <c r="AA25" s="155"/>
      <c r="AB25" s="155"/>
      <c r="AC25" s="155"/>
      <c r="AD25" s="155"/>
      <c r="AE25" s="155"/>
      <c r="AF25" s="155"/>
      <c r="AG25" s="155"/>
      <c r="AH25" s="155"/>
      <c r="AI25" s="155"/>
      <c r="AJ25" s="155"/>
      <c r="AK25" s="155"/>
      <c r="AL25" s="401"/>
      <c r="AM25" s="155"/>
      <c r="AN25" s="155"/>
      <c r="AO25" s="155"/>
      <c r="AP25" s="155"/>
      <c r="AQ25" s="155"/>
      <c r="AR25" s="155"/>
      <c r="AS25" s="155"/>
      <c r="AT25" s="155"/>
      <c r="AU25" s="155"/>
      <c r="AV25" s="155"/>
      <c r="CS25" s="8"/>
    </row>
    <row r="26" spans="1:97">
      <c r="A26" s="2">
        <v>21</v>
      </c>
      <c r="B26" s="6" t="s">
        <v>27</v>
      </c>
      <c r="C26" s="153">
        <f ca="1">SUM(D26:AV26)</f>
        <v>435430.12278688757</v>
      </c>
      <c r="D26" s="150"/>
      <c r="E26" s="150"/>
      <c r="F26" s="150"/>
      <c r="G26" s="150"/>
      <c r="H26" s="150"/>
      <c r="I26" s="150"/>
      <c r="J26" s="150"/>
      <c r="K26" s="150"/>
      <c r="L26" s="150"/>
      <c r="M26" s="150"/>
      <c r="N26" s="150"/>
      <c r="O26" s="150"/>
      <c r="P26" s="150"/>
      <c r="Q26" s="150"/>
      <c r="R26" s="150"/>
      <c r="S26" s="150"/>
      <c r="T26" s="150"/>
      <c r="U26" s="150"/>
      <c r="V26" s="150"/>
      <c r="W26" s="150"/>
      <c r="X26" s="150"/>
      <c r="Y26" s="150">
        <f ca="1">'Adj 6.4 - Accel Depr'!I11</f>
        <v>0</v>
      </c>
      <c r="Z26" s="150"/>
      <c r="AA26" s="150"/>
      <c r="AB26" s="150"/>
      <c r="AC26" s="150"/>
      <c r="AD26" s="150"/>
      <c r="AE26" s="150"/>
      <c r="AF26" s="150"/>
      <c r="AG26" s="150"/>
      <c r="AH26" s="150"/>
      <c r="AI26" s="150"/>
      <c r="AJ26" s="150"/>
      <c r="AK26" s="150"/>
      <c r="AL26" s="88">
        <f ca="1">'Adj 8.4 - Major Plant Add'!I18</f>
        <v>445416.12278688757</v>
      </c>
      <c r="AM26" s="150"/>
      <c r="AN26" s="150"/>
      <c r="AO26" s="150"/>
      <c r="AP26" s="150"/>
      <c r="AQ26" s="150"/>
      <c r="AR26" s="150"/>
      <c r="AS26" s="150"/>
      <c r="AT26" s="150"/>
      <c r="AU26" s="150">
        <f ca="1">'Adj 8.13 - Tx Exchange'!I69</f>
        <v>-9986</v>
      </c>
      <c r="AV26" s="150"/>
      <c r="AW26" s="144"/>
      <c r="CS26" s="8"/>
    </row>
    <row r="27" spans="1:97" ht="13.5" thickBot="1">
      <c r="A27" s="2">
        <v>22</v>
      </c>
      <c r="B27" s="6" t="s">
        <v>7</v>
      </c>
      <c r="C27" s="153">
        <f>SUM(D27:AV27)</f>
        <v>0</v>
      </c>
      <c r="D27" s="150"/>
      <c r="E27" s="150"/>
      <c r="F27" s="150"/>
      <c r="G27" s="150"/>
      <c r="H27" s="150"/>
      <c r="I27" s="150"/>
      <c r="J27" s="150"/>
      <c r="K27" s="150"/>
      <c r="L27" s="150"/>
      <c r="M27" s="150"/>
      <c r="N27" s="150"/>
      <c r="O27" s="150"/>
      <c r="P27" s="150"/>
      <c r="Q27" s="150"/>
      <c r="R27" s="150"/>
      <c r="S27" s="150"/>
      <c r="T27" s="150"/>
      <c r="U27" s="150"/>
      <c r="V27" s="150"/>
      <c r="W27" s="150"/>
      <c r="X27" s="150"/>
      <c r="Y27" s="150"/>
      <c r="Z27" s="150"/>
      <c r="AA27" s="150"/>
      <c r="AB27" s="150"/>
      <c r="AC27" s="150"/>
      <c r="AD27" s="150"/>
      <c r="AE27" s="150"/>
      <c r="AF27" s="150"/>
      <c r="AG27" s="150"/>
      <c r="AH27" s="150"/>
      <c r="AI27" s="150"/>
      <c r="AJ27" s="150"/>
      <c r="AK27" s="150"/>
      <c r="AL27" s="88"/>
      <c r="AM27" s="150"/>
      <c r="AN27" s="150"/>
      <c r="AO27" s="150"/>
      <c r="AP27" s="150"/>
      <c r="AQ27" s="150"/>
      <c r="AR27" s="150"/>
      <c r="AS27" s="150"/>
      <c r="AT27" s="150"/>
      <c r="AU27" s="150"/>
      <c r="AV27" s="150">
        <v>0</v>
      </c>
      <c r="AW27" s="144"/>
      <c r="CS27" s="8"/>
    </row>
    <row r="28" spans="1:97">
      <c r="A28" s="4">
        <v>22</v>
      </c>
      <c r="B28" s="164" t="s">
        <v>28</v>
      </c>
      <c r="C28" s="326">
        <f>SUM(D28:AV28)</f>
        <v>-18906</v>
      </c>
      <c r="D28" s="327"/>
      <c r="E28" s="327"/>
      <c r="F28" s="327"/>
      <c r="G28" s="327"/>
      <c r="H28" s="327"/>
      <c r="I28" s="327"/>
      <c r="J28" s="327"/>
      <c r="K28" s="327"/>
      <c r="L28" s="327"/>
      <c r="M28" s="327"/>
      <c r="N28" s="327"/>
      <c r="O28" s="327"/>
      <c r="P28" s="327"/>
      <c r="Q28" s="327"/>
      <c r="R28" s="327"/>
      <c r="S28" s="327"/>
      <c r="T28" s="327"/>
      <c r="U28" s="327"/>
      <c r="V28" s="327"/>
      <c r="W28" s="327"/>
      <c r="X28" s="327"/>
      <c r="Y28" s="327"/>
      <c r="Z28" s="327"/>
      <c r="AA28" s="327"/>
      <c r="AB28" s="327"/>
      <c r="AC28" s="327"/>
      <c r="AD28" s="327">
        <v>-18906</v>
      </c>
      <c r="AE28" s="327"/>
      <c r="AF28" s="327"/>
      <c r="AG28" s="327"/>
      <c r="AH28" s="327"/>
      <c r="AI28" s="327"/>
      <c r="AJ28" s="327"/>
      <c r="AK28" s="327"/>
      <c r="AL28" s="402"/>
      <c r="AM28" s="327"/>
      <c r="AN28" s="327"/>
      <c r="AO28" s="327"/>
      <c r="AP28" s="327"/>
      <c r="AQ28" s="327"/>
      <c r="AR28" s="327"/>
      <c r="AS28" s="327"/>
      <c r="AT28" s="327"/>
      <c r="AU28" s="327"/>
      <c r="AV28" s="327">
        <v>0</v>
      </c>
      <c r="AW28" s="144"/>
      <c r="CS28" s="8"/>
    </row>
    <row r="29" spans="1:97" ht="13.5" thickBot="1">
      <c r="A29" s="4">
        <v>23</v>
      </c>
      <c r="B29" s="167" t="s">
        <v>29</v>
      </c>
      <c r="C29" s="328">
        <f t="shared" ref="C29" ca="1" si="12">C81</f>
        <v>1513745.3934958898</v>
      </c>
      <c r="D29" s="329">
        <f t="shared" ref="D29:AV29" si="13">D81</f>
        <v>0</v>
      </c>
      <c r="E29" s="329">
        <f t="shared" si="13"/>
        <v>0</v>
      </c>
      <c r="F29" s="329">
        <f t="shared" si="13"/>
        <v>2839374</v>
      </c>
      <c r="G29" s="329">
        <f t="shared" si="13"/>
        <v>0</v>
      </c>
      <c r="H29" s="329">
        <f t="shared" si="13"/>
        <v>0</v>
      </c>
      <c r="I29" s="329">
        <f t="shared" si="13"/>
        <v>0</v>
      </c>
      <c r="J29" s="329">
        <f t="shared" si="13"/>
        <v>0</v>
      </c>
      <c r="K29" s="329">
        <f t="shared" si="13"/>
        <v>0</v>
      </c>
      <c r="L29" s="329">
        <f t="shared" si="13"/>
        <v>0</v>
      </c>
      <c r="M29" s="329">
        <f t="shared" si="13"/>
        <v>0</v>
      </c>
      <c r="N29" s="329">
        <f t="shared" si="13"/>
        <v>0</v>
      </c>
      <c r="O29" s="329">
        <f t="shared" si="13"/>
        <v>0</v>
      </c>
      <c r="P29" s="329">
        <f t="shared" si="13"/>
        <v>0</v>
      </c>
      <c r="Q29" s="329">
        <f t="shared" si="13"/>
        <v>0</v>
      </c>
      <c r="R29" s="329">
        <f t="shared" si="13"/>
        <v>0</v>
      </c>
      <c r="S29" s="329">
        <f t="shared" si="13"/>
        <v>0</v>
      </c>
      <c r="T29" s="329">
        <f t="shared" si="13"/>
        <v>0</v>
      </c>
      <c r="U29" s="329">
        <f t="shared" si="13"/>
        <v>0</v>
      </c>
      <c r="V29" s="329">
        <f t="shared" si="13"/>
        <v>0</v>
      </c>
      <c r="W29" s="329">
        <f t="shared" si="13"/>
        <v>0</v>
      </c>
      <c r="X29" s="329">
        <f t="shared" si="13"/>
        <v>0</v>
      </c>
      <c r="Y29" s="329">
        <f t="shared" ca="1" si="13"/>
        <v>0</v>
      </c>
      <c r="Z29" s="329">
        <f t="shared" ca="1" si="13"/>
        <v>-76720</v>
      </c>
      <c r="AA29" s="329">
        <f t="shared" si="13"/>
        <v>0</v>
      </c>
      <c r="AB29" s="329">
        <f t="shared" si="13"/>
        <v>-986412.60650411004</v>
      </c>
      <c r="AC29" s="329">
        <f t="shared" si="13"/>
        <v>0</v>
      </c>
      <c r="AD29" s="329">
        <f t="shared" si="13"/>
        <v>6617</v>
      </c>
      <c r="AE29" s="329">
        <f t="shared" si="13"/>
        <v>0</v>
      </c>
      <c r="AF29" s="329">
        <f t="shared" si="13"/>
        <v>0</v>
      </c>
      <c r="AG29" s="329">
        <f t="shared" si="13"/>
        <v>0</v>
      </c>
      <c r="AH29" s="329">
        <f t="shared" si="13"/>
        <v>0</v>
      </c>
      <c r="AI29" s="329">
        <f t="shared" si="13"/>
        <v>0</v>
      </c>
      <c r="AJ29" s="329">
        <f t="shared" si="13"/>
        <v>0</v>
      </c>
      <c r="AK29" s="329">
        <f t="shared" si="13"/>
        <v>0</v>
      </c>
      <c r="AL29" s="329">
        <f t="shared" ca="1" si="13"/>
        <v>-272608</v>
      </c>
      <c r="AM29" s="329">
        <f t="shared" si="13"/>
        <v>0</v>
      </c>
      <c r="AN29" s="329">
        <f t="shared" si="13"/>
        <v>0</v>
      </c>
      <c r="AO29" s="329">
        <f t="shared" si="13"/>
        <v>0</v>
      </c>
      <c r="AP29" s="329">
        <f t="shared" si="13"/>
        <v>0</v>
      </c>
      <c r="AQ29" s="329">
        <f t="shared" si="13"/>
        <v>0</v>
      </c>
      <c r="AR29" s="329">
        <f t="shared" si="13"/>
        <v>0</v>
      </c>
      <c r="AS29" s="329">
        <f t="shared" si="13"/>
        <v>0</v>
      </c>
      <c r="AT29" s="329">
        <f t="shared" si="13"/>
        <v>0</v>
      </c>
      <c r="AU29" s="329">
        <f t="shared" ca="1" si="13"/>
        <v>3495</v>
      </c>
      <c r="AV29" s="329">
        <f t="shared" si="13"/>
        <v>0</v>
      </c>
      <c r="AW29" s="144"/>
      <c r="CS29" s="8"/>
    </row>
    <row r="30" spans="1:97">
      <c r="A30" s="2">
        <v>24</v>
      </c>
      <c r="B30" s="6" t="s">
        <v>30</v>
      </c>
      <c r="C30" s="153">
        <f>SUM(D30:AU30)</f>
        <v>0</v>
      </c>
      <c r="D30" s="150">
        <v>0</v>
      </c>
      <c r="E30" s="150">
        <v>0</v>
      </c>
      <c r="F30" s="150">
        <v>0</v>
      </c>
      <c r="G30" s="150">
        <v>0</v>
      </c>
      <c r="H30" s="150"/>
      <c r="I30" s="150"/>
      <c r="J30" s="150">
        <v>0</v>
      </c>
      <c r="K30" s="150">
        <v>0</v>
      </c>
      <c r="L30" s="150">
        <v>0</v>
      </c>
      <c r="M30" s="150">
        <v>0</v>
      </c>
      <c r="N30" s="150">
        <v>0</v>
      </c>
      <c r="O30" s="150">
        <v>0</v>
      </c>
      <c r="P30" s="150">
        <v>0</v>
      </c>
      <c r="Q30" s="150">
        <v>0</v>
      </c>
      <c r="R30" s="150">
        <v>0</v>
      </c>
      <c r="S30" s="150">
        <v>0</v>
      </c>
      <c r="T30" s="150">
        <v>0</v>
      </c>
      <c r="U30" s="150">
        <v>0</v>
      </c>
      <c r="V30" s="150">
        <v>0</v>
      </c>
      <c r="W30" s="150">
        <v>0</v>
      </c>
      <c r="X30" s="150">
        <v>0</v>
      </c>
      <c r="Y30" s="150">
        <v>0</v>
      </c>
      <c r="Z30" s="150">
        <v>0</v>
      </c>
      <c r="AA30" s="150">
        <v>0</v>
      </c>
      <c r="AB30" s="150">
        <v>0</v>
      </c>
      <c r="AC30" s="150">
        <v>0</v>
      </c>
      <c r="AD30" s="150">
        <v>0</v>
      </c>
      <c r="AE30" s="150">
        <v>0</v>
      </c>
      <c r="AF30" s="150">
        <v>0</v>
      </c>
      <c r="AG30" s="150">
        <v>0</v>
      </c>
      <c r="AH30" s="150">
        <v>0</v>
      </c>
      <c r="AI30" s="150">
        <v>0</v>
      </c>
      <c r="AJ30" s="150">
        <v>0</v>
      </c>
      <c r="AK30" s="150">
        <v>0</v>
      </c>
      <c r="AL30" s="88"/>
      <c r="AM30" s="150">
        <v>0</v>
      </c>
      <c r="AN30" s="150">
        <v>0</v>
      </c>
      <c r="AO30" s="150">
        <v>0</v>
      </c>
      <c r="AP30" s="150">
        <v>0</v>
      </c>
      <c r="AQ30" s="150">
        <v>0</v>
      </c>
      <c r="AR30" s="150">
        <v>0</v>
      </c>
      <c r="AS30" s="150">
        <v>0</v>
      </c>
      <c r="AT30" s="150">
        <v>0</v>
      </c>
      <c r="AU30" s="150">
        <v>0</v>
      </c>
      <c r="AV30" s="150">
        <f>AV77</f>
        <v>0</v>
      </c>
      <c r="AW30" s="144"/>
      <c r="CS30" s="8"/>
    </row>
    <row r="31" spans="1:97">
      <c r="A31" s="2">
        <v>25</v>
      </c>
      <c r="B31" s="6" t="s">
        <v>31</v>
      </c>
      <c r="C31" s="153">
        <f ca="1">SUM(D31:AV31)</f>
        <v>126553.15860012072</v>
      </c>
      <c r="D31" s="150"/>
      <c r="E31" s="150"/>
      <c r="F31" s="150"/>
      <c r="G31" s="150"/>
      <c r="H31" s="150"/>
      <c r="I31" s="150"/>
      <c r="J31" s="150"/>
      <c r="K31" s="150"/>
      <c r="L31" s="150"/>
      <c r="M31" s="150"/>
      <c r="N31" s="150"/>
      <c r="O31" s="150"/>
      <c r="P31" s="150"/>
      <c r="Q31" s="150"/>
      <c r="R31" s="150"/>
      <c r="S31" s="150"/>
      <c r="T31" s="150"/>
      <c r="U31" s="150"/>
      <c r="V31" s="150"/>
      <c r="W31" s="150"/>
      <c r="X31" s="150"/>
      <c r="Y31" s="150">
        <f ca="1">'Adj 6.4 - Accel Depr'!I24+'Adj 6.4 - Accel Depr'!I20</f>
        <v>0</v>
      </c>
      <c r="Z31" s="150"/>
      <c r="AA31" s="150"/>
      <c r="AB31" s="150"/>
      <c r="AC31" s="150"/>
      <c r="AD31" s="150"/>
      <c r="AE31" s="150"/>
      <c r="AF31" s="150"/>
      <c r="AG31" s="150"/>
      <c r="AH31" s="150"/>
      <c r="AI31" s="150"/>
      <c r="AJ31" s="150"/>
      <c r="AK31" s="150"/>
      <c r="AL31" s="88">
        <f ca="1">'Adj 8.4 - Major Plant Add'!I23</f>
        <v>126553.15860012072</v>
      </c>
      <c r="AM31" s="150"/>
      <c r="AN31" s="150"/>
      <c r="AO31" s="150"/>
      <c r="AP31" s="150"/>
      <c r="AQ31" s="150"/>
      <c r="AR31" s="150"/>
      <c r="AS31" s="150"/>
      <c r="AT31" s="150"/>
      <c r="AU31" s="150"/>
      <c r="AV31" s="150"/>
      <c r="AW31" s="144"/>
      <c r="CS31" s="8"/>
    </row>
    <row r="32" spans="1:97">
      <c r="A32" s="2">
        <v>26</v>
      </c>
      <c r="B32" s="6" t="s">
        <v>32</v>
      </c>
      <c r="C32" s="153">
        <f>SUM(D32:AV32)</f>
        <v>0</v>
      </c>
      <c r="D32" s="150"/>
      <c r="E32" s="150"/>
      <c r="F32" s="150"/>
      <c r="G32" s="150"/>
      <c r="H32" s="150"/>
      <c r="I32" s="150"/>
      <c r="J32" s="150"/>
      <c r="K32" s="150"/>
      <c r="L32" s="150"/>
      <c r="M32" s="150"/>
      <c r="N32" s="150"/>
      <c r="O32" s="150"/>
      <c r="P32" s="150"/>
      <c r="Q32" s="150"/>
      <c r="R32" s="150"/>
      <c r="S32" s="150"/>
      <c r="T32" s="150"/>
      <c r="U32" s="150"/>
      <c r="V32" s="150"/>
      <c r="W32" s="150"/>
      <c r="X32" s="150"/>
      <c r="Y32" s="150"/>
      <c r="Z32" s="150"/>
      <c r="AA32" s="150"/>
      <c r="AB32" s="150"/>
      <c r="AC32" s="150"/>
      <c r="AD32" s="150"/>
      <c r="AE32" s="150"/>
      <c r="AF32" s="150"/>
      <c r="AG32" s="150"/>
      <c r="AH32" s="150"/>
      <c r="AI32" s="150"/>
      <c r="AJ32" s="150"/>
      <c r="AK32" s="150"/>
      <c r="AL32" s="88"/>
      <c r="AM32" s="150"/>
      <c r="AN32" s="150"/>
      <c r="AO32" s="150"/>
      <c r="AP32" s="150"/>
      <c r="AQ32" s="150"/>
      <c r="AR32" s="150"/>
      <c r="AS32" s="150"/>
      <c r="AT32" s="150"/>
      <c r="AU32" s="150"/>
      <c r="AV32" s="150">
        <v>0</v>
      </c>
      <c r="AW32" s="144"/>
      <c r="CS32" s="8"/>
    </row>
    <row r="33" spans="1:97">
      <c r="A33" s="2">
        <v>27</v>
      </c>
      <c r="B33" s="6" t="s">
        <v>33</v>
      </c>
      <c r="C33" s="153">
        <f>SUM(D33:AV33)</f>
        <v>0</v>
      </c>
      <c r="D33" s="150"/>
      <c r="E33" s="150"/>
      <c r="F33" s="150"/>
      <c r="G33" s="150"/>
      <c r="H33" s="150"/>
      <c r="I33" s="150"/>
      <c r="J33" s="150"/>
      <c r="K33" s="150"/>
      <c r="L33" s="150"/>
      <c r="M33" s="150"/>
      <c r="N33" s="150"/>
      <c r="O33" s="150"/>
      <c r="P33" s="150"/>
      <c r="Q33" s="150"/>
      <c r="R33" s="150"/>
      <c r="S33" s="150"/>
      <c r="T33" s="150"/>
      <c r="U33" s="150"/>
      <c r="V33" s="150"/>
      <c r="W33" s="150"/>
      <c r="X33" s="150"/>
      <c r="Y33" s="150"/>
      <c r="Z33" s="150"/>
      <c r="AA33" s="150"/>
      <c r="AB33" s="150"/>
      <c r="AC33" s="150"/>
      <c r="AD33" s="150"/>
      <c r="AE33" s="150"/>
      <c r="AF33" s="150"/>
      <c r="AG33" s="150"/>
      <c r="AH33" s="150"/>
      <c r="AI33" s="150"/>
      <c r="AJ33" s="150"/>
      <c r="AK33" s="150"/>
      <c r="AL33" s="88"/>
      <c r="AM33" s="150"/>
      <c r="AN33" s="150"/>
      <c r="AO33" s="150"/>
      <c r="AP33" s="150"/>
      <c r="AQ33" s="150"/>
      <c r="AR33" s="150"/>
      <c r="AS33" s="150"/>
      <c r="AT33" s="150"/>
      <c r="AU33" s="150"/>
      <c r="AV33" s="150">
        <v>0</v>
      </c>
      <c r="AW33" s="144"/>
      <c r="CS33" s="8"/>
    </row>
    <row r="34" spans="1:97">
      <c r="A34" s="2">
        <v>28</v>
      </c>
      <c r="B34" s="322" t="s">
        <v>34</v>
      </c>
      <c r="C34" s="330">
        <f t="shared" ref="C34:I34" ca="1" si="14">SUM(C24:C33)</f>
        <v>2056822.6748828981</v>
      </c>
      <c r="D34" s="152">
        <f t="shared" si="14"/>
        <v>0</v>
      </c>
      <c r="E34" s="152">
        <f t="shared" si="14"/>
        <v>0</v>
      </c>
      <c r="F34" s="152">
        <f t="shared" si="14"/>
        <v>2839374</v>
      </c>
      <c r="G34" s="152">
        <f t="shared" si="14"/>
        <v>0</v>
      </c>
      <c r="H34" s="152">
        <f t="shared" si="14"/>
        <v>0</v>
      </c>
      <c r="I34" s="152">
        <f t="shared" si="14"/>
        <v>0</v>
      </c>
      <c r="J34" s="152">
        <f t="shared" ref="J34:U34" si="15">SUM(J24:J33)</f>
        <v>0</v>
      </c>
      <c r="K34" s="152">
        <f t="shared" si="15"/>
        <v>0</v>
      </c>
      <c r="L34" s="152">
        <f t="shared" si="15"/>
        <v>0</v>
      </c>
      <c r="M34" s="152">
        <f>SUM(M24:M33)</f>
        <v>0</v>
      </c>
      <c r="N34" s="152">
        <f t="shared" si="15"/>
        <v>0</v>
      </c>
      <c r="O34" s="152">
        <f t="shared" si="15"/>
        <v>0</v>
      </c>
      <c r="P34" s="152">
        <f t="shared" si="15"/>
        <v>0</v>
      </c>
      <c r="Q34" s="152">
        <f t="shared" ref="Q34:S34" si="16">SUM(Q24:Q33)</f>
        <v>0</v>
      </c>
      <c r="R34" s="152">
        <f t="shared" si="16"/>
        <v>0</v>
      </c>
      <c r="S34" s="152">
        <f t="shared" si="16"/>
        <v>0</v>
      </c>
      <c r="T34" s="152">
        <f t="shared" si="15"/>
        <v>0</v>
      </c>
      <c r="U34" s="152">
        <f t="shared" si="15"/>
        <v>0</v>
      </c>
      <c r="V34" s="152">
        <f t="shared" ref="V34:AL34" si="17">SUM(V24:V33)</f>
        <v>0</v>
      </c>
      <c r="W34" s="152">
        <f t="shared" si="17"/>
        <v>0</v>
      </c>
      <c r="X34" s="152">
        <f t="shared" si="17"/>
        <v>0</v>
      </c>
      <c r="Y34" s="152">
        <f t="shared" ref="Y34" ca="1" si="18">SUM(Y24:Y33)</f>
        <v>0</v>
      </c>
      <c r="Z34" s="152">
        <f t="shared" ca="1" si="17"/>
        <v>-76720</v>
      </c>
      <c r="AA34" s="152">
        <f t="shared" si="17"/>
        <v>0</v>
      </c>
      <c r="AB34" s="152">
        <f t="shared" si="17"/>
        <v>-986412.60650411004</v>
      </c>
      <c r="AC34" s="152">
        <f t="shared" si="17"/>
        <v>0</v>
      </c>
      <c r="AD34" s="152">
        <f t="shared" si="17"/>
        <v>-12289</v>
      </c>
      <c r="AE34" s="152">
        <f t="shared" si="17"/>
        <v>0</v>
      </c>
      <c r="AF34" s="152">
        <f t="shared" si="17"/>
        <v>0</v>
      </c>
      <c r="AG34" s="152">
        <f t="shared" si="17"/>
        <v>0</v>
      </c>
      <c r="AH34" s="152">
        <f t="shared" ref="AH34" si="19">SUM(AH24:AH33)</f>
        <v>0</v>
      </c>
      <c r="AI34" s="152">
        <f t="shared" si="17"/>
        <v>0</v>
      </c>
      <c r="AJ34" s="152">
        <f t="shared" si="17"/>
        <v>0</v>
      </c>
      <c r="AK34" s="152">
        <f t="shared" si="17"/>
        <v>0</v>
      </c>
      <c r="AL34" s="158">
        <f t="shared" ca="1" si="17"/>
        <v>299361.28138700826</v>
      </c>
      <c r="AM34" s="152">
        <f t="shared" ref="AM34:AV34" si="20">SUM(AM24:AM33)</f>
        <v>0</v>
      </c>
      <c r="AN34" s="152">
        <f t="shared" si="20"/>
        <v>0</v>
      </c>
      <c r="AO34" s="152">
        <f t="shared" si="20"/>
        <v>0</v>
      </c>
      <c r="AP34" s="152">
        <f t="shared" si="20"/>
        <v>0</v>
      </c>
      <c r="AQ34" s="152">
        <f t="shared" si="20"/>
        <v>0</v>
      </c>
      <c r="AR34" s="152">
        <f t="shared" si="20"/>
        <v>0</v>
      </c>
      <c r="AS34" s="152">
        <f t="shared" si="20"/>
        <v>0</v>
      </c>
      <c r="AT34" s="152">
        <f t="shared" si="20"/>
        <v>0</v>
      </c>
      <c r="AU34" s="152">
        <f t="shared" ca="1" si="20"/>
        <v>-6491</v>
      </c>
      <c r="AV34" s="152">
        <f t="shared" si="20"/>
        <v>0</v>
      </c>
      <c r="AW34" s="144"/>
      <c r="CS34" s="8"/>
    </row>
    <row r="35" spans="1:97">
      <c r="A35" s="2">
        <v>29</v>
      </c>
      <c r="B35" s="6"/>
      <c r="C35" s="153"/>
      <c r="D35" s="150"/>
      <c r="E35" s="150"/>
      <c r="F35" s="150"/>
      <c r="G35" s="150"/>
      <c r="H35" s="150"/>
      <c r="I35" s="150"/>
      <c r="J35" s="150"/>
      <c r="K35" s="150"/>
      <c r="L35" s="150"/>
      <c r="M35" s="150"/>
      <c r="N35" s="150"/>
      <c r="O35" s="150"/>
      <c r="P35" s="150"/>
      <c r="Q35" s="150"/>
      <c r="R35" s="150"/>
      <c r="S35" s="150"/>
      <c r="T35" s="150"/>
      <c r="U35" s="150"/>
      <c r="V35" s="150"/>
      <c r="W35" s="150"/>
      <c r="X35" s="150"/>
      <c r="Y35" s="150"/>
      <c r="Z35" s="150"/>
      <c r="AA35" s="150"/>
      <c r="AB35" s="150"/>
      <c r="AC35" s="150"/>
      <c r="AD35" s="150"/>
      <c r="AE35" s="150"/>
      <c r="AF35" s="150"/>
      <c r="AG35" s="150"/>
      <c r="AH35" s="150"/>
      <c r="AI35" s="150"/>
      <c r="AJ35" s="150"/>
      <c r="AK35" s="150"/>
      <c r="AL35" s="88"/>
      <c r="AM35" s="150"/>
      <c r="AN35" s="150"/>
      <c r="AO35" s="150"/>
      <c r="AP35" s="150"/>
      <c r="AQ35" s="150"/>
      <c r="AR35" s="150"/>
      <c r="AS35" s="150"/>
      <c r="AT35" s="150"/>
      <c r="AU35" s="150"/>
      <c r="AV35" s="150"/>
      <c r="AW35" s="144"/>
      <c r="CS35" s="8"/>
    </row>
    <row r="36" spans="1:97" ht="13.5" thickBot="1">
      <c r="A36" s="2">
        <v>30</v>
      </c>
      <c r="B36" s="20" t="s">
        <v>95</v>
      </c>
      <c r="C36" s="331">
        <f t="shared" ref="C36:I36" ca="1" si="21">C11-C34</f>
        <v>6055673.8006379018</v>
      </c>
      <c r="D36" s="156">
        <f t="shared" si="21"/>
        <v>0</v>
      </c>
      <c r="E36" s="156">
        <f t="shared" si="21"/>
        <v>0</v>
      </c>
      <c r="F36" s="156">
        <f t="shared" si="21"/>
        <v>5273122.4755207999</v>
      </c>
      <c r="G36" s="156">
        <f t="shared" si="21"/>
        <v>0</v>
      </c>
      <c r="H36" s="156">
        <f t="shared" si="21"/>
        <v>0</v>
      </c>
      <c r="I36" s="156">
        <f t="shared" si="21"/>
        <v>0</v>
      </c>
      <c r="J36" s="156">
        <f t="shared" ref="J36:U36" si="22">J11-J34</f>
        <v>0</v>
      </c>
      <c r="K36" s="156">
        <f t="shared" si="22"/>
        <v>0</v>
      </c>
      <c r="L36" s="156">
        <f t="shared" si="22"/>
        <v>0</v>
      </c>
      <c r="M36" s="156">
        <f>M11-M34</f>
        <v>0</v>
      </c>
      <c r="N36" s="156">
        <f t="shared" si="22"/>
        <v>0</v>
      </c>
      <c r="O36" s="156">
        <f t="shared" si="22"/>
        <v>0</v>
      </c>
      <c r="P36" s="156">
        <f t="shared" si="22"/>
        <v>0</v>
      </c>
      <c r="Q36" s="156">
        <f t="shared" ref="Q36:S36" si="23">Q11-Q34</f>
        <v>0</v>
      </c>
      <c r="R36" s="156">
        <f t="shared" si="23"/>
        <v>0</v>
      </c>
      <c r="S36" s="156">
        <f t="shared" si="23"/>
        <v>0</v>
      </c>
      <c r="T36" s="156">
        <f t="shared" si="22"/>
        <v>0</v>
      </c>
      <c r="U36" s="156">
        <f t="shared" si="22"/>
        <v>0</v>
      </c>
      <c r="V36" s="156">
        <f t="shared" ref="V36:AL36" si="24">V11-V34</f>
        <v>0</v>
      </c>
      <c r="W36" s="156">
        <f t="shared" si="24"/>
        <v>0</v>
      </c>
      <c r="X36" s="156">
        <f t="shared" si="24"/>
        <v>0</v>
      </c>
      <c r="Y36" s="156">
        <f t="shared" ref="Y36" ca="1" si="25">Y11-Y34</f>
        <v>0</v>
      </c>
      <c r="Z36" s="156">
        <f t="shared" ca="1" si="24"/>
        <v>76720</v>
      </c>
      <c r="AA36" s="156">
        <f t="shared" si="24"/>
        <v>0</v>
      </c>
      <c r="AB36" s="156">
        <f t="shared" si="24"/>
        <v>986412.60650411004</v>
      </c>
      <c r="AC36" s="156">
        <f t="shared" si="24"/>
        <v>0</v>
      </c>
      <c r="AD36" s="156">
        <f t="shared" si="24"/>
        <v>12289</v>
      </c>
      <c r="AE36" s="156">
        <f t="shared" si="24"/>
        <v>0</v>
      </c>
      <c r="AF36" s="156">
        <f t="shared" si="24"/>
        <v>0</v>
      </c>
      <c r="AG36" s="156">
        <f t="shared" si="24"/>
        <v>0</v>
      </c>
      <c r="AH36" s="156">
        <f t="shared" ref="AH36" si="26">AH11-AH34</f>
        <v>0</v>
      </c>
      <c r="AI36" s="156">
        <f t="shared" si="24"/>
        <v>0</v>
      </c>
      <c r="AJ36" s="156">
        <f t="shared" si="24"/>
        <v>0</v>
      </c>
      <c r="AK36" s="156">
        <f t="shared" si="24"/>
        <v>0</v>
      </c>
      <c r="AL36" s="403">
        <f t="shared" ca="1" si="24"/>
        <v>-299361.28138700826</v>
      </c>
      <c r="AM36" s="156">
        <f t="shared" ref="AM36:AV36" si="27">AM11-AM34</f>
        <v>0</v>
      </c>
      <c r="AN36" s="156">
        <f t="shared" si="27"/>
        <v>0</v>
      </c>
      <c r="AO36" s="156">
        <f t="shared" si="27"/>
        <v>0</v>
      </c>
      <c r="AP36" s="156">
        <f t="shared" si="27"/>
        <v>0</v>
      </c>
      <c r="AQ36" s="156">
        <f t="shared" si="27"/>
        <v>0</v>
      </c>
      <c r="AR36" s="156">
        <f t="shared" si="27"/>
        <v>0</v>
      </c>
      <c r="AS36" s="156">
        <f t="shared" si="27"/>
        <v>0</v>
      </c>
      <c r="AT36" s="156">
        <f t="shared" si="27"/>
        <v>0</v>
      </c>
      <c r="AU36" s="156">
        <f t="shared" ca="1" si="27"/>
        <v>6491</v>
      </c>
      <c r="AV36" s="156">
        <f t="shared" si="27"/>
        <v>0</v>
      </c>
      <c r="AW36" s="144"/>
      <c r="CS36" s="8"/>
    </row>
    <row r="37" spans="1:97" ht="13.5" thickTop="1">
      <c r="A37" s="2">
        <v>31</v>
      </c>
      <c r="B37" s="6"/>
      <c r="C37" s="153"/>
      <c r="D37" s="150"/>
      <c r="E37" s="150"/>
      <c r="F37" s="150"/>
      <c r="G37" s="150"/>
      <c r="H37" s="150"/>
      <c r="I37" s="150"/>
      <c r="J37" s="150"/>
      <c r="K37" s="150"/>
      <c r="L37" s="150"/>
      <c r="M37" s="150"/>
      <c r="N37" s="150"/>
      <c r="O37" s="150"/>
      <c r="P37" s="150"/>
      <c r="Q37" s="150"/>
      <c r="R37" s="150"/>
      <c r="S37" s="150"/>
      <c r="T37" s="150"/>
      <c r="U37" s="150"/>
      <c r="V37" s="150"/>
      <c r="W37" s="150"/>
      <c r="X37" s="150"/>
      <c r="Y37" s="150"/>
      <c r="Z37" s="150"/>
      <c r="AA37" s="150"/>
      <c r="AB37" s="150"/>
      <c r="AC37" s="150"/>
      <c r="AD37" s="150"/>
      <c r="AE37" s="150"/>
      <c r="AF37" s="150"/>
      <c r="AG37" s="150"/>
      <c r="AH37" s="150"/>
      <c r="AI37" s="150"/>
      <c r="AJ37" s="150"/>
      <c r="AK37" s="150"/>
      <c r="AL37" s="88"/>
      <c r="AM37" s="150"/>
      <c r="AN37" s="150"/>
      <c r="AO37" s="150"/>
      <c r="AP37" s="150"/>
      <c r="AQ37" s="150"/>
      <c r="AR37" s="150"/>
      <c r="AS37" s="150"/>
      <c r="AT37" s="150"/>
      <c r="AU37" s="150"/>
      <c r="AV37" s="150"/>
      <c r="AW37" s="144"/>
      <c r="CS37" s="8"/>
    </row>
    <row r="38" spans="1:97">
      <c r="A38" s="2">
        <v>32</v>
      </c>
      <c r="B38" s="17" t="s">
        <v>35</v>
      </c>
      <c r="C38" s="153"/>
      <c r="D38" s="150"/>
      <c r="E38" s="150"/>
      <c r="F38" s="150"/>
      <c r="G38" s="150"/>
      <c r="H38" s="150"/>
      <c r="I38" s="150"/>
      <c r="J38" s="150"/>
      <c r="K38" s="150"/>
      <c r="L38" s="150"/>
      <c r="M38" s="150"/>
      <c r="N38" s="150"/>
      <c r="O38" s="150"/>
      <c r="P38" s="150"/>
      <c r="Q38" s="150"/>
      <c r="R38" s="150"/>
      <c r="S38" s="150"/>
      <c r="T38" s="150"/>
      <c r="U38" s="150"/>
      <c r="V38" s="150"/>
      <c r="W38" s="150"/>
      <c r="X38" s="150"/>
      <c r="Y38" s="150"/>
      <c r="Z38" s="150"/>
      <c r="AA38" s="150"/>
      <c r="AB38" s="150"/>
      <c r="AC38" s="150"/>
      <c r="AD38" s="150"/>
      <c r="AE38" s="150"/>
      <c r="AF38" s="150"/>
      <c r="AG38" s="150"/>
      <c r="AH38" s="150"/>
      <c r="AI38" s="150"/>
      <c r="AJ38" s="150"/>
      <c r="AK38" s="150"/>
      <c r="AL38" s="88"/>
      <c r="AM38" s="150"/>
      <c r="AN38" s="150"/>
      <c r="AO38" s="150"/>
      <c r="AP38" s="150"/>
      <c r="AQ38" s="150"/>
      <c r="AR38" s="150"/>
      <c r="AS38" s="150"/>
      <c r="AT38" s="150"/>
      <c r="AU38" s="150"/>
      <c r="AV38" s="150"/>
      <c r="CS38" s="8"/>
    </row>
    <row r="39" spans="1:97">
      <c r="A39" s="2">
        <v>33</v>
      </c>
      <c r="B39" s="6" t="s">
        <v>36</v>
      </c>
      <c r="C39" s="153">
        <f t="shared" ref="C39:C49" ca="1" si="28">SUM(D39:AV39)</f>
        <v>7495510.7013115268</v>
      </c>
      <c r="D39" s="150"/>
      <c r="E39" s="150"/>
      <c r="F39" s="150"/>
      <c r="G39" s="150"/>
      <c r="H39" s="150"/>
      <c r="I39" s="150"/>
      <c r="J39" s="150"/>
      <c r="K39" s="150"/>
      <c r="L39" s="150"/>
      <c r="M39" s="150"/>
      <c r="N39" s="150"/>
      <c r="O39" s="150"/>
      <c r="P39" s="150"/>
      <c r="Q39" s="150"/>
      <c r="R39" s="150"/>
      <c r="S39" s="150"/>
      <c r="T39" s="150"/>
      <c r="U39" s="150"/>
      <c r="V39" s="150"/>
      <c r="W39" s="150"/>
      <c r="X39" s="150"/>
      <c r="Y39" s="150"/>
      <c r="Z39" s="150"/>
      <c r="AA39" s="150"/>
      <c r="AB39" s="150"/>
      <c r="AC39" s="150"/>
      <c r="AD39" s="150"/>
      <c r="AE39" s="150"/>
      <c r="AF39" s="150"/>
      <c r="AG39" s="150"/>
      <c r="AH39" s="150"/>
      <c r="AI39" s="150"/>
      <c r="AJ39" s="150"/>
      <c r="AK39" s="150"/>
      <c r="AL39" s="88">
        <f ca="1">'Adj 8.4 - Major Plant Add'!I11</f>
        <v>9799154.7013115268</v>
      </c>
      <c r="AM39" s="150"/>
      <c r="AN39" s="150"/>
      <c r="AO39" s="150"/>
      <c r="AP39" s="150"/>
      <c r="AQ39" s="150"/>
      <c r="AR39" s="150"/>
      <c r="AS39" s="150"/>
      <c r="AT39" s="150"/>
      <c r="AU39" s="150">
        <f ca="1">'Adj 8.13 - Tx Exchange'!I28+'Adj 8.13 - Tx Exchange'!I56+'Adj 8.13 - Tx Exchange'!I70</f>
        <v>-2303644</v>
      </c>
      <c r="AV39" s="150"/>
      <c r="AW39" s="144"/>
      <c r="CS39" s="8"/>
    </row>
    <row r="40" spans="1:97">
      <c r="A40" s="2">
        <v>34</v>
      </c>
      <c r="B40" s="6" t="s">
        <v>37</v>
      </c>
      <c r="C40" s="153">
        <f t="shared" si="28"/>
        <v>0</v>
      </c>
      <c r="D40" s="150"/>
      <c r="E40" s="150"/>
      <c r="F40" s="150"/>
      <c r="G40" s="150"/>
      <c r="H40" s="150"/>
      <c r="I40" s="150"/>
      <c r="J40" s="150"/>
      <c r="K40" s="150"/>
      <c r="L40" s="150"/>
      <c r="M40" s="150"/>
      <c r="N40" s="150"/>
      <c r="O40" s="150"/>
      <c r="P40" s="150"/>
      <c r="Q40" s="150"/>
      <c r="R40" s="150"/>
      <c r="S40" s="150"/>
      <c r="T40" s="150"/>
      <c r="U40" s="150"/>
      <c r="V40" s="150"/>
      <c r="W40" s="150"/>
      <c r="X40" s="150"/>
      <c r="Y40" s="150"/>
      <c r="Z40" s="150"/>
      <c r="AA40" s="150"/>
      <c r="AB40" s="150"/>
      <c r="AC40" s="150"/>
      <c r="AD40" s="150"/>
      <c r="AE40" s="150"/>
      <c r="AF40" s="150"/>
      <c r="AG40" s="150"/>
      <c r="AH40" s="150"/>
      <c r="AI40" s="150"/>
      <c r="AJ40" s="150"/>
      <c r="AK40" s="150"/>
      <c r="AL40" s="88"/>
      <c r="AM40" s="150"/>
      <c r="AN40" s="150"/>
      <c r="AO40" s="150"/>
      <c r="AP40" s="150"/>
      <c r="AQ40" s="150"/>
      <c r="AR40" s="150"/>
      <c r="AS40" s="150"/>
      <c r="AT40" s="150"/>
      <c r="AU40" s="150"/>
      <c r="AV40" s="150">
        <v>0</v>
      </c>
      <c r="AW40" s="144"/>
      <c r="CS40" s="8"/>
    </row>
    <row r="41" spans="1:97">
      <c r="A41" s="2">
        <v>35</v>
      </c>
      <c r="B41" s="6" t="s">
        <v>38</v>
      </c>
      <c r="C41" s="153">
        <f t="shared" si="28"/>
        <v>0</v>
      </c>
      <c r="D41" s="150"/>
      <c r="E41" s="150"/>
      <c r="F41" s="150"/>
      <c r="G41" s="150"/>
      <c r="H41" s="150"/>
      <c r="I41" s="150"/>
      <c r="J41" s="150"/>
      <c r="K41" s="150"/>
      <c r="L41" s="150"/>
      <c r="M41" s="150"/>
      <c r="N41" s="150"/>
      <c r="O41" s="150"/>
      <c r="P41" s="150"/>
      <c r="Q41" s="150"/>
      <c r="R41" s="150"/>
      <c r="S41" s="150"/>
      <c r="T41" s="150"/>
      <c r="U41" s="150"/>
      <c r="V41" s="150"/>
      <c r="W41" s="150"/>
      <c r="X41" s="150"/>
      <c r="Y41" s="150"/>
      <c r="Z41" s="150"/>
      <c r="AA41" s="150"/>
      <c r="AB41" s="150"/>
      <c r="AC41" s="150"/>
      <c r="AD41" s="150"/>
      <c r="AE41" s="150"/>
      <c r="AF41" s="150"/>
      <c r="AG41" s="150"/>
      <c r="AH41" s="150"/>
      <c r="AI41" s="150"/>
      <c r="AJ41" s="150"/>
      <c r="AK41" s="150"/>
      <c r="AL41" s="88"/>
      <c r="AM41" s="150"/>
      <c r="AN41" s="150"/>
      <c r="AO41" s="150"/>
      <c r="AP41" s="150"/>
      <c r="AQ41" s="150"/>
      <c r="AR41" s="150"/>
      <c r="AS41" s="150"/>
      <c r="AT41" s="150"/>
      <c r="AU41" s="150"/>
      <c r="AV41" s="150">
        <v>0</v>
      </c>
      <c r="AW41" s="144"/>
      <c r="CS41" s="8"/>
    </row>
    <row r="42" spans="1:97">
      <c r="A42" s="2">
        <v>36</v>
      </c>
      <c r="B42" s="6" t="s">
        <v>39</v>
      </c>
      <c r="C42" s="153">
        <f t="shared" si="28"/>
        <v>0</v>
      </c>
      <c r="D42" s="150"/>
      <c r="E42" s="150"/>
      <c r="F42" s="150"/>
      <c r="G42" s="150"/>
      <c r="H42" s="150"/>
      <c r="I42" s="150"/>
      <c r="J42" s="150"/>
      <c r="K42" s="150"/>
      <c r="L42" s="150"/>
      <c r="M42" s="150"/>
      <c r="N42" s="150"/>
      <c r="O42" s="150"/>
      <c r="P42" s="150"/>
      <c r="Q42" s="150"/>
      <c r="R42" s="150"/>
      <c r="S42" s="150"/>
      <c r="T42" s="150"/>
      <c r="U42" s="150"/>
      <c r="V42" s="150"/>
      <c r="W42" s="150"/>
      <c r="X42" s="150"/>
      <c r="Y42" s="150"/>
      <c r="Z42" s="150"/>
      <c r="AA42" s="150"/>
      <c r="AB42" s="150"/>
      <c r="AC42" s="150"/>
      <c r="AD42" s="150"/>
      <c r="AE42" s="150"/>
      <c r="AF42" s="150"/>
      <c r="AG42" s="150"/>
      <c r="AH42" s="150"/>
      <c r="AI42" s="150"/>
      <c r="AJ42" s="150"/>
      <c r="AK42" s="150"/>
      <c r="AL42" s="88"/>
      <c r="AM42" s="150"/>
      <c r="AN42" s="150"/>
      <c r="AO42" s="150"/>
      <c r="AP42" s="150"/>
      <c r="AQ42" s="150"/>
      <c r="AR42" s="150"/>
      <c r="AS42" s="150"/>
      <c r="AT42" s="150"/>
      <c r="AU42" s="150"/>
      <c r="AV42" s="150">
        <v>0</v>
      </c>
      <c r="AW42" s="144"/>
      <c r="CS42" s="8"/>
    </row>
    <row r="43" spans="1:97">
      <c r="A43" s="2">
        <v>37</v>
      </c>
      <c r="B43" s="6" t="s">
        <v>40</v>
      </c>
      <c r="C43" s="153">
        <f t="shared" si="28"/>
        <v>0</v>
      </c>
      <c r="D43" s="150"/>
      <c r="E43" s="150"/>
      <c r="F43" s="150"/>
      <c r="G43" s="150"/>
      <c r="H43" s="150"/>
      <c r="I43" s="150"/>
      <c r="J43" s="150"/>
      <c r="K43" s="150"/>
      <c r="L43" s="150"/>
      <c r="M43" s="150"/>
      <c r="N43" s="150"/>
      <c r="O43" s="150"/>
      <c r="P43" s="150"/>
      <c r="Q43" s="150"/>
      <c r="R43" s="150"/>
      <c r="S43" s="150"/>
      <c r="T43" s="150"/>
      <c r="U43" s="150"/>
      <c r="V43" s="150"/>
      <c r="W43" s="150"/>
      <c r="X43" s="150"/>
      <c r="Y43" s="150"/>
      <c r="Z43" s="150"/>
      <c r="AA43" s="150"/>
      <c r="AB43" s="150"/>
      <c r="AC43" s="150"/>
      <c r="AD43" s="150"/>
      <c r="AE43" s="150"/>
      <c r="AF43" s="150"/>
      <c r="AG43" s="150"/>
      <c r="AH43" s="150"/>
      <c r="AI43" s="150"/>
      <c r="AJ43" s="150"/>
      <c r="AK43" s="150"/>
      <c r="AL43" s="88"/>
      <c r="AM43" s="150"/>
      <c r="AN43" s="150"/>
      <c r="AO43" s="150"/>
      <c r="AP43" s="150"/>
      <c r="AQ43" s="150"/>
      <c r="AR43" s="150"/>
      <c r="AS43" s="150"/>
      <c r="AT43" s="150"/>
      <c r="AU43" s="150"/>
      <c r="AV43" s="150">
        <v>0</v>
      </c>
      <c r="AW43" s="144"/>
      <c r="CS43" s="8"/>
    </row>
    <row r="44" spans="1:97">
      <c r="A44" s="2">
        <v>38</v>
      </c>
      <c r="B44" s="6" t="s">
        <v>41</v>
      </c>
      <c r="C44" s="153">
        <f t="shared" si="28"/>
        <v>0</v>
      </c>
      <c r="D44" s="150"/>
      <c r="E44" s="150"/>
      <c r="F44" s="150"/>
      <c r="G44" s="150"/>
      <c r="H44" s="150"/>
      <c r="I44" s="150"/>
      <c r="J44" s="150"/>
      <c r="K44" s="150"/>
      <c r="L44" s="150"/>
      <c r="M44" s="150"/>
      <c r="N44" s="150"/>
      <c r="O44" s="150"/>
      <c r="P44" s="150"/>
      <c r="Q44" s="150"/>
      <c r="R44" s="150"/>
      <c r="S44" s="150"/>
      <c r="T44" s="150"/>
      <c r="U44" s="150"/>
      <c r="V44" s="150"/>
      <c r="W44" s="150"/>
      <c r="X44" s="150"/>
      <c r="Y44" s="150"/>
      <c r="Z44" s="150"/>
      <c r="AA44" s="150"/>
      <c r="AB44" s="150"/>
      <c r="AC44" s="150"/>
      <c r="AD44" s="150"/>
      <c r="AE44" s="150"/>
      <c r="AF44" s="150"/>
      <c r="AG44" s="150"/>
      <c r="AH44" s="150"/>
      <c r="AI44" s="150"/>
      <c r="AJ44" s="150"/>
      <c r="AK44" s="150"/>
      <c r="AL44" s="88"/>
      <c r="AM44" s="150"/>
      <c r="AN44" s="150"/>
      <c r="AO44" s="150"/>
      <c r="AP44" s="150"/>
      <c r="AQ44" s="150"/>
      <c r="AR44" s="150"/>
      <c r="AS44" s="150"/>
      <c r="AT44" s="150"/>
      <c r="AU44" s="150"/>
      <c r="AV44" s="150">
        <v>0</v>
      </c>
      <c r="AW44" s="144"/>
      <c r="CS44" s="8"/>
    </row>
    <row r="45" spans="1:97">
      <c r="A45" s="2">
        <v>39</v>
      </c>
      <c r="B45" s="6" t="s">
        <v>42</v>
      </c>
      <c r="C45" s="153">
        <f t="shared" si="28"/>
        <v>0</v>
      </c>
      <c r="D45" s="150"/>
      <c r="E45" s="150"/>
      <c r="F45" s="150"/>
      <c r="G45" s="150"/>
      <c r="H45" s="150"/>
      <c r="I45" s="150"/>
      <c r="J45" s="150"/>
      <c r="K45" s="150"/>
      <c r="L45" s="150"/>
      <c r="M45" s="150"/>
      <c r="N45" s="150"/>
      <c r="O45" s="150"/>
      <c r="P45" s="150"/>
      <c r="Q45" s="150"/>
      <c r="R45" s="150"/>
      <c r="S45" s="150"/>
      <c r="T45" s="150"/>
      <c r="U45" s="150"/>
      <c r="V45" s="150"/>
      <c r="W45" s="150"/>
      <c r="X45" s="150"/>
      <c r="Y45" s="150"/>
      <c r="Z45" s="150"/>
      <c r="AA45" s="150"/>
      <c r="AB45" s="150"/>
      <c r="AC45" s="150"/>
      <c r="AD45" s="150"/>
      <c r="AE45" s="150"/>
      <c r="AF45" s="150"/>
      <c r="AG45" s="150"/>
      <c r="AH45" s="150"/>
      <c r="AI45" s="150"/>
      <c r="AJ45" s="150"/>
      <c r="AK45" s="150"/>
      <c r="AL45" s="88"/>
      <c r="AM45" s="150"/>
      <c r="AN45" s="150"/>
      <c r="AO45" s="150"/>
      <c r="AP45" s="150"/>
      <c r="AQ45" s="150"/>
      <c r="AR45" s="150"/>
      <c r="AS45" s="150"/>
      <c r="AT45" s="150"/>
      <c r="AU45" s="150"/>
      <c r="AV45" s="150">
        <v>0</v>
      </c>
      <c r="AW45" s="144"/>
      <c r="CS45" s="8"/>
    </row>
    <row r="46" spans="1:97">
      <c r="A46" s="2">
        <v>40</v>
      </c>
      <c r="B46" s="6" t="s">
        <v>43</v>
      </c>
      <c r="C46" s="153">
        <f t="shared" si="28"/>
        <v>0</v>
      </c>
      <c r="D46" s="150"/>
      <c r="E46" s="150"/>
      <c r="F46" s="150"/>
      <c r="G46" s="150"/>
      <c r="H46" s="150"/>
      <c r="I46" s="150"/>
      <c r="J46" s="150"/>
      <c r="K46" s="150"/>
      <c r="L46" s="150"/>
      <c r="M46" s="150"/>
      <c r="N46" s="150"/>
      <c r="O46" s="150"/>
      <c r="P46" s="150"/>
      <c r="Q46" s="150"/>
      <c r="R46" s="150"/>
      <c r="S46" s="150"/>
      <c r="T46" s="150"/>
      <c r="U46" s="150"/>
      <c r="V46" s="150"/>
      <c r="W46" s="150"/>
      <c r="X46" s="150"/>
      <c r="Y46" s="150"/>
      <c r="Z46" s="150"/>
      <c r="AA46" s="150"/>
      <c r="AB46" s="150"/>
      <c r="AC46" s="150"/>
      <c r="AD46" s="150"/>
      <c r="AE46" s="150"/>
      <c r="AF46" s="150"/>
      <c r="AG46" s="150"/>
      <c r="AH46" s="150"/>
      <c r="AI46" s="150"/>
      <c r="AJ46" s="150"/>
      <c r="AK46" s="150"/>
      <c r="AL46" s="88"/>
      <c r="AM46" s="150"/>
      <c r="AN46" s="150"/>
      <c r="AO46" s="150"/>
      <c r="AP46" s="150"/>
      <c r="AQ46" s="150"/>
      <c r="AR46" s="150"/>
      <c r="AS46" s="150"/>
      <c r="AT46" s="150"/>
      <c r="AU46" s="150"/>
      <c r="AV46" s="150">
        <v>0</v>
      </c>
      <c r="AW46" s="144"/>
      <c r="CS46" s="8"/>
    </row>
    <row r="47" spans="1:97">
      <c r="A47" s="2">
        <v>41</v>
      </c>
      <c r="B47" s="6" t="s">
        <v>8</v>
      </c>
      <c r="C47" s="153">
        <f t="shared" si="28"/>
        <v>0</v>
      </c>
      <c r="D47" s="150"/>
      <c r="E47" s="150"/>
      <c r="F47" s="150"/>
      <c r="G47" s="150"/>
      <c r="H47" s="150"/>
      <c r="I47" s="150"/>
      <c r="J47" s="150"/>
      <c r="K47" s="150"/>
      <c r="L47" s="150"/>
      <c r="M47" s="150"/>
      <c r="N47" s="150"/>
      <c r="O47" s="150"/>
      <c r="P47" s="150"/>
      <c r="Q47" s="150"/>
      <c r="R47" s="150"/>
      <c r="S47" s="150"/>
      <c r="T47" s="150"/>
      <c r="U47" s="150"/>
      <c r="V47" s="150"/>
      <c r="W47" s="150"/>
      <c r="X47" s="150"/>
      <c r="Y47" s="150"/>
      <c r="Z47" s="150"/>
      <c r="AA47" s="150"/>
      <c r="AB47" s="150"/>
      <c r="AC47" s="150"/>
      <c r="AD47" s="150"/>
      <c r="AE47" s="150"/>
      <c r="AF47" s="150"/>
      <c r="AG47" s="150"/>
      <c r="AH47" s="150"/>
      <c r="AI47" s="150"/>
      <c r="AJ47" s="150"/>
      <c r="AK47" s="150"/>
      <c r="AL47" s="88"/>
      <c r="AM47" s="150"/>
      <c r="AN47" s="150"/>
      <c r="AO47" s="150"/>
      <c r="AP47" s="150"/>
      <c r="AQ47" s="150"/>
      <c r="AR47" s="150"/>
      <c r="AS47" s="150"/>
      <c r="AT47" s="150"/>
      <c r="AU47" s="150"/>
      <c r="AV47" s="150">
        <v>0</v>
      </c>
      <c r="AW47" s="144"/>
      <c r="CS47" s="8"/>
    </row>
    <row r="48" spans="1:97">
      <c r="A48" s="2">
        <v>42</v>
      </c>
      <c r="B48" s="6" t="s">
        <v>44</v>
      </c>
      <c r="C48" s="153">
        <f t="shared" si="28"/>
        <v>0</v>
      </c>
      <c r="D48" s="150"/>
      <c r="E48" s="150"/>
      <c r="F48" s="150"/>
      <c r="G48" s="150"/>
      <c r="H48" s="150"/>
      <c r="I48" s="150"/>
      <c r="J48" s="150"/>
      <c r="K48" s="150"/>
      <c r="L48" s="150"/>
      <c r="M48" s="150"/>
      <c r="N48" s="150"/>
      <c r="O48" s="150"/>
      <c r="P48" s="150"/>
      <c r="Q48" s="150"/>
      <c r="R48" s="150"/>
      <c r="S48" s="150"/>
      <c r="T48" s="150"/>
      <c r="U48" s="150"/>
      <c r="V48" s="150"/>
      <c r="W48" s="150"/>
      <c r="X48" s="150"/>
      <c r="Y48" s="150"/>
      <c r="Z48" s="150"/>
      <c r="AA48" s="150"/>
      <c r="AB48" s="150"/>
      <c r="AC48" s="150"/>
      <c r="AD48" s="150"/>
      <c r="AE48" s="150"/>
      <c r="AF48" s="150"/>
      <c r="AG48" s="150"/>
      <c r="AH48" s="150"/>
      <c r="AI48" s="150"/>
      <c r="AJ48" s="150"/>
      <c r="AK48" s="150"/>
      <c r="AL48" s="88"/>
      <c r="AM48" s="150"/>
      <c r="AN48" s="150"/>
      <c r="AO48" s="150"/>
      <c r="AP48" s="150"/>
      <c r="AQ48" s="150"/>
      <c r="AR48" s="150"/>
      <c r="AS48" s="150"/>
      <c r="AT48" s="150"/>
      <c r="AU48" s="150"/>
      <c r="AV48" s="150">
        <v>0</v>
      </c>
      <c r="AW48" s="144"/>
      <c r="CS48" s="8"/>
    </row>
    <row r="49" spans="1:97">
      <c r="A49" s="2">
        <v>43</v>
      </c>
      <c r="B49" s="6" t="s">
        <v>45</v>
      </c>
      <c r="C49" s="153">
        <f t="shared" si="28"/>
        <v>0</v>
      </c>
      <c r="D49" s="150"/>
      <c r="E49" s="150"/>
      <c r="F49" s="150"/>
      <c r="G49" s="150"/>
      <c r="H49" s="150"/>
      <c r="I49" s="150"/>
      <c r="J49" s="150"/>
      <c r="K49" s="150"/>
      <c r="L49" s="150"/>
      <c r="M49" s="150"/>
      <c r="N49" s="150"/>
      <c r="O49" s="150"/>
      <c r="P49" s="150"/>
      <c r="Q49" s="150"/>
      <c r="R49" s="150"/>
      <c r="S49" s="150"/>
      <c r="T49" s="150"/>
      <c r="U49" s="150"/>
      <c r="V49" s="150"/>
      <c r="W49" s="150"/>
      <c r="X49" s="150"/>
      <c r="Y49" s="150"/>
      <c r="Z49" s="150"/>
      <c r="AA49" s="150"/>
      <c r="AB49" s="150"/>
      <c r="AC49" s="150"/>
      <c r="AD49" s="150"/>
      <c r="AE49" s="150"/>
      <c r="AF49" s="150"/>
      <c r="AG49" s="150"/>
      <c r="AH49" s="150"/>
      <c r="AI49" s="150"/>
      <c r="AJ49" s="150"/>
      <c r="AK49" s="150"/>
      <c r="AL49" s="88"/>
      <c r="AM49" s="150"/>
      <c r="AN49" s="150"/>
      <c r="AO49" s="150"/>
      <c r="AP49" s="150"/>
      <c r="AQ49" s="150"/>
      <c r="AR49" s="150"/>
      <c r="AS49" s="150"/>
      <c r="AT49" s="150"/>
      <c r="AU49" s="150"/>
      <c r="AV49" s="150">
        <v>0</v>
      </c>
      <c r="AW49" s="144"/>
      <c r="CS49" s="8"/>
    </row>
    <row r="50" spans="1:97">
      <c r="A50" s="2">
        <v>44</v>
      </c>
      <c r="B50" s="323" t="s">
        <v>46</v>
      </c>
      <c r="C50" s="158">
        <f t="shared" ref="C50:I50" ca="1" si="29">SUM(C39:C49)</f>
        <v>7495510.7013115268</v>
      </c>
      <c r="D50" s="152">
        <f t="shared" si="29"/>
        <v>0</v>
      </c>
      <c r="E50" s="152">
        <f t="shared" si="29"/>
        <v>0</v>
      </c>
      <c r="F50" s="152">
        <f t="shared" si="29"/>
        <v>0</v>
      </c>
      <c r="G50" s="152">
        <f t="shared" si="29"/>
        <v>0</v>
      </c>
      <c r="H50" s="152">
        <f t="shared" si="29"/>
        <v>0</v>
      </c>
      <c r="I50" s="152">
        <f t="shared" si="29"/>
        <v>0</v>
      </c>
      <c r="J50" s="152">
        <f t="shared" ref="J50:U50" si="30">SUM(J39:J49)</f>
        <v>0</v>
      </c>
      <c r="K50" s="152">
        <f t="shared" si="30"/>
        <v>0</v>
      </c>
      <c r="L50" s="152">
        <f t="shared" si="30"/>
        <v>0</v>
      </c>
      <c r="M50" s="152">
        <f>SUM(M39:M49)</f>
        <v>0</v>
      </c>
      <c r="N50" s="152">
        <f t="shared" si="30"/>
        <v>0</v>
      </c>
      <c r="O50" s="152">
        <f t="shared" si="30"/>
        <v>0</v>
      </c>
      <c r="P50" s="152">
        <f t="shared" si="30"/>
        <v>0</v>
      </c>
      <c r="Q50" s="152">
        <f t="shared" ref="Q50:S50" si="31">SUM(Q39:Q49)</f>
        <v>0</v>
      </c>
      <c r="R50" s="152">
        <f t="shared" si="31"/>
        <v>0</v>
      </c>
      <c r="S50" s="152">
        <f t="shared" si="31"/>
        <v>0</v>
      </c>
      <c r="T50" s="152">
        <f t="shared" si="30"/>
        <v>0</v>
      </c>
      <c r="U50" s="152">
        <f t="shared" si="30"/>
        <v>0</v>
      </c>
      <c r="V50" s="152">
        <f t="shared" ref="V50:AL50" si="32">SUM(V39:V49)</f>
        <v>0</v>
      </c>
      <c r="W50" s="152">
        <f t="shared" si="32"/>
        <v>0</v>
      </c>
      <c r="X50" s="152">
        <f t="shared" si="32"/>
        <v>0</v>
      </c>
      <c r="Y50" s="152"/>
      <c r="Z50" s="152">
        <f t="shared" si="32"/>
        <v>0</v>
      </c>
      <c r="AA50" s="152">
        <f t="shared" si="32"/>
        <v>0</v>
      </c>
      <c r="AB50" s="152">
        <f t="shared" si="32"/>
        <v>0</v>
      </c>
      <c r="AC50" s="152">
        <f t="shared" si="32"/>
        <v>0</v>
      </c>
      <c r="AD50" s="152">
        <f t="shared" si="32"/>
        <v>0</v>
      </c>
      <c r="AE50" s="152">
        <f t="shared" si="32"/>
        <v>0</v>
      </c>
      <c r="AF50" s="152">
        <f t="shared" si="32"/>
        <v>0</v>
      </c>
      <c r="AG50" s="152">
        <f t="shared" si="32"/>
        <v>0</v>
      </c>
      <c r="AH50" s="152">
        <f t="shared" ref="AH50" si="33">SUM(AH39:AH49)</f>
        <v>0</v>
      </c>
      <c r="AI50" s="152">
        <f t="shared" si="32"/>
        <v>0</v>
      </c>
      <c r="AJ50" s="152">
        <f t="shared" si="32"/>
        <v>0</v>
      </c>
      <c r="AK50" s="152">
        <f t="shared" si="32"/>
        <v>0</v>
      </c>
      <c r="AL50" s="158">
        <f t="shared" ca="1" si="32"/>
        <v>9799154.7013115268</v>
      </c>
      <c r="AM50" s="152">
        <f t="shared" ref="AM50:AV50" si="34">SUM(AM39:AM49)</f>
        <v>0</v>
      </c>
      <c r="AN50" s="152">
        <f t="shared" si="34"/>
        <v>0</v>
      </c>
      <c r="AO50" s="152">
        <f t="shared" si="34"/>
        <v>0</v>
      </c>
      <c r="AP50" s="152">
        <f t="shared" si="34"/>
        <v>0</v>
      </c>
      <c r="AQ50" s="152">
        <f t="shared" si="34"/>
        <v>0</v>
      </c>
      <c r="AR50" s="152">
        <f t="shared" si="34"/>
        <v>0</v>
      </c>
      <c r="AS50" s="152">
        <f t="shared" si="34"/>
        <v>0</v>
      </c>
      <c r="AT50" s="152">
        <f t="shared" si="34"/>
        <v>0</v>
      </c>
      <c r="AU50" s="152">
        <f t="shared" ca="1" si="34"/>
        <v>-2303644</v>
      </c>
      <c r="AV50" s="152">
        <f t="shared" si="34"/>
        <v>0</v>
      </c>
      <c r="AW50" s="144"/>
      <c r="CS50" s="8"/>
    </row>
    <row r="51" spans="1:97">
      <c r="A51" s="2">
        <v>45</v>
      </c>
      <c r="B51" s="6"/>
      <c r="C51" s="153"/>
      <c r="D51" s="150"/>
      <c r="E51" s="150"/>
      <c r="F51" s="150"/>
      <c r="G51" s="150"/>
      <c r="H51" s="150"/>
      <c r="I51" s="150"/>
      <c r="J51" s="150"/>
      <c r="K51" s="150"/>
      <c r="L51" s="150"/>
      <c r="M51" s="150"/>
      <c r="N51" s="150"/>
      <c r="O51" s="150"/>
      <c r="P51" s="150"/>
      <c r="Q51" s="150"/>
      <c r="R51" s="150"/>
      <c r="S51" s="150"/>
      <c r="T51" s="150"/>
      <c r="U51" s="150"/>
      <c r="V51" s="150"/>
      <c r="W51" s="150"/>
      <c r="X51" s="150"/>
      <c r="Y51" s="150"/>
      <c r="Z51" s="150"/>
      <c r="AA51" s="150"/>
      <c r="AB51" s="150"/>
      <c r="AC51" s="150"/>
      <c r="AD51" s="150"/>
      <c r="AE51" s="150"/>
      <c r="AF51" s="150"/>
      <c r="AG51" s="150"/>
      <c r="AH51" s="150"/>
      <c r="AI51" s="150"/>
      <c r="AJ51" s="150"/>
      <c r="AK51" s="150"/>
      <c r="AL51" s="88"/>
      <c r="AM51" s="150"/>
      <c r="AN51" s="150"/>
      <c r="AO51" s="150"/>
      <c r="AP51" s="150"/>
      <c r="AQ51" s="150"/>
      <c r="AR51" s="150"/>
      <c r="AS51" s="150"/>
      <c r="AT51" s="150"/>
      <c r="AU51" s="150"/>
      <c r="AV51" s="150"/>
      <c r="CS51" s="8"/>
    </row>
    <row r="52" spans="1:97">
      <c r="A52" s="2">
        <v>46</v>
      </c>
      <c r="B52" s="17" t="s">
        <v>47</v>
      </c>
      <c r="C52" s="153"/>
      <c r="D52" s="150"/>
      <c r="E52" s="150"/>
      <c r="F52" s="150"/>
      <c r="G52" s="150"/>
      <c r="H52" s="150"/>
      <c r="I52" s="150"/>
      <c r="J52" s="150"/>
      <c r="K52" s="150"/>
      <c r="L52" s="150"/>
      <c r="M52" s="150"/>
      <c r="N52" s="150"/>
      <c r="O52" s="150"/>
      <c r="P52" s="150"/>
      <c r="Q52" s="150"/>
      <c r="R52" s="150"/>
      <c r="S52" s="150"/>
      <c r="T52" s="150"/>
      <c r="U52" s="150"/>
      <c r="V52" s="150"/>
      <c r="W52" s="150"/>
      <c r="X52" s="150"/>
      <c r="Y52" s="150"/>
      <c r="Z52" s="150"/>
      <c r="AA52" s="150"/>
      <c r="AB52" s="150"/>
      <c r="AC52" s="150"/>
      <c r="AD52" s="150"/>
      <c r="AE52" s="150"/>
      <c r="AF52" s="150"/>
      <c r="AG52" s="150"/>
      <c r="AH52" s="150"/>
      <c r="AI52" s="150"/>
      <c r="AJ52" s="150"/>
      <c r="AK52" s="150"/>
      <c r="AL52" s="88"/>
      <c r="AM52" s="150"/>
      <c r="AN52" s="150"/>
      <c r="AO52" s="150"/>
      <c r="AP52" s="150"/>
      <c r="AQ52" s="150"/>
      <c r="AR52" s="150"/>
      <c r="AS52" s="150"/>
      <c r="AT52" s="150"/>
      <c r="AU52" s="150"/>
      <c r="AV52" s="150"/>
      <c r="CS52" s="8"/>
    </row>
    <row r="53" spans="1:97">
      <c r="A53" s="2">
        <v>47</v>
      </c>
      <c r="B53" s="6" t="s">
        <v>48</v>
      </c>
      <c r="C53" s="153">
        <f t="shared" ref="C53:C59" ca="1" si="35">SUM(D53:AV53)</f>
        <v>-189169.89248108724</v>
      </c>
      <c r="D53" s="150"/>
      <c r="E53" s="150"/>
      <c r="F53" s="150"/>
      <c r="G53" s="150"/>
      <c r="H53" s="150"/>
      <c r="I53" s="150"/>
      <c r="J53" s="150"/>
      <c r="K53" s="150"/>
      <c r="L53" s="150"/>
      <c r="M53" s="150"/>
      <c r="N53" s="150"/>
      <c r="O53" s="150"/>
      <c r="P53" s="150"/>
      <c r="Q53" s="150"/>
      <c r="R53" s="150"/>
      <c r="S53" s="150"/>
      <c r="T53" s="150"/>
      <c r="U53" s="150"/>
      <c r="V53" s="150"/>
      <c r="W53" s="150"/>
      <c r="X53" s="150"/>
      <c r="Y53" s="150">
        <f ca="1">'Adj 6.4 - Accel Depr'!I16</f>
        <v>0</v>
      </c>
      <c r="Z53" s="150"/>
      <c r="AA53" s="150"/>
      <c r="AB53" s="150"/>
      <c r="AC53" s="150"/>
      <c r="AD53" s="150"/>
      <c r="AE53" s="150"/>
      <c r="AF53" s="150"/>
      <c r="AG53" s="150"/>
      <c r="AH53" s="150"/>
      <c r="AI53" s="150"/>
      <c r="AJ53" s="150"/>
      <c r="AK53" s="150"/>
      <c r="AL53" s="88">
        <f ca="1">'Adj 8.4 - Major Plant Add'!I14</f>
        <v>-474335.09248113493</v>
      </c>
      <c r="AM53" s="150"/>
      <c r="AN53" s="150"/>
      <c r="AO53" s="150"/>
      <c r="AP53" s="150"/>
      <c r="AQ53" s="150"/>
      <c r="AR53" s="150"/>
      <c r="AS53" s="150"/>
      <c r="AT53" s="150"/>
      <c r="AU53" s="150">
        <f ca="1">'Adj 8.13 - Tx Exchange'!I38+'Adj 8.13 - Tx Exchange'!I63+'Adj 8.13 - Tx Exchange'!I71</f>
        <v>285165.20000004768</v>
      </c>
      <c r="AV53" s="150"/>
      <c r="AW53" s="144"/>
      <c r="CS53" s="8"/>
    </row>
    <row r="54" spans="1:97">
      <c r="A54" s="2">
        <v>48</v>
      </c>
      <c r="B54" s="6" t="s">
        <v>49</v>
      </c>
      <c r="C54" s="153">
        <f t="shared" si="35"/>
        <v>0</v>
      </c>
      <c r="D54" s="150"/>
      <c r="E54" s="150"/>
      <c r="F54" s="150"/>
      <c r="G54" s="150"/>
      <c r="H54" s="150"/>
      <c r="I54" s="150"/>
      <c r="J54" s="150"/>
      <c r="K54" s="150"/>
      <c r="L54" s="150"/>
      <c r="M54" s="150"/>
      <c r="N54" s="150"/>
      <c r="O54" s="150"/>
      <c r="P54" s="150"/>
      <c r="Q54" s="150"/>
      <c r="R54" s="150"/>
      <c r="S54" s="150"/>
      <c r="T54" s="150"/>
      <c r="U54" s="150"/>
      <c r="V54" s="150"/>
      <c r="W54" s="150"/>
      <c r="X54" s="150"/>
      <c r="Y54" s="150"/>
      <c r="Z54" s="150"/>
      <c r="AA54" s="150"/>
      <c r="AB54" s="150"/>
      <c r="AC54" s="150"/>
      <c r="AD54" s="150"/>
      <c r="AE54" s="150"/>
      <c r="AF54" s="150"/>
      <c r="AG54" s="150"/>
      <c r="AH54" s="150"/>
      <c r="AI54" s="150"/>
      <c r="AJ54" s="150"/>
      <c r="AK54" s="150"/>
      <c r="AL54" s="88"/>
      <c r="AM54" s="150"/>
      <c r="AN54" s="150"/>
      <c r="AO54" s="150"/>
      <c r="AP54" s="150"/>
      <c r="AQ54" s="150"/>
      <c r="AR54" s="150"/>
      <c r="AS54" s="150"/>
      <c r="AT54" s="150"/>
      <c r="AU54" s="150"/>
      <c r="AV54" s="150"/>
      <c r="AW54" s="144"/>
      <c r="CS54" s="8"/>
    </row>
    <row r="55" spans="1:97">
      <c r="A55" s="2">
        <v>49</v>
      </c>
      <c r="B55" s="6" t="s">
        <v>50</v>
      </c>
      <c r="C55" s="153">
        <f t="shared" ca="1" si="35"/>
        <v>-1037508.996434276</v>
      </c>
      <c r="D55" s="150"/>
      <c r="E55" s="150"/>
      <c r="F55" s="150"/>
      <c r="G55" s="150"/>
      <c r="H55" s="150"/>
      <c r="I55" s="150"/>
      <c r="J55" s="150"/>
      <c r="K55" s="150"/>
      <c r="L55" s="150"/>
      <c r="M55" s="150"/>
      <c r="N55" s="150"/>
      <c r="O55" s="150"/>
      <c r="P55" s="150"/>
      <c r="Q55" s="150"/>
      <c r="R55" s="150"/>
      <c r="S55" s="150"/>
      <c r="T55" s="150"/>
      <c r="U55" s="150"/>
      <c r="V55" s="150"/>
      <c r="W55" s="150"/>
      <c r="X55" s="150"/>
      <c r="Y55" s="150">
        <f ca="1">'Adj 6.4 - Accel Depr'!I21+'Adj 6.4 - Accel Depr'!I25</f>
        <v>0</v>
      </c>
      <c r="Z55" s="150"/>
      <c r="AA55" s="150"/>
      <c r="AB55" s="150"/>
      <c r="AC55" s="150"/>
      <c r="AD55" s="150"/>
      <c r="AE55" s="150"/>
      <c r="AF55" s="150"/>
      <c r="AG55" s="150"/>
      <c r="AH55" s="150"/>
      <c r="AI55" s="150"/>
      <c r="AJ55" s="150"/>
      <c r="AK55" s="150"/>
      <c r="AL55" s="88">
        <f ca="1">'Adj 8.4 - Major Plant Add'!I24</f>
        <v>-1037508.996434276</v>
      </c>
      <c r="AM55" s="150"/>
      <c r="AN55" s="150"/>
      <c r="AO55" s="150"/>
      <c r="AP55" s="150"/>
      <c r="AQ55" s="150"/>
      <c r="AR55" s="150"/>
      <c r="AS55" s="150"/>
      <c r="AT55" s="150"/>
      <c r="AU55" s="150">
        <f ca="1">'Adj 8.13 - Tx Exchange'!I66</f>
        <v>0</v>
      </c>
      <c r="AV55" s="150"/>
      <c r="AW55" s="144"/>
      <c r="CS55" s="8"/>
    </row>
    <row r="56" spans="1:97">
      <c r="A56" s="2">
        <v>50</v>
      </c>
      <c r="B56" s="6" t="s">
        <v>51</v>
      </c>
      <c r="C56" s="153">
        <f t="shared" si="35"/>
        <v>0</v>
      </c>
      <c r="D56" s="150"/>
      <c r="E56" s="150"/>
      <c r="F56" s="150"/>
      <c r="G56" s="150"/>
      <c r="H56" s="150"/>
      <c r="I56" s="150"/>
      <c r="J56" s="150"/>
      <c r="K56" s="150"/>
      <c r="L56" s="150"/>
      <c r="M56" s="150"/>
      <c r="N56" s="150"/>
      <c r="O56" s="150"/>
      <c r="P56" s="150"/>
      <c r="Q56" s="150"/>
      <c r="R56" s="150"/>
      <c r="S56" s="150"/>
      <c r="T56" s="150"/>
      <c r="U56" s="150"/>
      <c r="V56" s="150"/>
      <c r="W56" s="150"/>
      <c r="X56" s="150"/>
      <c r="Y56" s="150"/>
      <c r="Z56" s="150"/>
      <c r="AA56" s="150"/>
      <c r="AB56" s="150"/>
      <c r="AC56" s="150"/>
      <c r="AD56" s="150"/>
      <c r="AE56" s="150"/>
      <c r="AF56" s="150"/>
      <c r="AG56" s="150"/>
      <c r="AH56" s="150"/>
      <c r="AI56" s="150"/>
      <c r="AJ56" s="150"/>
      <c r="AK56" s="150"/>
      <c r="AL56" s="88"/>
      <c r="AM56" s="150"/>
      <c r="AN56" s="150"/>
      <c r="AO56" s="150"/>
      <c r="AP56" s="150"/>
      <c r="AQ56" s="150"/>
      <c r="AR56" s="150"/>
      <c r="AS56" s="150"/>
      <c r="AT56" s="150"/>
      <c r="AU56" s="150"/>
      <c r="AV56" s="150">
        <v>0</v>
      </c>
      <c r="AW56" s="144"/>
      <c r="CS56" s="8"/>
    </row>
    <row r="57" spans="1:97">
      <c r="A57" s="2">
        <v>51</v>
      </c>
      <c r="B57" s="6" t="s">
        <v>52</v>
      </c>
      <c r="C57" s="153">
        <f t="shared" si="35"/>
        <v>0</v>
      </c>
      <c r="D57" s="150"/>
      <c r="E57" s="150"/>
      <c r="F57" s="150"/>
      <c r="G57" s="150"/>
      <c r="H57" s="150"/>
      <c r="I57" s="150"/>
      <c r="J57" s="150"/>
      <c r="K57" s="150"/>
      <c r="L57" s="150"/>
      <c r="M57" s="150"/>
      <c r="N57" s="150"/>
      <c r="O57" s="150"/>
      <c r="P57" s="150"/>
      <c r="Q57" s="150"/>
      <c r="R57" s="150"/>
      <c r="S57" s="150"/>
      <c r="T57" s="150"/>
      <c r="U57" s="150"/>
      <c r="V57" s="150"/>
      <c r="W57" s="150"/>
      <c r="X57" s="150"/>
      <c r="Y57" s="150"/>
      <c r="Z57" s="150"/>
      <c r="AA57" s="150"/>
      <c r="AB57" s="150"/>
      <c r="AC57" s="150"/>
      <c r="AD57" s="150"/>
      <c r="AE57" s="150"/>
      <c r="AF57" s="150"/>
      <c r="AG57" s="150"/>
      <c r="AH57" s="150"/>
      <c r="AI57" s="150"/>
      <c r="AJ57" s="150"/>
      <c r="AK57" s="150"/>
      <c r="AL57" s="88"/>
      <c r="AM57" s="150"/>
      <c r="AN57" s="150"/>
      <c r="AO57" s="150"/>
      <c r="AP57" s="150"/>
      <c r="AQ57" s="150"/>
      <c r="AR57" s="150"/>
      <c r="AS57" s="150"/>
      <c r="AT57" s="150"/>
      <c r="AU57" s="150"/>
      <c r="AV57" s="150">
        <v>0</v>
      </c>
      <c r="AW57" s="144"/>
      <c r="CS57" s="8"/>
    </row>
    <row r="58" spans="1:97">
      <c r="A58" s="2">
        <v>52</v>
      </c>
      <c r="B58" s="6" t="s">
        <v>53</v>
      </c>
      <c r="C58" s="153">
        <f t="shared" si="35"/>
        <v>0</v>
      </c>
      <c r="D58" s="150"/>
      <c r="E58" s="150"/>
      <c r="F58" s="150"/>
      <c r="G58" s="150"/>
      <c r="H58" s="150"/>
      <c r="I58" s="150"/>
      <c r="J58" s="150"/>
      <c r="K58" s="150"/>
      <c r="L58" s="150"/>
      <c r="M58" s="150"/>
      <c r="N58" s="150"/>
      <c r="O58" s="150"/>
      <c r="P58" s="150"/>
      <c r="Q58" s="150"/>
      <c r="R58" s="150"/>
      <c r="S58" s="150"/>
      <c r="T58" s="150"/>
      <c r="U58" s="150"/>
      <c r="V58" s="150"/>
      <c r="W58" s="150"/>
      <c r="X58" s="150"/>
      <c r="Y58" s="150"/>
      <c r="Z58" s="150"/>
      <c r="AA58" s="150"/>
      <c r="AB58" s="150"/>
      <c r="AC58" s="150"/>
      <c r="AD58" s="150"/>
      <c r="AE58" s="150"/>
      <c r="AF58" s="150"/>
      <c r="AG58" s="150"/>
      <c r="AH58" s="150"/>
      <c r="AI58" s="150"/>
      <c r="AJ58" s="150"/>
      <c r="AK58" s="150"/>
      <c r="AL58" s="88"/>
      <c r="AM58" s="150"/>
      <c r="AN58" s="150"/>
      <c r="AO58" s="150"/>
      <c r="AP58" s="150"/>
      <c r="AQ58" s="150"/>
      <c r="AR58" s="150"/>
      <c r="AS58" s="150"/>
      <c r="AT58" s="150"/>
      <c r="AU58" s="150"/>
      <c r="AV58" s="150">
        <v>0</v>
      </c>
      <c r="AW58" s="144"/>
      <c r="CS58" s="8"/>
    </row>
    <row r="59" spans="1:97">
      <c r="A59" s="2">
        <v>53</v>
      </c>
      <c r="B59" s="6" t="s">
        <v>54</v>
      </c>
      <c r="C59" s="153">
        <f t="shared" si="35"/>
        <v>0</v>
      </c>
      <c r="D59" s="150"/>
      <c r="E59" s="150"/>
      <c r="F59" s="150"/>
      <c r="G59" s="150"/>
      <c r="H59" s="150"/>
      <c r="I59" s="150"/>
      <c r="J59" s="150"/>
      <c r="K59" s="150"/>
      <c r="L59" s="150"/>
      <c r="M59" s="150"/>
      <c r="N59" s="150"/>
      <c r="O59" s="150"/>
      <c r="P59" s="150"/>
      <c r="Q59" s="150"/>
      <c r="R59" s="150"/>
      <c r="S59" s="150"/>
      <c r="T59" s="150"/>
      <c r="U59" s="150"/>
      <c r="V59" s="150"/>
      <c r="W59" s="150"/>
      <c r="X59" s="150"/>
      <c r="Y59" s="150"/>
      <c r="Z59" s="150"/>
      <c r="AA59" s="150"/>
      <c r="AB59" s="150"/>
      <c r="AC59" s="150"/>
      <c r="AD59" s="150"/>
      <c r="AE59" s="150"/>
      <c r="AF59" s="150"/>
      <c r="AG59" s="150"/>
      <c r="AH59" s="150"/>
      <c r="AI59" s="150"/>
      <c r="AJ59" s="150"/>
      <c r="AK59" s="150"/>
      <c r="AL59" s="88"/>
      <c r="AM59" s="150"/>
      <c r="AN59" s="150"/>
      <c r="AO59" s="150"/>
      <c r="AP59" s="150"/>
      <c r="AQ59" s="150"/>
      <c r="AR59" s="150"/>
      <c r="AS59" s="150"/>
      <c r="AT59" s="150"/>
      <c r="AU59" s="150"/>
      <c r="AV59" s="150">
        <v>0</v>
      </c>
      <c r="AW59" s="144"/>
      <c r="CS59" s="8"/>
    </row>
    <row r="60" spans="1:97">
      <c r="A60" s="2">
        <v>54</v>
      </c>
      <c r="B60" s="6"/>
      <c r="C60" s="153"/>
      <c r="D60" s="150"/>
      <c r="E60" s="150"/>
      <c r="F60" s="150"/>
      <c r="G60" s="150"/>
      <c r="H60" s="150"/>
      <c r="I60" s="150"/>
      <c r="J60" s="150"/>
      <c r="K60" s="150"/>
      <c r="L60" s="150"/>
      <c r="M60" s="150"/>
      <c r="N60" s="150"/>
      <c r="O60" s="150"/>
      <c r="P60" s="150"/>
      <c r="Q60" s="150"/>
      <c r="R60" s="150"/>
      <c r="S60" s="150"/>
      <c r="T60" s="150"/>
      <c r="U60" s="150"/>
      <c r="V60" s="150"/>
      <c r="W60" s="150"/>
      <c r="X60" s="150"/>
      <c r="Y60" s="150"/>
      <c r="Z60" s="150"/>
      <c r="AA60" s="150"/>
      <c r="AB60" s="150"/>
      <c r="AC60" s="150"/>
      <c r="AD60" s="150"/>
      <c r="AE60" s="150"/>
      <c r="AF60" s="150"/>
      <c r="AG60" s="150"/>
      <c r="AH60" s="150"/>
      <c r="AI60" s="150"/>
      <c r="AJ60" s="150"/>
      <c r="AK60" s="150"/>
      <c r="AL60" s="88"/>
      <c r="AM60" s="150"/>
      <c r="AN60" s="150"/>
      <c r="AO60" s="150"/>
      <c r="AP60" s="150"/>
      <c r="AQ60" s="150"/>
      <c r="AR60" s="150"/>
      <c r="AS60" s="150"/>
      <c r="AT60" s="150"/>
      <c r="AU60" s="150"/>
      <c r="AV60" s="150"/>
      <c r="AW60" s="144"/>
      <c r="CS60" s="8"/>
    </row>
    <row r="61" spans="1:97">
      <c r="A61" s="2">
        <v>55</v>
      </c>
      <c r="B61" s="323" t="s">
        <v>55</v>
      </c>
      <c r="C61" s="158">
        <f t="shared" ref="C61:I61" ca="1" si="36">SUM(C53:C60)</f>
        <v>-1226678.8889153632</v>
      </c>
      <c r="D61" s="152">
        <f t="shared" si="36"/>
        <v>0</v>
      </c>
      <c r="E61" s="152">
        <f t="shared" si="36"/>
        <v>0</v>
      </c>
      <c r="F61" s="152">
        <f t="shared" si="36"/>
        <v>0</v>
      </c>
      <c r="G61" s="152">
        <f t="shared" si="36"/>
        <v>0</v>
      </c>
      <c r="H61" s="152">
        <f t="shared" si="36"/>
        <v>0</v>
      </c>
      <c r="I61" s="152">
        <f t="shared" si="36"/>
        <v>0</v>
      </c>
      <c r="J61" s="152">
        <f t="shared" ref="J61:U61" si="37">SUM(J53:J60)</f>
        <v>0</v>
      </c>
      <c r="K61" s="152">
        <f t="shared" si="37"/>
        <v>0</v>
      </c>
      <c r="L61" s="152">
        <f t="shared" si="37"/>
        <v>0</v>
      </c>
      <c r="M61" s="152">
        <f>SUM(M53:M60)</f>
        <v>0</v>
      </c>
      <c r="N61" s="152">
        <f t="shared" si="37"/>
        <v>0</v>
      </c>
      <c r="O61" s="152">
        <f t="shared" si="37"/>
        <v>0</v>
      </c>
      <c r="P61" s="152">
        <f t="shared" si="37"/>
        <v>0</v>
      </c>
      <c r="Q61" s="152">
        <f t="shared" ref="Q61:S61" si="38">SUM(Q53:Q60)</f>
        <v>0</v>
      </c>
      <c r="R61" s="152">
        <f t="shared" si="38"/>
        <v>0</v>
      </c>
      <c r="S61" s="152">
        <f t="shared" si="38"/>
        <v>0</v>
      </c>
      <c r="T61" s="152">
        <f t="shared" si="37"/>
        <v>0</v>
      </c>
      <c r="U61" s="152">
        <f t="shared" si="37"/>
        <v>0</v>
      </c>
      <c r="V61" s="152">
        <f t="shared" ref="V61:AL61" si="39">SUM(V53:V60)</f>
        <v>0</v>
      </c>
      <c r="W61" s="152">
        <f t="shared" si="39"/>
        <v>0</v>
      </c>
      <c r="X61" s="152">
        <f t="shared" si="39"/>
        <v>0</v>
      </c>
      <c r="Y61" s="152"/>
      <c r="Z61" s="152">
        <f t="shared" si="39"/>
        <v>0</v>
      </c>
      <c r="AA61" s="152">
        <f t="shared" si="39"/>
        <v>0</v>
      </c>
      <c r="AB61" s="152">
        <f t="shared" si="39"/>
        <v>0</v>
      </c>
      <c r="AC61" s="152">
        <f t="shared" si="39"/>
        <v>0</v>
      </c>
      <c r="AD61" s="152">
        <f t="shared" si="39"/>
        <v>0</v>
      </c>
      <c r="AE61" s="152">
        <f t="shared" si="39"/>
        <v>0</v>
      </c>
      <c r="AF61" s="152">
        <f t="shared" si="39"/>
        <v>0</v>
      </c>
      <c r="AG61" s="152">
        <f t="shared" si="39"/>
        <v>0</v>
      </c>
      <c r="AH61" s="152">
        <f t="shared" ref="AH61" si="40">SUM(AH53:AH60)</f>
        <v>0</v>
      </c>
      <c r="AI61" s="152">
        <f t="shared" si="39"/>
        <v>0</v>
      </c>
      <c r="AJ61" s="152">
        <f t="shared" si="39"/>
        <v>0</v>
      </c>
      <c r="AK61" s="152">
        <f t="shared" si="39"/>
        <v>0</v>
      </c>
      <c r="AL61" s="158">
        <f t="shared" ca="1" si="39"/>
        <v>-1511844.0889154109</v>
      </c>
      <c r="AM61" s="152">
        <f t="shared" ref="AM61:AV61" si="41">SUM(AM53:AM60)</f>
        <v>0</v>
      </c>
      <c r="AN61" s="152">
        <f t="shared" si="41"/>
        <v>0</v>
      </c>
      <c r="AO61" s="152">
        <f t="shared" si="41"/>
        <v>0</v>
      </c>
      <c r="AP61" s="152">
        <f t="shared" si="41"/>
        <v>0</v>
      </c>
      <c r="AQ61" s="152">
        <f t="shared" si="41"/>
        <v>0</v>
      </c>
      <c r="AR61" s="152">
        <f t="shared" si="41"/>
        <v>0</v>
      </c>
      <c r="AS61" s="152">
        <f t="shared" si="41"/>
        <v>0</v>
      </c>
      <c r="AT61" s="152">
        <f t="shared" si="41"/>
        <v>0</v>
      </c>
      <c r="AU61" s="152">
        <f t="shared" ca="1" si="41"/>
        <v>285165.20000004768</v>
      </c>
      <c r="AV61" s="152">
        <f t="shared" si="41"/>
        <v>0</v>
      </c>
      <c r="AW61" s="144"/>
      <c r="CS61" s="8"/>
    </row>
    <row r="62" spans="1:97">
      <c r="A62" s="2">
        <v>56</v>
      </c>
      <c r="B62" s="6"/>
      <c r="C62" s="153"/>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150"/>
      <c r="AF62" s="150"/>
      <c r="AG62" s="150"/>
      <c r="AH62" s="150"/>
      <c r="AI62" s="150"/>
      <c r="AJ62" s="150"/>
      <c r="AK62" s="150"/>
      <c r="AL62" s="88"/>
      <c r="AM62" s="150"/>
      <c r="AN62" s="150"/>
      <c r="AO62" s="150"/>
      <c r="AP62" s="150"/>
      <c r="AQ62" s="150"/>
      <c r="AR62" s="150"/>
      <c r="AS62" s="150"/>
      <c r="AT62" s="150"/>
      <c r="AU62" s="150"/>
      <c r="AV62" s="150"/>
      <c r="AW62" s="144"/>
      <c r="CS62" s="8"/>
    </row>
    <row r="63" spans="1:97">
      <c r="A63" s="2">
        <v>57</v>
      </c>
      <c r="B63" s="163" t="s">
        <v>56</v>
      </c>
      <c r="C63" s="332">
        <f t="shared" ref="C63:I63" ca="1" si="42">C50+C61</f>
        <v>6268831.8123961631</v>
      </c>
      <c r="D63" s="150">
        <f t="shared" si="42"/>
        <v>0</v>
      </c>
      <c r="E63" s="150">
        <f t="shared" si="42"/>
        <v>0</v>
      </c>
      <c r="F63" s="150">
        <f t="shared" si="42"/>
        <v>0</v>
      </c>
      <c r="G63" s="150">
        <f t="shared" si="42"/>
        <v>0</v>
      </c>
      <c r="H63" s="150">
        <f t="shared" si="42"/>
        <v>0</v>
      </c>
      <c r="I63" s="150">
        <f t="shared" si="42"/>
        <v>0</v>
      </c>
      <c r="J63" s="150">
        <f t="shared" ref="J63:U63" si="43">J50+J61</f>
        <v>0</v>
      </c>
      <c r="K63" s="150">
        <f t="shared" si="43"/>
        <v>0</v>
      </c>
      <c r="L63" s="150">
        <f t="shared" si="43"/>
        <v>0</v>
      </c>
      <c r="M63" s="150">
        <f>M50+M61</f>
        <v>0</v>
      </c>
      <c r="N63" s="150">
        <f t="shared" si="43"/>
        <v>0</v>
      </c>
      <c r="O63" s="150">
        <f t="shared" si="43"/>
        <v>0</v>
      </c>
      <c r="P63" s="150">
        <f t="shared" si="43"/>
        <v>0</v>
      </c>
      <c r="Q63" s="150">
        <f t="shared" ref="Q63:S63" si="44">Q50+Q61</f>
        <v>0</v>
      </c>
      <c r="R63" s="150">
        <f t="shared" si="44"/>
        <v>0</v>
      </c>
      <c r="S63" s="150">
        <f t="shared" si="44"/>
        <v>0</v>
      </c>
      <c r="T63" s="150">
        <f t="shared" si="43"/>
        <v>0</v>
      </c>
      <c r="U63" s="150">
        <f t="shared" si="43"/>
        <v>0</v>
      </c>
      <c r="V63" s="150">
        <f t="shared" ref="V63:AL63" si="45">V50+V61</f>
        <v>0</v>
      </c>
      <c r="W63" s="150">
        <f t="shared" si="45"/>
        <v>0</v>
      </c>
      <c r="X63" s="150">
        <f t="shared" si="45"/>
        <v>0</v>
      </c>
      <c r="Y63" s="150"/>
      <c r="Z63" s="150">
        <f t="shared" si="45"/>
        <v>0</v>
      </c>
      <c r="AA63" s="150">
        <f t="shared" si="45"/>
        <v>0</v>
      </c>
      <c r="AB63" s="150">
        <f t="shared" si="45"/>
        <v>0</v>
      </c>
      <c r="AC63" s="150">
        <f t="shared" si="45"/>
        <v>0</v>
      </c>
      <c r="AD63" s="150">
        <f t="shared" si="45"/>
        <v>0</v>
      </c>
      <c r="AE63" s="150">
        <f t="shared" si="45"/>
        <v>0</v>
      </c>
      <c r="AF63" s="150">
        <f t="shared" si="45"/>
        <v>0</v>
      </c>
      <c r="AG63" s="150">
        <f t="shared" si="45"/>
        <v>0</v>
      </c>
      <c r="AH63" s="150">
        <f t="shared" ref="AH63" si="46">AH50+AH61</f>
        <v>0</v>
      </c>
      <c r="AI63" s="150">
        <f t="shared" si="45"/>
        <v>0</v>
      </c>
      <c r="AJ63" s="150">
        <f t="shared" si="45"/>
        <v>0</v>
      </c>
      <c r="AK63" s="150">
        <f t="shared" si="45"/>
        <v>0</v>
      </c>
      <c r="AL63" s="88">
        <f t="shared" ca="1" si="45"/>
        <v>8287310.6123961154</v>
      </c>
      <c r="AM63" s="150">
        <f t="shared" ref="AM63:AV63" si="47">AM50+AM61</f>
        <v>0</v>
      </c>
      <c r="AN63" s="150">
        <f t="shared" si="47"/>
        <v>0</v>
      </c>
      <c r="AO63" s="150">
        <f t="shared" si="47"/>
        <v>0</v>
      </c>
      <c r="AP63" s="150">
        <f t="shared" si="47"/>
        <v>0</v>
      </c>
      <c r="AQ63" s="150">
        <f t="shared" si="47"/>
        <v>0</v>
      </c>
      <c r="AR63" s="150">
        <f t="shared" si="47"/>
        <v>0</v>
      </c>
      <c r="AS63" s="150">
        <f t="shared" si="47"/>
        <v>0</v>
      </c>
      <c r="AT63" s="150">
        <f t="shared" si="47"/>
        <v>0</v>
      </c>
      <c r="AU63" s="150">
        <f ca="1">AU50+AU61</f>
        <v>-2018478.7999999523</v>
      </c>
      <c r="AV63" s="150">
        <f t="shared" si="47"/>
        <v>0</v>
      </c>
      <c r="AW63" s="144"/>
      <c r="CS63" s="8"/>
    </row>
    <row r="64" spans="1:97">
      <c r="A64" s="2">
        <v>58</v>
      </c>
      <c r="B64" s="163" t="s">
        <v>491</v>
      </c>
      <c r="C64" s="332">
        <f ca="1">-(C36-(C63*IF(RevReqCalc!$F$26&lt;&gt;"Staff",'Cost of Capital'!$E$12,'Cost of Capital'!$E$22)))/'Conversion factor'!$C$18</f>
        <v>-9038192.6554110628</v>
      </c>
      <c r="D64" s="332">
        <f>-(D36-(D63*IF(RevReqCalc!$F$26&lt;&gt;"Staff",'Cost of Capital'!$E$12,'Cost of Capital'!$E$22)))/'Conversion factor'!$C$18</f>
        <v>0</v>
      </c>
      <c r="E64" s="332">
        <f>-(E36-(E63*IF(RevReqCalc!$F$26&lt;&gt;"Staff",'Cost of Capital'!$E$12,'Cost of Capital'!$E$22)))/'Conversion factor'!$C$18</f>
        <v>0</v>
      </c>
      <c r="F64" s="332">
        <f>-(F36-(F63*IF(RevReqCalc!$F$26&lt;&gt;"Staff",'Cost of Capital'!$E$12,'Cost of Capital'!$E$22)))/'Conversion factor'!$C$18</f>
        <v>-8503116.1923449542</v>
      </c>
      <c r="G64" s="332">
        <f>-(G36-(G63*IF(RevReqCalc!$F$26&lt;&gt;"Staff",'Cost of Capital'!$E$12,'Cost of Capital'!$E$22)))/'Conversion factor'!$C$18</f>
        <v>0</v>
      </c>
      <c r="H64" s="332">
        <f>-(H36-(H63*IF(RevReqCalc!$F$26&lt;&gt;"Staff",'Cost of Capital'!$E$12,'Cost of Capital'!$E$22)))/'Conversion factor'!$C$18</f>
        <v>0</v>
      </c>
      <c r="I64" s="332">
        <f>-(I36-(I63*IF(RevReqCalc!$F$26&lt;&gt;"Staff",'Cost of Capital'!$E$12,'Cost of Capital'!$E$22)))/'Conversion factor'!$C$18</f>
        <v>0</v>
      </c>
      <c r="J64" s="332">
        <f>-(J36-(J63*IF(RevReqCalc!$F$26&lt;&gt;"Staff",'Cost of Capital'!$E$12,'Cost of Capital'!$E$22)))/'Conversion factor'!$C$18</f>
        <v>0</v>
      </c>
      <c r="K64" s="332">
        <f>-(K36-(K63*IF(RevReqCalc!$F$26&lt;&gt;"Staff",'Cost of Capital'!$E$12,'Cost of Capital'!$E$22)))/'Conversion factor'!$C$18</f>
        <v>0</v>
      </c>
      <c r="L64" s="332">
        <f>-(L36-(L63*IF(RevReqCalc!$F$26&lt;&gt;"Staff",'Cost of Capital'!$E$12,'Cost of Capital'!$E$22)))/'Conversion factor'!$C$18</f>
        <v>0</v>
      </c>
      <c r="M64" s="332">
        <f>-(M36-(M63*IF(RevReqCalc!$F$26&lt;&gt;"Staff",'Cost of Capital'!$E$12,'Cost of Capital'!$E$22)))/'Conversion factor'!$C$18</f>
        <v>0</v>
      </c>
      <c r="N64" s="332">
        <f>-(N36-(N63*IF(RevReqCalc!$F$26&lt;&gt;"Staff",'Cost of Capital'!$E$12,'Cost of Capital'!$E$22)))/'Conversion factor'!$C$18</f>
        <v>0</v>
      </c>
      <c r="O64" s="332">
        <f>-(O36-(O63*IF(RevReqCalc!$F$26&lt;&gt;"Staff",'Cost of Capital'!$E$12,'Cost of Capital'!$E$22)))/'Conversion factor'!$C$18</f>
        <v>0</v>
      </c>
      <c r="P64" s="332">
        <f>-(P36-(P63*IF(RevReqCalc!$F$26&lt;&gt;"Staff",'Cost of Capital'!$E$12,'Cost of Capital'!$E$22)))/'Conversion factor'!$C$18</f>
        <v>0</v>
      </c>
      <c r="Q64" s="332">
        <f>-(Q36-(Q63*IF(RevReqCalc!$F$26&lt;&gt;"Staff",'Cost of Capital'!$E$12,'Cost of Capital'!$E$22)))/'Conversion factor'!$C$18</f>
        <v>0</v>
      </c>
      <c r="R64" s="332">
        <f>-(R36-(R63*IF(RevReqCalc!$F$26&lt;&gt;"Staff",'Cost of Capital'!$E$12,'Cost of Capital'!$E$22)))/'Conversion factor'!$C$18</f>
        <v>0</v>
      </c>
      <c r="S64" s="332">
        <f>-(S36-(S63*IF(RevReqCalc!$F$26&lt;&gt;"Staff",'Cost of Capital'!$E$12,'Cost of Capital'!$E$22)))/'Conversion factor'!$C$18</f>
        <v>0</v>
      </c>
      <c r="T64" s="332">
        <f>-(T36-(T63*IF(RevReqCalc!$F$26&lt;&gt;"Staff",'Cost of Capital'!$E$12,'Cost of Capital'!$E$22)))/'Conversion factor'!$C$18</f>
        <v>0</v>
      </c>
      <c r="U64" s="332">
        <f>-(U36-(U63*IF(RevReqCalc!$F$26&lt;&gt;"Staff",'Cost of Capital'!$E$12,'Cost of Capital'!$E$22)))/'Conversion factor'!$C$18</f>
        <v>0</v>
      </c>
      <c r="V64" s="332">
        <f>-(V36-(V63*IF(RevReqCalc!$F$26&lt;&gt;"Staff",'Cost of Capital'!$E$12,'Cost of Capital'!$E$22)))/'Conversion factor'!$C$18</f>
        <v>0</v>
      </c>
      <c r="W64" s="332">
        <f>-(W36-(W63*IF(RevReqCalc!$F$26&lt;&gt;"Staff",'Cost of Capital'!$E$12,'Cost of Capital'!$E$22)))/'Conversion factor'!$C$18</f>
        <v>0</v>
      </c>
      <c r="X64" s="332">
        <f>-(X36-(X63*IF(RevReqCalc!$F$26&lt;&gt;"Staff",'Cost of Capital'!$E$12,'Cost of Capital'!$E$22)))/'Conversion factor'!$C$18</f>
        <v>0</v>
      </c>
      <c r="Y64" s="332">
        <f ca="1">-(Y36-(Y63*IF(RevReqCalc!$F$26&lt;&gt;"Staff",'Cost of Capital'!$E$12,'Cost of Capital'!$E$22)))/'Conversion factor'!$C$18</f>
        <v>0</v>
      </c>
      <c r="Z64" s="332">
        <f ca="1">-(Z36-(Z63*IF(RevReqCalc!$F$26&lt;&gt;"Staff",'Cost of Capital'!$E$12,'Cost of Capital'!$E$22)))/'Conversion factor'!$C$18</f>
        <v>-123714.00006450155</v>
      </c>
      <c r="AA64" s="332">
        <f>-(AA36-(AA63*IF(RevReqCalc!$F$26&lt;&gt;"Staff",'Cost of Capital'!$E$12,'Cost of Capital'!$E$22)))/'Conversion factor'!$C$18</f>
        <v>0</v>
      </c>
      <c r="AB64" s="332">
        <f>-(AB36-(AB63*IF(RevReqCalc!$F$26&lt;&gt;"Staff",'Cost of Capital'!$E$12,'Cost of Capital'!$E$22)))/'Conversion factor'!$C$18</f>
        <v>-1590628.9007387203</v>
      </c>
      <c r="AC64" s="332">
        <f>-(AC36-(AC63*IF(RevReqCalc!$F$26&lt;&gt;"Staff",'Cost of Capital'!$E$12,'Cost of Capital'!$E$22)))/'Conversion factor'!$C$18</f>
        <v>0</v>
      </c>
      <c r="AD64" s="332">
        <f>-(AD36-(AD63*IF(RevReqCalc!$F$26&lt;&gt;"Staff",'Cost of Capital'!$E$12,'Cost of Capital'!$E$22)))/'Conversion factor'!$C$18</f>
        <v>-19816.493049956462</v>
      </c>
      <c r="AE64" s="332">
        <f>-(AE36-(AE63*IF(RevReqCalc!$F$26&lt;&gt;"Staff",'Cost of Capital'!$E$12,'Cost of Capital'!$E$22)))/'Conversion factor'!$C$18</f>
        <v>0</v>
      </c>
      <c r="AF64" s="332">
        <f>-(AF36-(AF63*IF(RevReqCalc!$F$26&lt;&gt;"Staff",'Cost of Capital'!$E$12,'Cost of Capital'!$E$22)))/'Conversion factor'!$C$18</f>
        <v>0</v>
      </c>
      <c r="AG64" s="332">
        <f>-(AG36-(AG63*IF(RevReqCalc!$F$26&lt;&gt;"Staff",'Cost of Capital'!$E$12,'Cost of Capital'!$E$22)))/'Conversion factor'!$C$18</f>
        <v>0</v>
      </c>
      <c r="AH64" s="332">
        <f>-(AH36-(AH63*IF(RevReqCalc!$F$26&lt;&gt;"Staff",'Cost of Capital'!$E$12,'Cost of Capital'!$E$22)))/'Conversion factor'!$C$18</f>
        <v>0</v>
      </c>
      <c r="AI64" s="332">
        <f>-(AI36-(AI63*IF(RevReqCalc!$F$26&lt;&gt;"Staff",'Cost of Capital'!$E$12,'Cost of Capital'!$E$22)))/'Conversion factor'!$C$18</f>
        <v>0</v>
      </c>
      <c r="AJ64" s="332">
        <f>-(AJ36-(AJ63*IF(RevReqCalc!$F$26&lt;&gt;"Staff",'Cost of Capital'!$E$12,'Cost of Capital'!$E$22)))/'Conversion factor'!$C$18</f>
        <v>0</v>
      </c>
      <c r="AK64" s="332">
        <f>-(AK36-(AK63*IF(RevReqCalc!$F$26&lt;&gt;"Staff",'Cost of Capital'!$E$12,'Cost of Capital'!$E$22)))/'Conversion factor'!$C$18</f>
        <v>0</v>
      </c>
      <c r="AL64" s="332">
        <f ca="1">-(AL36-(AL63*IF(RevReqCalc!$F$26&lt;&gt;"Staff",'Cost of Capital'!$E$12,'Cost of Capital'!$E$22)))/'Conversion factor'!$C$18</f>
        <v>1443575.5062055164</v>
      </c>
      <c r="AM64" s="332">
        <f>-(AM36-(AM63*IF(RevReqCalc!$F$26&lt;&gt;"Staff",'Cost of Capital'!$E$12,'Cost of Capital'!$E$22)))/'Conversion factor'!$C$18</f>
        <v>0</v>
      </c>
      <c r="AN64" s="332">
        <f>-(AN36-(AN63*IF(RevReqCalc!$F$26&lt;&gt;"Staff",'Cost of Capital'!$E$12,'Cost of Capital'!$E$22)))/'Conversion factor'!$C$18</f>
        <v>0</v>
      </c>
      <c r="AO64" s="332">
        <f>-(AO36-(AO63*IF(RevReqCalc!$F$26&lt;&gt;"Staff",'Cost of Capital'!$E$12,'Cost of Capital'!$E$22)))/'Conversion factor'!$C$18</f>
        <v>0</v>
      </c>
      <c r="AP64" s="332">
        <f>-(AP36-(AP63*IF(RevReqCalc!$F$26&lt;&gt;"Staff",'Cost of Capital'!$E$12,'Cost of Capital'!$E$22)))/'Conversion factor'!$C$18</f>
        <v>0</v>
      </c>
      <c r="AQ64" s="332">
        <f>-(AQ36-(AQ63*IF(RevReqCalc!$F$26&lt;&gt;"Staff",'Cost of Capital'!$E$12,'Cost of Capital'!$E$22)))/'Conversion factor'!$C$18</f>
        <v>0</v>
      </c>
      <c r="AR64" s="332">
        <f>-(AR36-(AR63*IF(RevReqCalc!$F$26&lt;&gt;"Staff",'Cost of Capital'!$E$12,'Cost of Capital'!$E$22)))/'Conversion factor'!$C$18</f>
        <v>0</v>
      </c>
      <c r="AS64" s="332">
        <f>-(AS36-(AS63*IF(RevReqCalc!$F$26&lt;&gt;"Staff",'Cost of Capital'!$E$12,'Cost of Capital'!$E$22)))/'Conversion factor'!$C$18</f>
        <v>0</v>
      </c>
      <c r="AT64" s="332">
        <f>-(AT36-(AT63*IF(RevReqCalc!$F$26&lt;&gt;"Staff",'Cost of Capital'!$E$12,'Cost of Capital'!$E$22)))/'Conversion factor'!$C$18</f>
        <v>0</v>
      </c>
      <c r="AU64" s="332">
        <f ca="1">-(AU36-(AU63*IF(RevReqCalc!$F$26&lt;&gt;"Staff",'Cost of Capital'!$E$12,'Cost of Capital'!$E$22)))/'Conversion factor'!$C$18</f>
        <v>-244492.57541844837</v>
      </c>
      <c r="AV64" s="332">
        <f>-(AV36-(AV63*IF(RevReqCalc!$F$26&lt;&gt;"Staff",'Cost of Capital'!$E$12,'Cost of Capital'!$E$22)))/'Conversion factor'!$C$18</f>
        <v>0</v>
      </c>
      <c r="AW64" s="144"/>
      <c r="CS64" s="8"/>
    </row>
    <row r="65" spans="1:97" ht="13.5" thickBot="1">
      <c r="A65" s="2">
        <v>59</v>
      </c>
      <c r="B65" s="6"/>
      <c r="C65" s="39"/>
      <c r="D65" s="157"/>
      <c r="E65" s="157"/>
      <c r="F65" s="157"/>
      <c r="G65" s="157"/>
      <c r="H65" s="157"/>
      <c r="I65" s="157"/>
      <c r="J65" s="157"/>
      <c r="K65" s="157"/>
      <c r="L65" s="157"/>
      <c r="M65" s="157"/>
      <c r="N65" s="157"/>
      <c r="O65" s="157"/>
      <c r="P65" s="157"/>
      <c r="Q65" s="157"/>
      <c r="R65" s="157"/>
      <c r="S65" s="157"/>
      <c r="T65" s="157"/>
      <c r="U65" s="157"/>
      <c r="V65" s="157"/>
      <c r="W65" s="157"/>
      <c r="X65" s="157"/>
      <c r="Y65" s="157"/>
      <c r="Z65" s="157"/>
      <c r="AA65" s="157"/>
      <c r="AB65" s="157"/>
      <c r="AC65" s="157"/>
      <c r="AD65" s="157"/>
      <c r="AE65" s="157"/>
      <c r="AF65" s="157"/>
      <c r="AG65" s="157"/>
      <c r="AH65" s="157"/>
      <c r="AI65" s="157"/>
      <c r="AJ65" s="157"/>
      <c r="AK65" s="157"/>
      <c r="AL65" s="404"/>
      <c r="AM65" s="157"/>
      <c r="AN65" s="157"/>
      <c r="AO65" s="157"/>
      <c r="AP65" s="157"/>
      <c r="AQ65" s="157"/>
      <c r="AR65" s="157"/>
      <c r="AS65" s="157"/>
      <c r="AT65" s="157"/>
      <c r="AU65" s="157"/>
      <c r="AV65" s="157"/>
      <c r="CS65" s="8"/>
    </row>
    <row r="66" spans="1:97">
      <c r="A66" s="4">
        <v>60</v>
      </c>
      <c r="B66" s="164" t="s">
        <v>57</v>
      </c>
      <c r="C66" s="333"/>
      <c r="D66" s="334"/>
      <c r="E66" s="334"/>
      <c r="F66" s="334"/>
      <c r="G66" s="334"/>
      <c r="H66" s="334"/>
      <c r="I66" s="334"/>
      <c r="J66" s="334"/>
      <c r="K66" s="334"/>
      <c r="L66" s="334"/>
      <c r="M66" s="334"/>
      <c r="N66" s="334"/>
      <c r="O66" s="334"/>
      <c r="P66" s="334"/>
      <c r="Q66" s="334"/>
      <c r="R66" s="334"/>
      <c r="S66" s="334"/>
      <c r="T66" s="334"/>
      <c r="U66" s="334"/>
      <c r="V66" s="334"/>
      <c r="W66" s="334"/>
      <c r="X66" s="334"/>
      <c r="Y66" s="334"/>
      <c r="Z66" s="334"/>
      <c r="AA66" s="334"/>
      <c r="AB66" s="334"/>
      <c r="AC66" s="334"/>
      <c r="AD66" s="334"/>
      <c r="AE66" s="334"/>
      <c r="AF66" s="334"/>
      <c r="AG66" s="334"/>
      <c r="AH66" s="334"/>
      <c r="AI66" s="334"/>
      <c r="AJ66" s="334"/>
      <c r="AK66" s="334"/>
      <c r="AL66" s="334"/>
      <c r="AM66" s="334"/>
      <c r="AN66" s="334"/>
      <c r="AO66" s="334"/>
      <c r="AP66" s="334"/>
      <c r="AQ66" s="334"/>
      <c r="AR66" s="334"/>
      <c r="AS66" s="334"/>
      <c r="AT66" s="334"/>
      <c r="AU66" s="334"/>
      <c r="AV66" s="334"/>
      <c r="CS66" s="8"/>
    </row>
    <row r="67" spans="1:97">
      <c r="A67" s="4">
        <v>61</v>
      </c>
      <c r="B67" s="18" t="s">
        <v>2</v>
      </c>
      <c r="C67" s="335"/>
      <c r="D67" s="148"/>
      <c r="E67" s="169"/>
      <c r="F67" s="397"/>
      <c r="G67" s="148"/>
      <c r="H67" s="148"/>
      <c r="I67" s="148"/>
      <c r="J67" s="148"/>
      <c r="K67" s="148"/>
      <c r="L67" s="148"/>
      <c r="M67" s="148"/>
      <c r="N67" s="148"/>
      <c r="O67" s="148"/>
      <c r="P67" s="148"/>
      <c r="Q67" s="148"/>
      <c r="R67" s="148"/>
      <c r="S67" s="148"/>
      <c r="T67" s="148"/>
      <c r="U67" s="148"/>
      <c r="V67" s="148"/>
      <c r="W67" s="148"/>
      <c r="X67" s="148"/>
      <c r="Y67" s="148"/>
      <c r="Z67" s="148"/>
      <c r="AA67" s="148"/>
      <c r="AB67" s="148"/>
      <c r="AC67" s="148"/>
      <c r="AD67" s="148"/>
      <c r="AE67" s="148"/>
      <c r="AF67" s="148"/>
      <c r="AG67" s="148"/>
      <c r="AH67" s="148"/>
      <c r="AI67" s="148"/>
      <c r="AJ67" s="148"/>
      <c r="AK67" s="148"/>
      <c r="AL67" s="148"/>
      <c r="AM67" s="148"/>
      <c r="AN67" s="148"/>
      <c r="AO67" s="148"/>
      <c r="AP67" s="148"/>
      <c r="AQ67" s="148"/>
      <c r="AR67" s="148"/>
      <c r="AS67" s="148"/>
      <c r="AT67" s="148"/>
      <c r="AU67" s="148"/>
      <c r="AV67" s="148"/>
      <c r="CS67" s="8"/>
    </row>
    <row r="68" spans="1:97">
      <c r="A68" s="4">
        <v>62</v>
      </c>
      <c r="B68" s="77"/>
      <c r="C68" s="148">
        <f ca="1">SUM(D69:AV69)</f>
        <v>7695972.3527339119</v>
      </c>
      <c r="D68" s="335"/>
      <c r="E68" s="335"/>
      <c r="F68" s="335"/>
      <c r="G68" s="335"/>
      <c r="H68" s="335"/>
      <c r="I68" s="335"/>
      <c r="J68" s="335"/>
      <c r="K68" s="335"/>
      <c r="L68" s="335"/>
      <c r="M68" s="335"/>
      <c r="N68" s="335"/>
      <c r="O68" s="335"/>
      <c r="P68" s="335"/>
      <c r="Q68" s="335"/>
      <c r="R68" s="335"/>
      <c r="S68" s="335"/>
      <c r="T68" s="335"/>
      <c r="U68" s="335"/>
      <c r="V68" s="335"/>
      <c r="W68" s="335"/>
      <c r="X68" s="335"/>
      <c r="Y68" s="335"/>
      <c r="Z68" s="335"/>
      <c r="AA68" s="335"/>
      <c r="AB68" s="335"/>
      <c r="AC68" s="335"/>
      <c r="AD68" s="335"/>
      <c r="AE68" s="335"/>
      <c r="AF68" s="335"/>
      <c r="AG68" s="335"/>
      <c r="AH68" s="335"/>
      <c r="AI68" s="335"/>
      <c r="AJ68" s="335"/>
      <c r="AK68" s="335"/>
      <c r="AL68" s="405"/>
      <c r="AM68" s="335"/>
      <c r="AN68" s="335"/>
      <c r="AO68" s="335"/>
      <c r="AP68" s="335"/>
      <c r="AQ68" s="335"/>
      <c r="AR68" s="335"/>
      <c r="AS68" s="335"/>
      <c r="AT68" s="335"/>
      <c r="AU68" s="335"/>
      <c r="AV68" s="335"/>
      <c r="CS68" s="8"/>
    </row>
    <row r="69" spans="1:97">
      <c r="A69" s="4">
        <v>63</v>
      </c>
      <c r="B69" s="18" t="s">
        <v>58</v>
      </c>
      <c r="C69" s="155">
        <f t="shared" ref="C69:Y69" ca="1" si="48">C11-C24-C26-C27-C28-C33</f>
        <v>7695972.3527339119</v>
      </c>
      <c r="D69" s="155">
        <f t="shared" si="48"/>
        <v>0</v>
      </c>
      <c r="E69" s="155">
        <f t="shared" si="48"/>
        <v>0</v>
      </c>
      <c r="F69" s="155">
        <f t="shared" si="48"/>
        <v>8112496.4755207999</v>
      </c>
      <c r="G69" s="155">
        <f t="shared" si="48"/>
        <v>0</v>
      </c>
      <c r="H69" s="155">
        <f t="shared" si="48"/>
        <v>0</v>
      </c>
      <c r="I69" s="155">
        <f t="shared" si="48"/>
        <v>0</v>
      </c>
      <c r="J69" s="155">
        <f t="shared" si="48"/>
        <v>0</v>
      </c>
      <c r="K69" s="155">
        <f t="shared" si="48"/>
        <v>0</v>
      </c>
      <c r="L69" s="155">
        <f t="shared" si="48"/>
        <v>0</v>
      </c>
      <c r="M69" s="155">
        <f t="shared" si="48"/>
        <v>0</v>
      </c>
      <c r="N69" s="155">
        <f t="shared" si="48"/>
        <v>0</v>
      </c>
      <c r="O69" s="155">
        <f t="shared" si="48"/>
        <v>0</v>
      </c>
      <c r="P69" s="155">
        <f t="shared" si="48"/>
        <v>0</v>
      </c>
      <c r="Q69" s="155">
        <f t="shared" si="48"/>
        <v>0</v>
      </c>
      <c r="R69" s="155">
        <f t="shared" si="48"/>
        <v>0</v>
      </c>
      <c r="S69" s="155">
        <f t="shared" si="48"/>
        <v>0</v>
      </c>
      <c r="T69" s="155">
        <f t="shared" si="48"/>
        <v>0</v>
      </c>
      <c r="U69" s="155">
        <f t="shared" si="48"/>
        <v>0</v>
      </c>
      <c r="V69" s="155">
        <f t="shared" si="48"/>
        <v>0</v>
      </c>
      <c r="W69" s="155">
        <f t="shared" si="48"/>
        <v>0</v>
      </c>
      <c r="X69" s="155">
        <f t="shared" si="48"/>
        <v>0</v>
      </c>
      <c r="Y69" s="155">
        <f t="shared" ca="1" si="48"/>
        <v>0</v>
      </c>
      <c r="Z69" s="155">
        <f t="shared" ref="Z69:AV69" si="49">Z11-Z24-Z26-Z27-Z28-Z33</f>
        <v>0</v>
      </c>
      <c r="AA69" s="155">
        <f t="shared" si="49"/>
        <v>0</v>
      </c>
      <c r="AB69" s="155">
        <f t="shared" si="49"/>
        <v>0</v>
      </c>
      <c r="AC69" s="155">
        <f t="shared" si="49"/>
        <v>0</v>
      </c>
      <c r="AD69" s="155">
        <f t="shared" si="49"/>
        <v>18906</v>
      </c>
      <c r="AE69" s="155">
        <f t="shared" si="49"/>
        <v>0</v>
      </c>
      <c r="AF69" s="155">
        <f t="shared" si="49"/>
        <v>0</v>
      </c>
      <c r="AG69" s="155">
        <f t="shared" si="49"/>
        <v>0</v>
      </c>
      <c r="AH69" s="155">
        <f t="shared" ref="AH69" si="50">AH11-AH24-AH26-AH27-AH28-AH33</f>
        <v>0</v>
      </c>
      <c r="AI69" s="155">
        <f t="shared" si="49"/>
        <v>0</v>
      </c>
      <c r="AJ69" s="155">
        <f t="shared" si="49"/>
        <v>0</v>
      </c>
      <c r="AK69" s="155">
        <f t="shared" si="49"/>
        <v>0</v>
      </c>
      <c r="AL69" s="401">
        <f t="shared" ca="1" si="49"/>
        <v>-445416.12278688757</v>
      </c>
      <c r="AM69" s="155">
        <f t="shared" si="49"/>
        <v>0</v>
      </c>
      <c r="AN69" s="155">
        <f t="shared" si="49"/>
        <v>0</v>
      </c>
      <c r="AO69" s="155">
        <f t="shared" si="49"/>
        <v>0</v>
      </c>
      <c r="AP69" s="155">
        <f t="shared" si="49"/>
        <v>0</v>
      </c>
      <c r="AQ69" s="155">
        <f t="shared" si="49"/>
        <v>0</v>
      </c>
      <c r="AR69" s="155">
        <f t="shared" si="49"/>
        <v>0</v>
      </c>
      <c r="AS69" s="155">
        <f t="shared" si="49"/>
        <v>0</v>
      </c>
      <c r="AT69" s="155">
        <f t="shared" si="49"/>
        <v>0</v>
      </c>
      <c r="AU69" s="155">
        <f t="shared" ca="1" si="49"/>
        <v>9986</v>
      </c>
      <c r="AV69" s="155">
        <f t="shared" si="49"/>
        <v>0</v>
      </c>
      <c r="AW69" s="144"/>
      <c r="CS69" s="8"/>
    </row>
    <row r="70" spans="1:97">
      <c r="A70" s="4">
        <v>64</v>
      </c>
      <c r="B70" s="18" t="s">
        <v>59</v>
      </c>
      <c r="C70" s="336">
        <f>SUM(D70:AV70)</f>
        <v>0</v>
      </c>
      <c r="D70" s="150"/>
      <c r="E70" s="150"/>
      <c r="F70" s="150"/>
      <c r="G70" s="150"/>
      <c r="H70" s="150"/>
      <c r="I70" s="150"/>
      <c r="J70" s="150"/>
      <c r="K70" s="150"/>
      <c r="L70" s="150"/>
      <c r="M70" s="150"/>
      <c r="N70" s="150"/>
      <c r="O70" s="150"/>
      <c r="P70" s="150"/>
      <c r="Q70" s="150"/>
      <c r="R70" s="150"/>
      <c r="S70" s="150"/>
      <c r="T70" s="150"/>
      <c r="U70" s="150"/>
      <c r="V70" s="150"/>
      <c r="W70" s="150"/>
      <c r="X70" s="150"/>
      <c r="Y70" s="150"/>
      <c r="Z70" s="150"/>
      <c r="AA70" s="150"/>
      <c r="AB70" s="150"/>
      <c r="AC70" s="150"/>
      <c r="AD70" s="150"/>
      <c r="AE70" s="150"/>
      <c r="AF70" s="150"/>
      <c r="AG70" s="150"/>
      <c r="AH70" s="150"/>
      <c r="AI70" s="150"/>
      <c r="AJ70" s="150"/>
      <c r="AK70" s="150"/>
      <c r="AL70" s="88"/>
      <c r="AM70" s="150"/>
      <c r="AN70" s="150"/>
      <c r="AO70" s="150"/>
      <c r="AP70" s="150"/>
      <c r="AQ70" s="150"/>
      <c r="AR70" s="150"/>
      <c r="AS70" s="150"/>
      <c r="AT70" s="150"/>
      <c r="AU70" s="150"/>
      <c r="AV70" s="150">
        <v>0</v>
      </c>
      <c r="AW70" s="144"/>
      <c r="CS70" s="8"/>
    </row>
    <row r="71" spans="1:97">
      <c r="A71" s="4">
        <v>65</v>
      </c>
      <c r="B71" s="18" t="s">
        <v>60</v>
      </c>
      <c r="C71" s="336">
        <f>SUM(D71:AV71)</f>
        <v>0</v>
      </c>
      <c r="D71" s="150"/>
      <c r="E71" s="150"/>
      <c r="F71" s="150"/>
      <c r="G71" s="150"/>
      <c r="H71" s="150"/>
      <c r="I71" s="150"/>
      <c r="J71" s="150"/>
      <c r="K71" s="150"/>
      <c r="L71" s="150"/>
      <c r="M71" s="150"/>
      <c r="N71" s="150"/>
      <c r="O71" s="150"/>
      <c r="P71" s="150"/>
      <c r="Q71" s="150"/>
      <c r="R71" s="150"/>
      <c r="S71" s="150"/>
      <c r="T71" s="150"/>
      <c r="U71" s="150"/>
      <c r="V71" s="150"/>
      <c r="W71" s="150"/>
      <c r="X71" s="150"/>
      <c r="Y71" s="150"/>
      <c r="Z71" s="150"/>
      <c r="AA71" s="150"/>
      <c r="AB71" s="150"/>
      <c r="AC71" s="150"/>
      <c r="AD71" s="150"/>
      <c r="AE71" s="150"/>
      <c r="AF71" s="150"/>
      <c r="AG71" s="150"/>
      <c r="AH71" s="150"/>
      <c r="AI71" s="150"/>
      <c r="AJ71" s="150"/>
      <c r="AK71" s="150"/>
      <c r="AL71" s="88"/>
      <c r="AM71" s="150"/>
      <c r="AN71" s="150"/>
      <c r="AO71" s="150"/>
      <c r="AP71" s="150"/>
      <c r="AQ71" s="150"/>
      <c r="AR71" s="150"/>
      <c r="AS71" s="150"/>
      <c r="AT71" s="150"/>
      <c r="AU71" s="150"/>
      <c r="AV71" s="150">
        <v>0</v>
      </c>
      <c r="AW71" s="144"/>
      <c r="CS71" s="8"/>
    </row>
    <row r="72" spans="1:97">
      <c r="A72" s="4">
        <v>66</v>
      </c>
      <c r="B72" s="18" t="s">
        <v>4</v>
      </c>
      <c r="C72" s="336">
        <f ca="1">SUM(D72:AV72)</f>
        <v>219199.36569789425</v>
      </c>
      <c r="D72" s="150"/>
      <c r="E72" s="150"/>
      <c r="F72" s="150"/>
      <c r="G72" s="150"/>
      <c r="H72" s="150"/>
      <c r="I72" s="150"/>
      <c r="J72" s="150"/>
      <c r="K72" s="150"/>
      <c r="L72" s="150"/>
      <c r="M72" s="150"/>
      <c r="N72" s="150"/>
      <c r="O72" s="150"/>
      <c r="P72" s="150"/>
      <c r="Q72" s="150"/>
      <c r="R72" s="150"/>
      <c r="S72" s="150"/>
      <c r="T72" s="150"/>
      <c r="U72" s="150"/>
      <c r="V72" s="150"/>
      <c r="W72" s="150"/>
      <c r="X72" s="150"/>
      <c r="Y72" s="150"/>
      <c r="Z72" s="150">
        <f ca="1">'Adj 7.1 - Interest True-up'!I12</f>
        <v>219199.36569789425</v>
      </c>
      <c r="AA72" s="150"/>
      <c r="AB72" s="150"/>
      <c r="AC72" s="150"/>
      <c r="AD72" s="150"/>
      <c r="AE72" s="150"/>
      <c r="AF72" s="150"/>
      <c r="AG72" s="150"/>
      <c r="AH72" s="150"/>
      <c r="AI72" s="150"/>
      <c r="AJ72" s="150"/>
      <c r="AK72" s="150"/>
      <c r="AL72" s="88"/>
      <c r="AM72" s="150"/>
      <c r="AN72" s="150"/>
      <c r="AO72" s="150"/>
      <c r="AP72" s="150"/>
      <c r="AQ72" s="150"/>
      <c r="AR72" s="150"/>
      <c r="AS72" s="150"/>
      <c r="AT72" s="150"/>
      <c r="AU72" s="150"/>
      <c r="AV72" s="150">
        <v>0</v>
      </c>
      <c r="AW72" s="144"/>
      <c r="CS72" s="8"/>
    </row>
    <row r="73" spans="1:97">
      <c r="A73" s="4">
        <v>67</v>
      </c>
      <c r="B73" s="18" t="s">
        <v>61</v>
      </c>
      <c r="C73" s="336">
        <f ca="1">SUM(D73:AV73)</f>
        <v>445416.12278688757</v>
      </c>
      <c r="D73" s="150"/>
      <c r="E73" s="150"/>
      <c r="F73" s="150"/>
      <c r="G73" s="150"/>
      <c r="H73" s="150"/>
      <c r="I73" s="150"/>
      <c r="J73" s="150"/>
      <c r="K73" s="150"/>
      <c r="L73" s="150"/>
      <c r="M73" s="150"/>
      <c r="N73" s="150"/>
      <c r="O73" s="150"/>
      <c r="P73" s="150"/>
      <c r="Q73" s="150"/>
      <c r="R73" s="150"/>
      <c r="S73" s="150"/>
      <c r="T73" s="150"/>
      <c r="U73" s="150"/>
      <c r="V73" s="150"/>
      <c r="W73" s="150"/>
      <c r="X73" s="150"/>
      <c r="Y73" s="150">
        <f ca="1">'Adj 6.4 - Accel Depr'!I19+'Adj 6.4 - Accel Depr'!I23</f>
        <v>0</v>
      </c>
      <c r="Z73" s="150"/>
      <c r="AA73" s="150"/>
      <c r="AB73" s="150"/>
      <c r="AC73" s="150"/>
      <c r="AD73" s="150"/>
      <c r="AE73" s="150"/>
      <c r="AF73" s="150"/>
      <c r="AG73" s="150"/>
      <c r="AH73" s="150"/>
      <c r="AI73" s="150"/>
      <c r="AJ73" s="150"/>
      <c r="AK73" s="150"/>
      <c r="AL73" s="88">
        <f ca="1">'Adj 8.4 - Major Plant Add'!I21</f>
        <v>445416.12278688757</v>
      </c>
      <c r="AM73" s="150"/>
      <c r="AN73" s="150"/>
      <c r="AO73" s="150"/>
      <c r="AP73" s="150"/>
      <c r="AQ73" s="150"/>
      <c r="AR73" s="150"/>
      <c r="AS73" s="150"/>
      <c r="AT73" s="150"/>
      <c r="AU73" s="150"/>
      <c r="AV73" s="150"/>
      <c r="AW73" s="144"/>
      <c r="CS73" s="8"/>
    </row>
    <row r="74" spans="1:97">
      <c r="A74" s="4">
        <v>68</v>
      </c>
      <c r="B74" s="18" t="s">
        <v>62</v>
      </c>
      <c r="C74" s="337">
        <f ca="1">SUM(D74:AV74)</f>
        <v>778880.7445363031</v>
      </c>
      <c r="D74" s="421"/>
      <c r="E74" s="421"/>
      <c r="F74" s="421"/>
      <c r="G74" s="421"/>
      <c r="H74" s="421"/>
      <c r="I74" s="421"/>
      <c r="J74" s="421"/>
      <c r="K74" s="421"/>
      <c r="L74" s="421"/>
      <c r="M74" s="421"/>
      <c r="N74" s="421"/>
      <c r="O74" s="421"/>
      <c r="P74" s="421"/>
      <c r="Q74" s="421"/>
      <c r="R74" s="421"/>
      <c r="S74" s="421"/>
      <c r="T74" s="421"/>
      <c r="U74" s="421"/>
      <c r="V74" s="421"/>
      <c r="W74" s="421"/>
      <c r="X74" s="421"/>
      <c r="Y74" s="421"/>
      <c r="Z74" s="421"/>
      <c r="AA74" s="421"/>
      <c r="AB74" s="421"/>
      <c r="AC74" s="421"/>
      <c r="AD74" s="421"/>
      <c r="AE74" s="421"/>
      <c r="AF74" s="421"/>
      <c r="AG74" s="421"/>
      <c r="AH74" s="421"/>
      <c r="AI74" s="421"/>
      <c r="AJ74" s="421"/>
      <c r="AK74" s="421"/>
      <c r="AL74" s="422">
        <f ca="1">'Adj 8.4 - Major Plant Add'!I22</f>
        <v>778880.7445363031</v>
      </c>
      <c r="AM74" s="421"/>
      <c r="AN74" s="421"/>
      <c r="AO74" s="421"/>
      <c r="AP74" s="421"/>
      <c r="AQ74" s="421"/>
      <c r="AR74" s="421"/>
      <c r="AS74" s="421"/>
      <c r="AT74" s="421"/>
      <c r="AU74" s="421"/>
      <c r="AV74" s="421"/>
      <c r="AW74" s="144"/>
      <c r="CS74" s="8"/>
    </row>
    <row r="75" spans="1:97">
      <c r="A75" s="4">
        <v>69</v>
      </c>
      <c r="B75" s="18"/>
      <c r="C75" s="336"/>
      <c r="D75" s="155"/>
      <c r="E75" s="155"/>
      <c r="F75" s="155"/>
      <c r="G75" s="155"/>
      <c r="H75" s="155"/>
      <c r="I75" s="155"/>
      <c r="J75" s="155"/>
      <c r="K75" s="155"/>
      <c r="L75" s="155"/>
      <c r="M75" s="155"/>
      <c r="N75" s="155"/>
      <c r="O75" s="155"/>
      <c r="P75" s="155"/>
      <c r="Q75" s="155"/>
      <c r="R75" s="155"/>
      <c r="S75" s="155"/>
      <c r="T75" s="155"/>
      <c r="U75" s="155"/>
      <c r="V75" s="155"/>
      <c r="W75" s="155"/>
      <c r="X75" s="155"/>
      <c r="Y75" s="155"/>
      <c r="Z75" s="155"/>
      <c r="AA75" s="155"/>
      <c r="AB75" s="155"/>
      <c r="AC75" s="155"/>
      <c r="AD75" s="155"/>
      <c r="AE75" s="155"/>
      <c r="AF75" s="155"/>
      <c r="AG75" s="155"/>
      <c r="AH75" s="155"/>
      <c r="AI75" s="155"/>
      <c r="AJ75" s="155"/>
      <c r="AK75" s="155"/>
      <c r="AL75" s="401"/>
      <c r="AM75" s="155"/>
      <c r="AN75" s="155"/>
      <c r="AO75" s="155"/>
      <c r="AP75" s="155"/>
      <c r="AQ75" s="155"/>
      <c r="AR75" s="155"/>
      <c r="AS75" s="155"/>
      <c r="AT75" s="155"/>
      <c r="AU75" s="155"/>
      <c r="AV75" s="155"/>
      <c r="CS75" s="8"/>
    </row>
    <row r="76" spans="1:97">
      <c r="A76" s="4">
        <v>70</v>
      </c>
      <c r="B76" s="18" t="s">
        <v>63</v>
      </c>
      <c r="C76" s="335">
        <f ca="1">+C69-C70-C71-C72+C73-C74</f>
        <v>7143308.3652866026</v>
      </c>
      <c r="D76" s="335">
        <f t="shared" ref="D76:I76" si="51">D69-D71-D72+D73-D74</f>
        <v>0</v>
      </c>
      <c r="E76" s="335">
        <f t="shared" si="51"/>
        <v>0</v>
      </c>
      <c r="F76" s="335">
        <f t="shared" si="51"/>
        <v>8112496.4755207999</v>
      </c>
      <c r="G76" s="335">
        <f t="shared" si="51"/>
        <v>0</v>
      </c>
      <c r="H76" s="335">
        <f t="shared" si="51"/>
        <v>0</v>
      </c>
      <c r="I76" s="335">
        <f t="shared" si="51"/>
        <v>0</v>
      </c>
      <c r="J76" s="335">
        <f t="shared" ref="J76:U76" si="52">J69-J71-J72+J73-J74</f>
        <v>0</v>
      </c>
      <c r="K76" s="335">
        <f t="shared" si="52"/>
        <v>0</v>
      </c>
      <c r="L76" s="335">
        <f t="shared" si="52"/>
        <v>0</v>
      </c>
      <c r="M76" s="335">
        <f>M69-M71-M72+M73-M74</f>
        <v>0</v>
      </c>
      <c r="N76" s="335">
        <f t="shared" si="52"/>
        <v>0</v>
      </c>
      <c r="O76" s="335">
        <f t="shared" si="52"/>
        <v>0</v>
      </c>
      <c r="P76" s="335">
        <f t="shared" si="52"/>
        <v>0</v>
      </c>
      <c r="Q76" s="335">
        <f t="shared" ref="Q76:S76" si="53">Q69-Q71-Q72+Q73-Q74</f>
        <v>0</v>
      </c>
      <c r="R76" s="335">
        <f t="shared" si="53"/>
        <v>0</v>
      </c>
      <c r="S76" s="335">
        <f t="shared" si="53"/>
        <v>0</v>
      </c>
      <c r="T76" s="335">
        <f t="shared" si="52"/>
        <v>0</v>
      </c>
      <c r="U76" s="335">
        <f t="shared" si="52"/>
        <v>0</v>
      </c>
      <c r="V76" s="335">
        <f t="shared" ref="V76:AL76" si="54">V69-V71-V72+V73-V74</f>
        <v>0</v>
      </c>
      <c r="W76" s="335">
        <f t="shared" si="54"/>
        <v>0</v>
      </c>
      <c r="X76" s="335">
        <f t="shared" si="54"/>
        <v>0</v>
      </c>
      <c r="Y76" s="335">
        <f t="shared" ca="1" si="54"/>
        <v>0</v>
      </c>
      <c r="Z76" s="335">
        <f t="shared" ca="1" si="54"/>
        <v>-219199.36569789425</v>
      </c>
      <c r="AA76" s="335">
        <f t="shared" si="54"/>
        <v>0</v>
      </c>
      <c r="AB76" s="335">
        <f t="shared" si="54"/>
        <v>0</v>
      </c>
      <c r="AC76" s="335">
        <f t="shared" si="54"/>
        <v>0</v>
      </c>
      <c r="AD76" s="335">
        <f t="shared" si="54"/>
        <v>18906</v>
      </c>
      <c r="AE76" s="335">
        <f t="shared" si="54"/>
        <v>0</v>
      </c>
      <c r="AF76" s="335">
        <f t="shared" si="54"/>
        <v>0</v>
      </c>
      <c r="AG76" s="335">
        <f t="shared" si="54"/>
        <v>0</v>
      </c>
      <c r="AH76" s="335">
        <f t="shared" ref="AH76" si="55">AH69-AH71-AH72+AH73-AH74</f>
        <v>0</v>
      </c>
      <c r="AI76" s="335">
        <f t="shared" si="54"/>
        <v>0</v>
      </c>
      <c r="AJ76" s="335">
        <f t="shared" si="54"/>
        <v>0</v>
      </c>
      <c r="AK76" s="335">
        <f t="shared" si="54"/>
        <v>0</v>
      </c>
      <c r="AL76" s="405">
        <f t="shared" ca="1" si="54"/>
        <v>-778880.7445363031</v>
      </c>
      <c r="AM76" s="335">
        <f t="shared" ref="AM76:AR76" si="56">AM69-AM71-AM72+AM73-AM74</f>
        <v>0</v>
      </c>
      <c r="AN76" s="335">
        <f t="shared" si="56"/>
        <v>0</v>
      </c>
      <c r="AO76" s="335">
        <f t="shared" si="56"/>
        <v>0</v>
      </c>
      <c r="AP76" s="335">
        <f t="shared" si="56"/>
        <v>0</v>
      </c>
      <c r="AQ76" s="335">
        <f t="shared" si="56"/>
        <v>0</v>
      </c>
      <c r="AR76" s="335">
        <f t="shared" si="56"/>
        <v>0</v>
      </c>
      <c r="AS76" s="335">
        <f>AS69-AS71-AS72+AS73-AS74</f>
        <v>0</v>
      </c>
      <c r="AT76" s="335">
        <f>AT69-AT71-AT72+AT73-AT74</f>
        <v>0</v>
      </c>
      <c r="AU76" s="335">
        <f ca="1">AU69-AU71-AU72+AU73-AU74</f>
        <v>9986</v>
      </c>
      <c r="AV76" s="335">
        <f>AV69-AV71-AV72+AV73-AV74</f>
        <v>0</v>
      </c>
      <c r="AW76" s="165">
        <f>AW69-AW71-AW72+AW73-AW74</f>
        <v>0</v>
      </c>
      <c r="CS76" s="8"/>
    </row>
    <row r="77" spans="1:97">
      <c r="A77" s="4">
        <v>71</v>
      </c>
      <c r="B77" s="18" t="s">
        <v>64</v>
      </c>
      <c r="C77" s="336">
        <f ca="1">SUM(E77:AV77)</f>
        <v>0</v>
      </c>
      <c r="D77" s="155">
        <f>D76*'Adjustments - restating'!$E$66</f>
        <v>0</v>
      </c>
      <c r="E77" s="155">
        <f>E76*'Adjustments - restating'!$E$66</f>
        <v>0</v>
      </c>
      <c r="F77" s="155">
        <f>F76*'Adjustments - restating'!$E$66</f>
        <v>0</v>
      </c>
      <c r="G77" s="155">
        <f>G76*'Adjustments - restating'!$E$66</f>
        <v>0</v>
      </c>
      <c r="H77" s="155">
        <f>H76*'Adjustments - restating'!$E$66</f>
        <v>0</v>
      </c>
      <c r="I77" s="155">
        <f>I76*'Adjustments - restating'!$E$66</f>
        <v>0</v>
      </c>
      <c r="J77" s="155">
        <f>J76*'Adjustments - restating'!$E$66</f>
        <v>0</v>
      </c>
      <c r="K77" s="155">
        <f>K76*'Adjustments - restating'!$E$66</f>
        <v>0</v>
      </c>
      <c r="L77" s="155">
        <f>L76*'Adjustments - restating'!$E$66</f>
        <v>0</v>
      </c>
      <c r="M77" s="155">
        <f>M76*'Adjustments - restating'!$E$66</f>
        <v>0</v>
      </c>
      <c r="N77" s="155">
        <f>N76*'Adjustments - restating'!$E$66</f>
        <v>0</v>
      </c>
      <c r="O77" s="155">
        <f>O76*'Adjustments - restating'!$E$66</f>
        <v>0</v>
      </c>
      <c r="P77" s="155">
        <f>P76*'Adjustments - restating'!$E$66</f>
        <v>0</v>
      </c>
      <c r="Q77" s="155">
        <f>Q76*'Adjustments - restating'!$E$66</f>
        <v>0</v>
      </c>
      <c r="R77" s="155">
        <f>R76*'Adjustments - restating'!$E$66</f>
        <v>0</v>
      </c>
      <c r="S77" s="155">
        <f>S76*'Adjustments - restating'!$E$66</f>
        <v>0</v>
      </c>
      <c r="T77" s="155">
        <f>T76*'Adjustments - restating'!$E$66</f>
        <v>0</v>
      </c>
      <c r="U77" s="155">
        <f>U76*'Adjustments - restating'!$E$66</f>
        <v>0</v>
      </c>
      <c r="V77" s="155">
        <f>V76*'Adjustments - restating'!$E$66</f>
        <v>0</v>
      </c>
      <c r="W77" s="155">
        <f>W76*'Adjustments - restating'!$E$66</f>
        <v>0</v>
      </c>
      <c r="X77" s="155">
        <f>X76*'Adjustments - restating'!$E$66</f>
        <v>0</v>
      </c>
      <c r="Y77" s="155"/>
      <c r="Z77" s="155">
        <f ca="1">Z76*'Adjustments - restating'!$E$66</f>
        <v>0</v>
      </c>
      <c r="AA77" s="155">
        <f>AA76*'Adjustments - restating'!$E$66</f>
        <v>0</v>
      </c>
      <c r="AB77" s="155">
        <f>AB76*'Adjustments - restating'!$E$66</f>
        <v>0</v>
      </c>
      <c r="AC77" s="155">
        <f>AC76*'Adjustments - restating'!$E$66</f>
        <v>0</v>
      </c>
      <c r="AD77" s="155">
        <f>AD76*'Adjustments - restating'!$E$66</f>
        <v>0</v>
      </c>
      <c r="AE77" s="155">
        <f>AE76*'Adjustments - restating'!$E$66</f>
        <v>0</v>
      </c>
      <c r="AF77" s="155">
        <f>AF76*'Adjustments - restating'!$E$66</f>
        <v>0</v>
      </c>
      <c r="AG77" s="155">
        <f>AG76*'Adjustments - restating'!$E$66</f>
        <v>0</v>
      </c>
      <c r="AH77" s="155">
        <f>AH76*'Adjustments - restating'!$E$66</f>
        <v>0</v>
      </c>
      <c r="AI77" s="155">
        <f>AI76*'Adjustments - restating'!$E$66</f>
        <v>0</v>
      </c>
      <c r="AJ77" s="155">
        <f>AJ76*'Adjustments - restating'!$E$66</f>
        <v>0</v>
      </c>
      <c r="AK77" s="155">
        <f>AK76*'Adjustments - restating'!$E$66</f>
        <v>0</v>
      </c>
      <c r="AL77" s="401">
        <f ca="1">AL76*'Adjustments - restating'!$E$66</f>
        <v>0</v>
      </c>
      <c r="AM77" s="155">
        <f>AM76*'Adjustments - restating'!$E$66</f>
        <v>0</v>
      </c>
      <c r="AN77" s="155">
        <f>AN76*'Adjustments - restating'!$E$66</f>
        <v>0</v>
      </c>
      <c r="AO77" s="155">
        <f>AO76*'Adjustments - restating'!$E$66</f>
        <v>0</v>
      </c>
      <c r="AP77" s="155">
        <f>AP76*'Adjustments - restating'!$E$66</f>
        <v>0</v>
      </c>
      <c r="AQ77" s="155">
        <f>AQ76*'Adjustments - restating'!$E$66</f>
        <v>0</v>
      </c>
      <c r="AR77" s="155">
        <f>AR76*'Adjustments - restating'!$E$66</f>
        <v>0</v>
      </c>
      <c r="AS77" s="155">
        <f>AS76*'Adjustments - restating'!$E$66</f>
        <v>0</v>
      </c>
      <c r="AT77" s="155">
        <f>AT76*'Adjustments - restating'!$E$66</f>
        <v>0</v>
      </c>
      <c r="AU77" s="155">
        <f ca="1">AU76*'Adjustments - restating'!$E$66</f>
        <v>0</v>
      </c>
      <c r="AV77" s="155">
        <f>AV76*'Adjustments - restating'!$E$66</f>
        <v>0</v>
      </c>
      <c r="AW77" s="144"/>
      <c r="CS77" s="8"/>
    </row>
    <row r="78" spans="1:97">
      <c r="A78" s="4">
        <v>72</v>
      </c>
      <c r="B78" s="18" t="s">
        <v>65</v>
      </c>
      <c r="C78" s="158">
        <f t="shared" ref="C78:I78" ca="1" si="57">C76-C77</f>
        <v>7143308.3652866026</v>
      </c>
      <c r="D78" s="152">
        <f t="shared" si="57"/>
        <v>0</v>
      </c>
      <c r="E78" s="152">
        <f t="shared" si="57"/>
        <v>0</v>
      </c>
      <c r="F78" s="152">
        <f t="shared" si="57"/>
        <v>8112496.4755207999</v>
      </c>
      <c r="G78" s="152">
        <f t="shared" si="57"/>
        <v>0</v>
      </c>
      <c r="H78" s="152">
        <f t="shared" si="57"/>
        <v>0</v>
      </c>
      <c r="I78" s="152">
        <f t="shared" si="57"/>
        <v>0</v>
      </c>
      <c r="J78" s="152">
        <f t="shared" ref="J78:U78" si="58">J76-J77</f>
        <v>0</v>
      </c>
      <c r="K78" s="152">
        <f t="shared" si="58"/>
        <v>0</v>
      </c>
      <c r="L78" s="152">
        <f t="shared" si="58"/>
        <v>0</v>
      </c>
      <c r="M78" s="152">
        <f>M76-M77</f>
        <v>0</v>
      </c>
      <c r="N78" s="152">
        <f t="shared" si="58"/>
        <v>0</v>
      </c>
      <c r="O78" s="152">
        <f t="shared" si="58"/>
        <v>0</v>
      </c>
      <c r="P78" s="152">
        <f t="shared" si="58"/>
        <v>0</v>
      </c>
      <c r="Q78" s="152">
        <f t="shared" ref="Q78:S78" si="59">Q76-Q77</f>
        <v>0</v>
      </c>
      <c r="R78" s="152">
        <f t="shared" si="59"/>
        <v>0</v>
      </c>
      <c r="S78" s="152">
        <f t="shared" si="59"/>
        <v>0</v>
      </c>
      <c r="T78" s="152">
        <f t="shared" si="58"/>
        <v>0</v>
      </c>
      <c r="U78" s="152">
        <f t="shared" si="58"/>
        <v>0</v>
      </c>
      <c r="V78" s="152">
        <f t="shared" ref="V78:AL78" si="60">V76-V77</f>
        <v>0</v>
      </c>
      <c r="W78" s="152">
        <f t="shared" si="60"/>
        <v>0</v>
      </c>
      <c r="X78" s="152">
        <f t="shared" si="60"/>
        <v>0</v>
      </c>
      <c r="Y78" s="152">
        <f ca="1">Y76-Y77</f>
        <v>0</v>
      </c>
      <c r="Z78" s="152">
        <f t="shared" ca="1" si="60"/>
        <v>-219199.36569789425</v>
      </c>
      <c r="AA78" s="152">
        <f t="shared" si="60"/>
        <v>0</v>
      </c>
      <c r="AB78" s="152">
        <f t="shared" si="60"/>
        <v>0</v>
      </c>
      <c r="AC78" s="152">
        <f t="shared" si="60"/>
        <v>0</v>
      </c>
      <c r="AD78" s="152">
        <f t="shared" si="60"/>
        <v>18906</v>
      </c>
      <c r="AE78" s="152">
        <f t="shared" si="60"/>
        <v>0</v>
      </c>
      <c r="AF78" s="152">
        <f t="shared" si="60"/>
        <v>0</v>
      </c>
      <c r="AG78" s="152">
        <f t="shared" si="60"/>
        <v>0</v>
      </c>
      <c r="AH78" s="152">
        <f t="shared" ref="AH78" si="61">AH76-AH77</f>
        <v>0</v>
      </c>
      <c r="AI78" s="152">
        <f t="shared" si="60"/>
        <v>0</v>
      </c>
      <c r="AJ78" s="152">
        <f t="shared" si="60"/>
        <v>0</v>
      </c>
      <c r="AK78" s="152">
        <f t="shared" si="60"/>
        <v>0</v>
      </c>
      <c r="AL78" s="158">
        <f t="shared" ca="1" si="60"/>
        <v>-778880.7445363031</v>
      </c>
      <c r="AM78" s="152">
        <f t="shared" ref="AM78:AV78" si="62">AM76-AM77</f>
        <v>0</v>
      </c>
      <c r="AN78" s="152">
        <f t="shared" si="62"/>
        <v>0</v>
      </c>
      <c r="AO78" s="152">
        <f t="shared" si="62"/>
        <v>0</v>
      </c>
      <c r="AP78" s="152">
        <f t="shared" si="62"/>
        <v>0</v>
      </c>
      <c r="AQ78" s="152">
        <f t="shared" si="62"/>
        <v>0</v>
      </c>
      <c r="AR78" s="152">
        <f t="shared" si="62"/>
        <v>0</v>
      </c>
      <c r="AS78" s="152">
        <f t="shared" si="62"/>
        <v>0</v>
      </c>
      <c r="AT78" s="152">
        <f t="shared" si="62"/>
        <v>0</v>
      </c>
      <c r="AU78" s="152">
        <f t="shared" ca="1" si="62"/>
        <v>9986</v>
      </c>
      <c r="AV78" s="152">
        <f t="shared" si="62"/>
        <v>0</v>
      </c>
      <c r="AW78" s="144"/>
      <c r="CS78" s="8"/>
    </row>
    <row r="79" spans="1:97">
      <c r="A79" s="4">
        <v>73</v>
      </c>
      <c r="B79" s="18" t="s">
        <v>268</v>
      </c>
      <c r="C79" s="158">
        <f ca="1">ROUND(C78*'Conversion factor'!$C$26,0)</f>
        <v>2500158</v>
      </c>
      <c r="D79" s="158">
        <f>ROUND(D78*'Conversion factor'!$C$26,0)</f>
        <v>0</v>
      </c>
      <c r="E79" s="158">
        <f>ROUND(E78*'Conversion factor'!$C$26,0)</f>
        <v>0</v>
      </c>
      <c r="F79" s="158">
        <f>ROUND(F78*'Conversion factor'!$C$26,0)</f>
        <v>2839374</v>
      </c>
      <c r="G79" s="158">
        <f>ROUND(G78*'Conversion factor'!$C$26,0)</f>
        <v>0</v>
      </c>
      <c r="H79" s="158">
        <f>ROUND(H78*'Conversion factor'!$C$26,0)</f>
        <v>0</v>
      </c>
      <c r="I79" s="158">
        <f>ROUND(I78*'Conversion factor'!$C$26,0)</f>
        <v>0</v>
      </c>
      <c r="J79" s="158">
        <f>ROUND(J78*'Conversion factor'!$C$26,0)</f>
        <v>0</v>
      </c>
      <c r="K79" s="158">
        <f>ROUND(K78*'Conversion factor'!$C$26,0)</f>
        <v>0</v>
      </c>
      <c r="L79" s="158">
        <f>ROUND(L78*'Conversion factor'!$C$26,0)</f>
        <v>0</v>
      </c>
      <c r="M79" s="158">
        <f>ROUND(M78*'Conversion factor'!$C$26,0)</f>
        <v>0</v>
      </c>
      <c r="N79" s="158">
        <f>ROUND(N78*'Conversion factor'!$C$26,0)</f>
        <v>0</v>
      </c>
      <c r="O79" s="158">
        <f>ROUND(O78*'Conversion factor'!$C$26,0)</f>
        <v>0</v>
      </c>
      <c r="P79" s="158">
        <f>ROUND(P78*'Conversion factor'!$C$26,0)</f>
        <v>0</v>
      </c>
      <c r="Q79" s="158">
        <f>ROUND(Q78*'Conversion factor'!$C$26,0)</f>
        <v>0</v>
      </c>
      <c r="R79" s="158">
        <f>ROUND(R78*'Conversion factor'!$C$26,0)</f>
        <v>0</v>
      </c>
      <c r="S79" s="158">
        <f>ROUND(S78*'Conversion factor'!$C$26,0)</f>
        <v>0</v>
      </c>
      <c r="T79" s="158">
        <f>ROUND(T78*'Conversion factor'!$C$26,0)</f>
        <v>0</v>
      </c>
      <c r="U79" s="158">
        <f>ROUND(U78*'Conversion factor'!$C$26,0)</f>
        <v>0</v>
      </c>
      <c r="V79" s="158">
        <f>ROUND(V78*'Conversion factor'!$C$26,0)</f>
        <v>0</v>
      </c>
      <c r="W79" s="158">
        <f>ROUND(W78*'Conversion factor'!$C$26,0)</f>
        <v>0</v>
      </c>
      <c r="X79" s="158">
        <f>ROUND(X78*'Conversion factor'!$C$26,0)</f>
        <v>0</v>
      </c>
      <c r="Y79" s="158">
        <f ca="1">ROUND(Y78*'Conversion factor'!$C$26,0)</f>
        <v>0</v>
      </c>
      <c r="Z79" s="158">
        <f ca="1">ROUND(Z78*'Conversion factor'!$C$26,0)</f>
        <v>-76720</v>
      </c>
      <c r="AA79" s="158">
        <f>ROUND(AA78*'Conversion factor'!$C$26,0)</f>
        <v>0</v>
      </c>
      <c r="AB79" s="158">
        <f>ROUND(AB78*'Conversion factor'!$C$26,0)</f>
        <v>0</v>
      </c>
      <c r="AC79" s="158">
        <f>ROUND(AC78*'Conversion factor'!$C$26,0)</f>
        <v>0</v>
      </c>
      <c r="AD79" s="158">
        <f>ROUND(AD78*'Conversion factor'!$C$26,0)</f>
        <v>6617</v>
      </c>
      <c r="AE79" s="158">
        <f>ROUND(AE78*'Conversion factor'!$C$26,0)</f>
        <v>0</v>
      </c>
      <c r="AF79" s="158">
        <f>ROUND(AF78*'Conversion factor'!$C$26,0)</f>
        <v>0</v>
      </c>
      <c r="AG79" s="158">
        <f>ROUND(AG78*'Conversion factor'!$C$26,0)</f>
        <v>0</v>
      </c>
      <c r="AH79" s="158">
        <f>ROUND(AH78*'Conversion factor'!$C$26,0)</f>
        <v>0</v>
      </c>
      <c r="AI79" s="158">
        <f>ROUND(AI78*'Conversion factor'!$C$26,0)</f>
        <v>0</v>
      </c>
      <c r="AJ79" s="158">
        <f>ROUND(AJ78*'Conversion factor'!$C$26,0)</f>
        <v>0</v>
      </c>
      <c r="AK79" s="158">
        <f>ROUND(AK78*'Conversion factor'!$C$26,0)</f>
        <v>0</v>
      </c>
      <c r="AL79" s="158">
        <f ca="1">ROUND(AL78*'Conversion factor'!$C$26,0)</f>
        <v>-272608</v>
      </c>
      <c r="AM79" s="158">
        <f>ROUND(AM78*'Conversion factor'!$C$26,0)</f>
        <v>0</v>
      </c>
      <c r="AN79" s="158">
        <f>ROUND(AN78*'Conversion factor'!$C$26,0)</f>
        <v>0</v>
      </c>
      <c r="AO79" s="158">
        <f>ROUND(AO78*'Conversion factor'!$C$26,0)</f>
        <v>0</v>
      </c>
      <c r="AP79" s="158">
        <f>ROUND(AP78*'Conversion factor'!$C$26,0)</f>
        <v>0</v>
      </c>
      <c r="AQ79" s="158">
        <f>ROUND(AQ78*'Conversion factor'!$C$26,0)</f>
        <v>0</v>
      </c>
      <c r="AR79" s="158">
        <f>ROUND(AR78*'Conversion factor'!$C$26,0)</f>
        <v>0</v>
      </c>
      <c r="AS79" s="158">
        <f>ROUND(AS78*'Conversion factor'!$C$26,0)</f>
        <v>0</v>
      </c>
      <c r="AT79" s="158">
        <f>ROUND(AT78*'Conversion factor'!$C$26,0)</f>
        <v>0</v>
      </c>
      <c r="AU79" s="158">
        <f ca="1">ROUND(AU78*'Conversion factor'!$C$26,0)</f>
        <v>3495</v>
      </c>
      <c r="AV79" s="158">
        <f>ROUND(AV78*'Conversion factor'!$C$26,0)</f>
        <v>0</v>
      </c>
      <c r="AW79" s="144"/>
      <c r="CS79" s="8"/>
    </row>
    <row r="80" spans="1:97">
      <c r="A80" s="4">
        <v>74</v>
      </c>
      <c r="B80" s="18" t="s">
        <v>248</v>
      </c>
      <c r="C80" s="336">
        <f>SUM(E80:AV80)</f>
        <v>-986412.60650411004</v>
      </c>
      <c r="D80" s="150"/>
      <c r="E80" s="150"/>
      <c r="F80" s="150"/>
      <c r="G80" s="150"/>
      <c r="H80" s="150"/>
      <c r="I80" s="150"/>
      <c r="J80" s="150"/>
      <c r="K80" s="150"/>
      <c r="L80" s="150"/>
      <c r="M80" s="150"/>
      <c r="N80" s="150"/>
      <c r="O80" s="150"/>
      <c r="P80" s="150"/>
      <c r="Q80" s="150"/>
      <c r="R80" s="150"/>
      <c r="S80" s="150"/>
      <c r="T80" s="150"/>
      <c r="U80" s="150"/>
      <c r="V80" s="150"/>
      <c r="W80" s="150"/>
      <c r="X80" s="150"/>
      <c r="Y80" s="150"/>
      <c r="Z80" s="150"/>
      <c r="AA80" s="150"/>
      <c r="AB80" s="150">
        <v>-986412.60650411004</v>
      </c>
      <c r="AC80" s="150"/>
      <c r="AD80" s="150"/>
      <c r="AE80" s="150"/>
      <c r="AF80" s="150"/>
      <c r="AG80" s="150"/>
      <c r="AH80" s="150"/>
      <c r="AI80" s="150"/>
      <c r="AJ80" s="150"/>
      <c r="AK80" s="150"/>
      <c r="AL80" s="88"/>
      <c r="AM80" s="150"/>
      <c r="AN80" s="150"/>
      <c r="AO80" s="150"/>
      <c r="AP80" s="150"/>
      <c r="AQ80" s="150"/>
      <c r="AR80" s="150"/>
      <c r="AS80" s="150"/>
      <c r="AT80" s="150"/>
      <c r="AU80" s="150"/>
      <c r="AV80" s="150"/>
      <c r="AW80" s="144"/>
      <c r="CS80" s="8"/>
    </row>
    <row r="81" spans="1:97" ht="13.5" thickBot="1">
      <c r="A81" s="4">
        <v>75</v>
      </c>
      <c r="B81" s="167" t="s">
        <v>66</v>
      </c>
      <c r="C81" s="329">
        <f ca="1">+C79+C80</f>
        <v>1513745.3934958898</v>
      </c>
      <c r="D81" s="329">
        <f t="shared" ref="D81:V81" si="63">+D79+D80</f>
        <v>0</v>
      </c>
      <c r="E81" s="329">
        <f t="shared" si="63"/>
        <v>0</v>
      </c>
      <c r="F81" s="329">
        <f t="shared" si="63"/>
        <v>2839374</v>
      </c>
      <c r="G81" s="329">
        <f t="shared" si="63"/>
        <v>0</v>
      </c>
      <c r="H81" s="329">
        <f t="shared" si="63"/>
        <v>0</v>
      </c>
      <c r="I81" s="329">
        <f t="shared" si="63"/>
        <v>0</v>
      </c>
      <c r="J81" s="329">
        <f t="shared" si="63"/>
        <v>0</v>
      </c>
      <c r="K81" s="329">
        <f t="shared" si="63"/>
        <v>0</v>
      </c>
      <c r="L81" s="329">
        <f t="shared" si="63"/>
        <v>0</v>
      </c>
      <c r="M81" s="329">
        <f t="shared" si="63"/>
        <v>0</v>
      </c>
      <c r="N81" s="329">
        <f t="shared" si="63"/>
        <v>0</v>
      </c>
      <c r="O81" s="329">
        <f t="shared" si="63"/>
        <v>0</v>
      </c>
      <c r="P81" s="329">
        <f t="shared" si="63"/>
        <v>0</v>
      </c>
      <c r="Q81" s="329">
        <f t="shared" si="63"/>
        <v>0</v>
      </c>
      <c r="R81" s="329">
        <f t="shared" si="63"/>
        <v>0</v>
      </c>
      <c r="S81" s="329">
        <f t="shared" si="63"/>
        <v>0</v>
      </c>
      <c r="T81" s="329">
        <f t="shared" si="63"/>
        <v>0</v>
      </c>
      <c r="U81" s="329">
        <f t="shared" si="63"/>
        <v>0</v>
      </c>
      <c r="V81" s="329">
        <f t="shared" si="63"/>
        <v>0</v>
      </c>
      <c r="W81" s="329">
        <f t="shared" ref="W81:AV81" si="64">+W79+W80</f>
        <v>0</v>
      </c>
      <c r="X81" s="329">
        <f t="shared" si="64"/>
        <v>0</v>
      </c>
      <c r="Y81" s="329">
        <f t="shared" ref="Y81" ca="1" si="65">+Y79+Y80</f>
        <v>0</v>
      </c>
      <c r="Z81" s="329">
        <f t="shared" ca="1" si="64"/>
        <v>-76720</v>
      </c>
      <c r="AA81" s="329">
        <f t="shared" si="64"/>
        <v>0</v>
      </c>
      <c r="AB81" s="329">
        <f t="shared" si="64"/>
        <v>-986412.60650411004</v>
      </c>
      <c r="AC81" s="329">
        <f t="shared" si="64"/>
        <v>0</v>
      </c>
      <c r="AD81" s="329">
        <f t="shared" si="64"/>
        <v>6617</v>
      </c>
      <c r="AE81" s="329">
        <f t="shared" si="64"/>
        <v>0</v>
      </c>
      <c r="AF81" s="329">
        <f t="shared" si="64"/>
        <v>0</v>
      </c>
      <c r="AG81" s="329">
        <f t="shared" si="64"/>
        <v>0</v>
      </c>
      <c r="AH81" s="329">
        <f t="shared" ref="AH81" si="66">+AH79+AH80</f>
        <v>0</v>
      </c>
      <c r="AI81" s="329">
        <f t="shared" si="64"/>
        <v>0</v>
      </c>
      <c r="AJ81" s="329">
        <f t="shared" si="64"/>
        <v>0</v>
      </c>
      <c r="AK81" s="329">
        <f t="shared" si="64"/>
        <v>0</v>
      </c>
      <c r="AL81" s="406">
        <f t="shared" ca="1" si="64"/>
        <v>-272608</v>
      </c>
      <c r="AM81" s="329">
        <f t="shared" si="64"/>
        <v>0</v>
      </c>
      <c r="AN81" s="329">
        <f t="shared" si="64"/>
        <v>0</v>
      </c>
      <c r="AO81" s="329">
        <f t="shared" si="64"/>
        <v>0</v>
      </c>
      <c r="AP81" s="329">
        <f t="shared" si="64"/>
        <v>0</v>
      </c>
      <c r="AQ81" s="329">
        <f t="shared" si="64"/>
        <v>0</v>
      </c>
      <c r="AR81" s="329">
        <f t="shared" si="64"/>
        <v>0</v>
      </c>
      <c r="AS81" s="329">
        <f t="shared" si="64"/>
        <v>0</v>
      </c>
      <c r="AT81" s="329">
        <f t="shared" si="64"/>
        <v>0</v>
      </c>
      <c r="AU81" s="329">
        <f t="shared" ca="1" si="64"/>
        <v>3495</v>
      </c>
      <c r="AV81" s="329">
        <f t="shared" si="64"/>
        <v>0</v>
      </c>
      <c r="AW81" s="144"/>
      <c r="CS81" s="8"/>
    </row>
    <row r="82" spans="1:97">
      <c r="C82" s="7"/>
      <c r="E82" s="168"/>
    </row>
    <row r="84" spans="1:97">
      <c r="H84" s="6"/>
      <c r="I84" s="6"/>
    </row>
    <row r="85" spans="1:97">
      <c r="H85" s="10"/>
      <c r="I85" s="11"/>
      <c r="J85" s="11"/>
      <c r="K85" s="11"/>
      <c r="L85" s="11"/>
      <c r="M85" s="11"/>
      <c r="N85" s="12"/>
      <c r="O85" s="12"/>
      <c r="P85" s="12"/>
      <c r="Q85" s="12"/>
      <c r="R85" s="12"/>
      <c r="S85" s="12"/>
      <c r="U85" s="11"/>
      <c r="V85" s="11"/>
      <c r="W85" s="11"/>
      <c r="X85" s="11"/>
      <c r="Y85" s="11"/>
      <c r="Z85" s="11"/>
      <c r="AA85" s="11"/>
      <c r="AB85" s="11"/>
      <c r="AC85" s="11"/>
      <c r="AD85" s="11"/>
      <c r="AE85" s="11"/>
      <c r="AF85" s="11"/>
      <c r="AG85" s="11"/>
      <c r="AH85" s="11"/>
      <c r="AI85" s="12"/>
      <c r="AJ85" s="12"/>
      <c r="AK85" s="12"/>
    </row>
    <row r="86" spans="1:97">
      <c r="H86" s="364"/>
      <c r="I86" s="364"/>
      <c r="J86" s="13"/>
      <c r="K86" s="13"/>
      <c r="L86" s="13"/>
      <c r="M86" s="13"/>
      <c r="N86" s="13"/>
      <c r="O86" s="13"/>
      <c r="P86" s="13"/>
      <c r="Q86" s="13"/>
      <c r="R86" s="13"/>
      <c r="S86" s="13"/>
      <c r="U86" s="13"/>
      <c r="V86" s="13"/>
      <c r="W86" s="13"/>
      <c r="X86" s="13"/>
      <c r="Y86" s="395"/>
      <c r="Z86" s="13"/>
      <c r="AA86" s="13"/>
      <c r="AB86" s="13"/>
      <c r="AC86" s="13"/>
      <c r="AD86" s="13"/>
      <c r="AE86" s="13"/>
      <c r="AF86" s="13"/>
      <c r="AG86" s="13"/>
      <c r="AH86" s="13"/>
      <c r="AI86" s="13"/>
      <c r="AJ86" s="13"/>
    </row>
    <row r="87" spans="1:97">
      <c r="H87" s="364"/>
      <c r="I87" s="364"/>
      <c r="J87" s="13"/>
      <c r="K87" s="13"/>
      <c r="L87" s="13"/>
      <c r="M87" s="13"/>
      <c r="N87" s="13"/>
      <c r="O87" s="13"/>
      <c r="P87" s="13"/>
      <c r="Q87" s="13"/>
      <c r="R87" s="13"/>
      <c r="S87" s="13"/>
      <c r="U87" s="13"/>
      <c r="V87" s="13"/>
      <c r="W87" s="13"/>
      <c r="X87" s="13"/>
      <c r="Y87" s="395"/>
      <c r="Z87" s="13"/>
      <c r="AA87" s="13"/>
      <c r="AB87" s="13"/>
      <c r="AC87" s="13"/>
      <c r="AD87" s="13"/>
      <c r="AE87" s="13"/>
      <c r="AF87" s="13"/>
      <c r="AG87" s="13"/>
      <c r="AH87" s="13"/>
      <c r="AI87" s="13"/>
      <c r="AJ87" s="13"/>
    </row>
    <row r="88" spans="1:97">
      <c r="B88" s="17"/>
      <c r="C88" s="14"/>
      <c r="D88" s="14"/>
      <c r="E88" s="14"/>
      <c r="F88" s="14"/>
      <c r="G88" s="14"/>
      <c r="H88" s="14"/>
      <c r="I88" s="14"/>
      <c r="J88" s="14"/>
      <c r="K88" s="14"/>
      <c r="L88" s="14"/>
      <c r="M88" s="14"/>
      <c r="N88" s="14"/>
      <c r="O88" s="14"/>
      <c r="P88" s="14"/>
      <c r="Q88" s="14"/>
      <c r="R88" s="14"/>
      <c r="S88" s="14"/>
      <c r="U88" s="14"/>
      <c r="V88" s="14"/>
      <c r="W88" s="14"/>
      <c r="X88" s="14"/>
      <c r="Y88" s="14"/>
      <c r="Z88" s="14"/>
      <c r="AA88" s="14"/>
      <c r="AB88" s="14"/>
      <c r="AC88" s="14"/>
      <c r="AD88" s="14"/>
      <c r="AE88" s="14"/>
      <c r="AF88" s="14"/>
      <c r="AG88" s="14"/>
      <c r="AH88" s="14"/>
      <c r="AI88" s="14"/>
      <c r="AJ88" s="14"/>
      <c r="AK88" s="14"/>
    </row>
    <row r="89" spans="1:97">
      <c r="B89" s="6"/>
      <c r="C89" s="3"/>
      <c r="D89" s="14"/>
      <c r="E89" s="14"/>
      <c r="F89" s="14"/>
      <c r="G89" s="14"/>
      <c r="H89" s="14"/>
      <c r="I89" s="14"/>
      <c r="J89" s="14"/>
      <c r="K89" s="14"/>
      <c r="L89" s="14"/>
      <c r="M89" s="14"/>
      <c r="N89" s="14"/>
      <c r="O89" s="14"/>
      <c r="P89" s="14"/>
      <c r="Q89" s="14"/>
      <c r="R89" s="14"/>
      <c r="S89" s="14"/>
      <c r="U89" s="14"/>
      <c r="V89" s="14"/>
      <c r="W89" s="14"/>
      <c r="X89" s="14"/>
      <c r="Y89" s="14"/>
      <c r="Z89" s="14"/>
      <c r="AA89" s="14"/>
      <c r="AB89" s="14"/>
      <c r="AC89" s="14"/>
      <c r="AD89" s="14"/>
      <c r="AE89" s="14"/>
      <c r="AF89" s="14"/>
      <c r="AG89" s="14"/>
      <c r="AH89" s="14"/>
      <c r="AI89" s="14"/>
      <c r="AJ89" s="14"/>
      <c r="AK89" s="14"/>
    </row>
  </sheetData>
  <mergeCells count="2">
    <mergeCell ref="F1:I1"/>
    <mergeCell ref="F2:I2"/>
  </mergeCells>
  <pageMargins left="0.7" right="0.7" top="0.75" bottom="0.75" header="0.3" footer="0.3"/>
  <pageSetup scale="56" fitToWidth="0" orientation="portrait" r:id="rId1"/>
  <headerFooter>
    <oddHeader>&amp;R&amp;"Times New Roman,Regular"Exhibit No. JLB-2
 Docket UE-152253
Page &amp;P of &amp;N</oddHeader>
  </headerFooter>
  <colBreaks count="10" manualBreakCount="10">
    <brk id="9" max="79" man="1"/>
    <brk id="13" max="79" man="1"/>
    <brk id="19" max="79" man="1"/>
    <brk id="21" max="79" man="1"/>
    <brk id="25" max="79" man="1"/>
    <brk id="29" max="79" man="1"/>
    <brk id="34" max="79" man="1"/>
    <brk id="39" max="79" man="1"/>
    <brk id="43" max="79" man="1"/>
    <brk id="47" max="79" man="1"/>
  </colBreaks>
  <ignoredErrors>
    <ignoredError sqref="C78 C29"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00B050"/>
    <pageSetUpPr fitToPage="1"/>
  </sheetPr>
  <dimension ref="A1:L339"/>
  <sheetViews>
    <sheetView topLeftCell="A16" zoomScaleNormal="100" workbookViewId="0">
      <selection activeCell="A24" sqref="A24"/>
    </sheetView>
  </sheetViews>
  <sheetFormatPr defaultColWidth="8.85546875" defaultRowHeight="12.75"/>
  <cols>
    <col min="1" max="1" width="27.140625" style="2" customWidth="1"/>
    <col min="2" max="2" width="9.7109375" style="2" bestFit="1" customWidth="1"/>
    <col min="3" max="3" width="5.42578125" style="2" bestFit="1" customWidth="1"/>
    <col min="4" max="4" width="12.28515625" style="2" bestFit="1" customWidth="1"/>
    <col min="5" max="5" width="14.140625" style="2" bestFit="1" customWidth="1"/>
    <col min="6" max="6" width="12.28515625" style="2" customWidth="1"/>
    <col min="7" max="7" width="9.140625" style="2" customWidth="1"/>
    <col min="8" max="8" width="10" style="2" bestFit="1" customWidth="1"/>
    <col min="9" max="9" width="13.28515625" style="2" bestFit="1" customWidth="1"/>
    <col min="10" max="10" width="10.42578125" style="2" bestFit="1" customWidth="1"/>
    <col min="11" max="16384" width="8.85546875" style="2"/>
  </cols>
  <sheetData>
    <row r="1" spans="1:12">
      <c r="A1" s="15" t="str">
        <f>RevReqSummary!A1</f>
        <v>Pacific Power GRC UE-152253</v>
      </c>
      <c r="B1" s="425"/>
      <c r="C1" s="425"/>
      <c r="D1" s="425"/>
      <c r="E1" s="425"/>
      <c r="F1" s="425"/>
      <c r="G1" s="425"/>
      <c r="H1" s="426"/>
      <c r="I1" s="425"/>
      <c r="J1" s="424"/>
      <c r="K1" s="66"/>
      <c r="L1" s="66"/>
    </row>
    <row r="2" spans="1:12">
      <c r="A2" s="15" t="str">
        <f>RevReqSummary!A2</f>
        <v>Rate Plan Year 1 - Staff Proposed Revenue Requirement Increase</v>
      </c>
      <c r="B2" s="425"/>
      <c r="C2" s="425"/>
      <c r="D2" s="425"/>
      <c r="E2" s="425"/>
      <c r="F2" s="425"/>
      <c r="G2" s="425"/>
      <c r="H2" s="426"/>
      <c r="I2" s="425"/>
      <c r="J2" s="424"/>
      <c r="K2" s="66"/>
      <c r="L2" s="66"/>
    </row>
    <row r="3" spans="1:12">
      <c r="A3" s="427" t="s">
        <v>421</v>
      </c>
      <c r="B3" s="425"/>
      <c r="C3" s="425"/>
      <c r="D3" s="425"/>
      <c r="E3" s="425"/>
      <c r="F3" s="425"/>
      <c r="G3" s="425"/>
      <c r="H3" s="426"/>
      <c r="I3" s="425"/>
      <c r="J3" s="424"/>
      <c r="K3" s="66"/>
      <c r="L3" s="66"/>
    </row>
    <row r="4" spans="1:12">
      <c r="A4" s="428" t="s">
        <v>422</v>
      </c>
      <c r="B4" s="425"/>
      <c r="C4" s="425"/>
      <c r="D4" s="425"/>
      <c r="E4" s="425"/>
      <c r="F4" s="425"/>
      <c r="G4" s="425"/>
      <c r="H4" s="426"/>
      <c r="I4" s="425"/>
      <c r="J4" s="424"/>
      <c r="K4" s="66"/>
      <c r="L4" s="66"/>
    </row>
    <row r="5" spans="1:12">
      <c r="A5" s="66"/>
      <c r="B5" s="425"/>
      <c r="C5" s="425"/>
      <c r="D5" s="413" t="s">
        <v>118</v>
      </c>
      <c r="E5" s="413" t="s">
        <v>118</v>
      </c>
      <c r="F5" s="425"/>
      <c r="G5" s="425"/>
      <c r="H5" s="426"/>
      <c r="I5" s="425"/>
      <c r="J5" s="424"/>
      <c r="K5" s="66"/>
      <c r="L5" s="66"/>
    </row>
    <row r="6" spans="1:12">
      <c r="A6" s="66"/>
      <c r="B6" s="413"/>
      <c r="C6" s="413"/>
      <c r="D6" s="307" t="s">
        <v>120</v>
      </c>
      <c r="E6" s="307" t="s">
        <v>120</v>
      </c>
      <c r="F6" s="307" t="s">
        <v>373</v>
      </c>
      <c r="G6" s="413"/>
      <c r="H6" s="413"/>
      <c r="I6" s="413" t="s">
        <v>176</v>
      </c>
      <c r="J6" s="424"/>
      <c r="K6" s="66"/>
      <c r="L6" s="66"/>
    </row>
    <row r="7" spans="1:12">
      <c r="A7" s="66"/>
      <c r="B7" s="307" t="s">
        <v>119</v>
      </c>
      <c r="C7" s="307" t="s">
        <v>302</v>
      </c>
      <c r="D7" s="429" t="s">
        <v>397</v>
      </c>
      <c r="E7" s="429" t="s">
        <v>398</v>
      </c>
      <c r="F7" s="307"/>
      <c r="G7" s="307" t="s">
        <v>121</v>
      </c>
      <c r="H7" s="307" t="s">
        <v>122</v>
      </c>
      <c r="I7" s="307" t="s">
        <v>123</v>
      </c>
      <c r="J7" s="430"/>
      <c r="K7" s="66"/>
      <c r="L7" s="66"/>
    </row>
    <row r="8" spans="1:12">
      <c r="A8" s="431" t="s">
        <v>423</v>
      </c>
      <c r="B8" s="65"/>
      <c r="C8" s="28"/>
      <c r="D8" s="31"/>
      <c r="E8" s="31"/>
      <c r="F8" s="31"/>
      <c r="G8" s="66"/>
      <c r="H8" s="67"/>
      <c r="I8" s="68"/>
      <c r="J8" s="424"/>
      <c r="K8" s="65"/>
      <c r="L8" s="66"/>
    </row>
    <row r="9" spans="1:12">
      <c r="A9" s="2" t="s">
        <v>424</v>
      </c>
      <c r="B9" s="69">
        <v>421</v>
      </c>
      <c r="C9" s="28" t="s">
        <v>124</v>
      </c>
      <c r="D9" s="423">
        <v>-385804.05999999994</v>
      </c>
      <c r="E9" s="423">
        <v>-385804.05999999994</v>
      </c>
      <c r="F9" s="423">
        <f>E9</f>
        <v>-385804.05999999994</v>
      </c>
      <c r="G9" s="29" t="s">
        <v>171</v>
      </c>
      <c r="H9" s="67">
        <f>INDEX(WCAAllocations,IFERROR(MATCH(G9,WCAFactors,0),2),IFERROR(MATCH(G9,WCAStates,0),4))</f>
        <v>0</v>
      </c>
      <c r="I9" s="68">
        <f ca="1">OFFSET(F9,0,RevReqCalc!$F$27,1,1)*H9</f>
        <v>0</v>
      </c>
      <c r="J9" s="432"/>
      <c r="K9" s="65"/>
      <c r="L9" s="66"/>
    </row>
    <row r="10" spans="1:12">
      <c r="A10" s="2" t="s">
        <v>424</v>
      </c>
      <c r="B10" s="69">
        <v>421</v>
      </c>
      <c r="C10" s="28" t="s">
        <v>124</v>
      </c>
      <c r="D10" s="423">
        <v>172864.87</v>
      </c>
      <c r="E10" s="423">
        <v>172864.87</v>
      </c>
      <c r="F10" s="423">
        <f t="shared" ref="F10:F13" si="0">E10</f>
        <v>172864.87</v>
      </c>
      <c r="G10" s="29" t="s">
        <v>117</v>
      </c>
      <c r="H10" s="67">
        <f>INDEX(WCAAllocations,IFERROR(MATCH(G10,WCAFactors,0),2),IFERROR(MATCH(G10,WCAStates,0),4))</f>
        <v>6.6548046661184135E-2</v>
      </c>
      <c r="I10" s="68">
        <f ca="1">OFFSET(F10,0,RevReqCalc!$F$27,1,1)*H10</f>
        <v>11503.81943483953</v>
      </c>
      <c r="J10" s="424"/>
      <c r="K10" s="65"/>
      <c r="L10" s="66"/>
    </row>
    <row r="11" spans="1:12">
      <c r="A11" s="433" t="s">
        <v>424</v>
      </c>
      <c r="B11" s="69">
        <v>421</v>
      </c>
      <c r="C11" s="28" t="s">
        <v>124</v>
      </c>
      <c r="D11" s="423">
        <v>-393.56</v>
      </c>
      <c r="E11" s="423">
        <v>-393.56</v>
      </c>
      <c r="F11" s="423">
        <f t="shared" si="0"/>
        <v>-393.56</v>
      </c>
      <c r="G11" s="29" t="s">
        <v>153</v>
      </c>
      <c r="H11" s="67">
        <f>INDEX(WCAAllocations,IFERROR(MATCH(G11,WCAFactors,0),2),IFERROR(MATCH(G11,WCAStates,0),4))</f>
        <v>0</v>
      </c>
      <c r="I11" s="68">
        <f ca="1">OFFSET(F11,0,RevReqCalc!$F$27,1,1)*H11</f>
        <v>0</v>
      </c>
      <c r="J11" s="432"/>
      <c r="K11" s="65"/>
      <c r="L11" s="66"/>
    </row>
    <row r="12" spans="1:12">
      <c r="A12" s="4" t="s">
        <v>424</v>
      </c>
      <c r="B12" s="69">
        <v>421</v>
      </c>
      <c r="C12" s="28" t="s">
        <v>124</v>
      </c>
      <c r="D12" s="423">
        <v>213701.53999999998</v>
      </c>
      <c r="E12" s="423">
        <v>213701.53999999998</v>
      </c>
      <c r="F12" s="423">
        <f t="shared" si="0"/>
        <v>213701.53999999998</v>
      </c>
      <c r="G12" s="29" t="s">
        <v>154</v>
      </c>
      <c r="H12" s="67">
        <f>INDEX(WCAAllocations,IFERROR(MATCH(G12,WCAFactors,0),2),IFERROR(MATCH(G12,WCAStates,0),4))</f>
        <v>0</v>
      </c>
      <c r="I12" s="68">
        <f ca="1">OFFSET(F12,0,RevReqCalc!$F$27,1,1)*H12</f>
        <v>0</v>
      </c>
      <c r="J12" s="432"/>
      <c r="K12" s="65"/>
      <c r="L12" s="66"/>
    </row>
    <row r="13" spans="1:12">
      <c r="A13" s="4" t="s">
        <v>424</v>
      </c>
      <c r="B13" s="425">
        <v>421</v>
      </c>
      <c r="C13" s="28" t="s">
        <v>124</v>
      </c>
      <c r="D13" s="423">
        <v>-368.78999999999996</v>
      </c>
      <c r="E13" s="423">
        <v>-368.78999999999996</v>
      </c>
      <c r="F13" s="423">
        <f t="shared" si="0"/>
        <v>-368.78999999999996</v>
      </c>
      <c r="G13" s="29" t="s">
        <v>147</v>
      </c>
      <c r="H13" s="67">
        <f>INDEX(WCAAllocations,IFERROR(MATCH(G13,WCAFactors,0),2),IFERROR(MATCH(G13,WCAStates,0),4))</f>
        <v>0</v>
      </c>
      <c r="I13" s="68">
        <f ca="1">OFFSET(F13,0,RevReqCalc!$F$27,1,1)*H13</f>
        <v>0</v>
      </c>
      <c r="J13" s="424"/>
      <c r="K13" s="65"/>
      <c r="L13" s="66"/>
    </row>
    <row r="14" spans="1:12" ht="13.5" thickBot="1">
      <c r="A14" s="4"/>
      <c r="B14" s="69"/>
      <c r="C14" s="28"/>
      <c r="D14" s="390">
        <f>SUM(D9:D13)</f>
        <v>3.7289282772690058E-11</v>
      </c>
      <c r="E14" s="390">
        <f>SUM(E9:E13)</f>
        <v>3.7289282772690058E-11</v>
      </c>
      <c r="F14" s="390">
        <f>SUM(F9:F13)</f>
        <v>3.7289282772690058E-11</v>
      </c>
      <c r="G14" s="29"/>
      <c r="H14" s="424"/>
      <c r="I14" s="390">
        <f ca="1">SUM(I9:I13)</f>
        <v>11503.81943483953</v>
      </c>
      <c r="J14" s="424"/>
    </row>
    <row r="15" spans="1:12" ht="13.5" thickTop="1">
      <c r="A15" s="4"/>
      <c r="B15" s="69"/>
      <c r="C15" s="28"/>
      <c r="D15" s="68"/>
      <c r="E15" s="68"/>
      <c r="F15" s="68"/>
      <c r="G15" s="68"/>
      <c r="H15" s="68"/>
      <c r="I15" s="68"/>
      <c r="J15" s="424"/>
    </row>
    <row r="16" spans="1:12">
      <c r="A16" s="4" t="s">
        <v>425</v>
      </c>
      <c r="B16" s="69">
        <v>421</v>
      </c>
      <c r="C16" s="28" t="s">
        <v>124</v>
      </c>
      <c r="D16" s="423">
        <v>-3540.26</v>
      </c>
      <c r="E16" s="423">
        <v>-3540.26</v>
      </c>
      <c r="F16" s="423">
        <f>E16</f>
        <v>-3540.26</v>
      </c>
      <c r="G16" s="29" t="s">
        <v>117</v>
      </c>
      <c r="H16" s="67">
        <f>INDEX(WCAAllocations,IFERROR(MATCH(G16,WCAFactors,0),2),IFERROR(MATCH(G16,WCAStates,0),4))</f>
        <v>6.6548046661184135E-2</v>
      </c>
      <c r="I16" s="68">
        <f ca="1">OFFSET(F16,0,RevReqCalc!$F$27,1,1)*H16</f>
        <v>-235.59738767272376</v>
      </c>
      <c r="J16" s="424"/>
    </row>
    <row r="17" spans="1:10">
      <c r="A17" s="4" t="s">
        <v>425</v>
      </c>
      <c r="B17" s="69">
        <v>421</v>
      </c>
      <c r="C17" s="28" t="s">
        <v>124</v>
      </c>
      <c r="D17" s="423">
        <v>3540.26</v>
      </c>
      <c r="E17" s="423">
        <v>3540.26</v>
      </c>
      <c r="F17" s="423">
        <f>E17</f>
        <v>3540.26</v>
      </c>
      <c r="G17" s="29" t="s">
        <v>171</v>
      </c>
      <c r="H17" s="67">
        <f>INDEX(WCAAllocations,IFERROR(MATCH(G17,WCAFactors,0),2),IFERROR(MATCH(G17,WCAStates,0),4))</f>
        <v>0</v>
      </c>
      <c r="I17" s="68">
        <f ca="1">OFFSET(F17,0,RevReqCalc!$F$27,1,1)*H17</f>
        <v>0</v>
      </c>
      <c r="J17" s="424"/>
    </row>
    <row r="18" spans="1:10" ht="13.5" thickBot="1">
      <c r="A18" s="4"/>
      <c r="B18" s="69"/>
      <c r="C18" s="28"/>
      <c r="D18" s="390">
        <f>SUM(D16:D17)</f>
        <v>0</v>
      </c>
      <c r="E18" s="390">
        <f>SUM(E16:E17)</f>
        <v>0</v>
      </c>
      <c r="F18" s="390">
        <f>SUM(F16:F17)</f>
        <v>0</v>
      </c>
      <c r="G18" s="29"/>
      <c r="H18" s="67"/>
      <c r="I18" s="390">
        <f ca="1">SUM(I16:I17)</f>
        <v>-235.59738767272376</v>
      </c>
      <c r="J18" s="424"/>
    </row>
    <row r="19" spans="1:10" ht="13.5" thickTop="1">
      <c r="A19" s="4"/>
      <c r="B19" s="69"/>
      <c r="C19" s="28"/>
      <c r="D19" s="68"/>
      <c r="E19" s="68"/>
      <c r="F19" s="68"/>
      <c r="G19" s="68"/>
      <c r="H19" s="68"/>
      <c r="I19" s="68"/>
      <c r="J19" s="424"/>
    </row>
    <row r="20" spans="1:10">
      <c r="A20" s="431" t="s">
        <v>166</v>
      </c>
      <c r="B20" s="69"/>
      <c r="C20" s="28"/>
      <c r="D20" s="68"/>
      <c r="E20" s="68"/>
      <c r="F20" s="68"/>
      <c r="G20" s="68"/>
      <c r="H20" s="68"/>
      <c r="I20" s="68"/>
      <c r="J20" s="424"/>
    </row>
    <row r="21" spans="1:10">
      <c r="A21" s="4" t="s">
        <v>265</v>
      </c>
      <c r="B21" s="69" t="s">
        <v>162</v>
      </c>
      <c r="C21" s="28" t="s">
        <v>124</v>
      </c>
      <c r="D21" s="423">
        <v>-588636.6</v>
      </c>
      <c r="E21" s="423">
        <v>-588636.6</v>
      </c>
      <c r="F21" s="423">
        <f>E21</f>
        <v>-588636.6</v>
      </c>
      <c r="G21" s="29" t="s">
        <v>168</v>
      </c>
      <c r="H21" s="67">
        <f t="shared" ref="H21:H36" si="1">INDEX(WCAAllocations,IFERROR(MATCH(G21,WCAFactors,0),2),IFERROR(MATCH(G21,WCAStates,0),4))</f>
        <v>0.22565052397253504</v>
      </c>
      <c r="I21" s="68">
        <f ca="1">OFFSET(F21,0,RevReqCalc!$F$27,1,1)*H21</f>
        <v>-132826.15721941151</v>
      </c>
      <c r="J21" s="424"/>
    </row>
    <row r="22" spans="1:10">
      <c r="A22" s="4" t="s">
        <v>426</v>
      </c>
      <c r="B22" s="69">
        <v>407</v>
      </c>
      <c r="C22" s="28" t="s">
        <v>124</v>
      </c>
      <c r="D22" s="423">
        <v>588636.6</v>
      </c>
      <c r="E22" s="423">
        <v>588636.6</v>
      </c>
      <c r="F22" s="423">
        <f t="shared" ref="F22:F36" si="2">E22</f>
        <v>588636.6</v>
      </c>
      <c r="G22" s="29" t="s">
        <v>153</v>
      </c>
      <c r="H22" s="67">
        <f t="shared" si="1"/>
        <v>0</v>
      </c>
      <c r="I22" s="68">
        <f ca="1">OFFSET(F22,0,RevReqCalc!$F$27,1,1)*H22</f>
        <v>0</v>
      </c>
      <c r="J22" s="424"/>
    </row>
    <row r="23" spans="1:10" s="434" customFormat="1">
      <c r="A23" s="433" t="s">
        <v>501</v>
      </c>
      <c r="B23" s="69">
        <v>557</v>
      </c>
      <c r="C23" s="28" t="s">
        <v>124</v>
      </c>
      <c r="D23" s="423">
        <v>0</v>
      </c>
      <c r="E23" s="423">
        <v>97006.2</v>
      </c>
      <c r="F23" s="423">
        <f t="shared" ref="F23" si="3">E23</f>
        <v>97006.2</v>
      </c>
      <c r="G23" s="29" t="s">
        <v>125</v>
      </c>
      <c r="H23" s="67">
        <f t="shared" ref="H23" si="4">INDEX(WCAAllocations,IFERROR(MATCH(G23,WCAFactors,0),2),IFERROR(MATCH(G23,WCAStates,0),4))</f>
        <v>1</v>
      </c>
      <c r="I23" s="68">
        <f ca="1">OFFSET(F23,0,RevReqCalc!$F$27,1,1)*H23</f>
        <v>97006.2</v>
      </c>
      <c r="J23" s="432"/>
    </row>
    <row r="24" spans="1:10" s="434" customFormat="1">
      <c r="A24" s="433" t="s">
        <v>427</v>
      </c>
      <c r="B24" s="69">
        <v>557</v>
      </c>
      <c r="C24" s="28" t="s">
        <v>124</v>
      </c>
      <c r="D24" s="423">
        <v>-6478.3720851063827</v>
      </c>
      <c r="E24" s="423">
        <f>-6478.37208510638</f>
        <v>-6478.3720851063799</v>
      </c>
      <c r="F24" s="423">
        <f t="shared" si="2"/>
        <v>-6478.3720851063799</v>
      </c>
      <c r="G24" s="29" t="s">
        <v>128</v>
      </c>
      <c r="H24" s="67">
        <f t="shared" si="1"/>
        <v>8.2285226967736394E-2</v>
      </c>
      <c r="I24" s="68">
        <f ca="1">OFFSET(F24,0,RevReqCalc!$F$27,1,1)*H24</f>
        <v>-533.0743174044261</v>
      </c>
      <c r="J24" s="432"/>
    </row>
    <row r="25" spans="1:10" s="434" customFormat="1">
      <c r="A25" s="76" t="s">
        <v>428</v>
      </c>
      <c r="B25" s="72">
        <v>561</v>
      </c>
      <c r="C25" s="28" t="s">
        <v>124</v>
      </c>
      <c r="D25" s="423">
        <v>-2426171.9800000004</v>
      </c>
      <c r="E25" s="423">
        <v>-2426171.9800000004</v>
      </c>
      <c r="F25" s="423">
        <f t="shared" si="2"/>
        <v>-2426171.9800000004</v>
      </c>
      <c r="G25" s="29" t="s">
        <v>128</v>
      </c>
      <c r="H25" s="67">
        <f t="shared" si="1"/>
        <v>8.2285226967736394E-2</v>
      </c>
      <c r="I25" s="68">
        <f ca="1">OFFSET(F25,0,RevReqCalc!$F$27,1,1)*H25</f>
        <v>-199638.11203706244</v>
      </c>
      <c r="J25" s="432"/>
    </row>
    <row r="26" spans="1:10" s="434" customFormat="1">
      <c r="A26" s="76" t="s">
        <v>429</v>
      </c>
      <c r="B26" s="62">
        <v>903</v>
      </c>
      <c r="C26" s="28" t="s">
        <v>124</v>
      </c>
      <c r="D26" s="423">
        <v>-931.04000000000019</v>
      </c>
      <c r="E26" s="423">
        <v>-931.04000000000019</v>
      </c>
      <c r="F26" s="423">
        <f t="shared" si="2"/>
        <v>-931.04000000000019</v>
      </c>
      <c r="G26" s="29" t="s">
        <v>134</v>
      </c>
      <c r="H26" s="67">
        <f t="shared" si="1"/>
        <v>6.8836744172887168E-2</v>
      </c>
      <c r="I26" s="68">
        <f ca="1">OFFSET(F26,0,RevReqCalc!$F$27,1,1)*H26</f>
        <v>-64.089762294724878</v>
      </c>
      <c r="J26" s="432"/>
    </row>
    <row r="27" spans="1:10" s="434" customFormat="1">
      <c r="A27" s="76" t="s">
        <v>429</v>
      </c>
      <c r="B27" s="72">
        <v>903</v>
      </c>
      <c r="C27" s="28" t="s">
        <v>124</v>
      </c>
      <c r="D27" s="423">
        <v>-51720.000000000073</v>
      </c>
      <c r="E27" s="423">
        <v>-51720.000000000073</v>
      </c>
      <c r="F27" s="423">
        <f t="shared" si="2"/>
        <v>-51720.000000000073</v>
      </c>
      <c r="G27" s="29" t="s">
        <v>153</v>
      </c>
      <c r="H27" s="67">
        <f t="shared" si="1"/>
        <v>0</v>
      </c>
      <c r="I27" s="68">
        <f ca="1">OFFSET(F27,0,RevReqCalc!$F$27,1,1)*H27</f>
        <v>0</v>
      </c>
      <c r="J27" s="432"/>
    </row>
    <row r="28" spans="1:10" s="434" customFormat="1">
      <c r="A28" s="76" t="s">
        <v>430</v>
      </c>
      <c r="B28" s="69">
        <v>909</v>
      </c>
      <c r="C28" s="28" t="s">
        <v>124</v>
      </c>
      <c r="D28" s="423">
        <v>-21815.049999999996</v>
      </c>
      <c r="E28" s="423">
        <v>-21815.049999999996</v>
      </c>
      <c r="F28" s="423">
        <f t="shared" si="2"/>
        <v>-21815.049999999996</v>
      </c>
      <c r="G28" s="29" t="s">
        <v>134</v>
      </c>
      <c r="H28" s="67">
        <f t="shared" si="1"/>
        <v>6.8836744172887168E-2</v>
      </c>
      <c r="I28" s="68">
        <f ca="1">OFFSET(F28,0,RevReqCalc!$F$27,1,1)*H28</f>
        <v>-1501.6770159687419</v>
      </c>
      <c r="J28" s="432"/>
    </row>
    <row r="29" spans="1:10" s="434" customFormat="1">
      <c r="A29" s="76" t="s">
        <v>430</v>
      </c>
      <c r="B29" s="69">
        <v>909</v>
      </c>
      <c r="C29" s="28" t="s">
        <v>124</v>
      </c>
      <c r="D29" s="423">
        <v>-9670.6600000000053</v>
      </c>
      <c r="E29" s="423">
        <v>-9670.6600000000053</v>
      </c>
      <c r="F29" s="423">
        <f t="shared" si="2"/>
        <v>-9670.6600000000053</v>
      </c>
      <c r="G29" s="29" t="s">
        <v>153</v>
      </c>
      <c r="H29" s="67">
        <f t="shared" si="1"/>
        <v>0</v>
      </c>
      <c r="I29" s="68">
        <f ca="1">OFFSET(F29,0,RevReqCalc!$F$27,1,1)*H29</f>
        <v>0</v>
      </c>
      <c r="J29" s="432"/>
    </row>
    <row r="30" spans="1:10" s="434" customFormat="1">
      <c r="A30" s="76" t="s">
        <v>431</v>
      </c>
      <c r="B30" s="69">
        <v>921</v>
      </c>
      <c r="C30" s="28" t="s">
        <v>124</v>
      </c>
      <c r="D30" s="423">
        <v>-23709.533511158163</v>
      </c>
      <c r="E30" s="423">
        <v>-23709.533511158163</v>
      </c>
      <c r="F30" s="423">
        <f t="shared" si="2"/>
        <v>-23709.533511158163</v>
      </c>
      <c r="G30" s="29" t="s">
        <v>117</v>
      </c>
      <c r="H30" s="67">
        <f t="shared" si="1"/>
        <v>6.6548046661184135E-2</v>
      </c>
      <c r="I30" s="68">
        <f ca="1">OFFSET(F30,0,RevReqCalc!$F$27,1,1)*H30</f>
        <v>-1577.8231424154624</v>
      </c>
      <c r="J30" s="432"/>
    </row>
    <row r="31" spans="1:10" s="434" customFormat="1">
      <c r="A31" s="76" t="s">
        <v>432</v>
      </c>
      <c r="B31" s="69">
        <v>923</v>
      </c>
      <c r="C31" s="28" t="s">
        <v>124</v>
      </c>
      <c r="D31" s="423">
        <v>101757.31000000001</v>
      </c>
      <c r="E31" s="423">
        <v>101757.31000000001</v>
      </c>
      <c r="F31" s="423">
        <f t="shared" si="2"/>
        <v>101757.31000000001</v>
      </c>
      <c r="G31" s="29" t="s">
        <v>153</v>
      </c>
      <c r="H31" s="67">
        <f t="shared" si="1"/>
        <v>0</v>
      </c>
      <c r="I31" s="68">
        <f ca="1">OFFSET(F31,0,RevReqCalc!$F$27,1,1)*H31</f>
        <v>0</v>
      </c>
      <c r="J31" s="432"/>
    </row>
    <row r="32" spans="1:10" s="434" customFormat="1">
      <c r="A32" s="76" t="s">
        <v>432</v>
      </c>
      <c r="B32" s="69">
        <v>923</v>
      </c>
      <c r="C32" s="28" t="s">
        <v>124</v>
      </c>
      <c r="D32" s="423">
        <v>-76580.330000000016</v>
      </c>
      <c r="E32" s="423">
        <v>-76580.330000000016</v>
      </c>
      <c r="F32" s="423">
        <f t="shared" si="2"/>
        <v>-76580.330000000016</v>
      </c>
      <c r="G32" s="29" t="s">
        <v>117</v>
      </c>
      <c r="H32" s="67">
        <f t="shared" si="1"/>
        <v>6.6548046661184135E-2</v>
      </c>
      <c r="I32" s="68">
        <f ca="1">OFFSET(F32,0,RevReqCalc!$F$27,1,1)*H32</f>
        <v>-5096.2713741688804</v>
      </c>
      <c r="J32" s="432"/>
    </row>
    <row r="33" spans="1:10" s="434" customFormat="1">
      <c r="A33" s="76" t="s">
        <v>433</v>
      </c>
      <c r="B33" s="69">
        <v>928</v>
      </c>
      <c r="C33" s="28" t="s">
        <v>124</v>
      </c>
      <c r="D33" s="423">
        <v>36702</v>
      </c>
      <c r="E33" s="423">
        <v>36702</v>
      </c>
      <c r="F33" s="423">
        <f t="shared" si="2"/>
        <v>36702</v>
      </c>
      <c r="G33" s="29" t="s">
        <v>181</v>
      </c>
      <c r="H33" s="67">
        <f t="shared" si="1"/>
        <v>0</v>
      </c>
      <c r="I33" s="68">
        <f ca="1">OFFSET(F33,0,RevReqCalc!$F$27,1,1)*H33</f>
        <v>0</v>
      </c>
      <c r="J33" s="432"/>
    </row>
    <row r="34" spans="1:10" s="434" customFormat="1">
      <c r="A34" s="76" t="s">
        <v>433</v>
      </c>
      <c r="B34" s="69">
        <v>928</v>
      </c>
      <c r="C34" s="28" t="s">
        <v>124</v>
      </c>
      <c r="D34" s="423">
        <v>-36702</v>
      </c>
      <c r="E34" s="423">
        <v>-36702</v>
      </c>
      <c r="F34" s="423">
        <f t="shared" si="2"/>
        <v>-36702</v>
      </c>
      <c r="G34" s="29" t="s">
        <v>117</v>
      </c>
      <c r="H34" s="67">
        <f t="shared" si="1"/>
        <v>6.6548046661184135E-2</v>
      </c>
      <c r="I34" s="68">
        <f ca="1">OFFSET(F34,0,RevReqCalc!$F$27,1,1)*H34</f>
        <v>-2442.4464085587801</v>
      </c>
      <c r="J34" s="432"/>
    </row>
    <row r="35" spans="1:10" s="434" customFormat="1">
      <c r="A35" s="76" t="s">
        <v>434</v>
      </c>
      <c r="B35" s="69">
        <v>929</v>
      </c>
      <c r="C35" s="28" t="s">
        <v>124</v>
      </c>
      <c r="D35" s="423">
        <v>83266.930000000095</v>
      </c>
      <c r="E35" s="423">
        <v>83266.930000000095</v>
      </c>
      <c r="F35" s="423">
        <f t="shared" si="2"/>
        <v>83266.930000000095</v>
      </c>
      <c r="G35" s="29" t="s">
        <v>117</v>
      </c>
      <c r="H35" s="67">
        <f t="shared" si="1"/>
        <v>6.6548046661184135E-2</v>
      </c>
      <c r="I35" s="68">
        <f ca="1">OFFSET(F35,0,RevReqCalc!$F$27,1,1)*H35</f>
        <v>5541.2515429735595</v>
      </c>
      <c r="J35" s="432"/>
    </row>
    <row r="36" spans="1:10" s="434" customFormat="1">
      <c r="A36" s="76" t="s">
        <v>435</v>
      </c>
      <c r="B36" s="69">
        <v>930</v>
      </c>
      <c r="C36" s="28" t="s">
        <v>124</v>
      </c>
      <c r="D36" s="423">
        <v>2426171.9800000004</v>
      </c>
      <c r="E36" s="423">
        <v>2426171.9800000004</v>
      </c>
      <c r="F36" s="423">
        <f t="shared" si="2"/>
        <v>2426171.9800000004</v>
      </c>
      <c r="G36" s="29" t="s">
        <v>117</v>
      </c>
      <c r="H36" s="67">
        <f t="shared" si="1"/>
        <v>6.6548046661184135E-2</v>
      </c>
      <c r="I36" s="68">
        <f ca="1">OFFSET(F36,0,RevReqCalc!$F$27,1,1)*H36</f>
        <v>161457.00613309754</v>
      </c>
      <c r="J36" s="432"/>
    </row>
    <row r="37" spans="1:10" s="434" customFormat="1">
      <c r="A37" s="60" t="s">
        <v>436</v>
      </c>
      <c r="B37" s="425"/>
      <c r="C37" s="28"/>
      <c r="D37" s="435">
        <f>SUM(D21:D36)</f>
        <v>-5880.745596264489</v>
      </c>
      <c r="E37" s="435">
        <f>SUM(E21:E36)</f>
        <v>91125.454403735697</v>
      </c>
      <c r="F37" s="435">
        <f>SUM(F21:F36)</f>
        <v>91125.454403735697</v>
      </c>
      <c r="G37" s="29"/>
      <c r="H37" s="67"/>
      <c r="I37" s="435">
        <f ca="1">SUM(I21:I36)</f>
        <v>-79675.19360121389</v>
      </c>
      <c r="J37" s="436"/>
    </row>
    <row r="38" spans="1:10" s="434" customFormat="1">
      <c r="A38" s="66"/>
      <c r="B38" s="66"/>
      <c r="C38" s="66"/>
      <c r="D38" s="66"/>
      <c r="E38" s="66"/>
      <c r="F38" s="66"/>
      <c r="G38" s="72"/>
      <c r="H38" s="67"/>
      <c r="I38" s="68"/>
      <c r="J38" s="432"/>
    </row>
    <row r="39" spans="1:10" s="434" customFormat="1">
      <c r="A39" s="60" t="s">
        <v>127</v>
      </c>
      <c r="B39" s="69"/>
      <c r="C39" s="28"/>
      <c r="D39" s="28"/>
      <c r="E39" s="28"/>
      <c r="F39" s="28"/>
      <c r="G39" s="28"/>
      <c r="H39" s="437"/>
      <c r="I39" s="28"/>
      <c r="J39" s="438"/>
    </row>
    <row r="40" spans="1:10" ht="12.75" customHeight="1">
      <c r="A40" s="527" t="s">
        <v>474</v>
      </c>
      <c r="B40" s="527"/>
      <c r="C40" s="527"/>
      <c r="D40" s="527"/>
      <c r="E40" s="527"/>
      <c r="F40" s="527"/>
      <c r="G40" s="527"/>
      <c r="H40" s="527"/>
      <c r="I40" s="527"/>
      <c r="J40" s="28"/>
    </row>
    <row r="41" spans="1:10">
      <c r="A41" s="527"/>
      <c r="B41" s="527"/>
      <c r="C41" s="527"/>
      <c r="D41" s="527"/>
      <c r="E41" s="527"/>
      <c r="F41" s="527"/>
      <c r="G41" s="527"/>
      <c r="H41" s="527"/>
      <c r="I41" s="527"/>
    </row>
    <row r="42" spans="1:10">
      <c r="A42" s="527"/>
      <c r="B42" s="527"/>
      <c r="C42" s="527"/>
      <c r="D42" s="527"/>
      <c r="E42" s="527"/>
      <c r="F42" s="527"/>
      <c r="G42" s="527"/>
      <c r="H42" s="527"/>
      <c r="I42" s="527"/>
    </row>
    <row r="43" spans="1:10">
      <c r="A43" s="527"/>
      <c r="B43" s="527"/>
      <c r="C43" s="527"/>
      <c r="D43" s="527"/>
      <c r="E43" s="527"/>
      <c r="F43" s="527"/>
      <c r="G43" s="527"/>
      <c r="H43" s="527"/>
      <c r="I43" s="527"/>
    </row>
    <row r="44" spans="1:10">
      <c r="A44" s="527"/>
      <c r="B44" s="527"/>
      <c r="C44" s="527"/>
      <c r="D44" s="527"/>
      <c r="E44" s="527"/>
      <c r="F44" s="527"/>
      <c r="G44" s="527"/>
      <c r="H44" s="527"/>
      <c r="I44" s="527"/>
    </row>
    <row r="45" spans="1:10">
      <c r="A45" s="527"/>
      <c r="B45" s="527"/>
      <c r="C45" s="527"/>
      <c r="D45" s="527"/>
      <c r="E45" s="527"/>
      <c r="F45" s="527"/>
      <c r="G45" s="527"/>
      <c r="H45" s="527"/>
      <c r="I45" s="527"/>
    </row>
    <row r="46" spans="1:10">
      <c r="A46" s="527"/>
      <c r="B46" s="527"/>
      <c r="C46" s="527"/>
      <c r="D46" s="527"/>
      <c r="E46" s="527"/>
      <c r="F46" s="527"/>
      <c r="G46" s="527"/>
      <c r="H46" s="527"/>
      <c r="I46" s="527"/>
    </row>
    <row r="47" spans="1:10">
      <c r="A47" s="527"/>
      <c r="B47" s="527"/>
      <c r="C47" s="527"/>
      <c r="D47" s="527"/>
      <c r="E47" s="527"/>
      <c r="F47" s="527"/>
      <c r="G47" s="527"/>
      <c r="H47" s="527"/>
      <c r="I47" s="527"/>
    </row>
    <row r="48" spans="1:10">
      <c r="A48" s="527"/>
      <c r="B48" s="527"/>
      <c r="C48" s="527"/>
      <c r="D48" s="527"/>
      <c r="E48" s="527"/>
      <c r="F48" s="527"/>
      <c r="G48" s="527"/>
      <c r="H48" s="527"/>
      <c r="I48" s="527"/>
    </row>
    <row r="49" spans="1:9">
      <c r="A49" s="527"/>
      <c r="B49" s="527"/>
      <c r="C49" s="527"/>
      <c r="D49" s="527"/>
      <c r="E49" s="527"/>
      <c r="F49" s="527"/>
      <c r="G49" s="527"/>
      <c r="H49" s="527"/>
      <c r="I49" s="527"/>
    </row>
    <row r="50" spans="1:9">
      <c r="B50" s="439"/>
    </row>
    <row r="51" spans="1:9">
      <c r="B51" s="439"/>
    </row>
    <row r="52" spans="1:9">
      <c r="B52" s="439"/>
    </row>
    <row r="53" spans="1:9">
      <c r="B53" s="439"/>
    </row>
    <row r="54" spans="1:9">
      <c r="B54" s="439"/>
    </row>
    <row r="55" spans="1:9">
      <c r="B55" s="439"/>
    </row>
    <row r="56" spans="1:9">
      <c r="B56" s="439"/>
    </row>
    <row r="57" spans="1:9">
      <c r="B57" s="439"/>
    </row>
    <row r="58" spans="1:9">
      <c r="B58" s="439"/>
    </row>
    <row r="59" spans="1:9">
      <c r="B59" s="439"/>
    </row>
    <row r="60" spans="1:9">
      <c r="B60" s="439"/>
    </row>
    <row r="61" spans="1:9">
      <c r="B61" s="439"/>
    </row>
    <row r="62" spans="1:9">
      <c r="B62" s="439"/>
    </row>
    <row r="63" spans="1:9">
      <c r="B63" s="439"/>
    </row>
    <row r="64" spans="1:9">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row r="325" spans="2:2">
      <c r="B325" s="439"/>
    </row>
    <row r="326" spans="2:2">
      <c r="B326" s="439"/>
    </row>
    <row r="327" spans="2:2">
      <c r="B327" s="439"/>
    </row>
    <row r="328" spans="2:2">
      <c r="B328" s="439"/>
    </row>
    <row r="329" spans="2:2">
      <c r="B329" s="439"/>
    </row>
    <row r="330" spans="2:2">
      <c r="B330" s="439"/>
    </row>
    <row r="331" spans="2:2">
      <c r="B331" s="439"/>
    </row>
    <row r="332" spans="2:2">
      <c r="B332" s="439"/>
    </row>
    <row r="333" spans="2:2">
      <c r="B333" s="439"/>
    </row>
    <row r="334" spans="2:2">
      <c r="B334" s="439"/>
    </row>
    <row r="335" spans="2:2">
      <c r="B335" s="439"/>
    </row>
    <row r="336" spans="2:2">
      <c r="B336" s="439"/>
    </row>
    <row r="337" spans="2:2">
      <c r="B337" s="439"/>
    </row>
    <row r="338" spans="2:2">
      <c r="B338" s="439"/>
    </row>
    <row r="339" spans="2:2">
      <c r="B339" s="439"/>
    </row>
  </sheetData>
  <mergeCells count="1">
    <mergeCell ref="A40:I49"/>
  </mergeCells>
  <dataValidations count="1">
    <dataValidation type="list" allowBlank="1" sqref="G9:G14 G16:G18 G21:G36">
      <formula1>$B$7:$B$22</formula1>
    </dataValidation>
  </dataValidations>
  <pageMargins left="0.7" right="0.7" top="0.75" bottom="0.75" header="0.3" footer="0.3"/>
  <pageSetup scale="80" orientation="portrait"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43" id="{363EA31D-3DD1-484E-9AB4-7BF30743C3D8}">
            <xm:f>RevReqCalc!$F$27=0</xm:f>
            <x14:dxf>
              <font>
                <b/>
                <i val="0"/>
              </font>
            </x14:dxf>
          </x14:cfRule>
          <xm:sqref>F6:F22 F24:F38</xm:sqref>
        </x14:conditionalFormatting>
        <x14:conditionalFormatting xmlns:xm="http://schemas.microsoft.com/office/excel/2006/main">
          <x14:cfRule type="expression" priority="44" id="{C713486F-08D3-4639-AD86-1F8731C59B0E}">
            <xm:f>RevReqCalc!$F$27=-2</xm:f>
            <x14:dxf>
              <font>
                <b/>
                <i val="0"/>
              </font>
            </x14:dxf>
          </x14:cfRule>
          <xm:sqref>D5:D22 D24:D37</xm:sqref>
        </x14:conditionalFormatting>
        <x14:conditionalFormatting xmlns:xm="http://schemas.microsoft.com/office/excel/2006/main">
          <x14:cfRule type="expression" priority="45" id="{7901F6E4-E9B8-403F-9097-DC8599BE355E}">
            <xm:f>RevReqCalc!$F$27=-1</xm:f>
            <x14:dxf>
              <font>
                <b/>
                <i val="0"/>
              </font>
            </x14:dxf>
          </x14:cfRule>
          <xm:sqref>E4:E22 E24:E38</xm:sqref>
        </x14:conditionalFormatting>
        <x14:conditionalFormatting xmlns:xm="http://schemas.microsoft.com/office/excel/2006/main">
          <x14:cfRule type="expression" priority="1" id="{AEF01B9B-C83A-4EC7-BA40-E38747EEEE0C}">
            <xm:f>RevReqCalc!$F$27=0</xm:f>
            <x14:dxf>
              <font>
                <b/>
                <i val="0"/>
              </font>
            </x14:dxf>
          </x14:cfRule>
          <xm:sqref>F23</xm:sqref>
        </x14:conditionalFormatting>
        <x14:conditionalFormatting xmlns:xm="http://schemas.microsoft.com/office/excel/2006/main">
          <x14:cfRule type="expression" priority="2" id="{2BF98810-333B-4149-89F5-7CAD0384BCED}">
            <xm:f>RevReqCalc!$F$27=-2</xm:f>
            <x14:dxf>
              <font>
                <b/>
                <i val="0"/>
              </font>
            </x14:dxf>
          </x14:cfRule>
          <xm:sqref>D23</xm:sqref>
        </x14:conditionalFormatting>
        <x14:conditionalFormatting xmlns:xm="http://schemas.microsoft.com/office/excel/2006/main">
          <x14:cfRule type="expression" priority="3" id="{4949C9C5-747E-4940-9045-068BE2EDA3BD}">
            <xm:f>RevReqCalc!$F$27=-1</xm:f>
            <x14:dxf>
              <font>
                <b/>
                <i val="0"/>
              </font>
            </x14:dxf>
          </x14:cfRule>
          <xm:sqref>E23</xm:sqref>
        </x14:conditionalFormatting>
      </x14:conditionalFormatting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1"/>
    <pageSetUpPr fitToPage="1"/>
  </sheetPr>
  <dimension ref="A1:L324"/>
  <sheetViews>
    <sheetView topLeftCell="A22" zoomScaleNormal="100" workbookViewId="0">
      <selection activeCell="A23" sqref="A23:I34"/>
    </sheetView>
  </sheetViews>
  <sheetFormatPr defaultColWidth="8.85546875" defaultRowHeight="12.75"/>
  <cols>
    <col min="1" max="1" width="42.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2.28515625" style="2" customWidth="1"/>
    <col min="7" max="7" width="9.140625" style="2" customWidth="1"/>
    <col min="8" max="8" width="10" style="2" bestFit="1" customWidth="1"/>
    <col min="9" max="9" width="13.28515625" style="2" bestFit="1" customWidth="1"/>
    <col min="10" max="10" width="9.28515625" style="2" bestFit="1" customWidth="1"/>
    <col min="11" max="16384" width="8.85546875" style="2"/>
  </cols>
  <sheetData>
    <row r="1" spans="1:12">
      <c r="A1" s="15" t="str">
        <f>RevReqSummary!A1</f>
        <v>Pacific Power GRC UE-152253</v>
      </c>
      <c r="B1" s="425"/>
      <c r="C1" s="425"/>
      <c r="D1" s="425"/>
      <c r="E1" s="425"/>
      <c r="F1" s="425"/>
      <c r="G1" s="425"/>
      <c r="H1" s="426"/>
      <c r="I1" s="425"/>
      <c r="J1" s="424"/>
      <c r="K1" s="66"/>
      <c r="L1" s="66"/>
    </row>
    <row r="2" spans="1:12">
      <c r="A2" s="15" t="str">
        <f>RevReqSummary!A2</f>
        <v>Rate Plan Year 1 - Staff Proposed Revenue Requirement Increase</v>
      </c>
      <c r="B2" s="425"/>
      <c r="C2" s="425"/>
      <c r="D2" s="425"/>
      <c r="E2" s="425"/>
      <c r="F2" s="425"/>
      <c r="G2" s="425"/>
      <c r="H2" s="426"/>
      <c r="I2" s="425"/>
      <c r="J2" s="424"/>
      <c r="K2" s="66"/>
      <c r="L2" s="66"/>
    </row>
    <row r="3" spans="1:12">
      <c r="A3" s="427" t="s">
        <v>449</v>
      </c>
      <c r="B3" s="425"/>
      <c r="C3" s="425"/>
      <c r="D3" s="425"/>
      <c r="E3" s="425"/>
      <c r="F3" s="425"/>
      <c r="G3" s="425"/>
      <c r="H3" s="426"/>
      <c r="I3" s="425"/>
      <c r="J3" s="424"/>
      <c r="K3" s="66"/>
      <c r="L3" s="66"/>
    </row>
    <row r="4" spans="1:12">
      <c r="A4" s="428" t="s">
        <v>450</v>
      </c>
      <c r="B4" s="425"/>
      <c r="C4" s="425"/>
      <c r="D4" s="425"/>
      <c r="E4" s="425"/>
      <c r="F4" s="425"/>
      <c r="G4" s="425"/>
      <c r="H4" s="426"/>
      <c r="I4" s="425"/>
      <c r="J4" s="424"/>
      <c r="K4" s="66"/>
      <c r="L4" s="66"/>
    </row>
    <row r="5" spans="1:12">
      <c r="A5" s="66"/>
      <c r="B5" s="425"/>
      <c r="C5" s="425"/>
      <c r="D5" s="413" t="s">
        <v>118</v>
      </c>
      <c r="E5" s="413" t="s">
        <v>118</v>
      </c>
      <c r="F5" s="425"/>
      <c r="G5" s="425"/>
      <c r="H5" s="426"/>
      <c r="I5" s="425"/>
      <c r="J5" s="424"/>
      <c r="K5" s="66"/>
      <c r="L5" s="66"/>
    </row>
    <row r="6" spans="1:12">
      <c r="A6" s="66"/>
      <c r="B6" s="413"/>
      <c r="C6" s="413"/>
      <c r="D6" s="307" t="s">
        <v>120</v>
      </c>
      <c r="E6" s="307" t="s">
        <v>120</v>
      </c>
      <c r="F6" s="307" t="s">
        <v>373</v>
      </c>
      <c r="G6" s="413"/>
      <c r="H6" s="413"/>
      <c r="I6" s="413" t="s">
        <v>176</v>
      </c>
      <c r="J6" s="424"/>
      <c r="K6" s="66"/>
      <c r="L6" s="66"/>
    </row>
    <row r="7" spans="1:12">
      <c r="A7" s="66"/>
      <c r="B7" s="307" t="s">
        <v>119</v>
      </c>
      <c r="C7" s="307" t="s">
        <v>302</v>
      </c>
      <c r="D7" s="429" t="s">
        <v>397</v>
      </c>
      <c r="E7" s="429" t="s">
        <v>398</v>
      </c>
      <c r="F7" s="307"/>
      <c r="G7" s="307" t="s">
        <v>121</v>
      </c>
      <c r="H7" s="307" t="s">
        <v>122</v>
      </c>
      <c r="I7" s="307" t="s">
        <v>123</v>
      </c>
      <c r="J7" s="430"/>
      <c r="K7" s="66"/>
      <c r="L7" s="66"/>
    </row>
    <row r="8" spans="1:12">
      <c r="A8" s="431" t="s">
        <v>166</v>
      </c>
      <c r="B8" s="65"/>
      <c r="C8" s="28"/>
      <c r="D8" s="31"/>
      <c r="E8" s="31"/>
      <c r="F8" s="31"/>
      <c r="G8" s="66"/>
      <c r="H8" s="67"/>
      <c r="I8" s="68"/>
      <c r="J8" s="424"/>
      <c r="K8" s="65"/>
      <c r="L8" s="66"/>
    </row>
    <row r="9" spans="1:12">
      <c r="A9" s="4" t="s">
        <v>451</v>
      </c>
      <c r="B9" s="69"/>
      <c r="C9" s="28"/>
      <c r="D9" s="68"/>
      <c r="E9" s="68"/>
      <c r="F9" s="68"/>
      <c r="G9" s="68"/>
      <c r="H9" s="68"/>
      <c r="I9" s="68"/>
      <c r="J9" s="424"/>
    </row>
    <row r="10" spans="1:12">
      <c r="A10" s="4" t="s">
        <v>452</v>
      </c>
      <c r="B10" s="69">
        <v>930</v>
      </c>
      <c r="C10" s="28" t="s">
        <v>124</v>
      </c>
      <c r="D10" s="423">
        <v>-1707505.1199999999</v>
      </c>
      <c r="E10" s="423">
        <f>D10</f>
        <v>-1707505.1199999999</v>
      </c>
      <c r="F10" s="423">
        <f>E10</f>
        <v>-1707505.1199999999</v>
      </c>
      <c r="G10" s="29" t="s">
        <v>117</v>
      </c>
      <c r="H10" s="67">
        <f>INDEX(WCAAllocations,IFERROR(MATCH(G10,WCAFactors,0),2),IFERROR(MATCH(G10,WCAStates,0),4))</f>
        <v>6.6548046661184135E-2</v>
      </c>
      <c r="I10" s="68">
        <f ca="1">OFFSET(F10,0,RevReqCalc!$F$27,1,1)*H10</f>
        <v>-113631.1303999708</v>
      </c>
      <c r="J10" s="424"/>
    </row>
    <row r="11" spans="1:12">
      <c r="A11" s="4" t="s">
        <v>452</v>
      </c>
      <c r="B11" s="69">
        <v>930</v>
      </c>
      <c r="C11" s="28" t="s">
        <v>124</v>
      </c>
      <c r="D11" s="423">
        <v>-10026.66</v>
      </c>
      <c r="E11" s="423">
        <f t="shared" ref="E11" si="0">D11</f>
        <v>-10026.66</v>
      </c>
      <c r="F11" s="423">
        <f>E11</f>
        <v>-10026.66</v>
      </c>
      <c r="G11" s="29" t="s">
        <v>125</v>
      </c>
      <c r="H11" s="67">
        <f>INDEX(WCAAllocations,IFERROR(MATCH(G11,WCAFactors,0),2),IFERROR(MATCH(G11,WCAStates,0),4))</f>
        <v>1</v>
      </c>
      <c r="I11" s="68">
        <f ca="1">OFFSET(F11,0,RevReqCalc!$F$27,1,1)*H11</f>
        <v>-10026.66</v>
      </c>
      <c r="J11" s="424"/>
    </row>
    <row r="12" spans="1:12" s="434" customFormat="1" ht="13.5" thickBot="1">
      <c r="A12" s="66"/>
      <c r="B12" s="66"/>
      <c r="C12" s="66"/>
      <c r="D12" s="457">
        <f>SUM(D5:D11)</f>
        <v>-1717531.7799999998</v>
      </c>
      <c r="E12" s="457">
        <f>SUM(E5:E11)</f>
        <v>-1717531.7799999998</v>
      </c>
      <c r="F12" s="457">
        <f>SUM(F5:F11)</f>
        <v>-1717531.7799999998</v>
      </c>
      <c r="G12" s="459"/>
      <c r="H12" s="459"/>
      <c r="I12" s="457">
        <f ca="1">SUM(I5:I11)</f>
        <v>-123657.79039997081</v>
      </c>
      <c r="J12" s="432"/>
    </row>
    <row r="13" spans="1:12" ht="13.5" thickTop="1">
      <c r="A13" s="4" t="s">
        <v>453</v>
      </c>
      <c r="B13" s="69"/>
      <c r="C13" s="28"/>
      <c r="D13" s="68"/>
      <c r="E13" s="68"/>
      <c r="F13" s="68"/>
      <c r="G13" s="68"/>
      <c r="H13" s="68"/>
      <c r="I13" s="68"/>
      <c r="J13" s="424"/>
    </row>
    <row r="14" spans="1:12">
      <c r="A14" s="4" t="s">
        <v>454</v>
      </c>
      <c r="B14" s="69">
        <v>930</v>
      </c>
      <c r="C14" s="28" t="s">
        <v>124</v>
      </c>
      <c r="D14" s="423">
        <v>1254919.7799999998</v>
      </c>
      <c r="E14" s="423">
        <f>D14</f>
        <v>1254919.7799999998</v>
      </c>
      <c r="F14" s="423">
        <v>1225021.2799999998</v>
      </c>
      <c r="G14" s="29" t="s">
        <v>117</v>
      </c>
      <c r="H14" s="67">
        <f t="shared" ref="H14:H20" si="1">INDEX(WCAAllocations,IFERROR(MATCH(G14,WCAFactors,0),2),IFERROR(MATCH(G14,WCAStates,0),4))</f>
        <v>6.6548046661184135E-2</v>
      </c>
      <c r="I14" s="68">
        <f ca="1">OFFSET(F14,0,RevReqCalc!$F$27,1,1)*H14</f>
        <v>81522.773302383503</v>
      </c>
      <c r="J14" s="424"/>
    </row>
    <row r="15" spans="1:12">
      <c r="A15" s="4" t="s">
        <v>454</v>
      </c>
      <c r="B15" s="69">
        <v>930</v>
      </c>
      <c r="C15" s="28" t="s">
        <v>124</v>
      </c>
      <c r="D15" s="423">
        <v>3693</v>
      </c>
      <c r="E15" s="423">
        <f t="shared" ref="E15:E20" si="2">D15</f>
        <v>3693</v>
      </c>
      <c r="F15" s="423">
        <v>3693</v>
      </c>
      <c r="G15" s="29" t="s">
        <v>152</v>
      </c>
      <c r="H15" s="67">
        <f t="shared" si="1"/>
        <v>0</v>
      </c>
      <c r="I15" s="68">
        <f ca="1">OFFSET(F15,0,RevReqCalc!$F$27,1,1)*H15</f>
        <v>0</v>
      </c>
      <c r="J15" s="424"/>
    </row>
    <row r="16" spans="1:12">
      <c r="A16" s="4" t="s">
        <v>454</v>
      </c>
      <c r="B16" s="69">
        <v>930</v>
      </c>
      <c r="C16" s="28" t="s">
        <v>124</v>
      </c>
      <c r="D16" s="423">
        <v>352103.24</v>
      </c>
      <c r="E16" s="423">
        <f t="shared" si="2"/>
        <v>352103.24</v>
      </c>
      <c r="F16" s="423">
        <v>352103.24</v>
      </c>
      <c r="G16" s="29" t="s">
        <v>153</v>
      </c>
      <c r="H16" s="67">
        <f t="shared" si="1"/>
        <v>0</v>
      </c>
      <c r="I16" s="68">
        <f ca="1">OFFSET(F16,0,RevReqCalc!$F$27,1,1)*H16</f>
        <v>0</v>
      </c>
      <c r="J16" s="424"/>
    </row>
    <row r="17" spans="1:10">
      <c r="A17" s="4" t="s">
        <v>454</v>
      </c>
      <c r="B17" s="69">
        <v>930</v>
      </c>
      <c r="C17" s="28" t="s">
        <v>124</v>
      </c>
      <c r="D17" s="423">
        <v>31109.66</v>
      </c>
      <c r="E17" s="423">
        <f t="shared" si="2"/>
        <v>31109.66</v>
      </c>
      <c r="F17" s="423">
        <v>19109.66</v>
      </c>
      <c r="G17" s="29" t="s">
        <v>125</v>
      </c>
      <c r="H17" s="67">
        <f t="shared" si="1"/>
        <v>1</v>
      </c>
      <c r="I17" s="68">
        <f ca="1">OFFSET(F17,0,RevReqCalc!$F$27,1,1)*H17</f>
        <v>19109.66</v>
      </c>
      <c r="J17" s="424"/>
    </row>
    <row r="18" spans="1:10">
      <c r="A18" s="4" t="s">
        <v>454</v>
      </c>
      <c r="B18" s="69">
        <v>930</v>
      </c>
      <c r="C18" s="28" t="s">
        <v>124</v>
      </c>
      <c r="D18" s="423">
        <v>50389.1</v>
      </c>
      <c r="E18" s="423">
        <f t="shared" si="2"/>
        <v>50389.1</v>
      </c>
      <c r="F18" s="423">
        <v>69089.100000000006</v>
      </c>
      <c r="G18" s="29" t="s">
        <v>154</v>
      </c>
      <c r="H18" s="67">
        <f t="shared" si="1"/>
        <v>0</v>
      </c>
      <c r="I18" s="68">
        <f ca="1">OFFSET(F18,0,RevReqCalc!$F$27,1,1)*H18</f>
        <v>0</v>
      </c>
      <c r="J18" s="424"/>
    </row>
    <row r="19" spans="1:10">
      <c r="A19" s="4" t="s">
        <v>454</v>
      </c>
      <c r="B19" s="69">
        <v>930</v>
      </c>
      <c r="C19" s="28" t="s">
        <v>124</v>
      </c>
      <c r="D19" s="423">
        <v>4186</v>
      </c>
      <c r="E19" s="423">
        <f t="shared" si="2"/>
        <v>4186</v>
      </c>
      <c r="F19" s="423">
        <v>4186</v>
      </c>
      <c r="G19" s="29" t="s">
        <v>155</v>
      </c>
      <c r="H19" s="67">
        <f t="shared" si="1"/>
        <v>0</v>
      </c>
      <c r="I19" s="68">
        <f ca="1">OFFSET(F19,0,RevReqCalc!$F$27,1,1)*H19</f>
        <v>0</v>
      </c>
      <c r="J19" s="424"/>
    </row>
    <row r="20" spans="1:10">
      <c r="A20" s="4" t="s">
        <v>454</v>
      </c>
      <c r="B20" s="69">
        <v>930</v>
      </c>
      <c r="C20" s="28" t="s">
        <v>124</v>
      </c>
      <c r="D20" s="423">
        <v>21131</v>
      </c>
      <c r="E20" s="423">
        <f t="shared" si="2"/>
        <v>21131</v>
      </c>
      <c r="F20" s="423">
        <v>32330</v>
      </c>
      <c r="G20" s="29" t="s">
        <v>270</v>
      </c>
      <c r="H20" s="67">
        <f t="shared" si="1"/>
        <v>0</v>
      </c>
      <c r="I20" s="68">
        <f ca="1">OFFSET(F20,0,RevReqCalc!$F$27,1,1)*H20</f>
        <v>0</v>
      </c>
      <c r="J20" s="424"/>
    </row>
    <row r="21" spans="1:10" s="434" customFormat="1" ht="13.5" thickBot="1">
      <c r="A21" s="66"/>
      <c r="B21" s="66"/>
      <c r="C21" s="66"/>
      <c r="D21" s="457">
        <f>SUM(D14:D20)</f>
        <v>1717531.7799999998</v>
      </c>
      <c r="E21" s="457">
        <f>SUM(E14:E20)</f>
        <v>1717531.7799999998</v>
      </c>
      <c r="F21" s="457">
        <f>SUM(F14:F20)</f>
        <v>1705532.2799999998</v>
      </c>
      <c r="G21" s="459"/>
      <c r="H21" s="459"/>
      <c r="I21" s="457">
        <f ca="1">SUM(I14:I20)</f>
        <v>100632.43330238351</v>
      </c>
      <c r="J21" s="432"/>
    </row>
    <row r="22" spans="1:10" s="434" customFormat="1" ht="13.5" thickTop="1">
      <c r="A22" s="60" t="s">
        <v>127</v>
      </c>
      <c r="B22" s="69"/>
      <c r="C22" s="28"/>
      <c r="D22" s="28"/>
      <c r="E22" s="28"/>
      <c r="F22" s="28"/>
      <c r="G22" s="28"/>
      <c r="H22" s="437"/>
      <c r="I22" s="28"/>
      <c r="J22" s="438"/>
    </row>
    <row r="23" spans="1:10" ht="12.75" customHeight="1">
      <c r="A23" s="527" t="s">
        <v>495</v>
      </c>
      <c r="B23" s="527"/>
      <c r="C23" s="527"/>
      <c r="D23" s="527"/>
      <c r="E23" s="527"/>
      <c r="F23" s="527"/>
      <c r="G23" s="527"/>
      <c r="H23" s="527"/>
      <c r="I23" s="527"/>
      <c r="J23" s="28"/>
    </row>
    <row r="24" spans="1:10">
      <c r="A24" s="527"/>
      <c r="B24" s="527"/>
      <c r="C24" s="527"/>
      <c r="D24" s="527"/>
      <c r="E24" s="527"/>
      <c r="F24" s="527"/>
      <c r="G24" s="527"/>
      <c r="H24" s="527"/>
      <c r="I24" s="527"/>
    </row>
    <row r="25" spans="1:10">
      <c r="A25" s="527"/>
      <c r="B25" s="527"/>
      <c r="C25" s="527"/>
      <c r="D25" s="527"/>
      <c r="E25" s="527"/>
      <c r="F25" s="527"/>
      <c r="G25" s="527"/>
      <c r="H25" s="527"/>
      <c r="I25" s="527"/>
    </row>
    <row r="26" spans="1:10">
      <c r="A26" s="527"/>
      <c r="B26" s="527"/>
      <c r="C26" s="527"/>
      <c r="D26" s="527"/>
      <c r="E26" s="527"/>
      <c r="F26" s="527"/>
      <c r="G26" s="527"/>
      <c r="H26" s="527"/>
      <c r="I26" s="527"/>
    </row>
    <row r="27" spans="1:10">
      <c r="A27" s="527"/>
      <c r="B27" s="527"/>
      <c r="C27" s="527"/>
      <c r="D27" s="527"/>
      <c r="E27" s="527"/>
      <c r="F27" s="527"/>
      <c r="G27" s="527"/>
      <c r="H27" s="527"/>
      <c r="I27" s="527"/>
    </row>
    <row r="28" spans="1:10">
      <c r="A28" s="527"/>
      <c r="B28" s="527"/>
      <c r="C28" s="527"/>
      <c r="D28" s="527"/>
      <c r="E28" s="527"/>
      <c r="F28" s="527"/>
      <c r="G28" s="527"/>
      <c r="H28" s="527"/>
      <c r="I28" s="527"/>
    </row>
    <row r="29" spans="1:10">
      <c r="A29" s="527"/>
      <c r="B29" s="527"/>
      <c r="C29" s="527"/>
      <c r="D29" s="527"/>
      <c r="E29" s="527"/>
      <c r="F29" s="527"/>
      <c r="G29" s="527"/>
      <c r="H29" s="527"/>
      <c r="I29" s="527"/>
    </row>
    <row r="30" spans="1:10">
      <c r="A30" s="527"/>
      <c r="B30" s="527"/>
      <c r="C30" s="527"/>
      <c r="D30" s="527"/>
      <c r="E30" s="527"/>
      <c r="F30" s="527"/>
      <c r="G30" s="527"/>
      <c r="H30" s="527"/>
      <c r="I30" s="527"/>
    </row>
    <row r="31" spans="1:10">
      <c r="A31" s="527"/>
      <c r="B31" s="527"/>
      <c r="C31" s="527"/>
      <c r="D31" s="527"/>
      <c r="E31" s="527"/>
      <c r="F31" s="527"/>
      <c r="G31" s="527"/>
      <c r="H31" s="527"/>
      <c r="I31" s="527"/>
    </row>
    <row r="32" spans="1:10">
      <c r="A32" s="527"/>
      <c r="B32" s="527"/>
      <c r="C32" s="527"/>
      <c r="D32" s="527"/>
      <c r="E32" s="527"/>
      <c r="F32" s="527"/>
      <c r="G32" s="527"/>
      <c r="H32" s="527"/>
      <c r="I32" s="527"/>
    </row>
    <row r="33" spans="1:9">
      <c r="A33" s="527"/>
      <c r="B33" s="527"/>
      <c r="C33" s="527"/>
      <c r="D33" s="527"/>
      <c r="E33" s="527"/>
      <c r="F33" s="527"/>
      <c r="G33" s="527"/>
      <c r="H33" s="527"/>
      <c r="I33" s="527"/>
    </row>
    <row r="34" spans="1:9">
      <c r="A34" s="527"/>
      <c r="B34" s="527"/>
      <c r="C34" s="527"/>
      <c r="D34" s="527"/>
      <c r="E34" s="527"/>
      <c r="F34" s="527"/>
      <c r="G34" s="527"/>
      <c r="H34" s="527"/>
      <c r="I34" s="527"/>
    </row>
    <row r="35" spans="1:9">
      <c r="B35" s="439"/>
    </row>
    <row r="36" spans="1:9">
      <c r="B36" s="439"/>
    </row>
    <row r="37" spans="1:9">
      <c r="B37" s="439"/>
    </row>
    <row r="38" spans="1:9">
      <c r="B38" s="439"/>
    </row>
    <row r="39" spans="1:9">
      <c r="B39" s="439"/>
    </row>
    <row r="40" spans="1:9">
      <c r="B40" s="439"/>
    </row>
    <row r="41" spans="1:9">
      <c r="B41" s="439"/>
    </row>
    <row r="42" spans="1:9">
      <c r="B42" s="439"/>
    </row>
    <row r="43" spans="1:9">
      <c r="B43" s="439"/>
    </row>
    <row r="44" spans="1:9">
      <c r="B44" s="439"/>
    </row>
    <row r="45" spans="1:9">
      <c r="B45" s="439"/>
    </row>
    <row r="46" spans="1:9">
      <c r="B46" s="439"/>
    </row>
    <row r="47" spans="1:9">
      <c r="B47" s="439"/>
    </row>
    <row r="48" spans="1:9">
      <c r="B48" s="439"/>
    </row>
    <row r="49" spans="2:2">
      <c r="B49" s="439"/>
    </row>
    <row r="50" spans="2:2">
      <c r="B50" s="439"/>
    </row>
    <row r="51" spans="2:2">
      <c r="B51" s="439"/>
    </row>
    <row r="52" spans="2:2">
      <c r="B52" s="439"/>
    </row>
    <row r="53" spans="2:2">
      <c r="B53" s="439"/>
    </row>
    <row r="54" spans="2:2">
      <c r="B54" s="439"/>
    </row>
    <row r="55" spans="2:2">
      <c r="B55" s="439"/>
    </row>
    <row r="56" spans="2:2">
      <c r="B56" s="439"/>
    </row>
    <row r="57" spans="2:2">
      <c r="B57" s="439"/>
    </row>
    <row r="58" spans="2:2">
      <c r="B58" s="439"/>
    </row>
    <row r="59" spans="2:2">
      <c r="B59" s="439"/>
    </row>
    <row r="60" spans="2:2">
      <c r="B60" s="439"/>
    </row>
    <row r="61" spans="2:2">
      <c r="B61" s="439"/>
    </row>
    <row r="62" spans="2:2">
      <c r="B62" s="439"/>
    </row>
    <row r="63" spans="2:2">
      <c r="B63" s="439"/>
    </row>
    <row r="64" spans="2:2">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sheetData>
  <mergeCells count="1">
    <mergeCell ref="A23:I34"/>
  </mergeCells>
  <dataValidations count="1">
    <dataValidation type="list" allowBlank="1" sqref="G14:G20 G10:G11">
      <formula1>$B$7:$B$20</formula1>
    </dataValidation>
  </dataValidations>
  <pageMargins left="0.7" right="0.7" top="0.75" bottom="0.75" header="0.3" footer="0.3"/>
  <pageSetup scale="96"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57" id="{B0638D79-8A9C-436B-8CF7-045E9ED5B4FC}">
            <xm:f>RevReqCalc!$F$27=0</xm:f>
            <x14:dxf>
              <font>
                <b/>
                <i val="0"/>
              </font>
            </x14:dxf>
          </x14:cfRule>
          <xm:sqref>F5:F8 F14:F21 F10:F12</xm:sqref>
        </x14:conditionalFormatting>
        <x14:conditionalFormatting xmlns:xm="http://schemas.microsoft.com/office/excel/2006/main">
          <x14:cfRule type="expression" priority="58" id="{29FBE6BE-B12A-4196-8E2F-CEBFE5897F0A}">
            <xm:f>RevReqCalc!$F$27=-1</xm:f>
            <x14:dxf>
              <font>
                <b/>
                <i val="0"/>
              </font>
            </x14:dxf>
          </x14:cfRule>
          <xm:sqref>E5:E8 E14:E21 E10:E12</xm:sqref>
        </x14:conditionalFormatting>
        <x14:conditionalFormatting xmlns:xm="http://schemas.microsoft.com/office/excel/2006/main">
          <x14:cfRule type="expression" priority="59" id="{0D675053-05B7-40F8-A030-B94F0F5560C2}">
            <xm:f>RevReqCalc!$F$27=-2</xm:f>
            <x14:dxf>
              <font>
                <b/>
                <i val="0"/>
              </font>
            </x14:dxf>
          </x14:cfRule>
          <xm:sqref>D14:D21 D10:D12</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C000"/>
    <pageSetUpPr fitToPage="1"/>
  </sheetPr>
  <dimension ref="A1:J169"/>
  <sheetViews>
    <sheetView topLeftCell="A149" zoomScaleNormal="100" workbookViewId="0">
      <selection activeCell="A155" sqref="A155:I163"/>
    </sheetView>
  </sheetViews>
  <sheetFormatPr defaultColWidth="8.85546875" defaultRowHeight="12.75"/>
  <cols>
    <col min="1" max="1" width="11.42578125" style="2" customWidth="1"/>
    <col min="2" max="2" width="9.7109375" style="2" bestFit="1" customWidth="1"/>
    <col min="3" max="3" width="5.42578125" style="2" bestFit="1" customWidth="1"/>
    <col min="4" max="4" width="12.28515625" style="2" bestFit="1" customWidth="1"/>
    <col min="5" max="5" width="14.140625" style="2" bestFit="1" customWidth="1"/>
    <col min="6" max="6" width="16.85546875" style="2" bestFit="1" customWidth="1"/>
    <col min="7" max="7" width="14.42578125" style="2" customWidth="1"/>
    <col min="8" max="8" width="14.710937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351</v>
      </c>
      <c r="B3" s="425"/>
      <c r="C3" s="425"/>
      <c r="D3" s="425"/>
      <c r="E3" s="425"/>
      <c r="F3" s="425"/>
      <c r="G3" s="425"/>
      <c r="H3" s="425"/>
    </row>
    <row r="4" spans="1:9">
      <c r="A4" s="427" t="s">
        <v>440</v>
      </c>
      <c r="B4" s="425"/>
      <c r="C4" s="425"/>
      <c r="D4" s="425"/>
      <c r="E4" s="425"/>
      <c r="F4" s="425"/>
      <c r="G4" s="425"/>
      <c r="H4" s="425"/>
    </row>
    <row r="5" spans="1:9">
      <c r="A5" s="451"/>
      <c r="B5" s="425"/>
      <c r="C5" s="425"/>
      <c r="D5" s="413" t="s">
        <v>118</v>
      </c>
      <c r="E5" s="413" t="s">
        <v>118</v>
      </c>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28"/>
      <c r="G7" s="28"/>
      <c r="H7" s="28"/>
    </row>
    <row r="8" spans="1:9">
      <c r="A8" s="469" t="s">
        <v>172</v>
      </c>
      <c r="B8" s="453"/>
      <c r="C8" s="28"/>
      <c r="D8" s="31"/>
      <c r="E8" s="31"/>
      <c r="F8" s="31"/>
      <c r="G8" s="454"/>
      <c r="H8" s="416"/>
    </row>
    <row r="9" spans="1:9">
      <c r="A9" s="469"/>
      <c r="B9" s="28">
        <v>108360</v>
      </c>
      <c r="C9" s="59" t="s">
        <v>124</v>
      </c>
      <c r="D9" s="423">
        <v>-3939.6129166670144</v>
      </c>
      <c r="E9" s="423">
        <f>D9</f>
        <v>-3939.6129166670144</v>
      </c>
      <c r="F9" s="423">
        <v>-3939.6129166670144</v>
      </c>
      <c r="G9" s="85" t="s">
        <v>152</v>
      </c>
      <c r="H9" s="67">
        <f t="shared" ref="H9:H40" si="0">INDEX(WCAAllocations,IFERROR(MATCH(G9,WCAFactors,0),2),IFERROR(MATCH(G9,WCAStates,0),4))</f>
        <v>0</v>
      </c>
      <c r="I9" s="68">
        <f ca="1">OFFSET(F9,0,RevReqCalc!$F$27,1,1)*H9</f>
        <v>0</v>
      </c>
    </row>
    <row r="10" spans="1:9">
      <c r="A10" s="469"/>
      <c r="B10" s="28">
        <v>108360</v>
      </c>
      <c r="C10" s="59" t="s">
        <v>124</v>
      </c>
      <c r="D10" s="423">
        <v>-8181.4320833330275</v>
      </c>
      <c r="E10" s="423">
        <f t="shared" ref="E10:E11" si="1">D10</f>
        <v>-8181.4320833330275</v>
      </c>
      <c r="F10" s="423">
        <v>-8181.4320833330275</v>
      </c>
      <c r="G10" s="85" t="s">
        <v>155</v>
      </c>
      <c r="H10" s="67">
        <f t="shared" si="0"/>
        <v>0</v>
      </c>
      <c r="I10" s="68">
        <f ca="1">OFFSET(F10,0,RevReqCalc!$F$27,1,1)*H10</f>
        <v>0</v>
      </c>
    </row>
    <row r="11" spans="1:9">
      <c r="A11" s="469"/>
      <c r="B11" s="28">
        <v>108360</v>
      </c>
      <c r="C11" s="59" t="s">
        <v>124</v>
      </c>
      <c r="D11" s="423">
        <v>-18667.260416669771</v>
      </c>
      <c r="E11" s="423">
        <f t="shared" si="1"/>
        <v>-18667.260416669771</v>
      </c>
      <c r="F11" s="423">
        <v>-18667.260416669771</v>
      </c>
      <c r="G11" s="85" t="s">
        <v>153</v>
      </c>
      <c r="H11" s="67">
        <f t="shared" si="0"/>
        <v>0</v>
      </c>
      <c r="I11" s="68">
        <f ca="1">OFFSET(F11,0,RevReqCalc!$F$27,1,1)*H11</f>
        <v>0</v>
      </c>
    </row>
    <row r="12" spans="1:9">
      <c r="A12" s="64"/>
      <c r="B12" s="28">
        <v>108360</v>
      </c>
      <c r="C12" s="59" t="s">
        <v>124</v>
      </c>
      <c r="D12" s="423">
        <v>57717.377499999944</v>
      </c>
      <c r="E12" s="423">
        <f t="shared" ref="E12:E73" si="2">D12</f>
        <v>57717.377499999944</v>
      </c>
      <c r="F12" s="423">
        <v>57717.377499999944</v>
      </c>
      <c r="G12" s="85" t="s">
        <v>154</v>
      </c>
      <c r="H12" s="67">
        <f t="shared" si="0"/>
        <v>0</v>
      </c>
      <c r="I12" s="68">
        <f ca="1">OFFSET(F12,0,RevReqCalc!$F$27,1,1)*H12</f>
        <v>0</v>
      </c>
    </row>
    <row r="13" spans="1:9">
      <c r="A13" s="443"/>
      <c r="B13" s="28">
        <v>108360</v>
      </c>
      <c r="C13" s="59" t="s">
        <v>124</v>
      </c>
      <c r="D13" s="423">
        <v>-4349.8166666670004</v>
      </c>
      <c r="E13" s="423">
        <f t="shared" si="2"/>
        <v>-4349.8166666670004</v>
      </c>
      <c r="F13" s="423">
        <v>-4349.8166666670004</v>
      </c>
      <c r="G13" s="85" t="s">
        <v>125</v>
      </c>
      <c r="H13" s="67">
        <f t="shared" si="0"/>
        <v>1</v>
      </c>
      <c r="I13" s="68">
        <f ca="1">OFFSET(F13,0,RevReqCalc!$F$27,1,1)*H13</f>
        <v>-4349.8166666670004</v>
      </c>
    </row>
    <row r="14" spans="1:9">
      <c r="A14" s="64"/>
      <c r="B14" s="28">
        <v>108360</v>
      </c>
      <c r="C14" s="59" t="s">
        <v>124</v>
      </c>
      <c r="D14" s="423">
        <v>-6435.637916669948</v>
      </c>
      <c r="E14" s="423">
        <f t="shared" si="2"/>
        <v>-6435.637916669948</v>
      </c>
      <c r="F14" s="423">
        <v>-6435.637916669948</v>
      </c>
      <c r="G14" s="37" t="s">
        <v>270</v>
      </c>
      <c r="H14" s="67">
        <f t="shared" si="0"/>
        <v>0</v>
      </c>
      <c r="I14" s="68">
        <f ca="1">OFFSET(F14,0,RevReqCalc!$F$27,1,1)*H14</f>
        <v>0</v>
      </c>
    </row>
    <row r="15" spans="1:9">
      <c r="A15" s="64"/>
      <c r="B15" s="28">
        <v>108360</v>
      </c>
      <c r="C15" s="59" t="s">
        <v>124</v>
      </c>
      <c r="D15" s="423">
        <v>-35944.109999999986</v>
      </c>
      <c r="E15" s="423">
        <f t="shared" si="2"/>
        <v>-35944.109999999986</v>
      </c>
      <c r="F15" s="423">
        <v>-35944.109999999986</v>
      </c>
      <c r="G15" s="37" t="s">
        <v>270</v>
      </c>
      <c r="H15" s="67">
        <f t="shared" si="0"/>
        <v>0</v>
      </c>
      <c r="I15" s="68">
        <f ca="1">OFFSET(F15,0,RevReqCalc!$F$27,1,1)*H15</f>
        <v>0</v>
      </c>
    </row>
    <row r="16" spans="1:9">
      <c r="A16" s="64"/>
      <c r="B16" s="28">
        <v>108361</v>
      </c>
      <c r="C16" s="59" t="s">
        <v>124</v>
      </c>
      <c r="D16" s="423">
        <v>-45365.384166667005</v>
      </c>
      <c r="E16" s="423">
        <f t="shared" si="2"/>
        <v>-45365.384166667005</v>
      </c>
      <c r="F16" s="423">
        <v>-45365.384166667005</v>
      </c>
      <c r="G16" s="85" t="s">
        <v>152</v>
      </c>
      <c r="H16" s="67">
        <f t="shared" si="0"/>
        <v>0</v>
      </c>
      <c r="I16" s="68">
        <f ca="1">OFFSET(F16,0,RevReqCalc!$F$27,1,1)*H16</f>
        <v>0</v>
      </c>
    </row>
    <row r="17" spans="1:9">
      <c r="A17" s="64"/>
      <c r="B17" s="28">
        <v>108361</v>
      </c>
      <c r="C17" s="59" t="s">
        <v>124</v>
      </c>
      <c r="D17" s="423">
        <v>-13447.337916666991</v>
      </c>
      <c r="E17" s="423">
        <f t="shared" si="2"/>
        <v>-13447.337916666991</v>
      </c>
      <c r="F17" s="423">
        <v>-13447.337916666991</v>
      </c>
      <c r="G17" s="85" t="s">
        <v>155</v>
      </c>
      <c r="H17" s="67">
        <f t="shared" si="0"/>
        <v>0</v>
      </c>
      <c r="I17" s="68">
        <f ca="1">OFFSET(F17,0,RevReqCalc!$F$27,1,1)*H17</f>
        <v>0</v>
      </c>
    </row>
    <row r="18" spans="1:9">
      <c r="A18" s="64"/>
      <c r="B18" s="28">
        <v>108361</v>
      </c>
      <c r="C18" s="59" t="s">
        <v>124</v>
      </c>
      <c r="D18" s="423">
        <v>-236423.51833332982</v>
      </c>
      <c r="E18" s="423">
        <f t="shared" si="2"/>
        <v>-236423.51833332982</v>
      </c>
      <c r="F18" s="423">
        <v>-236423.51833332982</v>
      </c>
      <c r="G18" s="85" t="s">
        <v>153</v>
      </c>
      <c r="H18" s="67">
        <f t="shared" si="0"/>
        <v>0</v>
      </c>
      <c r="I18" s="68">
        <f ca="1">OFFSET(F18,0,RevReqCalc!$F$27,1,1)*H18</f>
        <v>0</v>
      </c>
    </row>
    <row r="19" spans="1:9">
      <c r="A19" s="64"/>
      <c r="B19" s="28">
        <v>108361</v>
      </c>
      <c r="C19" s="59" t="s">
        <v>124</v>
      </c>
      <c r="D19" s="423">
        <v>-131428.82124999911</v>
      </c>
      <c r="E19" s="423">
        <f t="shared" si="2"/>
        <v>-131428.82124999911</v>
      </c>
      <c r="F19" s="423">
        <v>-131428.82124999911</v>
      </c>
      <c r="G19" s="85" t="s">
        <v>154</v>
      </c>
      <c r="H19" s="67">
        <f t="shared" si="0"/>
        <v>0</v>
      </c>
      <c r="I19" s="68">
        <f ca="1">OFFSET(F19,0,RevReqCalc!$F$27,1,1)*H19</f>
        <v>0</v>
      </c>
    </row>
    <row r="20" spans="1:9">
      <c r="A20" s="443"/>
      <c r="B20" s="28">
        <v>108361</v>
      </c>
      <c r="C20" s="59" t="s">
        <v>124</v>
      </c>
      <c r="D20" s="423">
        <v>-19480.868750000023</v>
      </c>
      <c r="E20" s="423">
        <f t="shared" si="2"/>
        <v>-19480.868750000023</v>
      </c>
      <c r="F20" s="423">
        <v>-19480.868750000023</v>
      </c>
      <c r="G20" s="85" t="s">
        <v>125</v>
      </c>
      <c r="H20" s="67">
        <f t="shared" si="0"/>
        <v>1</v>
      </c>
      <c r="I20" s="68">
        <f ca="1">OFFSET(F20,0,RevReqCalc!$F$27,1,1)*H20</f>
        <v>-19480.868750000023</v>
      </c>
    </row>
    <row r="21" spans="1:9">
      <c r="A21" s="64"/>
      <c r="B21" s="28">
        <v>108361</v>
      </c>
      <c r="C21" s="59" t="s">
        <v>124</v>
      </c>
      <c r="D21" s="423">
        <v>-94468.895833329763</v>
      </c>
      <c r="E21" s="423">
        <f t="shared" si="2"/>
        <v>-94468.895833329763</v>
      </c>
      <c r="F21" s="423">
        <v>-94468.895833329763</v>
      </c>
      <c r="G21" s="37" t="s">
        <v>270</v>
      </c>
      <c r="H21" s="67">
        <f t="shared" si="0"/>
        <v>0</v>
      </c>
      <c r="I21" s="68">
        <f ca="1">OFFSET(F21,0,RevReqCalc!$F$27,1,1)*H21</f>
        <v>0</v>
      </c>
    </row>
    <row r="22" spans="1:9">
      <c r="A22" s="64"/>
      <c r="B22" s="28">
        <v>108361</v>
      </c>
      <c r="C22" s="59" t="s">
        <v>124</v>
      </c>
      <c r="D22" s="423">
        <v>-30474.782499999972</v>
      </c>
      <c r="E22" s="423">
        <f t="shared" si="2"/>
        <v>-30474.782499999972</v>
      </c>
      <c r="F22" s="423">
        <v>-30474.782499999972</v>
      </c>
      <c r="G22" s="37" t="s">
        <v>270</v>
      </c>
      <c r="H22" s="67">
        <f t="shared" si="0"/>
        <v>0</v>
      </c>
      <c r="I22" s="68">
        <f ca="1">OFFSET(F22,0,RevReqCalc!$F$27,1,1)*H22</f>
        <v>0</v>
      </c>
    </row>
    <row r="23" spans="1:9">
      <c r="A23" s="64"/>
      <c r="B23" s="28">
        <v>108362</v>
      </c>
      <c r="C23" s="59" t="s">
        <v>124</v>
      </c>
      <c r="D23" s="423">
        <v>-245235.95500000007</v>
      </c>
      <c r="E23" s="423">
        <f t="shared" si="2"/>
        <v>-245235.95500000007</v>
      </c>
      <c r="F23" s="423">
        <v>-245235.95500000007</v>
      </c>
      <c r="G23" s="85" t="s">
        <v>152</v>
      </c>
      <c r="H23" s="67">
        <f t="shared" si="0"/>
        <v>0</v>
      </c>
      <c r="I23" s="68">
        <f ca="1">OFFSET(F23,0,RevReqCalc!$F$27,1,1)*H23</f>
        <v>0</v>
      </c>
    </row>
    <row r="24" spans="1:9">
      <c r="A24" s="64"/>
      <c r="B24" s="28">
        <v>108362</v>
      </c>
      <c r="C24" s="59" t="s">
        <v>124</v>
      </c>
      <c r="D24" s="423">
        <v>-99733.400000000373</v>
      </c>
      <c r="E24" s="423">
        <f t="shared" si="2"/>
        <v>-99733.400000000373</v>
      </c>
      <c r="F24" s="423">
        <v>-99733.400000000373</v>
      </c>
      <c r="G24" s="85" t="s">
        <v>155</v>
      </c>
      <c r="H24" s="67">
        <f t="shared" si="0"/>
        <v>0</v>
      </c>
      <c r="I24" s="68">
        <f ca="1">OFFSET(F24,0,RevReqCalc!$F$27,1,1)*H24</f>
        <v>0</v>
      </c>
    </row>
    <row r="25" spans="1:9">
      <c r="A25" s="64"/>
      <c r="B25" s="28">
        <v>108362</v>
      </c>
      <c r="C25" s="59" t="s">
        <v>124</v>
      </c>
      <c r="D25" s="423">
        <v>-1158168.1212499887</v>
      </c>
      <c r="E25" s="423">
        <f t="shared" si="2"/>
        <v>-1158168.1212499887</v>
      </c>
      <c r="F25" s="423">
        <v>-1158168.1212499887</v>
      </c>
      <c r="G25" s="85" t="s">
        <v>153</v>
      </c>
      <c r="H25" s="67">
        <f t="shared" si="0"/>
        <v>0</v>
      </c>
      <c r="I25" s="68">
        <f ca="1">OFFSET(F25,0,RevReqCalc!$F$27,1,1)*H25</f>
        <v>0</v>
      </c>
    </row>
    <row r="26" spans="1:9">
      <c r="A26" s="64"/>
      <c r="B26" s="28">
        <v>108362</v>
      </c>
      <c r="C26" s="59" t="s">
        <v>124</v>
      </c>
      <c r="D26" s="423">
        <v>-1619536.6487500072</v>
      </c>
      <c r="E26" s="423">
        <f t="shared" si="2"/>
        <v>-1619536.6487500072</v>
      </c>
      <c r="F26" s="423">
        <v>-1619536.6487500072</v>
      </c>
      <c r="G26" s="37" t="s">
        <v>154</v>
      </c>
      <c r="H26" s="67">
        <f t="shared" si="0"/>
        <v>0</v>
      </c>
      <c r="I26" s="68">
        <f ca="1">OFFSET(F26,0,RevReqCalc!$F$27,1,1)*H26</f>
        <v>0</v>
      </c>
    </row>
    <row r="27" spans="1:9">
      <c r="A27" s="64"/>
      <c r="B27" s="28">
        <v>108362</v>
      </c>
      <c r="C27" s="59" t="s">
        <v>124</v>
      </c>
      <c r="D27" s="423">
        <v>-421993.90416669846</v>
      </c>
      <c r="E27" s="423">
        <f t="shared" si="2"/>
        <v>-421993.90416669846</v>
      </c>
      <c r="F27" s="423">
        <v>-421993.90416669846</v>
      </c>
      <c r="G27" s="85" t="s">
        <v>125</v>
      </c>
      <c r="H27" s="67">
        <f t="shared" si="0"/>
        <v>1</v>
      </c>
      <c r="I27" s="68">
        <f ca="1">OFFSET(F27,0,RevReqCalc!$F$27,1,1)*H27</f>
        <v>-421993.90416669846</v>
      </c>
    </row>
    <row r="28" spans="1:9">
      <c r="A28" s="64"/>
      <c r="B28" s="28">
        <v>108362</v>
      </c>
      <c r="C28" s="59" t="s">
        <v>124</v>
      </c>
      <c r="D28" s="423">
        <v>-475025.63666670024</v>
      </c>
      <c r="E28" s="423">
        <f t="shared" si="2"/>
        <v>-475025.63666670024</v>
      </c>
      <c r="F28" s="423">
        <v>-475025.63666670024</v>
      </c>
      <c r="G28" s="85" t="s">
        <v>270</v>
      </c>
      <c r="H28" s="67">
        <f t="shared" si="0"/>
        <v>0</v>
      </c>
      <c r="I28" s="68">
        <f ca="1">OFFSET(F28,0,RevReqCalc!$F$27,1,1)*H28</f>
        <v>0</v>
      </c>
    </row>
    <row r="29" spans="1:9">
      <c r="A29" s="64"/>
      <c r="B29" s="28">
        <v>108362</v>
      </c>
      <c r="C29" s="59" t="s">
        <v>124</v>
      </c>
      <c r="D29" s="423">
        <v>-63382.259583330248</v>
      </c>
      <c r="E29" s="423">
        <f t="shared" si="2"/>
        <v>-63382.259583330248</v>
      </c>
      <c r="F29" s="423">
        <v>-63382.259583330248</v>
      </c>
      <c r="G29" s="85" t="s">
        <v>270</v>
      </c>
      <c r="H29" s="67">
        <f t="shared" si="0"/>
        <v>0</v>
      </c>
      <c r="I29" s="68">
        <f ca="1">OFFSET(F29,0,RevReqCalc!$F$27,1,1)*H29</f>
        <v>0</v>
      </c>
    </row>
    <row r="30" spans="1:9">
      <c r="A30" s="64"/>
      <c r="B30" s="28">
        <v>108364</v>
      </c>
      <c r="C30" s="59" t="s">
        <v>124</v>
      </c>
      <c r="D30" s="423">
        <v>-835575.19416669756</v>
      </c>
      <c r="E30" s="423">
        <f t="shared" si="2"/>
        <v>-835575.19416669756</v>
      </c>
      <c r="F30" s="423">
        <v>-835575.19416669756</v>
      </c>
      <c r="G30" s="85" t="s">
        <v>152</v>
      </c>
      <c r="H30" s="67">
        <f t="shared" si="0"/>
        <v>0</v>
      </c>
      <c r="I30" s="68">
        <f ca="1">OFFSET(F30,0,RevReqCalc!$F$27,1,1)*H30</f>
        <v>0</v>
      </c>
    </row>
    <row r="31" spans="1:9">
      <c r="A31" s="64"/>
      <c r="B31" s="28">
        <v>108364</v>
      </c>
      <c r="C31" s="59" t="s">
        <v>124</v>
      </c>
      <c r="D31" s="423">
        <v>-362098.89583329856</v>
      </c>
      <c r="E31" s="423">
        <f t="shared" si="2"/>
        <v>-362098.89583329856</v>
      </c>
      <c r="F31" s="423">
        <v>-362098.89583329856</v>
      </c>
      <c r="G31" s="85" t="s">
        <v>155</v>
      </c>
      <c r="H31" s="67">
        <f t="shared" si="0"/>
        <v>0</v>
      </c>
      <c r="I31" s="68">
        <f ca="1">OFFSET(F31,0,RevReqCalc!$F$27,1,1)*H31</f>
        <v>0</v>
      </c>
    </row>
    <row r="32" spans="1:9">
      <c r="A32" s="64"/>
      <c r="B32" s="28">
        <v>108364</v>
      </c>
      <c r="C32" s="59" t="s">
        <v>124</v>
      </c>
      <c r="D32" s="423">
        <v>-4231410.9716669917</v>
      </c>
      <c r="E32" s="423">
        <f t="shared" si="2"/>
        <v>-4231410.9716669917</v>
      </c>
      <c r="F32" s="423">
        <v>-4231410.9716669917</v>
      </c>
      <c r="G32" s="85" t="s">
        <v>153</v>
      </c>
      <c r="H32" s="67">
        <f t="shared" si="0"/>
        <v>0</v>
      </c>
      <c r="I32" s="68">
        <f ca="1">OFFSET(F32,0,RevReqCalc!$F$27,1,1)*H32</f>
        <v>0</v>
      </c>
    </row>
    <row r="33" spans="1:9">
      <c r="A33" s="64"/>
      <c r="B33" s="28">
        <v>108364</v>
      </c>
      <c r="C33" s="59" t="s">
        <v>124</v>
      </c>
      <c r="D33" s="423">
        <v>-1122105.651249975</v>
      </c>
      <c r="E33" s="423">
        <f t="shared" si="2"/>
        <v>-1122105.651249975</v>
      </c>
      <c r="F33" s="423">
        <v>-1122105.651249975</v>
      </c>
      <c r="G33" s="85" t="s">
        <v>154</v>
      </c>
      <c r="H33" s="67">
        <f t="shared" si="0"/>
        <v>0</v>
      </c>
      <c r="I33" s="68">
        <f ca="1">OFFSET(F33,0,RevReqCalc!$F$27,1,1)*H33</f>
        <v>0</v>
      </c>
    </row>
    <row r="34" spans="1:9">
      <c r="A34" s="64"/>
      <c r="B34" s="28">
        <v>108364</v>
      </c>
      <c r="C34" s="59" t="s">
        <v>124</v>
      </c>
      <c r="D34" s="423">
        <v>-1284051.0675000027</v>
      </c>
      <c r="E34" s="423">
        <f t="shared" si="2"/>
        <v>-1284051.0675000027</v>
      </c>
      <c r="F34" s="423">
        <v>-1284051.0675000027</v>
      </c>
      <c r="G34" s="85" t="s">
        <v>125</v>
      </c>
      <c r="H34" s="67">
        <f t="shared" si="0"/>
        <v>1</v>
      </c>
      <c r="I34" s="68">
        <f ca="1">OFFSET(F34,0,RevReqCalc!$F$27,1,1)*H34</f>
        <v>-1284051.0675000027</v>
      </c>
    </row>
    <row r="35" spans="1:9">
      <c r="A35" s="64"/>
      <c r="B35" s="28">
        <v>108364</v>
      </c>
      <c r="C35" s="59" t="s">
        <v>124</v>
      </c>
      <c r="D35" s="423">
        <v>-1194550.4029166996</v>
      </c>
      <c r="E35" s="423">
        <f t="shared" si="2"/>
        <v>-1194550.4029166996</v>
      </c>
      <c r="F35" s="423">
        <v>-1194550.4029166996</v>
      </c>
      <c r="G35" s="85" t="s">
        <v>270</v>
      </c>
      <c r="H35" s="67">
        <f t="shared" si="0"/>
        <v>0</v>
      </c>
      <c r="I35" s="68">
        <f ca="1">OFFSET(F35,0,RevReqCalc!$F$27,1,1)*H35</f>
        <v>0</v>
      </c>
    </row>
    <row r="36" spans="1:9">
      <c r="A36" s="64"/>
      <c r="B36" s="28">
        <v>108364</v>
      </c>
      <c r="C36" s="59" t="s">
        <v>124</v>
      </c>
      <c r="D36" s="423">
        <v>-274048.01708330028</v>
      </c>
      <c r="E36" s="423">
        <f t="shared" si="2"/>
        <v>-274048.01708330028</v>
      </c>
      <c r="F36" s="423">
        <v>-274048.01708330028</v>
      </c>
      <c r="G36" s="85" t="s">
        <v>270</v>
      </c>
      <c r="H36" s="67">
        <f t="shared" si="0"/>
        <v>0</v>
      </c>
      <c r="I36" s="68">
        <f ca="1">OFFSET(F36,0,RevReqCalc!$F$27,1,1)*H36</f>
        <v>0</v>
      </c>
    </row>
    <row r="37" spans="1:9">
      <c r="A37" s="64"/>
      <c r="B37" s="28">
        <v>108365</v>
      </c>
      <c r="C37" s="59" t="s">
        <v>124</v>
      </c>
      <c r="D37" s="423">
        <v>-251019.06583330035</v>
      </c>
      <c r="E37" s="423">
        <f t="shared" si="2"/>
        <v>-251019.06583330035</v>
      </c>
      <c r="F37" s="423">
        <v>-251019.06583330035</v>
      </c>
      <c r="G37" s="85" t="s">
        <v>152</v>
      </c>
      <c r="H37" s="67">
        <f t="shared" si="0"/>
        <v>0</v>
      </c>
      <c r="I37" s="68">
        <f ca="1">OFFSET(F37,0,RevReqCalc!$F$27,1,1)*H37</f>
        <v>0</v>
      </c>
    </row>
    <row r="38" spans="1:9">
      <c r="A38" s="64"/>
      <c r="B38" s="28">
        <v>108365</v>
      </c>
      <c r="C38" s="59" t="s">
        <v>124</v>
      </c>
      <c r="D38" s="423">
        <v>-36258.818333299831</v>
      </c>
      <c r="E38" s="423">
        <f t="shared" si="2"/>
        <v>-36258.818333299831</v>
      </c>
      <c r="F38" s="423">
        <v>-36258.818333299831</v>
      </c>
      <c r="G38" s="85" t="s">
        <v>155</v>
      </c>
      <c r="H38" s="67">
        <f t="shared" si="0"/>
        <v>0</v>
      </c>
      <c r="I38" s="68">
        <f ca="1">OFFSET(F38,0,RevReqCalc!$F$27,1,1)*H38</f>
        <v>0</v>
      </c>
    </row>
    <row r="39" spans="1:9">
      <c r="A39" s="64"/>
      <c r="B39" s="28">
        <v>108365</v>
      </c>
      <c r="C39" s="59" t="s">
        <v>124</v>
      </c>
      <c r="D39" s="423">
        <v>-1535127.8908329904</v>
      </c>
      <c r="E39" s="423">
        <f t="shared" si="2"/>
        <v>-1535127.8908329904</v>
      </c>
      <c r="F39" s="423">
        <v>-1535127.8908329904</v>
      </c>
      <c r="G39" s="85" t="s">
        <v>153</v>
      </c>
      <c r="H39" s="67">
        <f t="shared" si="0"/>
        <v>0</v>
      </c>
      <c r="I39" s="68">
        <f ca="1">OFFSET(F39,0,RevReqCalc!$F$27,1,1)*H39</f>
        <v>0</v>
      </c>
    </row>
    <row r="40" spans="1:9">
      <c r="A40" s="64"/>
      <c r="B40" s="28">
        <v>108365</v>
      </c>
      <c r="C40" s="59" t="s">
        <v>124</v>
      </c>
      <c r="D40" s="423">
        <v>-525920.92624999583</v>
      </c>
      <c r="E40" s="423">
        <f t="shared" si="2"/>
        <v>-525920.92624999583</v>
      </c>
      <c r="F40" s="423">
        <v>-525920.92624999583</v>
      </c>
      <c r="G40" s="85" t="s">
        <v>154</v>
      </c>
      <c r="H40" s="67">
        <f t="shared" si="0"/>
        <v>0</v>
      </c>
      <c r="I40" s="68">
        <f ca="1">OFFSET(F40,0,RevReqCalc!$F$27,1,1)*H40</f>
        <v>0</v>
      </c>
    </row>
    <row r="41" spans="1:9">
      <c r="A41" s="64"/>
      <c r="B41" s="28">
        <v>108365</v>
      </c>
      <c r="C41" s="59" t="s">
        <v>124</v>
      </c>
      <c r="D41" s="423">
        <v>-442541.65916670114</v>
      </c>
      <c r="E41" s="423">
        <f t="shared" si="2"/>
        <v>-442541.65916670114</v>
      </c>
      <c r="F41" s="423">
        <v>-442541.65916670114</v>
      </c>
      <c r="G41" s="85" t="s">
        <v>125</v>
      </c>
      <c r="H41" s="67">
        <f t="shared" ref="H41:H72" si="3">INDEX(WCAAllocations,IFERROR(MATCH(G41,WCAFactors,0),2),IFERROR(MATCH(G41,WCAStates,0),4))</f>
        <v>1</v>
      </c>
      <c r="I41" s="68">
        <f ca="1">OFFSET(F41,0,RevReqCalc!$F$27,1,1)*H41</f>
        <v>-442541.65916670114</v>
      </c>
    </row>
    <row r="42" spans="1:9">
      <c r="A42" s="64"/>
      <c r="B42" s="28">
        <v>108365</v>
      </c>
      <c r="C42" s="59" t="s">
        <v>124</v>
      </c>
      <c r="D42" s="423">
        <v>-353114.10666669905</v>
      </c>
      <c r="E42" s="423">
        <f t="shared" si="2"/>
        <v>-353114.10666669905</v>
      </c>
      <c r="F42" s="423">
        <v>-353114.10666669905</v>
      </c>
      <c r="G42" s="85" t="s">
        <v>270</v>
      </c>
      <c r="H42" s="67">
        <f t="shared" si="3"/>
        <v>0</v>
      </c>
      <c r="I42" s="68">
        <f ca="1">OFFSET(F42,0,RevReqCalc!$F$27,1,1)*H42</f>
        <v>0</v>
      </c>
    </row>
    <row r="43" spans="1:9">
      <c r="A43" s="64"/>
      <c r="B43" s="28">
        <v>108365</v>
      </c>
      <c r="C43" s="59" t="s">
        <v>124</v>
      </c>
      <c r="D43" s="423">
        <v>-62576.007916670293</v>
      </c>
      <c r="E43" s="423">
        <f t="shared" si="2"/>
        <v>-62576.007916670293</v>
      </c>
      <c r="F43" s="423">
        <v>-62576.007916670293</v>
      </c>
      <c r="G43" s="85" t="s">
        <v>270</v>
      </c>
      <c r="H43" s="67">
        <f t="shared" si="3"/>
        <v>0</v>
      </c>
      <c r="I43" s="68">
        <f ca="1">OFFSET(F43,0,RevReqCalc!$F$27,1,1)*H43</f>
        <v>0</v>
      </c>
    </row>
    <row r="44" spans="1:9">
      <c r="A44" s="64"/>
      <c r="B44" s="28">
        <v>108366</v>
      </c>
      <c r="C44" s="59" t="s">
        <v>124</v>
      </c>
      <c r="D44" s="423">
        <v>-254527.20583330095</v>
      </c>
      <c r="E44" s="423">
        <f t="shared" si="2"/>
        <v>-254527.20583330095</v>
      </c>
      <c r="F44" s="423">
        <v>-254527.20583330095</v>
      </c>
      <c r="G44" s="85" t="s">
        <v>152</v>
      </c>
      <c r="H44" s="67">
        <f t="shared" si="3"/>
        <v>0</v>
      </c>
      <c r="I44" s="68">
        <f ca="1">OFFSET(F44,0,RevReqCalc!$F$27,1,1)*H44</f>
        <v>0</v>
      </c>
    </row>
    <row r="45" spans="1:9">
      <c r="A45" s="64"/>
      <c r="B45" s="28">
        <v>108366</v>
      </c>
      <c r="C45" s="59" t="s">
        <v>124</v>
      </c>
      <c r="D45" s="423">
        <v>-54242.980416669976</v>
      </c>
      <c r="E45" s="423">
        <f t="shared" si="2"/>
        <v>-54242.980416669976</v>
      </c>
      <c r="F45" s="423">
        <v>-54242.980416669976</v>
      </c>
      <c r="G45" s="85" t="s">
        <v>155</v>
      </c>
      <c r="H45" s="67">
        <f t="shared" si="3"/>
        <v>0</v>
      </c>
      <c r="I45" s="68">
        <f ca="1">OFFSET(F45,0,RevReqCalc!$F$27,1,1)*H45</f>
        <v>0</v>
      </c>
    </row>
    <row r="46" spans="1:9">
      <c r="A46" s="64"/>
      <c r="B46" s="28">
        <v>108366</v>
      </c>
      <c r="C46" s="59" t="s">
        <v>124</v>
      </c>
      <c r="D46" s="423">
        <v>-856306.78500000387</v>
      </c>
      <c r="E46" s="423">
        <f t="shared" si="2"/>
        <v>-856306.78500000387</v>
      </c>
      <c r="F46" s="423">
        <v>-856306.78500000387</v>
      </c>
      <c r="G46" s="85" t="s">
        <v>153</v>
      </c>
      <c r="H46" s="67">
        <f t="shared" si="3"/>
        <v>0</v>
      </c>
      <c r="I46" s="68">
        <f ca="1">OFFSET(F46,0,RevReqCalc!$F$27,1,1)*H46</f>
        <v>0</v>
      </c>
    </row>
    <row r="47" spans="1:9">
      <c r="A47" s="64"/>
      <c r="B47" s="28">
        <v>108366</v>
      </c>
      <c r="C47" s="59" t="s">
        <v>124</v>
      </c>
      <c r="D47" s="423">
        <v>-772479.87000000477</v>
      </c>
      <c r="E47" s="423">
        <f t="shared" si="2"/>
        <v>-772479.87000000477</v>
      </c>
      <c r="F47" s="423">
        <v>-772479.87000000477</v>
      </c>
      <c r="G47" s="85" t="s">
        <v>154</v>
      </c>
      <c r="H47" s="67">
        <f t="shared" si="3"/>
        <v>0</v>
      </c>
      <c r="I47" s="68">
        <f ca="1">OFFSET(F47,0,RevReqCalc!$F$27,1,1)*H47</f>
        <v>0</v>
      </c>
    </row>
    <row r="48" spans="1:9">
      <c r="A48" s="64"/>
      <c r="B48" s="28">
        <v>108366</v>
      </c>
      <c r="C48" s="59" t="s">
        <v>124</v>
      </c>
      <c r="D48" s="423">
        <v>-242668.29958333075</v>
      </c>
      <c r="E48" s="423">
        <f t="shared" si="2"/>
        <v>-242668.29958333075</v>
      </c>
      <c r="F48" s="423">
        <v>-242668.29958333075</v>
      </c>
      <c r="G48" s="85" t="s">
        <v>125</v>
      </c>
      <c r="H48" s="67">
        <f t="shared" si="3"/>
        <v>1</v>
      </c>
      <c r="I48" s="68">
        <f ca="1">OFFSET(F48,0,RevReqCalc!$F$27,1,1)*H48</f>
        <v>-242668.29958333075</v>
      </c>
    </row>
    <row r="49" spans="1:10">
      <c r="A49" s="64"/>
      <c r="B49" s="28">
        <v>108366</v>
      </c>
      <c r="C49" s="59" t="s">
        <v>124</v>
      </c>
      <c r="D49" s="423">
        <v>-290679.96041666996</v>
      </c>
      <c r="E49" s="423">
        <f t="shared" si="2"/>
        <v>-290679.96041666996</v>
      </c>
      <c r="F49" s="423">
        <v>-290679.96041666996</v>
      </c>
      <c r="G49" s="85" t="s">
        <v>270</v>
      </c>
      <c r="H49" s="67">
        <f t="shared" si="3"/>
        <v>0</v>
      </c>
      <c r="I49" s="68">
        <f ca="1">OFFSET(F49,0,RevReqCalc!$F$27,1,1)*H49</f>
        <v>0</v>
      </c>
    </row>
    <row r="50" spans="1:10">
      <c r="A50" s="64"/>
      <c r="B50" s="28">
        <v>108366</v>
      </c>
      <c r="C50" s="59" t="s">
        <v>124</v>
      </c>
      <c r="D50" s="423">
        <v>-53340.647083330434</v>
      </c>
      <c r="E50" s="423">
        <f t="shared" si="2"/>
        <v>-53340.647083330434</v>
      </c>
      <c r="F50" s="423">
        <v>-53340.647083330434</v>
      </c>
      <c r="G50" s="85" t="s">
        <v>270</v>
      </c>
      <c r="H50" s="67">
        <f t="shared" si="3"/>
        <v>0</v>
      </c>
      <c r="I50" s="68">
        <f ca="1">OFFSET(F50,0,RevReqCalc!$F$27,1,1)*H50</f>
        <v>0</v>
      </c>
    </row>
    <row r="51" spans="1:10">
      <c r="A51" s="64"/>
      <c r="B51" s="28">
        <v>108367</v>
      </c>
      <c r="C51" s="59" t="s">
        <v>124</v>
      </c>
      <c r="D51" s="423">
        <v>-310082.89708329923</v>
      </c>
      <c r="E51" s="423">
        <f t="shared" si="2"/>
        <v>-310082.89708329923</v>
      </c>
      <c r="F51" s="423">
        <v>-310082.89708329923</v>
      </c>
      <c r="G51" s="85" t="s">
        <v>152</v>
      </c>
      <c r="H51" s="67">
        <f t="shared" si="3"/>
        <v>0</v>
      </c>
      <c r="I51" s="68">
        <f ca="1">OFFSET(F51,0,RevReqCalc!$F$27,1,1)*H51</f>
        <v>0</v>
      </c>
    </row>
    <row r="52" spans="1:10">
      <c r="A52" s="64"/>
      <c r="B52" s="28">
        <v>108367</v>
      </c>
      <c r="C52" s="59" t="s">
        <v>124</v>
      </c>
      <c r="D52" s="423">
        <v>-100618.55250000022</v>
      </c>
      <c r="E52" s="423">
        <f t="shared" si="2"/>
        <v>-100618.55250000022</v>
      </c>
      <c r="F52" s="423">
        <v>-100618.55250000022</v>
      </c>
      <c r="G52" s="85" t="s">
        <v>155</v>
      </c>
      <c r="H52" s="67">
        <f t="shared" si="3"/>
        <v>0</v>
      </c>
      <c r="I52" s="68">
        <f ca="1">OFFSET(F52,0,RevReqCalc!$F$27,1,1)*H52</f>
        <v>0</v>
      </c>
    </row>
    <row r="53" spans="1:10">
      <c r="A53" s="64"/>
      <c r="B53" s="28">
        <v>108367</v>
      </c>
      <c r="C53" s="59" t="s">
        <v>124</v>
      </c>
      <c r="D53" s="423">
        <v>-1685086.7591667026</v>
      </c>
      <c r="E53" s="423">
        <f t="shared" si="2"/>
        <v>-1685086.7591667026</v>
      </c>
      <c r="F53" s="423">
        <v>-1685086.7591667026</v>
      </c>
      <c r="G53" s="85" t="s">
        <v>153</v>
      </c>
      <c r="H53" s="67">
        <f t="shared" si="3"/>
        <v>0</v>
      </c>
      <c r="I53" s="68">
        <f ca="1">OFFSET(F53,0,RevReqCalc!$F$27,1,1)*H53</f>
        <v>0</v>
      </c>
      <c r="J53" s="2" t="s">
        <v>467</v>
      </c>
    </row>
    <row r="54" spans="1:10">
      <c r="A54" s="64"/>
      <c r="B54" s="28">
        <v>108367</v>
      </c>
      <c r="C54" s="59" t="s">
        <v>124</v>
      </c>
      <c r="D54" s="423">
        <v>-2152551.3966670036</v>
      </c>
      <c r="E54" s="423">
        <f t="shared" si="2"/>
        <v>-2152551.3966670036</v>
      </c>
      <c r="F54" s="423">
        <v>-2152551.3966670036</v>
      </c>
      <c r="G54" s="85" t="s">
        <v>154</v>
      </c>
      <c r="H54" s="67">
        <f t="shared" si="3"/>
        <v>0</v>
      </c>
      <c r="I54" s="68">
        <f ca="1">OFFSET(F54,0,RevReqCalc!$F$27,1,1)*H54</f>
        <v>0</v>
      </c>
    </row>
    <row r="55" spans="1:10">
      <c r="A55" s="64"/>
      <c r="B55" s="28">
        <v>108367</v>
      </c>
      <c r="C55" s="59" t="s">
        <v>124</v>
      </c>
      <c r="D55" s="423">
        <v>-315703.61208330095</v>
      </c>
      <c r="E55" s="423">
        <f t="shared" si="2"/>
        <v>-315703.61208330095</v>
      </c>
      <c r="F55" s="423">
        <v>-315703.61208330095</v>
      </c>
      <c r="G55" s="85" t="s">
        <v>125</v>
      </c>
      <c r="H55" s="67">
        <f t="shared" si="3"/>
        <v>1</v>
      </c>
      <c r="I55" s="68">
        <f ca="1">OFFSET(F55,0,RevReqCalc!$F$27,1,1)*H55</f>
        <v>-315703.61208330095</v>
      </c>
    </row>
    <row r="56" spans="1:10">
      <c r="A56" s="64"/>
      <c r="B56" s="28">
        <v>108367</v>
      </c>
      <c r="C56" s="59" t="s">
        <v>124</v>
      </c>
      <c r="D56" s="423">
        <v>-582034.68541669846</v>
      </c>
      <c r="E56" s="423">
        <f t="shared" si="2"/>
        <v>-582034.68541669846</v>
      </c>
      <c r="F56" s="423">
        <v>-582034.68541669846</v>
      </c>
      <c r="G56" s="85" t="s">
        <v>270</v>
      </c>
      <c r="H56" s="67">
        <f t="shared" si="3"/>
        <v>0</v>
      </c>
      <c r="I56" s="68">
        <f ca="1">OFFSET(F56,0,RevReqCalc!$F$27,1,1)*H56</f>
        <v>0</v>
      </c>
    </row>
    <row r="57" spans="1:10">
      <c r="A57" s="64"/>
      <c r="B57" s="28">
        <v>108367</v>
      </c>
      <c r="C57" s="59" t="s">
        <v>124</v>
      </c>
      <c r="D57" s="423">
        <v>-157439.24291670136</v>
      </c>
      <c r="E57" s="423">
        <f t="shared" si="2"/>
        <v>-157439.24291670136</v>
      </c>
      <c r="F57" s="423">
        <v>-157439.24291670136</v>
      </c>
      <c r="G57" s="85" t="s">
        <v>270</v>
      </c>
      <c r="H57" s="67">
        <f t="shared" si="3"/>
        <v>0</v>
      </c>
      <c r="I57" s="68">
        <f ca="1">OFFSET(F57,0,RevReqCalc!$F$27,1,1)*H57</f>
        <v>0</v>
      </c>
    </row>
    <row r="58" spans="1:10">
      <c r="A58" s="64"/>
      <c r="B58" s="28">
        <v>108368</v>
      </c>
      <c r="C58" s="59" t="s">
        <v>124</v>
      </c>
      <c r="D58" s="423">
        <v>-549193.87250000238</v>
      </c>
      <c r="E58" s="423">
        <f t="shared" si="2"/>
        <v>-549193.87250000238</v>
      </c>
      <c r="F58" s="423">
        <v>-549193.87250000238</v>
      </c>
      <c r="G58" s="85" t="s">
        <v>152</v>
      </c>
      <c r="H58" s="67">
        <f t="shared" si="3"/>
        <v>0</v>
      </c>
      <c r="I58" s="68">
        <f ca="1">OFFSET(F58,0,RevReqCalc!$F$27,1,1)*H58</f>
        <v>0</v>
      </c>
    </row>
    <row r="59" spans="1:10">
      <c r="A59" s="64"/>
      <c r="B59" s="28">
        <v>108368</v>
      </c>
      <c r="C59" s="59" t="s">
        <v>124</v>
      </c>
      <c r="D59" s="423">
        <v>-189052.32833330333</v>
      </c>
      <c r="E59" s="423">
        <f t="shared" si="2"/>
        <v>-189052.32833330333</v>
      </c>
      <c r="F59" s="423">
        <v>-189052.32833330333</v>
      </c>
      <c r="G59" s="85" t="s">
        <v>155</v>
      </c>
      <c r="H59" s="67">
        <f t="shared" si="3"/>
        <v>0</v>
      </c>
      <c r="I59" s="68">
        <f ca="1">OFFSET(F59,0,RevReqCalc!$F$27,1,1)*H59</f>
        <v>0</v>
      </c>
    </row>
    <row r="60" spans="1:10">
      <c r="A60" s="64"/>
      <c r="B60" s="28">
        <v>108368</v>
      </c>
      <c r="C60" s="59" t="s">
        <v>124</v>
      </c>
      <c r="D60" s="423">
        <v>-3285725.9612500072</v>
      </c>
      <c r="E60" s="423">
        <f t="shared" si="2"/>
        <v>-3285725.9612500072</v>
      </c>
      <c r="F60" s="423">
        <v>-3285725.9612500072</v>
      </c>
      <c r="G60" s="85" t="s">
        <v>153</v>
      </c>
      <c r="H60" s="67">
        <f t="shared" si="3"/>
        <v>0</v>
      </c>
      <c r="I60" s="68">
        <f ca="1">OFFSET(F60,0,RevReqCalc!$F$27,1,1)*H60</f>
        <v>0</v>
      </c>
    </row>
    <row r="61" spans="1:10">
      <c r="A61" s="64"/>
      <c r="B61" s="28">
        <v>108368</v>
      </c>
      <c r="C61" s="59" t="s">
        <v>124</v>
      </c>
      <c r="D61" s="423">
        <v>-1344607.3645830005</v>
      </c>
      <c r="E61" s="423">
        <f t="shared" si="2"/>
        <v>-1344607.3645830005</v>
      </c>
      <c r="F61" s="423">
        <v>-1344607.3645830005</v>
      </c>
      <c r="G61" s="85" t="s">
        <v>154</v>
      </c>
      <c r="H61" s="67">
        <f t="shared" si="3"/>
        <v>0</v>
      </c>
      <c r="I61" s="68">
        <f ca="1">OFFSET(F61,0,RevReqCalc!$F$27,1,1)*H61</f>
        <v>0</v>
      </c>
    </row>
    <row r="62" spans="1:10">
      <c r="A62" s="64"/>
      <c r="B62" s="28">
        <v>108368</v>
      </c>
      <c r="C62" s="59" t="s">
        <v>124</v>
      </c>
      <c r="D62" s="423">
        <v>-969967.76958329976</v>
      </c>
      <c r="E62" s="423">
        <f t="shared" si="2"/>
        <v>-969967.76958329976</v>
      </c>
      <c r="F62" s="423">
        <v>-969967.76958329976</v>
      </c>
      <c r="G62" s="85" t="s">
        <v>125</v>
      </c>
      <c r="H62" s="67">
        <f t="shared" si="3"/>
        <v>1</v>
      </c>
      <c r="I62" s="68">
        <f ca="1">OFFSET(F62,0,RevReqCalc!$F$27,1,1)*H62</f>
        <v>-969967.76958329976</v>
      </c>
    </row>
    <row r="63" spans="1:10">
      <c r="A63" s="64"/>
      <c r="B63" s="28">
        <v>108368</v>
      </c>
      <c r="C63" s="59" t="s">
        <v>124</v>
      </c>
      <c r="D63" s="423">
        <v>-689141.94041670114</v>
      </c>
      <c r="E63" s="423">
        <f t="shared" si="2"/>
        <v>-689141.94041670114</v>
      </c>
      <c r="F63" s="423">
        <v>-689141.94041670114</v>
      </c>
      <c r="G63" s="85" t="s">
        <v>270</v>
      </c>
      <c r="H63" s="67">
        <f t="shared" si="3"/>
        <v>0</v>
      </c>
      <c r="I63" s="68">
        <f ca="1">OFFSET(F63,0,RevReqCalc!$F$27,1,1)*H63</f>
        <v>0</v>
      </c>
    </row>
    <row r="64" spans="1:10">
      <c r="A64" s="64"/>
      <c r="B64" s="28">
        <v>108368</v>
      </c>
      <c r="C64" s="59" t="s">
        <v>124</v>
      </c>
      <c r="D64" s="423">
        <v>-119484.23708332982</v>
      </c>
      <c r="E64" s="423">
        <f t="shared" si="2"/>
        <v>-119484.23708332982</v>
      </c>
      <c r="F64" s="423">
        <v>-119484.23708332982</v>
      </c>
      <c r="G64" s="85" t="s">
        <v>270</v>
      </c>
      <c r="H64" s="67">
        <f t="shared" si="3"/>
        <v>0</v>
      </c>
      <c r="I64" s="68">
        <f ca="1">OFFSET(F64,0,RevReqCalc!$F$27,1,1)*H64</f>
        <v>0</v>
      </c>
    </row>
    <row r="65" spans="1:9">
      <c r="A65" s="64"/>
      <c r="B65" s="28">
        <v>108369</v>
      </c>
      <c r="C65" s="59" t="s">
        <v>124</v>
      </c>
      <c r="D65" s="423">
        <v>-218616.98541667033</v>
      </c>
      <c r="E65" s="423">
        <f t="shared" si="2"/>
        <v>-218616.98541667033</v>
      </c>
      <c r="F65" s="423">
        <v>-218616.98541667033</v>
      </c>
      <c r="G65" s="85" t="s">
        <v>152</v>
      </c>
      <c r="H65" s="67">
        <f t="shared" si="3"/>
        <v>0</v>
      </c>
      <c r="I65" s="68">
        <f ca="1">OFFSET(F65,0,RevReqCalc!$F$27,1,1)*H65</f>
        <v>0</v>
      </c>
    </row>
    <row r="66" spans="1:9">
      <c r="A66" s="64"/>
      <c r="B66" s="28">
        <v>108369</v>
      </c>
      <c r="C66" s="59" t="s">
        <v>124</v>
      </c>
      <c r="D66" s="423">
        <v>-322839.92416669987</v>
      </c>
      <c r="E66" s="423">
        <f t="shared" si="2"/>
        <v>-322839.92416669987</v>
      </c>
      <c r="F66" s="423">
        <v>-322839.92416669987</v>
      </c>
      <c r="G66" s="85" t="s">
        <v>155</v>
      </c>
      <c r="H66" s="67">
        <f t="shared" si="3"/>
        <v>0</v>
      </c>
      <c r="I66" s="68">
        <f ca="1">OFFSET(F66,0,RevReqCalc!$F$27,1,1)*H66</f>
        <v>0</v>
      </c>
    </row>
    <row r="67" spans="1:9">
      <c r="A67" s="64"/>
      <c r="B67" s="28">
        <v>108369</v>
      </c>
      <c r="C67" s="59" t="s">
        <v>124</v>
      </c>
      <c r="D67" s="423">
        <v>-2975200.2737499923</v>
      </c>
      <c r="E67" s="423">
        <f t="shared" si="2"/>
        <v>-2975200.2737499923</v>
      </c>
      <c r="F67" s="423">
        <v>-2975200.2737499923</v>
      </c>
      <c r="G67" s="85" t="s">
        <v>153</v>
      </c>
      <c r="H67" s="67">
        <f t="shared" si="3"/>
        <v>0</v>
      </c>
      <c r="I67" s="68">
        <f ca="1">OFFSET(F67,0,RevReqCalc!$F$27,1,1)*H67</f>
        <v>0</v>
      </c>
    </row>
    <row r="68" spans="1:9">
      <c r="A68" s="64"/>
      <c r="B68" s="28">
        <v>108369</v>
      </c>
      <c r="C68" s="59" t="s">
        <v>124</v>
      </c>
      <c r="D68" s="423">
        <v>-2150739.2229167074</v>
      </c>
      <c r="E68" s="423">
        <f t="shared" si="2"/>
        <v>-2150739.2229167074</v>
      </c>
      <c r="F68" s="423">
        <v>-2150739.2229167074</v>
      </c>
      <c r="G68" s="85" t="s">
        <v>154</v>
      </c>
      <c r="H68" s="67">
        <f t="shared" si="3"/>
        <v>0</v>
      </c>
      <c r="I68" s="68">
        <f ca="1">OFFSET(F68,0,RevReqCalc!$F$27,1,1)*H68</f>
        <v>0</v>
      </c>
    </row>
    <row r="69" spans="1:9">
      <c r="A69" s="64"/>
      <c r="B69" s="28">
        <v>108369</v>
      </c>
      <c r="C69" s="59" t="s">
        <v>124</v>
      </c>
      <c r="D69" s="423">
        <v>-664152.10666669905</v>
      </c>
      <c r="E69" s="423">
        <f t="shared" si="2"/>
        <v>-664152.10666669905</v>
      </c>
      <c r="F69" s="423">
        <v>-664152.10666669905</v>
      </c>
      <c r="G69" s="85" t="s">
        <v>125</v>
      </c>
      <c r="H69" s="67">
        <f t="shared" si="3"/>
        <v>1</v>
      </c>
      <c r="I69" s="68">
        <f ca="1">OFFSET(F69,0,RevReqCalc!$F$27,1,1)*H69</f>
        <v>-664152.10666669905</v>
      </c>
    </row>
    <row r="70" spans="1:9">
      <c r="A70" s="64"/>
      <c r="B70" s="28">
        <v>108369</v>
      </c>
      <c r="C70" s="59" t="s">
        <v>124</v>
      </c>
      <c r="D70" s="423">
        <v>-482284.50958329812</v>
      </c>
      <c r="E70" s="423">
        <f t="shared" si="2"/>
        <v>-482284.50958329812</v>
      </c>
      <c r="F70" s="423">
        <v>-482284.50958329812</v>
      </c>
      <c r="G70" s="85" t="s">
        <v>270</v>
      </c>
      <c r="H70" s="67">
        <f t="shared" si="3"/>
        <v>0</v>
      </c>
      <c r="I70" s="68">
        <f ca="1">OFFSET(F70,0,RevReqCalc!$F$27,1,1)*H70</f>
        <v>0</v>
      </c>
    </row>
    <row r="71" spans="1:9">
      <c r="A71" s="64"/>
      <c r="B71" s="28">
        <v>108369</v>
      </c>
      <c r="C71" s="59" t="s">
        <v>124</v>
      </c>
      <c r="D71" s="423">
        <v>-161009.27749999985</v>
      </c>
      <c r="E71" s="423">
        <f t="shared" si="2"/>
        <v>-161009.27749999985</v>
      </c>
      <c r="F71" s="423">
        <v>-161009.27749999985</v>
      </c>
      <c r="G71" s="85" t="s">
        <v>270</v>
      </c>
      <c r="H71" s="67">
        <f t="shared" si="3"/>
        <v>0</v>
      </c>
      <c r="I71" s="68">
        <f ca="1">OFFSET(F71,0,RevReqCalc!$F$27,1,1)*H71</f>
        <v>0</v>
      </c>
    </row>
    <row r="72" spans="1:9">
      <c r="A72" s="64"/>
      <c r="B72" s="28">
        <v>108370</v>
      </c>
      <c r="C72" s="59" t="s">
        <v>124</v>
      </c>
      <c r="D72" s="423">
        <v>3838.5812499998137</v>
      </c>
      <c r="E72" s="423">
        <f t="shared" si="2"/>
        <v>3838.5812499998137</v>
      </c>
      <c r="F72" s="423">
        <v>3838.5812499998137</v>
      </c>
      <c r="G72" s="85" t="s">
        <v>152</v>
      </c>
      <c r="H72" s="67">
        <f t="shared" si="3"/>
        <v>0</v>
      </c>
      <c r="I72" s="68">
        <f ca="1">OFFSET(F72,0,RevReqCalc!$F$27,1,1)*H72</f>
        <v>0</v>
      </c>
    </row>
    <row r="73" spans="1:9">
      <c r="A73" s="64"/>
      <c r="B73" s="28">
        <v>108370</v>
      </c>
      <c r="C73" s="59" t="s">
        <v>124</v>
      </c>
      <c r="D73" s="423">
        <v>-57297.032916670665</v>
      </c>
      <c r="E73" s="423">
        <f t="shared" si="2"/>
        <v>-57297.032916670665</v>
      </c>
      <c r="F73" s="423">
        <v>-57297.032916670665</v>
      </c>
      <c r="G73" s="85" t="s">
        <v>155</v>
      </c>
      <c r="H73" s="67">
        <f t="shared" ref="H73:H104" si="4">INDEX(WCAAllocations,IFERROR(MATCH(G73,WCAFactors,0),2),IFERROR(MATCH(G73,WCAStates,0),4))</f>
        <v>0</v>
      </c>
      <c r="I73" s="68">
        <f ca="1">OFFSET(F73,0,RevReqCalc!$F$27,1,1)*H73</f>
        <v>0</v>
      </c>
    </row>
    <row r="74" spans="1:9">
      <c r="A74" s="64"/>
      <c r="B74" s="28">
        <v>108370</v>
      </c>
      <c r="C74" s="59" t="s">
        <v>124</v>
      </c>
      <c r="D74" s="423">
        <v>-231678.09458329901</v>
      </c>
      <c r="E74" s="423">
        <f t="shared" ref="E74:E137" si="5">D74</f>
        <v>-231678.09458329901</v>
      </c>
      <c r="F74" s="423">
        <v>-231678.09458329901</v>
      </c>
      <c r="G74" s="85" t="s">
        <v>153</v>
      </c>
      <c r="H74" s="67">
        <f t="shared" si="4"/>
        <v>0</v>
      </c>
      <c r="I74" s="68">
        <f ca="1">OFFSET(F74,0,RevReqCalc!$F$27,1,1)*H74</f>
        <v>0</v>
      </c>
    </row>
    <row r="75" spans="1:9">
      <c r="A75" s="64"/>
      <c r="B75" s="28">
        <v>108370</v>
      </c>
      <c r="C75" s="59" t="s">
        <v>124</v>
      </c>
      <c r="D75" s="423">
        <v>-1029752.6499999985</v>
      </c>
      <c r="E75" s="423">
        <f t="shared" si="5"/>
        <v>-1029752.6499999985</v>
      </c>
      <c r="F75" s="423">
        <v>-1029752.6499999985</v>
      </c>
      <c r="G75" s="85" t="s">
        <v>154</v>
      </c>
      <c r="H75" s="67">
        <f t="shared" si="4"/>
        <v>0</v>
      </c>
      <c r="I75" s="68">
        <f ca="1">OFFSET(F75,0,RevReqCalc!$F$27,1,1)*H75</f>
        <v>0</v>
      </c>
    </row>
    <row r="76" spans="1:9">
      <c r="A76" s="64"/>
      <c r="B76" s="28">
        <v>108370</v>
      </c>
      <c r="C76" s="59" t="s">
        <v>124</v>
      </c>
      <c r="D76" s="423">
        <v>-259552.56541666994</v>
      </c>
      <c r="E76" s="423">
        <f t="shared" si="5"/>
        <v>-259552.56541666994</v>
      </c>
      <c r="F76" s="423">
        <v>-259552.56541666994</v>
      </c>
      <c r="G76" s="85" t="s">
        <v>125</v>
      </c>
      <c r="H76" s="67">
        <f t="shared" si="4"/>
        <v>1</v>
      </c>
      <c r="I76" s="68">
        <f ca="1">OFFSET(F76,0,RevReqCalc!$F$27,1,1)*H76</f>
        <v>-259552.56541666994</v>
      </c>
    </row>
    <row r="77" spans="1:9">
      <c r="A77" s="64"/>
      <c r="B77" s="28">
        <v>108370</v>
      </c>
      <c r="C77" s="59" t="s">
        <v>124</v>
      </c>
      <c r="D77" s="423">
        <v>-301209.60749999993</v>
      </c>
      <c r="E77" s="423">
        <f t="shared" si="5"/>
        <v>-301209.60749999993</v>
      </c>
      <c r="F77" s="423">
        <v>-301209.60749999993</v>
      </c>
      <c r="G77" s="85" t="s">
        <v>270</v>
      </c>
      <c r="H77" s="67">
        <f t="shared" si="4"/>
        <v>0</v>
      </c>
      <c r="I77" s="68">
        <f ca="1">OFFSET(F77,0,RevReqCalc!$F$27,1,1)*H77</f>
        <v>0</v>
      </c>
    </row>
    <row r="78" spans="1:9">
      <c r="A78" s="64"/>
      <c r="B78" s="28">
        <v>108370</v>
      </c>
      <c r="C78" s="59" t="s">
        <v>124</v>
      </c>
      <c r="D78" s="423">
        <v>-32285.280416666996</v>
      </c>
      <c r="E78" s="423">
        <f t="shared" si="5"/>
        <v>-32285.280416666996</v>
      </c>
      <c r="F78" s="423">
        <v>-32285.280416666996</v>
      </c>
      <c r="G78" s="85" t="s">
        <v>270</v>
      </c>
      <c r="H78" s="67">
        <f t="shared" si="4"/>
        <v>0</v>
      </c>
      <c r="I78" s="68">
        <f ca="1">OFFSET(F78,0,RevReqCalc!$F$27,1,1)*H78</f>
        <v>0</v>
      </c>
    </row>
    <row r="79" spans="1:9">
      <c r="A79" s="64"/>
      <c r="B79" s="28">
        <v>108371</v>
      </c>
      <c r="C79" s="59" t="s">
        <v>124</v>
      </c>
      <c r="D79" s="423">
        <v>-578.55416666698875</v>
      </c>
      <c r="E79" s="423">
        <f t="shared" si="5"/>
        <v>-578.55416666698875</v>
      </c>
      <c r="F79" s="423">
        <v>-578.55416666698875</v>
      </c>
      <c r="G79" s="85" t="s">
        <v>152</v>
      </c>
      <c r="H79" s="67">
        <f t="shared" si="4"/>
        <v>0</v>
      </c>
      <c r="I79" s="68">
        <f ca="1">OFFSET(F79,0,RevReqCalc!$F$27,1,1)*H79</f>
        <v>0</v>
      </c>
    </row>
    <row r="80" spans="1:9">
      <c r="A80" s="64"/>
      <c r="B80" s="28">
        <v>108371</v>
      </c>
      <c r="C80" s="59" t="s">
        <v>124</v>
      </c>
      <c r="D80" s="423">
        <v>1542.8537499999802</v>
      </c>
      <c r="E80" s="423">
        <f t="shared" si="5"/>
        <v>1542.8537499999802</v>
      </c>
      <c r="F80" s="423">
        <v>1542.8537499999802</v>
      </c>
      <c r="G80" s="85" t="s">
        <v>155</v>
      </c>
      <c r="H80" s="67">
        <f t="shared" si="4"/>
        <v>0</v>
      </c>
      <c r="I80" s="68">
        <f ca="1">OFFSET(F80,0,RevReqCalc!$F$27,1,1)*H80</f>
        <v>0</v>
      </c>
    </row>
    <row r="81" spans="1:9">
      <c r="A81" s="64"/>
      <c r="B81" s="28">
        <v>108371</v>
      </c>
      <c r="C81" s="59" t="s">
        <v>124</v>
      </c>
      <c r="D81" s="423">
        <v>2345.669166669948</v>
      </c>
      <c r="E81" s="423">
        <f t="shared" si="5"/>
        <v>2345.669166669948</v>
      </c>
      <c r="F81" s="423">
        <v>2345.669166669948</v>
      </c>
      <c r="G81" s="85" t="s">
        <v>153</v>
      </c>
      <c r="H81" s="67">
        <f t="shared" si="4"/>
        <v>0</v>
      </c>
      <c r="I81" s="68">
        <f ca="1">OFFSET(F81,0,RevReqCalc!$F$27,1,1)*H81</f>
        <v>0</v>
      </c>
    </row>
    <row r="82" spans="1:9">
      <c r="A82" s="64"/>
      <c r="B82" s="28">
        <v>108371</v>
      </c>
      <c r="C82" s="59" t="s">
        <v>124</v>
      </c>
      <c r="D82" s="423">
        <v>53011.359583330341</v>
      </c>
      <c r="E82" s="423">
        <f t="shared" si="5"/>
        <v>53011.359583330341</v>
      </c>
      <c r="F82" s="423">
        <v>53011.359583330341</v>
      </c>
      <c r="G82" s="85" t="s">
        <v>154</v>
      </c>
      <c r="H82" s="67">
        <f t="shared" si="4"/>
        <v>0</v>
      </c>
      <c r="I82" s="68">
        <f ca="1">OFFSET(F82,0,RevReqCalc!$F$27,1,1)*H82</f>
        <v>0</v>
      </c>
    </row>
    <row r="83" spans="1:9">
      <c r="A83" s="64"/>
      <c r="B83" s="28">
        <v>108371</v>
      </c>
      <c r="C83" s="59" t="s">
        <v>124</v>
      </c>
      <c r="D83" s="423">
        <v>1267.8087500000256</v>
      </c>
      <c r="E83" s="423">
        <f t="shared" si="5"/>
        <v>1267.8087500000256</v>
      </c>
      <c r="F83" s="423">
        <v>1267.8087500000256</v>
      </c>
      <c r="G83" s="85" t="s">
        <v>125</v>
      </c>
      <c r="H83" s="67">
        <f t="shared" si="4"/>
        <v>1</v>
      </c>
      <c r="I83" s="68">
        <f ca="1">OFFSET(F83,0,RevReqCalc!$F$27,1,1)*H83</f>
        <v>1267.8087500000256</v>
      </c>
    </row>
    <row r="84" spans="1:9">
      <c r="A84" s="64"/>
      <c r="B84" s="28">
        <v>108371</v>
      </c>
      <c r="C84" s="59" t="s">
        <v>124</v>
      </c>
      <c r="D84" s="423">
        <v>1467.7820833330043</v>
      </c>
      <c r="E84" s="423">
        <f t="shared" si="5"/>
        <v>1467.7820833330043</v>
      </c>
      <c r="F84" s="423">
        <v>1467.7820833330043</v>
      </c>
      <c r="G84" s="85" t="s">
        <v>270</v>
      </c>
      <c r="H84" s="67">
        <f t="shared" si="4"/>
        <v>0</v>
      </c>
      <c r="I84" s="68">
        <f ca="1">OFFSET(F84,0,RevReqCalc!$F$27,1,1)*H84</f>
        <v>0</v>
      </c>
    </row>
    <row r="85" spans="1:9">
      <c r="A85" s="64"/>
      <c r="B85" s="28">
        <v>108371</v>
      </c>
      <c r="C85" s="59" t="s">
        <v>124</v>
      </c>
      <c r="D85" s="423">
        <v>-467.0766666670097</v>
      </c>
      <c r="E85" s="423">
        <f t="shared" si="5"/>
        <v>-467.0766666670097</v>
      </c>
      <c r="F85" s="423">
        <v>-467.0766666670097</v>
      </c>
      <c r="G85" s="85" t="s">
        <v>270</v>
      </c>
      <c r="H85" s="67">
        <f t="shared" si="4"/>
        <v>0</v>
      </c>
      <c r="I85" s="68">
        <f ca="1">OFFSET(F85,0,RevReqCalc!$F$27,1,1)*H85</f>
        <v>0</v>
      </c>
    </row>
    <row r="86" spans="1:9">
      <c r="A86" s="64"/>
      <c r="B86" s="28">
        <v>108373</v>
      </c>
      <c r="C86" s="59" t="s">
        <v>124</v>
      </c>
      <c r="D86" s="423">
        <v>-3805.6587500000605</v>
      </c>
      <c r="E86" s="423">
        <f t="shared" si="5"/>
        <v>-3805.6587500000605</v>
      </c>
      <c r="F86" s="423">
        <v>-3805.6587500000605</v>
      </c>
      <c r="G86" s="85" t="s">
        <v>152</v>
      </c>
      <c r="H86" s="67">
        <f t="shared" si="4"/>
        <v>0</v>
      </c>
      <c r="I86" s="68">
        <f ca="1">OFFSET(F86,0,RevReqCalc!$F$27,1,1)*H86</f>
        <v>0</v>
      </c>
    </row>
    <row r="87" spans="1:9">
      <c r="A87" s="64"/>
      <c r="B87" s="28">
        <v>108373</v>
      </c>
      <c r="C87" s="59" t="s">
        <v>124</v>
      </c>
      <c r="D87" s="423">
        <v>957.42208333296003</v>
      </c>
      <c r="E87" s="423">
        <f t="shared" si="5"/>
        <v>957.42208333296003</v>
      </c>
      <c r="F87" s="423">
        <v>957.42208333296003</v>
      </c>
      <c r="G87" s="85" t="s">
        <v>155</v>
      </c>
      <c r="H87" s="67">
        <f t="shared" si="4"/>
        <v>0</v>
      </c>
      <c r="I87" s="68">
        <f ca="1">OFFSET(F87,0,RevReqCalc!$F$27,1,1)*H87</f>
        <v>0</v>
      </c>
    </row>
    <row r="88" spans="1:9">
      <c r="A88" s="64"/>
      <c r="B88" s="28">
        <v>108373</v>
      </c>
      <c r="C88" s="59" t="s">
        <v>124</v>
      </c>
      <c r="D88" s="423">
        <v>-141442.66999999993</v>
      </c>
      <c r="E88" s="423">
        <f t="shared" si="5"/>
        <v>-141442.66999999993</v>
      </c>
      <c r="F88" s="423">
        <v>-141442.66999999993</v>
      </c>
      <c r="G88" s="85" t="s">
        <v>153</v>
      </c>
      <c r="H88" s="67">
        <f t="shared" si="4"/>
        <v>0</v>
      </c>
      <c r="I88" s="68">
        <f ca="1">OFFSET(F88,0,RevReqCalc!$F$27,1,1)*H88</f>
        <v>0</v>
      </c>
    </row>
    <row r="89" spans="1:9">
      <c r="A89" s="64"/>
      <c r="B89" s="28">
        <v>108373</v>
      </c>
      <c r="C89" s="59" t="s">
        <v>124</v>
      </c>
      <c r="D89" s="423">
        <v>378511.21083329991</v>
      </c>
      <c r="E89" s="423">
        <f t="shared" si="5"/>
        <v>378511.21083329991</v>
      </c>
      <c r="F89" s="423">
        <v>378511.21083329991</v>
      </c>
      <c r="G89" s="85" t="s">
        <v>154</v>
      </c>
      <c r="H89" s="67">
        <f t="shared" si="4"/>
        <v>0</v>
      </c>
      <c r="I89" s="68">
        <f ca="1">OFFSET(F89,0,RevReqCalc!$F$27,1,1)*H89</f>
        <v>0</v>
      </c>
    </row>
    <row r="90" spans="1:9">
      <c r="A90" s="64"/>
      <c r="B90" s="28">
        <v>108373</v>
      </c>
      <c r="C90" s="59" t="s">
        <v>124</v>
      </c>
      <c r="D90" s="423">
        <v>-30257.359583329875</v>
      </c>
      <c r="E90" s="423">
        <f t="shared" si="5"/>
        <v>-30257.359583329875</v>
      </c>
      <c r="F90" s="423">
        <v>-30257.359583329875</v>
      </c>
      <c r="G90" s="85" t="s">
        <v>125</v>
      </c>
      <c r="H90" s="67">
        <f t="shared" si="4"/>
        <v>1</v>
      </c>
      <c r="I90" s="68">
        <f ca="1">OFFSET(F90,0,RevReqCalc!$F$27,1,1)*H90</f>
        <v>-30257.359583329875</v>
      </c>
    </row>
    <row r="91" spans="1:9">
      <c r="A91" s="64"/>
      <c r="B91" s="28">
        <v>108373</v>
      </c>
      <c r="C91" s="59" t="s">
        <v>124</v>
      </c>
      <c r="D91" s="423">
        <v>-31739.46791666979</v>
      </c>
      <c r="E91" s="423">
        <f t="shared" si="5"/>
        <v>-31739.46791666979</v>
      </c>
      <c r="F91" s="423">
        <v>-31739.46791666979</v>
      </c>
      <c r="G91" s="85" t="s">
        <v>270</v>
      </c>
      <c r="H91" s="67">
        <f t="shared" si="4"/>
        <v>0</v>
      </c>
      <c r="I91" s="68">
        <f ca="1">OFFSET(F91,0,RevReqCalc!$F$27,1,1)*H91</f>
        <v>0</v>
      </c>
    </row>
    <row r="92" spans="1:9">
      <c r="A92" s="64"/>
      <c r="B92" s="28">
        <v>108373</v>
      </c>
      <c r="C92" s="59" t="s">
        <v>124</v>
      </c>
      <c r="D92" s="423">
        <v>-4553.863333330024</v>
      </c>
      <c r="E92" s="423">
        <f t="shared" si="5"/>
        <v>-4553.863333330024</v>
      </c>
      <c r="F92" s="423">
        <v>-4553.863333330024</v>
      </c>
      <c r="G92" s="85" t="s">
        <v>270</v>
      </c>
      <c r="H92" s="67">
        <f t="shared" si="4"/>
        <v>0</v>
      </c>
      <c r="I92" s="68">
        <f ca="1">OFFSET(F92,0,RevReqCalc!$F$27,1,1)*H92</f>
        <v>0</v>
      </c>
    </row>
    <row r="93" spans="1:9">
      <c r="A93" s="64"/>
      <c r="B93" s="28" t="s">
        <v>393</v>
      </c>
      <c r="C93" s="59" t="s">
        <v>124</v>
      </c>
      <c r="D93" s="423">
        <v>70538.544999999984</v>
      </c>
      <c r="E93" s="423">
        <f t="shared" si="5"/>
        <v>70538.544999999984</v>
      </c>
      <c r="F93" s="423">
        <v>70538.544999999984</v>
      </c>
      <c r="G93" s="85" t="s">
        <v>152</v>
      </c>
      <c r="H93" s="67">
        <f t="shared" si="4"/>
        <v>0</v>
      </c>
      <c r="I93" s="68">
        <f ca="1">OFFSET(F93,0,RevReqCalc!$F$27,1,1)*H93</f>
        <v>0</v>
      </c>
    </row>
    <row r="94" spans="1:9">
      <c r="A94" s="64"/>
      <c r="B94" s="28" t="s">
        <v>393</v>
      </c>
      <c r="C94" s="59" t="s">
        <v>124</v>
      </c>
      <c r="D94" s="423">
        <v>-146965.11666666699</v>
      </c>
      <c r="E94" s="423">
        <f t="shared" si="5"/>
        <v>-146965.11666666699</v>
      </c>
      <c r="F94" s="423">
        <v>-146965.11666666699</v>
      </c>
      <c r="G94" s="85" t="s">
        <v>155</v>
      </c>
      <c r="H94" s="67">
        <f t="shared" si="4"/>
        <v>0</v>
      </c>
      <c r="I94" s="68">
        <f ca="1">OFFSET(F94,0,RevReqCalc!$F$27,1,1)*H94</f>
        <v>0</v>
      </c>
    </row>
    <row r="95" spans="1:9">
      <c r="A95" s="64"/>
      <c r="B95" s="28" t="s">
        <v>393</v>
      </c>
      <c r="C95" s="59" t="s">
        <v>124</v>
      </c>
      <c r="D95" s="423">
        <v>-86599.942500000005</v>
      </c>
      <c r="E95" s="423">
        <f t="shared" si="5"/>
        <v>-86599.942500000005</v>
      </c>
      <c r="F95" s="423">
        <v>-86599.942500000005</v>
      </c>
      <c r="G95" s="85" t="s">
        <v>153</v>
      </c>
      <c r="H95" s="67">
        <f t="shared" si="4"/>
        <v>0</v>
      </c>
      <c r="I95" s="68">
        <f ca="1">OFFSET(F95,0,RevReqCalc!$F$27,1,1)*H95</f>
        <v>0</v>
      </c>
    </row>
    <row r="96" spans="1:9">
      <c r="A96" s="64"/>
      <c r="B96" s="28" t="s">
        <v>393</v>
      </c>
      <c r="C96" s="59" t="s">
        <v>124</v>
      </c>
      <c r="D96" s="423">
        <v>-1909474.8820833301</v>
      </c>
      <c r="E96" s="423">
        <f t="shared" si="5"/>
        <v>-1909474.8820833301</v>
      </c>
      <c r="F96" s="423">
        <v>-1909474.8820833301</v>
      </c>
      <c r="G96" s="85" t="s">
        <v>154</v>
      </c>
      <c r="H96" s="67">
        <f t="shared" si="4"/>
        <v>0</v>
      </c>
      <c r="I96" s="68">
        <f ca="1">OFFSET(F96,0,RevReqCalc!$F$27,1,1)*H96</f>
        <v>0</v>
      </c>
    </row>
    <row r="97" spans="1:10">
      <c r="A97" s="64"/>
      <c r="B97" s="28" t="s">
        <v>393</v>
      </c>
      <c r="C97" s="59" t="s">
        <v>124</v>
      </c>
      <c r="D97" s="423">
        <v>-47914.786666666972</v>
      </c>
      <c r="E97" s="423">
        <f t="shared" si="5"/>
        <v>-47914.786666666972</v>
      </c>
      <c r="F97" s="423">
        <v>-47914.786666666972</v>
      </c>
      <c r="G97" s="85" t="s">
        <v>125</v>
      </c>
      <c r="H97" s="67">
        <f t="shared" si="4"/>
        <v>1</v>
      </c>
      <c r="I97" s="68">
        <f ca="1">OFFSET(F97,0,RevReqCalc!$F$27,1,1)*H97</f>
        <v>-47914.786666666972</v>
      </c>
    </row>
    <row r="98" spans="1:10">
      <c r="A98" s="64"/>
      <c r="B98" s="28" t="s">
        <v>393</v>
      </c>
      <c r="C98" s="59" t="s">
        <v>124</v>
      </c>
      <c r="D98" s="423">
        <v>-160570.46416666699</v>
      </c>
      <c r="E98" s="423">
        <f t="shared" si="5"/>
        <v>-160570.46416666699</v>
      </c>
      <c r="F98" s="423">
        <v>-160570.46416666699</v>
      </c>
      <c r="G98" s="85" t="s">
        <v>270</v>
      </c>
      <c r="H98" s="67">
        <f t="shared" si="4"/>
        <v>0</v>
      </c>
      <c r="I98" s="68">
        <f ca="1">OFFSET(F98,0,RevReqCalc!$F$27,1,1)*H98</f>
        <v>0</v>
      </c>
    </row>
    <row r="99" spans="1:10">
      <c r="A99" s="64"/>
      <c r="B99" s="28" t="s">
        <v>393</v>
      </c>
      <c r="C99" s="59" t="s">
        <v>124</v>
      </c>
      <c r="D99" s="423">
        <v>-202165.875</v>
      </c>
      <c r="E99" s="423">
        <f t="shared" si="5"/>
        <v>-202165.875</v>
      </c>
      <c r="F99" s="423">
        <v>-202165.875</v>
      </c>
      <c r="G99" s="85" t="s">
        <v>270</v>
      </c>
      <c r="H99" s="67">
        <f t="shared" si="4"/>
        <v>0</v>
      </c>
      <c r="I99" s="68">
        <f ca="1">OFFSET(F99,0,RevReqCalc!$F$27,1,1)*H99</f>
        <v>0</v>
      </c>
      <c r="J99" s="2" t="s">
        <v>467</v>
      </c>
    </row>
    <row r="100" spans="1:10">
      <c r="A100" s="64"/>
      <c r="B100" s="28" t="s">
        <v>156</v>
      </c>
      <c r="C100" s="59" t="s">
        <v>124</v>
      </c>
      <c r="D100" s="423">
        <v>-245864.86208332982</v>
      </c>
      <c r="E100" s="423">
        <f t="shared" si="5"/>
        <v>-245864.86208332982</v>
      </c>
      <c r="F100" s="423">
        <v>-245864.86208332982</v>
      </c>
      <c r="G100" s="85" t="s">
        <v>152</v>
      </c>
      <c r="H100" s="67">
        <f t="shared" si="4"/>
        <v>0</v>
      </c>
      <c r="I100" s="68">
        <f ca="1">OFFSET(F100,0,RevReqCalc!$F$27,1,1)*H100</f>
        <v>0</v>
      </c>
    </row>
    <row r="101" spans="1:10">
      <c r="A101" s="64"/>
      <c r="B101" s="28" t="s">
        <v>156</v>
      </c>
      <c r="C101" s="59" t="s">
        <v>124</v>
      </c>
      <c r="D101" s="423">
        <v>-16356.12791666697</v>
      </c>
      <c r="E101" s="423">
        <f t="shared" si="5"/>
        <v>-16356.12791666697</v>
      </c>
      <c r="F101" s="423">
        <v>-16356.12791666697</v>
      </c>
      <c r="G101" s="85" t="s">
        <v>181</v>
      </c>
      <c r="H101" s="67">
        <f t="shared" si="4"/>
        <v>0</v>
      </c>
      <c r="I101" s="68">
        <f ca="1">OFFSET(F101,0,RevReqCalc!$F$27,1,1)*H101</f>
        <v>0</v>
      </c>
    </row>
    <row r="102" spans="1:10">
      <c r="A102" s="64"/>
      <c r="B102" s="28" t="s">
        <v>156</v>
      </c>
      <c r="C102" s="59" t="s">
        <v>124</v>
      </c>
      <c r="D102" s="423">
        <v>-3236389.7725000009</v>
      </c>
      <c r="E102" s="423">
        <f t="shared" si="5"/>
        <v>-3236389.7725000009</v>
      </c>
      <c r="F102" s="423">
        <v>-3267063.7725000009</v>
      </c>
      <c r="G102" s="85" t="s">
        <v>171</v>
      </c>
      <c r="H102" s="67">
        <f t="shared" si="4"/>
        <v>0</v>
      </c>
      <c r="I102" s="68">
        <f ca="1">OFFSET(F102,0,RevReqCalc!$F$27,1,1)*H102</f>
        <v>0</v>
      </c>
    </row>
    <row r="103" spans="1:10">
      <c r="A103" s="64"/>
      <c r="B103" s="28" t="s">
        <v>156</v>
      </c>
      <c r="C103" s="59" t="s">
        <v>124</v>
      </c>
      <c r="D103" s="423">
        <v>-1509132.0375000052</v>
      </c>
      <c r="E103" s="423">
        <f t="shared" si="5"/>
        <v>-1509132.0375000052</v>
      </c>
      <c r="F103" s="423">
        <v>-1478458.0375000052</v>
      </c>
      <c r="G103" s="85" t="s">
        <v>168</v>
      </c>
      <c r="H103" s="67">
        <f t="shared" si="4"/>
        <v>0.22565052397253504</v>
      </c>
      <c r="I103" s="68">
        <f ca="1">OFFSET(F103,0,RevReqCalc!$F$27,1,1)*H103</f>
        <v>-333614.83083328203</v>
      </c>
    </row>
    <row r="104" spans="1:10">
      <c r="A104" s="64"/>
      <c r="B104" s="28" t="s">
        <v>156</v>
      </c>
      <c r="C104" s="59" t="s">
        <v>124</v>
      </c>
      <c r="D104" s="423">
        <v>-366264.11583332997</v>
      </c>
      <c r="E104" s="423">
        <f t="shared" si="5"/>
        <v>-366264.11583332997</v>
      </c>
      <c r="F104" s="423">
        <v>-366264.11583332997</v>
      </c>
      <c r="G104" s="85" t="s">
        <v>134</v>
      </c>
      <c r="H104" s="67">
        <f t="shared" si="4"/>
        <v>6.8836744172887168E-2</v>
      </c>
      <c r="I104" s="68">
        <f ca="1">OFFSET(F104,0,RevReqCalc!$F$27,1,1)*H104</f>
        <v>-25212.429241327649</v>
      </c>
    </row>
    <row r="105" spans="1:10">
      <c r="A105" s="64"/>
      <c r="B105" s="28" t="s">
        <v>156</v>
      </c>
      <c r="C105" s="59" t="s">
        <v>124</v>
      </c>
      <c r="D105" s="423">
        <v>-661968.3345833011</v>
      </c>
      <c r="E105" s="423">
        <f t="shared" si="5"/>
        <v>-661968.3345833011</v>
      </c>
      <c r="F105" s="423">
        <v>-661968.3345833011</v>
      </c>
      <c r="G105" s="85" t="s">
        <v>155</v>
      </c>
      <c r="H105" s="67">
        <f t="shared" ref="H105:H136" si="6">INDEX(WCAAllocations,IFERROR(MATCH(G105,WCAFactors,0),2),IFERROR(MATCH(G105,WCAStates,0),4))</f>
        <v>0</v>
      </c>
      <c r="I105" s="68">
        <f ca="1">OFFSET(F105,0,RevReqCalc!$F$27,1,1)*H105</f>
        <v>0</v>
      </c>
    </row>
    <row r="106" spans="1:10">
      <c r="A106" s="64"/>
      <c r="B106" s="28" t="s">
        <v>156</v>
      </c>
      <c r="C106" s="59" t="s">
        <v>124</v>
      </c>
      <c r="D106" s="423">
        <v>-374405.54999999981</v>
      </c>
      <c r="E106" s="423">
        <f t="shared" si="5"/>
        <v>-374405.54999999981</v>
      </c>
      <c r="F106" s="423">
        <v>-374405.54999999981</v>
      </c>
      <c r="G106" s="85" t="s">
        <v>173</v>
      </c>
      <c r="H106" s="67">
        <f t="shared" si="6"/>
        <v>0.22437004168265501</v>
      </c>
      <c r="I106" s="68">
        <f ca="1">OFFSET(F106,0,RevReqCalc!$F$27,1,1)*H106</f>
        <v>-84005.388859717335</v>
      </c>
    </row>
    <row r="107" spans="1:10">
      <c r="A107" s="64"/>
      <c r="B107" s="28" t="s">
        <v>156</v>
      </c>
      <c r="C107" s="59" t="s">
        <v>124</v>
      </c>
      <c r="D107" s="423">
        <v>-1221657.9804167002</v>
      </c>
      <c r="E107" s="423">
        <f t="shared" si="5"/>
        <v>-1221657.9804167002</v>
      </c>
      <c r="F107" s="423">
        <v>-1221657.9804167002</v>
      </c>
      <c r="G107" s="85" t="s">
        <v>153</v>
      </c>
      <c r="H107" s="67">
        <f t="shared" si="6"/>
        <v>0</v>
      </c>
      <c r="I107" s="68">
        <f ca="1">OFFSET(F107,0,RevReqCalc!$F$27,1,1)*H107</f>
        <v>0</v>
      </c>
    </row>
    <row r="108" spans="1:10">
      <c r="A108" s="64"/>
      <c r="B108" s="28" t="s">
        <v>156</v>
      </c>
      <c r="C108" s="59" t="s">
        <v>124</v>
      </c>
      <c r="D108" s="423">
        <v>-5170971.7337500006</v>
      </c>
      <c r="E108" s="423">
        <f t="shared" si="5"/>
        <v>-5170971.7337500006</v>
      </c>
      <c r="F108" s="423">
        <v>-5170971.7337500006</v>
      </c>
      <c r="G108" s="85" t="s">
        <v>117</v>
      </c>
      <c r="H108" s="67">
        <f t="shared" si="6"/>
        <v>6.6548046661184135E-2</v>
      </c>
      <c r="I108" s="68">
        <f ca="1">OFFSET(F108,0,RevReqCalc!$F$27,1,1)*H108</f>
        <v>-344118.06822125928</v>
      </c>
    </row>
    <row r="109" spans="1:10">
      <c r="A109" s="64"/>
      <c r="B109" s="28" t="s">
        <v>156</v>
      </c>
      <c r="C109" s="59" t="s">
        <v>124</v>
      </c>
      <c r="D109" s="423">
        <v>-3212402.8220832944</v>
      </c>
      <c r="E109" s="423">
        <f t="shared" si="5"/>
        <v>-3212402.8220832944</v>
      </c>
      <c r="F109" s="423">
        <v>-3212402.8220832944</v>
      </c>
      <c r="G109" s="85" t="s">
        <v>154</v>
      </c>
      <c r="H109" s="67">
        <f t="shared" si="6"/>
        <v>0</v>
      </c>
      <c r="I109" s="68">
        <f ca="1">OFFSET(F109,0,RevReqCalc!$F$27,1,1)*H109</f>
        <v>0</v>
      </c>
    </row>
    <row r="110" spans="1:10">
      <c r="A110" s="64"/>
      <c r="B110" s="28" t="s">
        <v>156</v>
      </c>
      <c r="C110" s="59" t="s">
        <v>124</v>
      </c>
      <c r="D110" s="423">
        <v>160307.71250000224</v>
      </c>
      <c r="E110" s="423">
        <f t="shared" si="5"/>
        <v>160307.71250000224</v>
      </c>
      <c r="F110" s="423">
        <v>160307.71250000224</v>
      </c>
      <c r="G110" s="85" t="s">
        <v>125</v>
      </c>
      <c r="H110" s="67">
        <f t="shared" si="6"/>
        <v>1</v>
      </c>
      <c r="I110" s="68">
        <f ca="1">OFFSET(F110,0,RevReqCalc!$F$27,1,1)*H110</f>
        <v>160307.71250000224</v>
      </c>
    </row>
    <row r="111" spans="1:10">
      <c r="A111" s="64"/>
      <c r="B111" s="28" t="s">
        <v>156</v>
      </c>
      <c r="C111" s="59" t="s">
        <v>124</v>
      </c>
      <c r="D111" s="423">
        <v>-1111621.1208333001</v>
      </c>
      <c r="E111" s="423">
        <f t="shared" si="5"/>
        <v>-1111621.1208333001</v>
      </c>
      <c r="F111" s="423">
        <v>-1111621.1208333001</v>
      </c>
      <c r="G111" s="85" t="s">
        <v>270</v>
      </c>
      <c r="H111" s="67">
        <f t="shared" si="6"/>
        <v>0</v>
      </c>
      <c r="I111" s="68">
        <f ca="1">OFFSET(F111,0,RevReqCalc!$F$27,1,1)*H111</f>
        <v>0</v>
      </c>
    </row>
    <row r="112" spans="1:10">
      <c r="A112" s="64"/>
      <c r="B112" s="28" t="s">
        <v>156</v>
      </c>
      <c r="C112" s="59" t="s">
        <v>124</v>
      </c>
      <c r="D112" s="423">
        <v>-290910.33124999981</v>
      </c>
      <c r="E112" s="423">
        <f t="shared" si="5"/>
        <v>-290910.33124999981</v>
      </c>
      <c r="F112" s="423">
        <v>-290910.33124999981</v>
      </c>
      <c r="G112" s="85" t="s">
        <v>270</v>
      </c>
      <c r="H112" s="67">
        <f t="shared" si="6"/>
        <v>0</v>
      </c>
      <c r="I112" s="68">
        <f ca="1">OFFSET(F112,0,RevReqCalc!$F$27,1,1)*H112</f>
        <v>0</v>
      </c>
    </row>
    <row r="113" spans="1:9">
      <c r="A113" s="64"/>
      <c r="B113" s="28" t="s">
        <v>157</v>
      </c>
      <c r="C113" s="59" t="s">
        <v>124</v>
      </c>
      <c r="D113" s="423">
        <v>-2341728.6787500009</v>
      </c>
      <c r="E113" s="423">
        <f t="shared" si="5"/>
        <v>-2341728.6787500009</v>
      </c>
      <c r="F113" s="423">
        <v>-2341728.6787500009</v>
      </c>
      <c r="G113" s="85" t="s">
        <v>171</v>
      </c>
      <c r="H113" s="67">
        <f t="shared" si="6"/>
        <v>0</v>
      </c>
      <c r="I113" s="68">
        <f ca="1">OFFSET(F113,0,RevReqCalc!$F$27,1,1)*H113</f>
        <v>0</v>
      </c>
    </row>
    <row r="114" spans="1:9">
      <c r="A114" s="64"/>
      <c r="B114" s="28" t="s">
        <v>157</v>
      </c>
      <c r="C114" s="59" t="s">
        <v>124</v>
      </c>
      <c r="D114" s="423">
        <v>-10939756.05250001</v>
      </c>
      <c r="E114" s="423">
        <f t="shared" si="5"/>
        <v>-10939756.05250001</v>
      </c>
      <c r="F114" s="423">
        <v>-10939756.05250001</v>
      </c>
      <c r="G114" s="85" t="s">
        <v>168</v>
      </c>
      <c r="H114" s="67">
        <f t="shared" si="6"/>
        <v>0.22565052397253504</v>
      </c>
      <c r="I114" s="68">
        <f ca="1">OFFSET(F114,0,RevReqCalc!$F$27,1,1)*H114</f>
        <v>-2468561.6853783387</v>
      </c>
    </row>
    <row r="115" spans="1:9">
      <c r="A115" s="64"/>
      <c r="B115" s="28" t="s">
        <v>157</v>
      </c>
      <c r="C115" s="59" t="s">
        <v>124</v>
      </c>
      <c r="D115" s="423">
        <v>237582.21666666697</v>
      </c>
      <c r="E115" s="423">
        <f t="shared" si="5"/>
        <v>237582.21666666697</v>
      </c>
      <c r="F115" s="423">
        <v>237582.21666666697</v>
      </c>
      <c r="G115" s="85" t="s">
        <v>146</v>
      </c>
      <c r="H115" s="67">
        <f t="shared" si="6"/>
        <v>0</v>
      </c>
      <c r="I115" s="68">
        <f ca="1">OFFSET(F115,0,RevReqCalc!$F$27,1,1)*H115</f>
        <v>0</v>
      </c>
    </row>
    <row r="116" spans="1:9">
      <c r="A116" s="64"/>
      <c r="B116" s="28" t="s">
        <v>392</v>
      </c>
      <c r="C116" s="59" t="s">
        <v>124</v>
      </c>
      <c r="D116" s="423">
        <v>184696208.76750001</v>
      </c>
      <c r="E116" s="423">
        <f t="shared" si="5"/>
        <v>184696208.76750001</v>
      </c>
      <c r="F116" s="423">
        <v>184696208.76750001</v>
      </c>
      <c r="G116" s="85" t="s">
        <v>181</v>
      </c>
      <c r="H116" s="67">
        <f t="shared" si="6"/>
        <v>0</v>
      </c>
      <c r="I116" s="68">
        <f ca="1">OFFSET(F116,0,RevReqCalc!$F$27,1,1)*H116</f>
        <v>0</v>
      </c>
    </row>
    <row r="117" spans="1:9">
      <c r="A117" s="64"/>
      <c r="B117" s="28" t="s">
        <v>391</v>
      </c>
      <c r="C117" s="59" t="s">
        <v>124</v>
      </c>
      <c r="D117" s="423">
        <v>-29677260.616250038</v>
      </c>
      <c r="E117" s="423">
        <f t="shared" si="5"/>
        <v>-29677260.616250038</v>
      </c>
      <c r="F117" s="423">
        <v>-29677260.616250038</v>
      </c>
      <c r="G117" s="85" t="s">
        <v>171</v>
      </c>
      <c r="H117" s="67">
        <f t="shared" si="6"/>
        <v>0</v>
      </c>
      <c r="I117" s="68">
        <f ca="1">OFFSET(F117,0,RevReqCalc!$F$27,1,1)*H117</f>
        <v>0</v>
      </c>
    </row>
    <row r="118" spans="1:9">
      <c r="A118" s="64"/>
      <c r="B118" s="28" t="s">
        <v>391</v>
      </c>
      <c r="C118" s="59" t="s">
        <v>124</v>
      </c>
      <c r="D118" s="423">
        <v>874664.70791697502</v>
      </c>
      <c r="E118" s="423">
        <f t="shared" si="5"/>
        <v>874664.70791697502</v>
      </c>
      <c r="F118" s="423">
        <v>874664.70791697502</v>
      </c>
      <c r="G118" s="85" t="s">
        <v>168</v>
      </c>
      <c r="H118" s="67">
        <f t="shared" si="6"/>
        <v>0.22565052397253504</v>
      </c>
      <c r="I118" s="68">
        <f ca="1">OFFSET(F118,0,RevReqCalc!$F$27,1,1)*H118</f>
        <v>197368.54964174973</v>
      </c>
    </row>
    <row r="119" spans="1:9">
      <c r="A119" s="64"/>
      <c r="B119" s="28" t="s">
        <v>158</v>
      </c>
      <c r="C119" s="59" t="s">
        <v>124</v>
      </c>
      <c r="D119" s="423">
        <v>0</v>
      </c>
      <c r="E119" s="423">
        <f t="shared" si="5"/>
        <v>0</v>
      </c>
      <c r="F119" s="423">
        <v>0</v>
      </c>
      <c r="G119" s="85" t="s">
        <v>181</v>
      </c>
      <c r="H119" s="67">
        <f t="shared" si="6"/>
        <v>0</v>
      </c>
      <c r="I119" s="68">
        <f ca="1">OFFSET(F119,0,RevReqCalc!$F$27,1,1)*H119</f>
        <v>0</v>
      </c>
    </row>
    <row r="120" spans="1:9">
      <c r="A120" s="64"/>
      <c r="B120" s="28" t="s">
        <v>158</v>
      </c>
      <c r="C120" s="59" t="s">
        <v>124</v>
      </c>
      <c r="D120" s="423">
        <v>-80442958.369999886</v>
      </c>
      <c r="E120" s="423">
        <f t="shared" si="5"/>
        <v>-80442958.369999886</v>
      </c>
      <c r="F120" s="423">
        <v>-80442958.369999886</v>
      </c>
      <c r="G120" s="85" t="s">
        <v>171</v>
      </c>
      <c r="H120" s="67">
        <f t="shared" si="6"/>
        <v>0</v>
      </c>
      <c r="I120" s="68">
        <f ca="1">OFFSET(F120,0,RevReqCalc!$F$27,1,1)*H120</f>
        <v>0</v>
      </c>
    </row>
    <row r="121" spans="1:9">
      <c r="A121" s="64"/>
      <c r="B121" s="28" t="s">
        <v>158</v>
      </c>
      <c r="C121" s="59" t="s">
        <v>124</v>
      </c>
      <c r="D121" s="423">
        <v>-1575198.6695829928</v>
      </c>
      <c r="E121" s="423">
        <f t="shared" si="5"/>
        <v>-1575198.6695829928</v>
      </c>
      <c r="F121" s="423">
        <v>-1575198.6695829928</v>
      </c>
      <c r="G121" s="85" t="s">
        <v>168</v>
      </c>
      <c r="H121" s="67">
        <f t="shared" si="6"/>
        <v>0.22565052397253504</v>
      </c>
      <c r="I121" s="68">
        <f ca="1">OFFSET(F121,0,RevReqCalc!$F$27,1,1)*H121</f>
        <v>-355444.4051522424</v>
      </c>
    </row>
    <row r="122" spans="1:9">
      <c r="A122" s="64"/>
      <c r="B122" s="28" t="s">
        <v>158</v>
      </c>
      <c r="C122" s="59" t="s">
        <v>124</v>
      </c>
      <c r="D122" s="423">
        <v>323188.02749999985</v>
      </c>
      <c r="E122" s="423">
        <f t="shared" si="5"/>
        <v>323188.02749999985</v>
      </c>
      <c r="F122" s="423">
        <v>323188.02749999985</v>
      </c>
      <c r="G122" s="85" t="s">
        <v>155</v>
      </c>
      <c r="H122" s="67">
        <f t="shared" si="6"/>
        <v>0</v>
      </c>
      <c r="I122" s="68">
        <f ca="1">OFFSET(F122,0,RevReqCalc!$F$27,1,1)*H122</f>
        <v>0</v>
      </c>
    </row>
    <row r="123" spans="1:9">
      <c r="A123" s="64"/>
      <c r="B123" s="28" t="s">
        <v>158</v>
      </c>
      <c r="C123" s="59" t="s">
        <v>124</v>
      </c>
      <c r="D123" s="423">
        <v>-10482090.969166994</v>
      </c>
      <c r="E123" s="423">
        <f t="shared" si="5"/>
        <v>-10482090.969166994</v>
      </c>
      <c r="F123" s="423">
        <v>-10482090.969166994</v>
      </c>
      <c r="G123" s="85" t="s">
        <v>173</v>
      </c>
      <c r="H123" s="67">
        <f t="shared" si="6"/>
        <v>0.22437004168265501</v>
      </c>
      <c r="I123" s="68">
        <f ca="1">OFFSET(F123,0,RevReqCalc!$F$27,1,1)*H123</f>
        <v>-2351867.1876733801</v>
      </c>
    </row>
    <row r="124" spans="1:9">
      <c r="A124" s="64"/>
      <c r="B124" s="28" t="s">
        <v>158</v>
      </c>
      <c r="C124" s="59" t="s">
        <v>124</v>
      </c>
      <c r="D124" s="423">
        <v>2508738.8729166696</v>
      </c>
      <c r="E124" s="423">
        <f t="shared" si="5"/>
        <v>2508738.8729166696</v>
      </c>
      <c r="F124" s="423">
        <v>2508738.8729166696</v>
      </c>
      <c r="G124" s="85" t="s">
        <v>154</v>
      </c>
      <c r="H124" s="67">
        <f t="shared" si="6"/>
        <v>0</v>
      </c>
      <c r="I124" s="68">
        <f ca="1">OFFSET(F124,0,RevReqCalc!$F$27,1,1)*H124</f>
        <v>0</v>
      </c>
    </row>
    <row r="125" spans="1:9">
      <c r="A125" s="64"/>
      <c r="B125" s="28" t="s">
        <v>158</v>
      </c>
      <c r="C125" s="59" t="s">
        <v>124</v>
      </c>
      <c r="D125" s="423">
        <v>647374.02916667005</v>
      </c>
      <c r="E125" s="423">
        <f t="shared" si="5"/>
        <v>647374.02916667005</v>
      </c>
      <c r="F125" s="423">
        <v>647374.02916667005</v>
      </c>
      <c r="G125" s="85" t="s">
        <v>270</v>
      </c>
      <c r="H125" s="67">
        <f t="shared" si="6"/>
        <v>0</v>
      </c>
      <c r="I125" s="68">
        <f ca="1">OFFSET(F125,0,RevReqCalc!$F$27,1,1)*H125</f>
        <v>0</v>
      </c>
    </row>
    <row r="126" spans="1:9">
      <c r="A126" s="64"/>
      <c r="B126" s="28" t="s">
        <v>159</v>
      </c>
      <c r="C126" s="59" t="s">
        <v>124</v>
      </c>
      <c r="D126" s="423">
        <v>-22528636.731891155</v>
      </c>
      <c r="E126" s="423">
        <f t="shared" si="5"/>
        <v>-22528636.731891155</v>
      </c>
      <c r="F126" s="423">
        <v>-22549675.731891155</v>
      </c>
      <c r="G126" s="85" t="s">
        <v>171</v>
      </c>
      <c r="H126" s="67">
        <f t="shared" si="6"/>
        <v>0</v>
      </c>
      <c r="I126" s="68">
        <f ca="1">OFFSET(F126,0,RevReqCalc!$F$27,1,1)*H126</f>
        <v>0</v>
      </c>
    </row>
    <row r="127" spans="1:9">
      <c r="A127" s="64"/>
      <c r="B127" s="28" t="s">
        <v>159</v>
      </c>
      <c r="C127" s="59" t="s">
        <v>124</v>
      </c>
      <c r="D127" s="423">
        <v>-6146397.7514423132</v>
      </c>
      <c r="E127" s="423">
        <f t="shared" si="5"/>
        <v>-6146397.7514423132</v>
      </c>
      <c r="F127" s="423">
        <v>-6125358.7514423132</v>
      </c>
      <c r="G127" s="85" t="s">
        <v>168</v>
      </c>
      <c r="H127" s="67">
        <f t="shared" si="6"/>
        <v>0.22565052397253504</v>
      </c>
      <c r="I127" s="68">
        <f ca="1">OFFSET(F127,0,RevReqCalc!$F$27,1,1)*H127</f>
        <v>-1382190.411782711</v>
      </c>
    </row>
    <row r="128" spans="1:9">
      <c r="A128" s="64"/>
      <c r="B128" s="28" t="s">
        <v>159</v>
      </c>
      <c r="C128" s="59" t="s">
        <v>124</v>
      </c>
      <c r="D128" s="423">
        <v>-6496430.7958333269</v>
      </c>
      <c r="E128" s="423">
        <f t="shared" si="5"/>
        <v>-6496430.7958333269</v>
      </c>
      <c r="F128" s="423">
        <v>-6496430.7958333269</v>
      </c>
      <c r="G128" s="85" t="s">
        <v>173</v>
      </c>
      <c r="H128" s="67">
        <f t="shared" si="6"/>
        <v>0.22437004168265501</v>
      </c>
      <c r="I128" s="68">
        <f ca="1">OFFSET(F128,0,RevReqCalc!$F$27,1,1)*H128</f>
        <v>-1457604.4484496072</v>
      </c>
    </row>
    <row r="129" spans="1:10">
      <c r="A129" s="64"/>
      <c r="B129" s="28" t="s">
        <v>159</v>
      </c>
      <c r="C129" s="59" t="s">
        <v>124</v>
      </c>
      <c r="D129" s="423">
        <v>634.51666666986421</v>
      </c>
      <c r="E129" s="423">
        <f t="shared" si="5"/>
        <v>634.51666666986421</v>
      </c>
      <c r="F129" s="423">
        <v>634.51666666986421</v>
      </c>
      <c r="G129" s="85" t="s">
        <v>128</v>
      </c>
      <c r="H129" s="67">
        <f t="shared" si="6"/>
        <v>8.2285226967736394E-2</v>
      </c>
      <c r="I129" s="68">
        <f ca="1">OFFSET(F129,0,RevReqCalc!$F$27,1,1)*H129</f>
        <v>52.211347931741315</v>
      </c>
    </row>
    <row r="130" spans="1:10">
      <c r="A130" s="64"/>
      <c r="B130" s="28" t="s">
        <v>390</v>
      </c>
      <c r="C130" s="59" t="s">
        <v>124</v>
      </c>
      <c r="D130" s="423">
        <v>-46716.594583333004</v>
      </c>
      <c r="E130" s="423">
        <f t="shared" si="5"/>
        <v>-46716.594583333004</v>
      </c>
      <c r="F130" s="423">
        <v>-46716.594583333004</v>
      </c>
      <c r="G130" s="85" t="s">
        <v>152</v>
      </c>
      <c r="H130" s="67">
        <f t="shared" si="6"/>
        <v>0</v>
      </c>
      <c r="I130" s="68">
        <f ca="1">OFFSET(F130,0,RevReqCalc!$F$27,1,1)*H130</f>
        <v>0</v>
      </c>
    </row>
    <row r="131" spans="1:10">
      <c r="A131" s="64"/>
      <c r="B131" s="28" t="s">
        <v>390</v>
      </c>
      <c r="C131" s="59" t="s">
        <v>124</v>
      </c>
      <c r="D131" s="423">
        <v>-31935.992916667004</v>
      </c>
      <c r="E131" s="423">
        <f t="shared" si="5"/>
        <v>-31935.992916667004</v>
      </c>
      <c r="F131" s="423">
        <v>-31935.992916667004</v>
      </c>
      <c r="G131" s="85" t="s">
        <v>168</v>
      </c>
      <c r="H131" s="67">
        <f t="shared" si="6"/>
        <v>0.22565052397253504</v>
      </c>
      <c r="I131" s="68">
        <f ca="1">OFFSET(F131,0,RevReqCalc!$F$27,1,1)*H131</f>
        <v>-7206.3735352290769</v>
      </c>
    </row>
    <row r="132" spans="1:10">
      <c r="A132" s="64"/>
      <c r="B132" s="28" t="s">
        <v>390</v>
      </c>
      <c r="C132" s="59" t="s">
        <v>124</v>
      </c>
      <c r="D132" s="423">
        <v>1612920.6329166701</v>
      </c>
      <c r="E132" s="423">
        <f t="shared" si="5"/>
        <v>1612920.6329166701</v>
      </c>
      <c r="F132" s="423">
        <v>1612920.6329166701</v>
      </c>
      <c r="G132" s="85" t="s">
        <v>134</v>
      </c>
      <c r="H132" s="67">
        <f t="shared" si="6"/>
        <v>6.8836744172887168E-2</v>
      </c>
      <c r="I132" s="68">
        <f ca="1">OFFSET(F132,0,RevReqCalc!$F$27,1,1)*H132</f>
        <v>111028.20497925607</v>
      </c>
    </row>
    <row r="133" spans="1:10">
      <c r="A133" s="64"/>
      <c r="B133" s="28" t="s">
        <v>390</v>
      </c>
      <c r="C133" s="59" t="s">
        <v>124</v>
      </c>
      <c r="D133" s="423">
        <v>-47208.154166666995</v>
      </c>
      <c r="E133" s="423">
        <f t="shared" si="5"/>
        <v>-47208.154166666995</v>
      </c>
      <c r="F133" s="423">
        <v>-47208.154166666995</v>
      </c>
      <c r="G133" s="85" t="s">
        <v>155</v>
      </c>
      <c r="H133" s="67">
        <f t="shared" si="6"/>
        <v>0</v>
      </c>
      <c r="I133" s="68">
        <f ca="1">OFFSET(F133,0,RevReqCalc!$F$27,1,1)*H133</f>
        <v>0</v>
      </c>
    </row>
    <row r="134" spans="1:10">
      <c r="A134" s="64"/>
      <c r="B134" s="28" t="s">
        <v>390</v>
      </c>
      <c r="C134" s="59" t="s">
        <v>124</v>
      </c>
      <c r="D134" s="423">
        <v>-198527.11958333012</v>
      </c>
      <c r="E134" s="423">
        <f t="shared" si="5"/>
        <v>-198527.11958333012</v>
      </c>
      <c r="F134" s="423">
        <v>-198527.11958333012</v>
      </c>
      <c r="G134" s="85" t="s">
        <v>153</v>
      </c>
      <c r="H134" s="67">
        <f t="shared" si="6"/>
        <v>0</v>
      </c>
      <c r="I134" s="68">
        <f ca="1">OFFSET(F134,0,RevReqCalc!$F$27,1,1)*H134</f>
        <v>0</v>
      </c>
    </row>
    <row r="135" spans="1:10">
      <c r="A135" s="64"/>
      <c r="B135" s="28" t="s">
        <v>390</v>
      </c>
      <c r="C135" s="59" t="s">
        <v>124</v>
      </c>
      <c r="D135" s="423">
        <v>-246800.27083333023</v>
      </c>
      <c r="E135" s="423">
        <f t="shared" si="5"/>
        <v>-246800.27083333023</v>
      </c>
      <c r="F135" s="423">
        <v>-246800.27083333023</v>
      </c>
      <c r="G135" s="85" t="s">
        <v>117</v>
      </c>
      <c r="H135" s="67">
        <f t="shared" si="6"/>
        <v>6.6548046661184135E-2</v>
      </c>
      <c r="I135" s="68">
        <f ca="1">OFFSET(F135,0,RevReqCalc!$F$27,1,1)*H135</f>
        <v>-16424.07593940934</v>
      </c>
    </row>
    <row r="136" spans="1:10">
      <c r="A136" s="64"/>
      <c r="B136" s="28" t="s">
        <v>390</v>
      </c>
      <c r="C136" s="59" t="s">
        <v>124</v>
      </c>
      <c r="D136" s="423">
        <v>-363.95208333330083</v>
      </c>
      <c r="E136" s="423">
        <f t="shared" si="5"/>
        <v>-363.95208333330083</v>
      </c>
      <c r="F136" s="423">
        <v>-363.95208333330083</v>
      </c>
      <c r="G136" s="85" t="s">
        <v>154</v>
      </c>
      <c r="H136" s="67">
        <f t="shared" si="6"/>
        <v>0</v>
      </c>
      <c r="I136" s="68">
        <f ca="1">OFFSET(F136,0,RevReqCalc!$F$27,1,1)*H136</f>
        <v>0</v>
      </c>
    </row>
    <row r="137" spans="1:10">
      <c r="A137" s="64"/>
      <c r="B137" s="28" t="s">
        <v>390</v>
      </c>
      <c r="C137" s="59" t="s">
        <v>124</v>
      </c>
      <c r="D137" s="423">
        <v>-35201.491249999963</v>
      </c>
      <c r="E137" s="423">
        <f t="shared" si="5"/>
        <v>-35201.491249999963</v>
      </c>
      <c r="F137" s="423">
        <v>-35201.491249999963</v>
      </c>
      <c r="G137" s="85" t="s">
        <v>125</v>
      </c>
      <c r="H137" s="67">
        <f t="shared" ref="H137:H151" si="7">INDEX(WCAAllocations,IFERROR(MATCH(G137,WCAFactors,0),2),IFERROR(MATCH(G137,WCAStates,0),4))</f>
        <v>1</v>
      </c>
      <c r="I137" s="68">
        <f ca="1">OFFSET(F137,0,RevReqCalc!$F$27,1,1)*H137</f>
        <v>-35201.491249999963</v>
      </c>
    </row>
    <row r="138" spans="1:10">
      <c r="A138" s="64"/>
      <c r="B138" s="28" t="s">
        <v>390</v>
      </c>
      <c r="C138" s="59" t="s">
        <v>124</v>
      </c>
      <c r="D138" s="423">
        <v>-9418.5025000004098</v>
      </c>
      <c r="E138" s="423">
        <f t="shared" ref="E138:E151" si="8">D138</f>
        <v>-9418.5025000004098</v>
      </c>
      <c r="F138" s="423">
        <v>-9418.5025000004098</v>
      </c>
      <c r="G138" s="85" t="s">
        <v>270</v>
      </c>
      <c r="H138" s="67">
        <f t="shared" si="7"/>
        <v>0</v>
      </c>
      <c r="I138" s="68">
        <f ca="1">OFFSET(F138,0,RevReqCalc!$F$27,1,1)*H138</f>
        <v>0</v>
      </c>
    </row>
    <row r="139" spans="1:10">
      <c r="A139" s="64"/>
      <c r="B139" s="28" t="s">
        <v>390</v>
      </c>
      <c r="C139" s="59" t="s">
        <v>124</v>
      </c>
      <c r="D139" s="423">
        <v>-316.57624999999825</v>
      </c>
      <c r="E139" s="423">
        <f t="shared" si="8"/>
        <v>-316.57624999999825</v>
      </c>
      <c r="F139" s="423">
        <v>-316.57624999999825</v>
      </c>
      <c r="G139" s="85" t="s">
        <v>270</v>
      </c>
      <c r="H139" s="67">
        <f t="shared" si="7"/>
        <v>0</v>
      </c>
      <c r="I139" s="68">
        <f ca="1">OFFSET(F139,0,RevReqCalc!$F$27,1,1)*H139</f>
        <v>0</v>
      </c>
    </row>
    <row r="140" spans="1:10">
      <c r="A140" s="64"/>
      <c r="B140" s="28" t="s">
        <v>389</v>
      </c>
      <c r="C140" s="59" t="s">
        <v>124</v>
      </c>
      <c r="D140" s="423">
        <v>-137520.11291667004</v>
      </c>
      <c r="E140" s="423">
        <f t="shared" si="8"/>
        <v>-137520.11291667004</v>
      </c>
      <c r="F140" s="423">
        <v>-137520.11291667004</v>
      </c>
      <c r="G140" s="85" t="s">
        <v>168</v>
      </c>
      <c r="H140" s="67">
        <f t="shared" si="7"/>
        <v>0.22565052397253504</v>
      </c>
      <c r="I140" s="68">
        <f ca="1">OFFSET(F140,0,RevReqCalc!$F$27,1,1)*H140</f>
        <v>-31031.485536408778</v>
      </c>
    </row>
    <row r="141" spans="1:10">
      <c r="A141" s="64"/>
      <c r="B141" s="28" t="s">
        <v>388</v>
      </c>
      <c r="C141" s="59" t="s">
        <v>124</v>
      </c>
      <c r="D141" s="423">
        <v>2234017.5358333304</v>
      </c>
      <c r="E141" s="423">
        <f t="shared" si="8"/>
        <v>2234017.5358333304</v>
      </c>
      <c r="F141" s="423">
        <v>2234017.5358333304</v>
      </c>
      <c r="G141" s="85" t="s">
        <v>181</v>
      </c>
      <c r="H141" s="67">
        <f t="shared" si="7"/>
        <v>0</v>
      </c>
      <c r="I141" s="68">
        <f ca="1">OFFSET(F141,0,RevReqCalc!$F$27,1,1)*H141</f>
        <v>0</v>
      </c>
    </row>
    <row r="142" spans="1:10">
      <c r="A142" s="64"/>
      <c r="B142" s="28" t="s">
        <v>388</v>
      </c>
      <c r="C142" s="59" t="s">
        <v>124</v>
      </c>
      <c r="D142" s="423">
        <v>-2161378.6716666296</v>
      </c>
      <c r="E142" s="423">
        <f t="shared" si="8"/>
        <v>-2161378.6716666296</v>
      </c>
      <c r="F142" s="423">
        <v>-2193205.6716666296</v>
      </c>
      <c r="G142" s="85" t="s">
        <v>171</v>
      </c>
      <c r="H142" s="67">
        <f t="shared" si="7"/>
        <v>0</v>
      </c>
      <c r="I142" s="68">
        <f ca="1">OFFSET(F142,0,RevReqCalc!$F$27,1,1)*H142</f>
        <v>0</v>
      </c>
    </row>
    <row r="143" spans="1:10">
      <c r="A143" s="64"/>
      <c r="B143" s="28" t="s">
        <v>388</v>
      </c>
      <c r="C143" s="59" t="s">
        <v>124</v>
      </c>
      <c r="D143" s="423">
        <v>-7062183.8009874672</v>
      </c>
      <c r="E143" s="423">
        <f t="shared" si="8"/>
        <v>-7062183.8009874672</v>
      </c>
      <c r="F143" s="423">
        <v>-7030356.8009874672</v>
      </c>
      <c r="G143" s="85" t="s">
        <v>168</v>
      </c>
      <c r="H143" s="67">
        <f t="shared" si="7"/>
        <v>0.22565052397253504</v>
      </c>
      <c r="I143" s="68">
        <f ca="1">OFFSET(F143,0,RevReqCalc!$F$27,1,1)*H143</f>
        <v>-1586403.6958566972</v>
      </c>
    </row>
    <row r="144" spans="1:10">
      <c r="A144" s="64"/>
      <c r="B144" s="28" t="s">
        <v>388</v>
      </c>
      <c r="C144" s="59" t="s">
        <v>124</v>
      </c>
      <c r="D144" s="423">
        <v>-1568309.3179169893</v>
      </c>
      <c r="E144" s="423">
        <f t="shared" si="8"/>
        <v>-1568309.3179169893</v>
      </c>
      <c r="F144" s="423">
        <v>-1568309.3179169893</v>
      </c>
      <c r="G144" s="85" t="s">
        <v>134</v>
      </c>
      <c r="H144" s="67">
        <f t="shared" si="7"/>
        <v>6.8836744172887168E-2</v>
      </c>
      <c r="I144" s="68">
        <f ca="1">OFFSET(F144,0,RevReqCalc!$F$27,1,1)*H144</f>
        <v>-107957.30730140697</v>
      </c>
      <c r="J144" s="2" t="s">
        <v>467</v>
      </c>
    </row>
    <row r="145" spans="1:9">
      <c r="A145" s="64"/>
      <c r="B145" s="28" t="s">
        <v>388</v>
      </c>
      <c r="C145" s="59" t="s">
        <v>124</v>
      </c>
      <c r="D145" s="423">
        <v>-10582.842500000028</v>
      </c>
      <c r="E145" s="423">
        <f t="shared" si="8"/>
        <v>-10582.842500000028</v>
      </c>
      <c r="F145" s="423">
        <v>-10582.842500000028</v>
      </c>
      <c r="G145" s="85" t="s">
        <v>155</v>
      </c>
      <c r="H145" s="67">
        <f t="shared" si="7"/>
        <v>0</v>
      </c>
      <c r="I145" s="68">
        <f ca="1">OFFSET(F145,0,RevReqCalc!$F$27,1,1)*H145</f>
        <v>0</v>
      </c>
    </row>
    <row r="146" spans="1:9">
      <c r="A146" s="64"/>
      <c r="B146" s="28" t="s">
        <v>388</v>
      </c>
      <c r="C146" s="59" t="s">
        <v>124</v>
      </c>
      <c r="D146" s="423">
        <v>-138059.57249999998</v>
      </c>
      <c r="E146" s="423">
        <f t="shared" si="8"/>
        <v>-138059.57249999998</v>
      </c>
      <c r="F146" s="423">
        <v>-138059.57249999998</v>
      </c>
      <c r="G146" s="85" t="s">
        <v>173</v>
      </c>
      <c r="H146" s="67">
        <f t="shared" si="7"/>
        <v>0.22437004168265501</v>
      </c>
      <c r="I146" s="68">
        <f ca="1">OFFSET(F146,0,RevReqCalc!$F$27,1,1)*H146</f>
        <v>-30976.432036514525</v>
      </c>
    </row>
    <row r="147" spans="1:9">
      <c r="A147" s="64"/>
      <c r="B147" s="28" t="s">
        <v>388</v>
      </c>
      <c r="C147" s="59" t="s">
        <v>124</v>
      </c>
      <c r="D147" s="423">
        <v>-6449.21875</v>
      </c>
      <c r="E147" s="423">
        <f t="shared" si="8"/>
        <v>-6449.21875</v>
      </c>
      <c r="F147" s="423">
        <v>-6449.21875</v>
      </c>
      <c r="G147" s="85" t="s">
        <v>153</v>
      </c>
      <c r="H147" s="67">
        <f t="shared" si="7"/>
        <v>0</v>
      </c>
      <c r="I147" s="68">
        <f ca="1">OFFSET(F147,0,RevReqCalc!$F$27,1,1)*H147</f>
        <v>0</v>
      </c>
    </row>
    <row r="148" spans="1:9">
      <c r="A148" s="64"/>
      <c r="B148" s="28" t="s">
        <v>388</v>
      </c>
      <c r="C148" s="59" t="s">
        <v>124</v>
      </c>
      <c r="D148" s="423">
        <v>1243648.0362500008</v>
      </c>
      <c r="E148" s="423">
        <f t="shared" si="8"/>
        <v>1243648.0362500008</v>
      </c>
      <c r="F148" s="423">
        <v>1243648.0362500008</v>
      </c>
      <c r="G148" s="85" t="s">
        <v>128</v>
      </c>
      <c r="H148" s="67">
        <f t="shared" si="7"/>
        <v>8.2285226967736394E-2</v>
      </c>
      <c r="I148" s="68">
        <f ca="1">OFFSET(F148,0,RevReqCalc!$F$27,1,1)*H148</f>
        <v>102333.86093081097</v>
      </c>
    </row>
    <row r="149" spans="1:9">
      <c r="A149" s="64"/>
      <c r="B149" s="28" t="s">
        <v>388</v>
      </c>
      <c r="C149" s="59" t="s">
        <v>124</v>
      </c>
      <c r="D149" s="423">
        <v>-4594176.2466670275</v>
      </c>
      <c r="E149" s="423">
        <f t="shared" si="8"/>
        <v>-4594176.2466670275</v>
      </c>
      <c r="F149" s="423">
        <v>-4594176.2466670275</v>
      </c>
      <c r="G149" s="85" t="s">
        <v>117</v>
      </c>
      <c r="H149" s="67">
        <f t="shared" si="7"/>
        <v>6.6548046661184135E-2</v>
      </c>
      <c r="I149" s="68">
        <f ca="1">OFFSET(F149,0,RevReqCalc!$F$27,1,1)*H149</f>
        <v>-305733.45523290115</v>
      </c>
    </row>
    <row r="150" spans="1:9">
      <c r="A150" s="64"/>
      <c r="B150" s="28" t="s">
        <v>388</v>
      </c>
      <c r="C150" s="59" t="s">
        <v>124</v>
      </c>
      <c r="D150" s="423">
        <v>1792370.2964040972</v>
      </c>
      <c r="E150" s="423">
        <f t="shared" si="8"/>
        <v>1792370.2964040972</v>
      </c>
      <c r="F150" s="423">
        <v>1792370.2964040972</v>
      </c>
      <c r="G150" s="85" t="s">
        <v>154</v>
      </c>
      <c r="H150" s="67">
        <f t="shared" si="7"/>
        <v>0</v>
      </c>
      <c r="I150" s="68">
        <f ca="1">OFFSET(F150,0,RevReqCalc!$F$27,1,1)*H150</f>
        <v>0</v>
      </c>
    </row>
    <row r="151" spans="1:9">
      <c r="A151" s="64"/>
      <c r="B151" s="28" t="s">
        <v>388</v>
      </c>
      <c r="C151" s="59" t="s">
        <v>124</v>
      </c>
      <c r="D151" s="423">
        <v>211260.29833333299</v>
      </c>
      <c r="E151" s="423">
        <f t="shared" si="8"/>
        <v>211260.29833333299</v>
      </c>
      <c r="F151" s="423">
        <v>211260.29833333299</v>
      </c>
      <c r="G151" s="85" t="s">
        <v>270</v>
      </c>
      <c r="H151" s="67">
        <f t="shared" si="7"/>
        <v>0</v>
      </c>
      <c r="I151" s="68">
        <f ca="1">OFFSET(F151,0,RevReqCalc!$F$27,1,1)*H151</f>
        <v>0</v>
      </c>
    </row>
    <row r="152" spans="1:9" s="458" customFormat="1" ht="13.5" thickBot="1">
      <c r="A152" s="455"/>
      <c r="B152" s="456"/>
      <c r="C152" s="59"/>
      <c r="D152" s="457">
        <f t="shared" ref="D152:E152" si="9">SUM(D9:D151)</f>
        <v>-51099609.297500387</v>
      </c>
      <c r="E152" s="457">
        <f t="shared" si="9"/>
        <v>-51099609.297500387</v>
      </c>
      <c r="F152" s="457">
        <f>SUM(F9:F151)</f>
        <v>-51099609.297500387</v>
      </c>
      <c r="G152" s="459"/>
      <c r="H152" s="459"/>
      <c r="I152" s="457">
        <f ca="1">SUM(I9:I151)</f>
        <v>-15053828.63996405</v>
      </c>
    </row>
    <row r="153" spans="1:9" s="458" customFormat="1" ht="13.5" thickTop="1">
      <c r="A153" s="455"/>
      <c r="B153" s="456"/>
      <c r="C153" s="59"/>
      <c r="D153" s="2"/>
      <c r="E153" s="2"/>
      <c r="F153" s="383"/>
      <c r="G153" s="2"/>
      <c r="H153" s="459"/>
    </row>
    <row r="154" spans="1:9">
      <c r="A154" s="60" t="s">
        <v>127</v>
      </c>
      <c r="C154" s="59"/>
    </row>
    <row r="155" spans="1:9" ht="12.75" customHeight="1">
      <c r="A155" s="528" t="s">
        <v>496</v>
      </c>
      <c r="B155" s="528"/>
      <c r="C155" s="528"/>
      <c r="D155" s="528"/>
      <c r="E155" s="528"/>
      <c r="F155" s="528"/>
      <c r="G155" s="528"/>
      <c r="H155" s="528"/>
      <c r="I155" s="528"/>
    </row>
    <row r="156" spans="1:9">
      <c r="A156" s="528"/>
      <c r="B156" s="528"/>
      <c r="C156" s="528"/>
      <c r="D156" s="528"/>
      <c r="E156" s="528"/>
      <c r="F156" s="528"/>
      <c r="G156" s="528"/>
      <c r="H156" s="528"/>
      <c r="I156" s="528"/>
    </row>
    <row r="157" spans="1:9">
      <c r="A157" s="528"/>
      <c r="B157" s="528"/>
      <c r="C157" s="528"/>
      <c r="D157" s="528"/>
      <c r="E157" s="528"/>
      <c r="F157" s="528"/>
      <c r="G157" s="528"/>
      <c r="H157" s="528"/>
      <c r="I157" s="528"/>
    </row>
    <row r="158" spans="1:9">
      <c r="A158" s="528"/>
      <c r="B158" s="528"/>
      <c r="C158" s="528"/>
      <c r="D158" s="528"/>
      <c r="E158" s="528"/>
      <c r="F158" s="528"/>
      <c r="G158" s="528"/>
      <c r="H158" s="528"/>
      <c r="I158" s="528"/>
    </row>
    <row r="159" spans="1:9">
      <c r="A159" s="528"/>
      <c r="B159" s="528"/>
      <c r="C159" s="528"/>
      <c r="D159" s="528"/>
      <c r="E159" s="528"/>
      <c r="F159" s="528"/>
      <c r="G159" s="528"/>
      <c r="H159" s="528"/>
      <c r="I159" s="528"/>
    </row>
    <row r="160" spans="1:9">
      <c r="A160" s="528"/>
      <c r="B160" s="528"/>
      <c r="C160" s="528"/>
      <c r="D160" s="528"/>
      <c r="E160" s="528"/>
      <c r="F160" s="528"/>
      <c r="G160" s="528"/>
      <c r="H160" s="528"/>
      <c r="I160" s="528"/>
    </row>
    <row r="161" spans="1:9">
      <c r="A161" s="528"/>
      <c r="B161" s="528"/>
      <c r="C161" s="528"/>
      <c r="D161" s="528"/>
      <c r="E161" s="528"/>
      <c r="F161" s="528"/>
      <c r="G161" s="528"/>
      <c r="H161" s="528"/>
      <c r="I161" s="528"/>
    </row>
    <row r="162" spans="1:9">
      <c r="A162" s="528"/>
      <c r="B162" s="528"/>
      <c r="C162" s="528"/>
      <c r="D162" s="528"/>
      <c r="E162" s="528"/>
      <c r="F162" s="528"/>
      <c r="G162" s="528"/>
      <c r="H162" s="528"/>
      <c r="I162" s="528"/>
    </row>
    <row r="163" spans="1:9">
      <c r="A163" s="528"/>
      <c r="B163" s="528"/>
      <c r="C163" s="528"/>
      <c r="D163" s="528"/>
      <c r="E163" s="528"/>
      <c r="F163" s="528"/>
      <c r="G163" s="528"/>
      <c r="H163" s="528"/>
      <c r="I163" s="528"/>
    </row>
    <row r="164" spans="1:9">
      <c r="C164" s="460"/>
    </row>
    <row r="165" spans="1:9">
      <c r="C165" s="460"/>
    </row>
    <row r="166" spans="1:9">
      <c r="C166" s="460"/>
    </row>
    <row r="167" spans="1:9">
      <c r="C167" s="460"/>
    </row>
    <row r="168" spans="1:9">
      <c r="C168" s="460"/>
    </row>
    <row r="169" spans="1:9">
      <c r="C169" s="461"/>
    </row>
  </sheetData>
  <mergeCells count="1">
    <mergeCell ref="A155:I163"/>
  </mergeCells>
  <dataValidations count="1">
    <dataValidation allowBlank="1" sqref="F12:F151"/>
  </dataValidations>
  <pageMargins left="0.7" right="0.7" top="0.75" bottom="0.75" header="0.3" footer="0.3"/>
  <pageSetup scale="80" fitToHeight="3" orientation="portrait" r:id="rId1"/>
  <headerFooter>
    <oddHeader>&amp;R&amp;"Times New Roman,Regular"Exhibit No. JLB-2
 Docket UE-152253
Page &amp;P of &amp;N</oddHeader>
  </headerFooter>
  <rowBreaks count="2" manualBreakCount="2">
    <brk id="46" max="8" man="1"/>
    <brk id="106" max="8" man="1"/>
  </rowBreaks>
  <extLst>
    <ext xmlns:x14="http://schemas.microsoft.com/office/spreadsheetml/2009/9/main" uri="{78C0D931-6437-407d-A8EE-F0AAD7539E65}">
      <x14:conditionalFormattings>
        <x14:conditionalFormatting xmlns:xm="http://schemas.microsoft.com/office/excel/2006/main">
          <x14:cfRule type="expression" priority="80" id="{301B9105-F8E2-4F39-9630-311365A8AF48}">
            <xm:f>RevReqCalc!$F$27=-2</xm:f>
            <x14:dxf>
              <font>
                <b/>
                <i val="0"/>
              </font>
            </x14:dxf>
          </x14:cfRule>
          <xm:sqref>D5:D151</xm:sqref>
        </x14:conditionalFormatting>
        <x14:conditionalFormatting xmlns:xm="http://schemas.microsoft.com/office/excel/2006/main">
          <x14:cfRule type="expression" priority="81" id="{F9CFADD5-1647-4452-A359-0A2BD036274D}">
            <xm:f>RevReqCalc!$F$27=-1</xm:f>
            <x14:dxf>
              <font>
                <b/>
                <i val="0"/>
              </font>
            </x14:dxf>
          </x14:cfRule>
          <xm:sqref>E5:E151</xm:sqref>
        </x14:conditionalFormatting>
        <x14:conditionalFormatting xmlns:xm="http://schemas.microsoft.com/office/excel/2006/main">
          <x14:cfRule type="expression" priority="82" id="{2EDA76F6-B828-4E78-B43E-6E80A7699596}">
            <xm:f>RevReqCalc!$F$27=0</xm:f>
            <x14:dxf>
              <font>
                <b/>
                <i val="0"/>
              </font>
            </x14:dxf>
          </x14:cfRule>
          <xm:sqref>F5:F152 D152:E152</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F153 G12:G151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C000"/>
    <pageSetUpPr fitToPage="1"/>
  </sheetPr>
  <dimension ref="A1:J185"/>
  <sheetViews>
    <sheetView view="pageBreakPreview" zoomScale="60" zoomScaleNormal="100" workbookViewId="0">
      <selection activeCell="A180" sqref="A180"/>
    </sheetView>
  </sheetViews>
  <sheetFormatPr defaultColWidth="8.85546875" defaultRowHeight="12.75"/>
  <cols>
    <col min="1" max="1" width="29.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6.85546875" style="2" bestFit="1" customWidth="1"/>
    <col min="7" max="7" width="14.42578125" style="2" customWidth="1"/>
    <col min="8" max="8" width="10.14062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441</v>
      </c>
      <c r="B3" s="425"/>
      <c r="C3" s="425"/>
      <c r="D3" s="425"/>
      <c r="E3" s="425"/>
      <c r="F3" s="425"/>
      <c r="G3" s="425"/>
      <c r="H3" s="425"/>
    </row>
    <row r="4" spans="1:9">
      <c r="A4" s="427" t="s">
        <v>442</v>
      </c>
      <c r="B4" s="425"/>
      <c r="C4" s="425"/>
      <c r="D4" s="425"/>
      <c r="E4" s="425"/>
      <c r="F4" s="425"/>
      <c r="G4" s="425"/>
      <c r="H4" s="425"/>
    </row>
    <row r="5" spans="1:9">
      <c r="A5" s="451"/>
      <c r="B5" s="425"/>
      <c r="C5" s="425"/>
      <c r="D5" s="413" t="s">
        <v>118</v>
      </c>
      <c r="E5" s="413" t="s">
        <v>118</v>
      </c>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28"/>
      <c r="G7" s="28"/>
      <c r="H7" s="28"/>
    </row>
    <row r="8" spans="1:9">
      <c r="A8" s="469" t="s">
        <v>166</v>
      </c>
      <c r="B8" s="453"/>
      <c r="C8" s="28"/>
      <c r="D8" s="31"/>
      <c r="E8" s="31"/>
      <c r="F8" s="31"/>
      <c r="G8" s="454"/>
      <c r="H8" s="416"/>
    </row>
    <row r="9" spans="1:9">
      <c r="A9" s="469" t="s">
        <v>265</v>
      </c>
      <c r="B9" s="28">
        <v>403360</v>
      </c>
      <c r="C9" s="59" t="s">
        <v>124</v>
      </c>
      <c r="D9" s="423">
        <v>154.44796807588111</v>
      </c>
      <c r="E9" s="423">
        <f>D9</f>
        <v>154.44796807588111</v>
      </c>
      <c r="F9" s="423">
        <v>154</v>
      </c>
      <c r="G9" s="85" t="s">
        <v>152</v>
      </c>
      <c r="H9" s="67">
        <f t="shared" ref="H9:H40" si="0">INDEX(WCAAllocations,IFERROR(MATCH(G9,WCAFactors,0),2),IFERROR(MATCH(G9,WCAStates,0),4))</f>
        <v>0</v>
      </c>
      <c r="I9" s="68">
        <f ca="1">OFFSET(F9,0,RevReqCalc!$F$27,1,1)*H9</f>
        <v>0</v>
      </c>
    </row>
    <row r="10" spans="1:9">
      <c r="A10" s="64"/>
      <c r="B10" s="28">
        <v>403360</v>
      </c>
      <c r="C10" s="59" t="s">
        <v>124</v>
      </c>
      <c r="D10" s="423">
        <v>278.89766924408099</v>
      </c>
      <c r="E10" s="423">
        <f t="shared" ref="E10:E11" si="1">D10</f>
        <v>278.89766924408099</v>
      </c>
      <c r="F10" s="423">
        <v>279</v>
      </c>
      <c r="G10" s="85" t="s">
        <v>155</v>
      </c>
      <c r="H10" s="67">
        <f t="shared" si="0"/>
        <v>0</v>
      </c>
      <c r="I10" s="68">
        <f ca="1">OFFSET(F10,0,RevReqCalc!$F$27,1,1)*H10</f>
        <v>0</v>
      </c>
    </row>
    <row r="11" spans="1:9">
      <c r="A11" s="64"/>
      <c r="B11" s="28">
        <v>403360</v>
      </c>
      <c r="C11" s="59" t="s">
        <v>124</v>
      </c>
      <c r="D11" s="423">
        <v>992.82743485179776</v>
      </c>
      <c r="E11" s="423">
        <f t="shared" si="1"/>
        <v>992.82743485179776</v>
      </c>
      <c r="F11" s="423">
        <v>993</v>
      </c>
      <c r="G11" s="85" t="s">
        <v>153</v>
      </c>
      <c r="H11" s="67">
        <f t="shared" si="0"/>
        <v>0</v>
      </c>
      <c r="I11" s="68">
        <f ca="1">OFFSET(F11,0,RevReqCalc!$F$27,1,1)*H11</f>
        <v>0</v>
      </c>
    </row>
    <row r="12" spans="1:9">
      <c r="A12" s="64"/>
      <c r="B12" s="28">
        <v>403360</v>
      </c>
      <c r="C12" s="59" t="s">
        <v>124</v>
      </c>
      <c r="D12" s="423">
        <v>-57967.728768726622</v>
      </c>
      <c r="E12" s="423">
        <f t="shared" ref="E12:E73" si="2">D12</f>
        <v>-57967.728768726622</v>
      </c>
      <c r="F12" s="423">
        <v>-57967.728768726622</v>
      </c>
      <c r="G12" s="85" t="s">
        <v>154</v>
      </c>
      <c r="H12" s="67">
        <f t="shared" si="0"/>
        <v>0</v>
      </c>
      <c r="I12" s="68">
        <f ca="1">OFFSET(F12,0,RevReqCalc!$F$27,1,1)*H12</f>
        <v>0</v>
      </c>
    </row>
    <row r="13" spans="1:9">
      <c r="A13" s="64"/>
      <c r="B13" s="28">
        <v>403360</v>
      </c>
      <c r="C13" s="59" t="s">
        <v>124</v>
      </c>
      <c r="D13" s="423">
        <v>1522.5613773328789</v>
      </c>
      <c r="E13" s="423">
        <f t="shared" si="2"/>
        <v>1522.5613773328789</v>
      </c>
      <c r="F13" s="423">
        <v>1522.5613773328789</v>
      </c>
      <c r="G13" s="85" t="s">
        <v>125</v>
      </c>
      <c r="H13" s="67">
        <f t="shared" si="0"/>
        <v>1</v>
      </c>
      <c r="I13" s="68">
        <f ca="1">OFFSET(F13,0,RevReqCalc!$F$27,1,1)*H13</f>
        <v>1522.5613773328789</v>
      </c>
    </row>
    <row r="14" spans="1:9">
      <c r="A14" s="64"/>
      <c r="B14" s="28">
        <v>403360</v>
      </c>
      <c r="C14" s="59" t="s">
        <v>124</v>
      </c>
      <c r="D14" s="423">
        <v>5205.1966624979405</v>
      </c>
      <c r="E14" s="423">
        <f t="shared" si="2"/>
        <v>5205.1966624979405</v>
      </c>
      <c r="F14" s="423">
        <v>5205.1966624979405</v>
      </c>
      <c r="G14" s="37" t="s">
        <v>270</v>
      </c>
      <c r="H14" s="67">
        <f t="shared" si="0"/>
        <v>0</v>
      </c>
      <c r="I14" s="68">
        <f ca="1">OFFSET(F14,0,RevReqCalc!$F$27,1,1)*H14</f>
        <v>0</v>
      </c>
    </row>
    <row r="15" spans="1:9">
      <c r="A15" s="64"/>
      <c r="B15" s="28">
        <v>403361</v>
      </c>
      <c r="C15" s="59" t="s">
        <v>124</v>
      </c>
      <c r="D15" s="423">
        <v>844.03503972800536</v>
      </c>
      <c r="E15" s="423">
        <f t="shared" si="2"/>
        <v>844.03503972800536</v>
      </c>
      <c r="F15" s="423">
        <v>844.03503972800536</v>
      </c>
      <c r="G15" s="37" t="s">
        <v>152</v>
      </c>
      <c r="H15" s="67">
        <f t="shared" si="0"/>
        <v>0</v>
      </c>
      <c r="I15" s="68">
        <f ca="1">OFFSET(F15,0,RevReqCalc!$F$27,1,1)*H15</f>
        <v>0</v>
      </c>
    </row>
    <row r="16" spans="1:9">
      <c r="A16" s="64"/>
      <c r="B16" s="28">
        <v>403361</v>
      </c>
      <c r="C16" s="59" t="s">
        <v>124</v>
      </c>
      <c r="D16" s="423">
        <v>30.255424485540967</v>
      </c>
      <c r="E16" s="423">
        <f t="shared" si="2"/>
        <v>30.255424485540967</v>
      </c>
      <c r="F16" s="423">
        <v>30.255424485540967</v>
      </c>
      <c r="G16" s="85" t="s">
        <v>155</v>
      </c>
      <c r="H16" s="67">
        <f t="shared" si="0"/>
        <v>0</v>
      </c>
      <c r="I16" s="68">
        <f ca="1">OFFSET(F16,0,RevReqCalc!$F$27,1,1)*H16</f>
        <v>0</v>
      </c>
    </row>
    <row r="17" spans="1:9">
      <c r="A17" s="64"/>
      <c r="B17" s="28">
        <v>403361</v>
      </c>
      <c r="C17" s="59" t="s">
        <v>124</v>
      </c>
      <c r="D17" s="423">
        <v>48835.387835615526</v>
      </c>
      <c r="E17" s="423">
        <f t="shared" si="2"/>
        <v>48835.387835615526</v>
      </c>
      <c r="F17" s="423">
        <v>48835.387835615526</v>
      </c>
      <c r="G17" s="85" t="s">
        <v>153</v>
      </c>
      <c r="H17" s="67">
        <f t="shared" si="0"/>
        <v>0</v>
      </c>
      <c r="I17" s="68">
        <f ca="1">OFFSET(F17,0,RevReqCalc!$F$27,1,1)*H17</f>
        <v>0</v>
      </c>
    </row>
    <row r="18" spans="1:9">
      <c r="A18" s="64"/>
      <c r="B18" s="28">
        <v>403361</v>
      </c>
      <c r="C18" s="59" t="s">
        <v>124</v>
      </c>
      <c r="D18" s="423">
        <v>2351.1421375364421</v>
      </c>
      <c r="E18" s="423">
        <f t="shared" si="2"/>
        <v>2351.1421375364421</v>
      </c>
      <c r="F18" s="423">
        <v>2351.1421375364421</v>
      </c>
      <c r="G18" s="85" t="s">
        <v>154</v>
      </c>
      <c r="H18" s="67">
        <f t="shared" si="0"/>
        <v>0</v>
      </c>
      <c r="I18" s="68">
        <f ca="1">OFFSET(F18,0,RevReqCalc!$F$27,1,1)*H18</f>
        <v>0</v>
      </c>
    </row>
    <row r="19" spans="1:9">
      <c r="A19" s="64"/>
      <c r="B19" s="28">
        <v>403361</v>
      </c>
      <c r="C19" s="59" t="s">
        <v>124</v>
      </c>
      <c r="D19" s="423">
        <v>4123.2651130743006</v>
      </c>
      <c r="E19" s="423">
        <f t="shared" si="2"/>
        <v>4123.2651130743006</v>
      </c>
      <c r="F19" s="423">
        <v>4123.2651130743006</v>
      </c>
      <c r="G19" s="85" t="s">
        <v>125</v>
      </c>
      <c r="H19" s="67">
        <f t="shared" si="0"/>
        <v>1</v>
      </c>
      <c r="I19" s="68">
        <f ca="1">OFFSET(F19,0,RevReqCalc!$F$27,1,1)*H19</f>
        <v>4123.2651130743006</v>
      </c>
    </row>
    <row r="20" spans="1:9">
      <c r="A20" s="64"/>
      <c r="B20" s="28">
        <v>403361</v>
      </c>
      <c r="C20" s="59" t="s">
        <v>124</v>
      </c>
      <c r="D20" s="423">
        <v>9388.9044823579625</v>
      </c>
      <c r="E20" s="423">
        <f t="shared" si="2"/>
        <v>9388.9044823579625</v>
      </c>
      <c r="F20" s="423">
        <v>9388.9044823579625</v>
      </c>
      <c r="G20" s="85" t="s">
        <v>270</v>
      </c>
      <c r="H20" s="67">
        <f t="shared" si="0"/>
        <v>0</v>
      </c>
      <c r="I20" s="68">
        <f ca="1">OFFSET(F20,0,RevReqCalc!$F$27,1,1)*H20</f>
        <v>0</v>
      </c>
    </row>
    <row r="21" spans="1:9">
      <c r="A21" s="64"/>
      <c r="B21" s="28">
        <v>403362</v>
      </c>
      <c r="C21" s="59" t="s">
        <v>124</v>
      </c>
      <c r="D21" s="423">
        <v>30026.650329809443</v>
      </c>
      <c r="E21" s="423">
        <f t="shared" si="2"/>
        <v>30026.650329809443</v>
      </c>
      <c r="F21" s="423">
        <v>30026.650329809443</v>
      </c>
      <c r="G21" s="37" t="s">
        <v>152</v>
      </c>
      <c r="H21" s="67">
        <f t="shared" si="0"/>
        <v>0</v>
      </c>
      <c r="I21" s="68">
        <f ca="1">OFFSET(F21,0,RevReqCalc!$F$27,1,1)*H21</f>
        <v>0</v>
      </c>
    </row>
    <row r="22" spans="1:9">
      <c r="A22" s="64"/>
      <c r="B22" s="28">
        <v>403362</v>
      </c>
      <c r="C22" s="59" t="s">
        <v>124</v>
      </c>
      <c r="D22" s="423">
        <v>4180.1813385242403</v>
      </c>
      <c r="E22" s="423">
        <f t="shared" si="2"/>
        <v>4180.1813385242403</v>
      </c>
      <c r="F22" s="423">
        <v>4180.1813385242403</v>
      </c>
      <c r="G22" s="37" t="s">
        <v>155</v>
      </c>
      <c r="H22" s="67">
        <f t="shared" si="0"/>
        <v>0</v>
      </c>
      <c r="I22" s="68">
        <f ca="1">OFFSET(F22,0,RevReqCalc!$F$27,1,1)*H22</f>
        <v>0</v>
      </c>
    </row>
    <row r="23" spans="1:9">
      <c r="A23" s="64"/>
      <c r="B23" s="28">
        <v>403362</v>
      </c>
      <c r="C23" s="59" t="s">
        <v>124</v>
      </c>
      <c r="D23" s="423">
        <v>47275.28209703118</v>
      </c>
      <c r="E23" s="423">
        <f t="shared" si="2"/>
        <v>47275.28209703118</v>
      </c>
      <c r="F23" s="423">
        <v>47275.28209703118</v>
      </c>
      <c r="G23" s="85" t="s">
        <v>153</v>
      </c>
      <c r="H23" s="67">
        <f t="shared" si="0"/>
        <v>0</v>
      </c>
      <c r="I23" s="68">
        <f ca="1">OFFSET(F23,0,RevReqCalc!$F$27,1,1)*H23</f>
        <v>0</v>
      </c>
    </row>
    <row r="24" spans="1:9">
      <c r="A24" s="64"/>
      <c r="B24" s="28">
        <v>403362</v>
      </c>
      <c r="C24" s="59" t="s">
        <v>124</v>
      </c>
      <c r="D24" s="423">
        <v>26375.662724552662</v>
      </c>
      <c r="E24" s="423">
        <f t="shared" si="2"/>
        <v>26375.662724552662</v>
      </c>
      <c r="F24" s="423">
        <v>26375.662724552662</v>
      </c>
      <c r="G24" s="85" t="s">
        <v>154</v>
      </c>
      <c r="H24" s="67">
        <f t="shared" si="0"/>
        <v>0</v>
      </c>
      <c r="I24" s="68">
        <f ca="1">OFFSET(F24,0,RevReqCalc!$F$27,1,1)*H24</f>
        <v>0</v>
      </c>
    </row>
    <row r="25" spans="1:9">
      <c r="A25" s="64"/>
      <c r="B25" s="28">
        <v>403362</v>
      </c>
      <c r="C25" s="59" t="s">
        <v>124</v>
      </c>
      <c r="D25" s="423">
        <v>95897.851526162529</v>
      </c>
      <c r="E25" s="423">
        <f t="shared" si="2"/>
        <v>95897.851526162529</v>
      </c>
      <c r="F25" s="423">
        <v>95897.851526162529</v>
      </c>
      <c r="G25" s="85" t="s">
        <v>125</v>
      </c>
      <c r="H25" s="67">
        <f t="shared" si="0"/>
        <v>1</v>
      </c>
      <c r="I25" s="68">
        <f ca="1">OFFSET(F25,0,RevReqCalc!$F$27,1,1)*H25</f>
        <v>95897.851526162529</v>
      </c>
    </row>
    <row r="26" spans="1:9">
      <c r="A26" s="64"/>
      <c r="B26" s="28">
        <v>403362</v>
      </c>
      <c r="C26" s="59" t="s">
        <v>124</v>
      </c>
      <c r="D26" s="423">
        <v>40997.927582885379</v>
      </c>
      <c r="E26" s="423">
        <f t="shared" si="2"/>
        <v>40997.927582885379</v>
      </c>
      <c r="F26" s="423">
        <v>40997.927582885379</v>
      </c>
      <c r="G26" s="37" t="s">
        <v>270</v>
      </c>
      <c r="H26" s="67">
        <f t="shared" si="0"/>
        <v>0</v>
      </c>
      <c r="I26" s="68">
        <f ca="1">OFFSET(F26,0,RevReqCalc!$F$27,1,1)*H26</f>
        <v>0</v>
      </c>
    </row>
    <row r="27" spans="1:9">
      <c r="A27" s="64"/>
      <c r="B27" s="28">
        <v>403364</v>
      </c>
      <c r="C27" s="59" t="s">
        <v>124</v>
      </c>
      <c r="D27" s="423">
        <v>27588.574203553595</v>
      </c>
      <c r="E27" s="423">
        <f t="shared" si="2"/>
        <v>27588.574203553595</v>
      </c>
      <c r="F27" s="423">
        <v>27588.574203553595</v>
      </c>
      <c r="G27" s="85" t="s">
        <v>152</v>
      </c>
      <c r="H27" s="67">
        <f t="shared" si="0"/>
        <v>0</v>
      </c>
      <c r="I27" s="68">
        <f ca="1">OFFSET(F27,0,RevReqCalc!$F$27,1,1)*H27</f>
        <v>0</v>
      </c>
    </row>
    <row r="28" spans="1:9">
      <c r="A28" s="64"/>
      <c r="B28" s="28">
        <v>403364</v>
      </c>
      <c r="C28" s="59" t="s">
        <v>124</v>
      </c>
      <c r="D28" s="423">
        <v>46535.299913120813</v>
      </c>
      <c r="E28" s="423">
        <f t="shared" si="2"/>
        <v>46535.299913120813</v>
      </c>
      <c r="F28" s="423">
        <v>46535.299913120813</v>
      </c>
      <c r="G28" s="85" t="s">
        <v>155</v>
      </c>
      <c r="H28" s="67">
        <f t="shared" si="0"/>
        <v>0</v>
      </c>
      <c r="I28" s="68">
        <f ca="1">OFFSET(F28,0,RevReqCalc!$F$27,1,1)*H28</f>
        <v>0</v>
      </c>
    </row>
    <row r="29" spans="1:9">
      <c r="A29" s="64"/>
      <c r="B29" s="28">
        <v>403364</v>
      </c>
      <c r="C29" s="59" t="s">
        <v>124</v>
      </c>
      <c r="D29" s="423">
        <v>112041.77967906605</v>
      </c>
      <c r="E29" s="423">
        <f t="shared" si="2"/>
        <v>112041.77967906605</v>
      </c>
      <c r="F29" s="423">
        <v>112041.77967906605</v>
      </c>
      <c r="G29" s="85" t="s">
        <v>153</v>
      </c>
      <c r="H29" s="67">
        <f t="shared" si="0"/>
        <v>0</v>
      </c>
      <c r="I29" s="68">
        <f ca="1">OFFSET(F29,0,RevReqCalc!$F$27,1,1)*H29</f>
        <v>0</v>
      </c>
    </row>
    <row r="30" spans="1:9">
      <c r="A30" s="64"/>
      <c r="B30" s="28">
        <v>403364</v>
      </c>
      <c r="C30" s="59" t="s">
        <v>124</v>
      </c>
      <c r="D30" s="423">
        <v>149082.90695968419</v>
      </c>
      <c r="E30" s="423">
        <f t="shared" si="2"/>
        <v>149082.90695968419</v>
      </c>
      <c r="F30" s="423">
        <v>149082.90695968419</v>
      </c>
      <c r="G30" s="85" t="s">
        <v>154</v>
      </c>
      <c r="H30" s="67">
        <f t="shared" si="0"/>
        <v>0</v>
      </c>
      <c r="I30" s="68">
        <f ca="1">OFFSET(F30,0,RevReqCalc!$F$27,1,1)*H30</f>
        <v>0</v>
      </c>
    </row>
    <row r="31" spans="1:9">
      <c r="A31" s="64"/>
      <c r="B31" s="28">
        <v>403364</v>
      </c>
      <c r="C31" s="59" t="s">
        <v>124</v>
      </c>
      <c r="D31" s="423">
        <v>30907.286969162629</v>
      </c>
      <c r="E31" s="423">
        <f t="shared" si="2"/>
        <v>30907.286969162629</v>
      </c>
      <c r="F31" s="423">
        <v>30907.286969162629</v>
      </c>
      <c r="G31" s="85" t="s">
        <v>125</v>
      </c>
      <c r="H31" s="67">
        <f t="shared" si="0"/>
        <v>1</v>
      </c>
      <c r="I31" s="68">
        <f ca="1">OFFSET(F31,0,RevReqCalc!$F$27,1,1)*H31</f>
        <v>30907.286969162629</v>
      </c>
    </row>
    <row r="32" spans="1:9">
      <c r="A32" s="64"/>
      <c r="B32" s="28">
        <v>403364</v>
      </c>
      <c r="C32" s="59" t="s">
        <v>124</v>
      </c>
      <c r="D32" s="423">
        <v>75730.042125410924</v>
      </c>
      <c r="E32" s="423">
        <f t="shared" si="2"/>
        <v>75730.042125410924</v>
      </c>
      <c r="F32" s="423">
        <v>75730.042125410924</v>
      </c>
      <c r="G32" s="85" t="s">
        <v>270</v>
      </c>
      <c r="H32" s="67">
        <f t="shared" si="0"/>
        <v>0</v>
      </c>
      <c r="I32" s="68">
        <f ca="1">OFFSET(F32,0,RevReqCalc!$F$27,1,1)*H32</f>
        <v>0</v>
      </c>
    </row>
    <row r="33" spans="1:10">
      <c r="A33" s="64"/>
      <c r="B33" s="28">
        <v>403365</v>
      </c>
      <c r="C33" s="59" t="s">
        <v>124</v>
      </c>
      <c r="D33" s="423">
        <v>3925.7920825124229</v>
      </c>
      <c r="E33" s="423">
        <f t="shared" si="2"/>
        <v>3925.7920825124229</v>
      </c>
      <c r="F33" s="423">
        <v>3925.7920825124229</v>
      </c>
      <c r="G33" s="85" t="s">
        <v>152</v>
      </c>
      <c r="H33" s="67">
        <f t="shared" si="0"/>
        <v>0</v>
      </c>
      <c r="I33" s="68">
        <f ca="1">OFFSET(F33,0,RevReqCalc!$F$27,1,1)*H33</f>
        <v>0</v>
      </c>
    </row>
    <row r="34" spans="1:10">
      <c r="A34" s="64"/>
      <c r="B34" s="28">
        <v>403365</v>
      </c>
      <c r="C34" s="59" t="s">
        <v>124</v>
      </c>
      <c r="D34" s="423">
        <v>9722.7974005336855</v>
      </c>
      <c r="E34" s="423">
        <f t="shared" si="2"/>
        <v>9722.7974005336855</v>
      </c>
      <c r="F34" s="423">
        <v>9722.7974005336855</v>
      </c>
      <c r="G34" s="85" t="s">
        <v>155</v>
      </c>
      <c r="H34" s="67">
        <f t="shared" si="0"/>
        <v>0</v>
      </c>
      <c r="I34" s="68">
        <f ca="1">OFFSET(F34,0,RevReqCalc!$F$27,1,1)*H34</f>
        <v>0</v>
      </c>
    </row>
    <row r="35" spans="1:10">
      <c r="A35" s="64"/>
      <c r="B35" s="28">
        <v>403365</v>
      </c>
      <c r="C35" s="59" t="s">
        <v>124</v>
      </c>
      <c r="D35" s="423">
        <v>67261.815926335563</v>
      </c>
      <c r="E35" s="423">
        <f t="shared" si="2"/>
        <v>67261.815926335563</v>
      </c>
      <c r="F35" s="423">
        <v>67261.815926335563</v>
      </c>
      <c r="G35" s="85" t="s">
        <v>153</v>
      </c>
      <c r="H35" s="67">
        <f t="shared" si="0"/>
        <v>0</v>
      </c>
      <c r="I35" s="68">
        <f ca="1">OFFSET(F35,0,RevReqCalc!$F$27,1,1)*H35</f>
        <v>0</v>
      </c>
    </row>
    <row r="36" spans="1:10">
      <c r="A36" s="64"/>
      <c r="B36" s="28">
        <v>403365</v>
      </c>
      <c r="C36" s="59" t="s">
        <v>124</v>
      </c>
      <c r="D36" s="423">
        <v>55704.726896618973</v>
      </c>
      <c r="E36" s="423">
        <f t="shared" si="2"/>
        <v>55704.726896618973</v>
      </c>
      <c r="F36" s="423">
        <v>55704.726896618973</v>
      </c>
      <c r="G36" s="85" t="s">
        <v>154</v>
      </c>
      <c r="H36" s="67">
        <f t="shared" si="0"/>
        <v>0</v>
      </c>
      <c r="I36" s="68">
        <f ca="1">OFFSET(F36,0,RevReqCalc!$F$27,1,1)*H36</f>
        <v>0</v>
      </c>
    </row>
    <row r="37" spans="1:10">
      <c r="A37" s="64"/>
      <c r="B37" s="28">
        <v>403365</v>
      </c>
      <c r="C37" s="59" t="s">
        <v>124</v>
      </c>
      <c r="D37" s="423">
        <v>41246.695668862791</v>
      </c>
      <c r="E37" s="423">
        <f t="shared" si="2"/>
        <v>41246.695668862791</v>
      </c>
      <c r="F37" s="423">
        <v>41246.695668862791</v>
      </c>
      <c r="G37" s="85" t="s">
        <v>125</v>
      </c>
      <c r="H37" s="67">
        <f t="shared" si="0"/>
        <v>1</v>
      </c>
      <c r="I37" s="68">
        <f ca="1">OFFSET(F37,0,RevReqCalc!$F$27,1,1)*H37</f>
        <v>41246.695668862791</v>
      </c>
    </row>
    <row r="38" spans="1:10">
      <c r="A38" s="64"/>
      <c r="B38" s="28">
        <v>403365</v>
      </c>
      <c r="C38" s="59" t="s">
        <v>124</v>
      </c>
      <c r="D38" s="423">
        <v>43130.033054060201</v>
      </c>
      <c r="E38" s="423">
        <f t="shared" si="2"/>
        <v>43130.033054060201</v>
      </c>
      <c r="F38" s="423">
        <v>43130.033054060201</v>
      </c>
      <c r="G38" s="85" t="s">
        <v>270</v>
      </c>
      <c r="H38" s="67">
        <f t="shared" si="0"/>
        <v>0</v>
      </c>
      <c r="I38" s="68">
        <f ca="1">OFFSET(F38,0,RevReqCalc!$F$27,1,1)*H38</f>
        <v>0</v>
      </c>
    </row>
    <row r="39" spans="1:10">
      <c r="A39" s="64"/>
      <c r="B39" s="28">
        <v>403366</v>
      </c>
      <c r="C39" s="59" t="s">
        <v>124</v>
      </c>
      <c r="D39" s="423">
        <v>2398.8459627740976</v>
      </c>
      <c r="E39" s="423">
        <f t="shared" si="2"/>
        <v>2398.8459627740976</v>
      </c>
      <c r="F39" s="423">
        <v>2398.8459627740976</v>
      </c>
      <c r="G39" s="85" t="s">
        <v>152</v>
      </c>
      <c r="H39" s="67">
        <f t="shared" si="0"/>
        <v>0</v>
      </c>
      <c r="I39" s="68">
        <f ca="1">OFFSET(F39,0,RevReqCalc!$F$27,1,1)*H39</f>
        <v>0</v>
      </c>
    </row>
    <row r="40" spans="1:10">
      <c r="A40" s="64"/>
      <c r="B40" s="28">
        <v>403366</v>
      </c>
      <c r="C40" s="59" t="s">
        <v>124</v>
      </c>
      <c r="D40" s="423">
        <v>3998.8895186229356</v>
      </c>
      <c r="E40" s="423">
        <f t="shared" si="2"/>
        <v>3998.8895186229356</v>
      </c>
      <c r="F40" s="423">
        <v>3998.8895186229356</v>
      </c>
      <c r="G40" s="85" t="s">
        <v>155</v>
      </c>
      <c r="H40" s="67">
        <f t="shared" si="0"/>
        <v>0</v>
      </c>
      <c r="I40" s="68">
        <f ca="1">OFFSET(F40,0,RevReqCalc!$F$27,1,1)*H40</f>
        <v>0</v>
      </c>
    </row>
    <row r="41" spans="1:10">
      <c r="A41" s="64"/>
      <c r="B41" s="28">
        <v>403366</v>
      </c>
      <c r="C41" s="59" t="s">
        <v>124</v>
      </c>
      <c r="D41" s="423">
        <v>16264.799885311855</v>
      </c>
      <c r="E41" s="423">
        <f t="shared" si="2"/>
        <v>16264.799885311855</v>
      </c>
      <c r="F41" s="423">
        <v>16264.799885311855</v>
      </c>
      <c r="G41" s="85" t="s">
        <v>153</v>
      </c>
      <c r="H41" s="67">
        <f t="shared" ref="H41:H72" si="3">INDEX(WCAAllocations,IFERROR(MATCH(G41,WCAFactors,0),2),IFERROR(MATCH(G41,WCAStates,0),4))</f>
        <v>0</v>
      </c>
      <c r="I41" s="68">
        <f ca="1">OFFSET(F41,0,RevReqCalc!$F$27,1,1)*H41</f>
        <v>0</v>
      </c>
    </row>
    <row r="42" spans="1:10">
      <c r="A42" s="64"/>
      <c r="B42" s="28">
        <v>403366</v>
      </c>
      <c r="C42" s="59" t="s">
        <v>124</v>
      </c>
      <c r="D42" s="423">
        <v>67551.353161286839</v>
      </c>
      <c r="E42" s="423">
        <f t="shared" si="2"/>
        <v>67551.353161286839</v>
      </c>
      <c r="F42" s="423">
        <v>67551.353161286839</v>
      </c>
      <c r="G42" s="85" t="s">
        <v>154</v>
      </c>
      <c r="H42" s="67">
        <f t="shared" si="3"/>
        <v>0</v>
      </c>
      <c r="I42" s="68">
        <f ca="1">OFFSET(F42,0,RevReqCalc!$F$27,1,1)*H42</f>
        <v>0</v>
      </c>
    </row>
    <row r="43" spans="1:10">
      <c r="A43" s="64"/>
      <c r="B43" s="28">
        <v>403366</v>
      </c>
      <c r="C43" s="59" t="s">
        <v>124</v>
      </c>
      <c r="D43" s="423">
        <v>7217.2393806124164</v>
      </c>
      <c r="E43" s="423">
        <f t="shared" si="2"/>
        <v>7217.2393806124164</v>
      </c>
      <c r="F43" s="423">
        <v>7217.2393806124164</v>
      </c>
      <c r="G43" s="85" t="s">
        <v>125</v>
      </c>
      <c r="H43" s="67">
        <f t="shared" si="3"/>
        <v>1</v>
      </c>
      <c r="I43" s="68">
        <f ca="1">OFFSET(F43,0,RevReqCalc!$F$27,1,1)*H43</f>
        <v>7217.2393806124164</v>
      </c>
    </row>
    <row r="44" spans="1:10">
      <c r="A44" s="64"/>
      <c r="B44" s="28">
        <v>403366</v>
      </c>
      <c r="C44" s="59" t="s">
        <v>124</v>
      </c>
      <c r="D44" s="423">
        <v>26384.140431002626</v>
      </c>
      <c r="E44" s="423">
        <f t="shared" si="2"/>
        <v>26384.140431002626</v>
      </c>
      <c r="F44" s="423">
        <v>26384.140431002626</v>
      </c>
      <c r="G44" s="85" t="s">
        <v>270</v>
      </c>
      <c r="H44" s="67">
        <f t="shared" si="3"/>
        <v>0</v>
      </c>
      <c r="I44" s="68">
        <f ca="1">OFFSET(F44,0,RevReqCalc!$F$27,1,1)*H44</f>
        <v>0</v>
      </c>
    </row>
    <row r="45" spans="1:10">
      <c r="A45" s="64"/>
      <c r="B45" s="28">
        <v>403367</v>
      </c>
      <c r="C45" s="59" t="s">
        <v>124</v>
      </c>
      <c r="D45" s="423">
        <v>4656.0400447206785</v>
      </c>
      <c r="E45" s="423">
        <f t="shared" si="2"/>
        <v>4656.0400447206785</v>
      </c>
      <c r="F45" s="423">
        <v>4656.0400447206785</v>
      </c>
      <c r="G45" s="85" t="s">
        <v>152</v>
      </c>
      <c r="H45" s="67">
        <f t="shared" si="3"/>
        <v>0</v>
      </c>
      <c r="I45" s="68">
        <f ca="1">OFFSET(F45,0,RevReqCalc!$F$27,1,1)*H45</f>
        <v>0</v>
      </c>
    </row>
    <row r="46" spans="1:10">
      <c r="A46" s="64"/>
      <c r="B46" s="28">
        <v>403367</v>
      </c>
      <c r="C46" s="59" t="s">
        <v>124</v>
      </c>
      <c r="D46" s="423">
        <v>6379.7269512143002</v>
      </c>
      <c r="E46" s="423">
        <f t="shared" si="2"/>
        <v>6379.7269512143002</v>
      </c>
      <c r="F46" s="423">
        <v>6379.7269512143002</v>
      </c>
      <c r="G46" s="85" t="s">
        <v>155</v>
      </c>
      <c r="H46" s="67">
        <f t="shared" si="3"/>
        <v>0</v>
      </c>
      <c r="I46" s="68">
        <f ca="1">OFFSET(F46,0,RevReqCalc!$F$27,1,1)*H46</f>
        <v>0</v>
      </c>
    </row>
    <row r="47" spans="1:10">
      <c r="A47" s="64"/>
      <c r="B47" s="28">
        <v>403367</v>
      </c>
      <c r="C47" s="59" t="s">
        <v>124</v>
      </c>
      <c r="D47" s="423">
        <v>49632.380794187797</v>
      </c>
      <c r="E47" s="423">
        <f t="shared" si="2"/>
        <v>49632.380794187797</v>
      </c>
      <c r="F47" s="423">
        <v>49632.380794187797</v>
      </c>
      <c r="G47" s="85" t="s">
        <v>153</v>
      </c>
      <c r="H47" s="67">
        <f t="shared" si="3"/>
        <v>0</v>
      </c>
      <c r="I47" s="68">
        <f ca="1">OFFSET(F47,0,RevReqCalc!$F$27,1,1)*H47</f>
        <v>0</v>
      </c>
      <c r="J47" s="2" t="s">
        <v>467</v>
      </c>
    </row>
    <row r="48" spans="1:10">
      <c r="A48" s="64"/>
      <c r="B48" s="28">
        <v>403367</v>
      </c>
      <c r="C48" s="59" t="s">
        <v>124</v>
      </c>
      <c r="D48" s="423">
        <v>161418.31941564087</v>
      </c>
      <c r="E48" s="423">
        <f t="shared" si="2"/>
        <v>161418.31941564087</v>
      </c>
      <c r="F48" s="423">
        <v>161418.31941564087</v>
      </c>
      <c r="G48" s="85" t="s">
        <v>154</v>
      </c>
      <c r="H48" s="67">
        <f t="shared" si="3"/>
        <v>0</v>
      </c>
      <c r="I48" s="68">
        <f ca="1">OFFSET(F48,0,RevReqCalc!$F$27,1,1)*H48</f>
        <v>0</v>
      </c>
    </row>
    <row r="49" spans="1:9">
      <c r="A49" s="64"/>
      <c r="B49" s="28">
        <v>403367</v>
      </c>
      <c r="C49" s="59" t="s">
        <v>124</v>
      </c>
      <c r="D49" s="423">
        <v>14428.462707283968</v>
      </c>
      <c r="E49" s="423">
        <f t="shared" si="2"/>
        <v>14428.462707283968</v>
      </c>
      <c r="F49" s="423">
        <v>14428.462707283968</v>
      </c>
      <c r="G49" s="85" t="s">
        <v>125</v>
      </c>
      <c r="H49" s="67">
        <f t="shared" si="3"/>
        <v>1</v>
      </c>
      <c r="I49" s="68">
        <f ca="1">OFFSET(F49,0,RevReqCalc!$F$27,1,1)*H49</f>
        <v>14428.462707283968</v>
      </c>
    </row>
    <row r="50" spans="1:9">
      <c r="A50" s="64"/>
      <c r="B50" s="28">
        <v>403367</v>
      </c>
      <c r="C50" s="59" t="s">
        <v>124</v>
      </c>
      <c r="D50" s="423">
        <v>43681.995672453857</v>
      </c>
      <c r="E50" s="423">
        <f t="shared" si="2"/>
        <v>43681.995672453857</v>
      </c>
      <c r="F50" s="423">
        <v>43681.995672453857</v>
      </c>
      <c r="G50" s="85" t="s">
        <v>270</v>
      </c>
      <c r="H50" s="67">
        <f t="shared" si="3"/>
        <v>0</v>
      </c>
      <c r="I50" s="68">
        <f ca="1">OFFSET(F50,0,RevReqCalc!$F$27,1,1)*H50</f>
        <v>0</v>
      </c>
    </row>
    <row r="51" spans="1:9">
      <c r="A51" s="64"/>
      <c r="B51" s="28">
        <v>403368</v>
      </c>
      <c r="C51" s="59" t="s">
        <v>124</v>
      </c>
      <c r="D51" s="423">
        <v>14796.713130429021</v>
      </c>
      <c r="E51" s="423">
        <f t="shared" si="2"/>
        <v>14796.713130429021</v>
      </c>
      <c r="F51" s="423">
        <v>14796.713130429021</v>
      </c>
      <c r="G51" s="85" t="s">
        <v>152</v>
      </c>
      <c r="H51" s="67">
        <f t="shared" si="3"/>
        <v>0</v>
      </c>
      <c r="I51" s="68">
        <f ca="1">OFFSET(F51,0,RevReqCalc!$F$27,1,1)*H51</f>
        <v>0</v>
      </c>
    </row>
    <row r="52" spans="1:9">
      <c r="A52" s="64"/>
      <c r="B52" s="28">
        <v>403368</v>
      </c>
      <c r="C52" s="59" t="s">
        <v>124</v>
      </c>
      <c r="D52" s="423">
        <v>23250.761094412093</v>
      </c>
      <c r="E52" s="423">
        <f t="shared" si="2"/>
        <v>23250.761094412093</v>
      </c>
      <c r="F52" s="423">
        <v>23250.761094412093</v>
      </c>
      <c r="G52" s="85" t="s">
        <v>155</v>
      </c>
      <c r="H52" s="67">
        <f t="shared" si="3"/>
        <v>0</v>
      </c>
      <c r="I52" s="68">
        <f ca="1">OFFSET(F52,0,RevReqCalc!$F$27,1,1)*H52</f>
        <v>0</v>
      </c>
    </row>
    <row r="53" spans="1:9">
      <c r="A53" s="64"/>
      <c r="B53" s="28">
        <v>403368</v>
      </c>
      <c r="C53" s="59" t="s">
        <v>124</v>
      </c>
      <c r="D53" s="423">
        <v>112055.34779679158</v>
      </c>
      <c r="E53" s="423">
        <f t="shared" si="2"/>
        <v>112055.34779679158</v>
      </c>
      <c r="F53" s="423">
        <v>112055.34779679158</v>
      </c>
      <c r="G53" s="85" t="s">
        <v>153</v>
      </c>
      <c r="H53" s="67">
        <f t="shared" si="3"/>
        <v>0</v>
      </c>
      <c r="I53" s="68">
        <f ca="1">OFFSET(F53,0,RevReqCalc!$F$27,1,1)*H53</f>
        <v>0</v>
      </c>
    </row>
    <row r="54" spans="1:9">
      <c r="A54" s="64"/>
      <c r="B54" s="28">
        <v>403368</v>
      </c>
      <c r="C54" s="59" t="s">
        <v>124</v>
      </c>
      <c r="D54" s="423">
        <v>232536.73111771865</v>
      </c>
      <c r="E54" s="423">
        <f t="shared" si="2"/>
        <v>232536.73111771865</v>
      </c>
      <c r="F54" s="423">
        <v>232536.73111771865</v>
      </c>
      <c r="G54" s="85" t="s">
        <v>154</v>
      </c>
      <c r="H54" s="67">
        <f t="shared" si="3"/>
        <v>0</v>
      </c>
      <c r="I54" s="68">
        <f ca="1">OFFSET(F54,0,RevReqCalc!$F$27,1,1)*H54</f>
        <v>0</v>
      </c>
    </row>
    <row r="55" spans="1:9">
      <c r="A55" s="64"/>
      <c r="B55" s="28">
        <v>403368</v>
      </c>
      <c r="C55" s="59" t="s">
        <v>124</v>
      </c>
      <c r="D55" s="423">
        <v>30586.343483155943</v>
      </c>
      <c r="E55" s="423">
        <f t="shared" si="2"/>
        <v>30586.343483155943</v>
      </c>
      <c r="F55" s="423">
        <v>30586.343483155943</v>
      </c>
      <c r="G55" s="85" t="s">
        <v>125</v>
      </c>
      <c r="H55" s="67">
        <f t="shared" si="3"/>
        <v>1</v>
      </c>
      <c r="I55" s="68">
        <f ca="1">OFFSET(F55,0,RevReqCalc!$F$27,1,1)*H55</f>
        <v>30586.343483155943</v>
      </c>
    </row>
    <row r="56" spans="1:9">
      <c r="A56" s="64"/>
      <c r="B56" s="28">
        <v>403368</v>
      </c>
      <c r="C56" s="59" t="s">
        <v>124</v>
      </c>
      <c r="D56" s="423">
        <v>72524.128596419774</v>
      </c>
      <c r="E56" s="423">
        <f t="shared" si="2"/>
        <v>72524.128596419774</v>
      </c>
      <c r="F56" s="423">
        <v>72524.128596419774</v>
      </c>
      <c r="G56" s="85" t="s">
        <v>270</v>
      </c>
      <c r="H56" s="67">
        <f t="shared" si="3"/>
        <v>0</v>
      </c>
      <c r="I56" s="68">
        <f ca="1">OFFSET(F56,0,RevReqCalc!$F$27,1,1)*H56</f>
        <v>0</v>
      </c>
    </row>
    <row r="57" spans="1:9">
      <c r="A57" s="64"/>
      <c r="B57" s="28">
        <v>403369</v>
      </c>
      <c r="C57" s="59" t="s">
        <v>124</v>
      </c>
      <c r="D57" s="423">
        <v>7145.1454607129581</v>
      </c>
      <c r="E57" s="423">
        <f t="shared" si="2"/>
        <v>7145.1454607129581</v>
      </c>
      <c r="F57" s="423">
        <v>7145.1454607129581</v>
      </c>
      <c r="G57" s="85" t="s">
        <v>152</v>
      </c>
      <c r="H57" s="67">
        <f t="shared" si="3"/>
        <v>0</v>
      </c>
      <c r="I57" s="68">
        <f ca="1">OFFSET(F57,0,RevReqCalc!$F$27,1,1)*H57</f>
        <v>0</v>
      </c>
    </row>
    <row r="58" spans="1:9">
      <c r="A58" s="64"/>
      <c r="B58" s="28">
        <v>403369</v>
      </c>
      <c r="C58" s="59" t="s">
        <v>124</v>
      </c>
      <c r="D58" s="423">
        <v>25382.492893720675</v>
      </c>
      <c r="E58" s="423">
        <f t="shared" si="2"/>
        <v>25382.492893720675</v>
      </c>
      <c r="F58" s="423">
        <v>25382.492893720675</v>
      </c>
      <c r="G58" s="85" t="s">
        <v>155</v>
      </c>
      <c r="H58" s="67">
        <f t="shared" si="3"/>
        <v>0</v>
      </c>
      <c r="I58" s="68">
        <f ca="1">OFFSET(F58,0,RevReqCalc!$F$27,1,1)*H58</f>
        <v>0</v>
      </c>
    </row>
    <row r="59" spans="1:9">
      <c r="A59" s="64"/>
      <c r="B59" s="28">
        <v>403369</v>
      </c>
      <c r="C59" s="59" t="s">
        <v>124</v>
      </c>
      <c r="D59" s="423">
        <v>106283.55403605357</v>
      </c>
      <c r="E59" s="423">
        <f t="shared" si="2"/>
        <v>106283.55403605357</v>
      </c>
      <c r="F59" s="423">
        <v>106283.55403605357</v>
      </c>
      <c r="G59" s="85" t="s">
        <v>153</v>
      </c>
      <c r="H59" s="67">
        <f t="shared" si="3"/>
        <v>0</v>
      </c>
      <c r="I59" s="68">
        <f ca="1">OFFSET(F59,0,RevReqCalc!$F$27,1,1)*H59</f>
        <v>0</v>
      </c>
    </row>
    <row r="60" spans="1:9">
      <c r="A60" s="64"/>
      <c r="B60" s="28">
        <v>403369</v>
      </c>
      <c r="C60" s="59" t="s">
        <v>124</v>
      </c>
      <c r="D60" s="423">
        <v>165043.13684147951</v>
      </c>
      <c r="E60" s="423">
        <f t="shared" si="2"/>
        <v>165043.13684147951</v>
      </c>
      <c r="F60" s="423">
        <v>165043.13684147951</v>
      </c>
      <c r="G60" s="85" t="s">
        <v>154</v>
      </c>
      <c r="H60" s="67">
        <f t="shared" si="3"/>
        <v>0</v>
      </c>
      <c r="I60" s="68">
        <f ca="1">OFFSET(F60,0,RevReqCalc!$F$27,1,1)*H60</f>
        <v>0</v>
      </c>
    </row>
    <row r="61" spans="1:9">
      <c r="A61" s="64"/>
      <c r="B61" s="28">
        <v>403369</v>
      </c>
      <c r="C61" s="59" t="s">
        <v>124</v>
      </c>
      <c r="D61" s="423">
        <v>25140.138919792604</v>
      </c>
      <c r="E61" s="423">
        <f t="shared" si="2"/>
        <v>25140.138919792604</v>
      </c>
      <c r="F61" s="423">
        <v>25140.138919792604</v>
      </c>
      <c r="G61" s="85" t="s">
        <v>125</v>
      </c>
      <c r="H61" s="67">
        <f t="shared" si="3"/>
        <v>1</v>
      </c>
      <c r="I61" s="68">
        <f ca="1">OFFSET(F61,0,RevReqCalc!$F$27,1,1)*H61</f>
        <v>25140.138919792604</v>
      </c>
    </row>
    <row r="62" spans="1:9">
      <c r="A62" s="64"/>
      <c r="B62" s="28">
        <v>403369</v>
      </c>
      <c r="C62" s="59" t="s">
        <v>124</v>
      </c>
      <c r="D62" s="423">
        <v>37637.693788625533</v>
      </c>
      <c r="E62" s="423">
        <f t="shared" si="2"/>
        <v>37637.693788625533</v>
      </c>
      <c r="F62" s="423">
        <v>37637.693788625533</v>
      </c>
      <c r="G62" s="85" t="s">
        <v>270</v>
      </c>
      <c r="H62" s="67">
        <f t="shared" si="3"/>
        <v>0</v>
      </c>
      <c r="I62" s="68">
        <f ca="1">OFFSET(F62,0,RevReqCalc!$F$27,1,1)*H62</f>
        <v>0</v>
      </c>
    </row>
    <row r="63" spans="1:9">
      <c r="A63" s="64"/>
      <c r="B63" s="28">
        <v>403370</v>
      </c>
      <c r="C63" s="59" t="s">
        <v>124</v>
      </c>
      <c r="D63" s="423">
        <v>418.39654148184576</v>
      </c>
      <c r="E63" s="423">
        <f t="shared" si="2"/>
        <v>418.39654148184576</v>
      </c>
      <c r="F63" s="423">
        <v>418.39654148184576</v>
      </c>
      <c r="G63" s="85" t="s">
        <v>152</v>
      </c>
      <c r="H63" s="67">
        <f t="shared" si="3"/>
        <v>0</v>
      </c>
      <c r="I63" s="68">
        <f ca="1">OFFSET(F63,0,RevReqCalc!$F$27,1,1)*H63</f>
        <v>0</v>
      </c>
    </row>
    <row r="64" spans="1:9">
      <c r="A64" s="64"/>
      <c r="B64" s="28">
        <v>403370</v>
      </c>
      <c r="C64" s="59" t="s">
        <v>124</v>
      </c>
      <c r="D64" s="423">
        <v>2503.7843050497941</v>
      </c>
      <c r="E64" s="423">
        <f t="shared" si="2"/>
        <v>2503.7843050497941</v>
      </c>
      <c r="F64" s="423">
        <v>2503.7843050497941</v>
      </c>
      <c r="G64" s="85" t="s">
        <v>155</v>
      </c>
      <c r="H64" s="67">
        <f t="shared" si="3"/>
        <v>0</v>
      </c>
      <c r="I64" s="68">
        <f ca="1">OFFSET(F64,0,RevReqCalc!$F$27,1,1)*H64</f>
        <v>0</v>
      </c>
    </row>
    <row r="65" spans="1:9">
      <c r="A65" s="64"/>
      <c r="B65" s="28">
        <v>403370</v>
      </c>
      <c r="C65" s="59" t="s">
        <v>124</v>
      </c>
      <c r="D65" s="423">
        <v>11728.343415745539</v>
      </c>
      <c r="E65" s="423">
        <f t="shared" si="2"/>
        <v>11728.343415745539</v>
      </c>
      <c r="F65" s="423">
        <v>11728.343415745539</v>
      </c>
      <c r="G65" s="85" t="s">
        <v>153</v>
      </c>
      <c r="H65" s="67">
        <f t="shared" si="3"/>
        <v>0</v>
      </c>
      <c r="I65" s="68">
        <f ca="1">OFFSET(F65,0,RevReqCalc!$F$27,1,1)*H65</f>
        <v>0</v>
      </c>
    </row>
    <row r="66" spans="1:9">
      <c r="A66" s="64"/>
      <c r="B66" s="28">
        <v>403370</v>
      </c>
      <c r="C66" s="59" t="s">
        <v>124</v>
      </c>
      <c r="D66" s="423">
        <v>30414.369794871065</v>
      </c>
      <c r="E66" s="423">
        <f t="shared" si="2"/>
        <v>30414.369794871065</v>
      </c>
      <c r="F66" s="423">
        <v>30414.369794871065</v>
      </c>
      <c r="G66" s="85" t="s">
        <v>154</v>
      </c>
      <c r="H66" s="67">
        <f t="shared" si="3"/>
        <v>0</v>
      </c>
      <c r="I66" s="68">
        <f ca="1">OFFSET(F66,0,RevReqCalc!$F$27,1,1)*H66</f>
        <v>0</v>
      </c>
    </row>
    <row r="67" spans="1:9">
      <c r="A67" s="64"/>
      <c r="B67" s="28">
        <v>403370</v>
      </c>
      <c r="C67" s="59" t="s">
        <v>124</v>
      </c>
      <c r="D67" s="423">
        <v>2663.2866225673492</v>
      </c>
      <c r="E67" s="423">
        <f t="shared" si="2"/>
        <v>2663.2866225673492</v>
      </c>
      <c r="F67" s="423">
        <v>2663.2866225673492</v>
      </c>
      <c r="G67" s="85" t="s">
        <v>125</v>
      </c>
      <c r="H67" s="67">
        <f t="shared" si="3"/>
        <v>1</v>
      </c>
      <c r="I67" s="68">
        <f ca="1">OFFSET(F67,0,RevReqCalc!$F$27,1,1)*H67</f>
        <v>2663.2866225673492</v>
      </c>
    </row>
    <row r="68" spans="1:9">
      <c r="A68" s="64"/>
      <c r="B68" s="28">
        <v>403370</v>
      </c>
      <c r="C68" s="59" t="s">
        <v>124</v>
      </c>
      <c r="D68" s="423">
        <v>5326.3032455694793</v>
      </c>
      <c r="E68" s="423">
        <f t="shared" si="2"/>
        <v>5326.3032455694793</v>
      </c>
      <c r="F68" s="423">
        <v>5326.3032455694793</v>
      </c>
      <c r="G68" s="85" t="s">
        <v>270</v>
      </c>
      <c r="H68" s="67">
        <f t="shared" si="3"/>
        <v>0</v>
      </c>
      <c r="I68" s="68">
        <f ca="1">OFFSET(F68,0,RevReqCalc!$F$27,1,1)*H68</f>
        <v>0</v>
      </c>
    </row>
    <row r="69" spans="1:9">
      <c r="A69" s="64"/>
      <c r="B69" s="28">
        <v>403371</v>
      </c>
      <c r="C69" s="59" t="s">
        <v>124</v>
      </c>
      <c r="D69" s="423">
        <v>18.05027669756619</v>
      </c>
      <c r="E69" s="423">
        <f t="shared" si="2"/>
        <v>18.05027669756619</v>
      </c>
      <c r="F69" s="423">
        <v>18.05027669756619</v>
      </c>
      <c r="G69" s="85" t="s">
        <v>152</v>
      </c>
      <c r="H69" s="67">
        <f t="shared" si="3"/>
        <v>0</v>
      </c>
      <c r="I69" s="68">
        <f ca="1">OFFSET(F69,0,RevReqCalc!$F$27,1,1)*H69</f>
        <v>0</v>
      </c>
    </row>
    <row r="70" spans="1:9">
      <c r="A70" s="64"/>
      <c r="B70" s="28">
        <v>403371</v>
      </c>
      <c r="C70" s="59" t="s">
        <v>124</v>
      </c>
      <c r="D70" s="423">
        <v>-3.7408304545674773</v>
      </c>
      <c r="E70" s="423">
        <f t="shared" si="2"/>
        <v>-3.7408304545674773</v>
      </c>
      <c r="F70" s="423">
        <v>-3.7408304545674773</v>
      </c>
      <c r="G70" s="85" t="s">
        <v>155</v>
      </c>
      <c r="H70" s="67">
        <f t="shared" si="3"/>
        <v>0</v>
      </c>
      <c r="I70" s="68">
        <f ca="1">OFFSET(F70,0,RevReqCalc!$F$27,1,1)*H70</f>
        <v>0</v>
      </c>
    </row>
    <row r="71" spans="1:9">
      <c r="A71" s="64"/>
      <c r="B71" s="28">
        <v>403371</v>
      </c>
      <c r="C71" s="59" t="s">
        <v>124</v>
      </c>
      <c r="D71" s="423">
        <v>466.14555427212287</v>
      </c>
      <c r="E71" s="423">
        <f t="shared" si="2"/>
        <v>466.14555427212287</v>
      </c>
      <c r="F71" s="423">
        <v>466.14555427212287</v>
      </c>
      <c r="G71" s="85" t="s">
        <v>153</v>
      </c>
      <c r="H71" s="67">
        <f t="shared" si="3"/>
        <v>0</v>
      </c>
      <c r="I71" s="68">
        <f ca="1">OFFSET(F71,0,RevReqCalc!$F$27,1,1)*H71</f>
        <v>0</v>
      </c>
    </row>
    <row r="72" spans="1:9">
      <c r="A72" s="64"/>
      <c r="B72" s="28">
        <v>403371</v>
      </c>
      <c r="C72" s="59" t="s">
        <v>124</v>
      </c>
      <c r="D72" s="423">
        <v>-193.10300588863376</v>
      </c>
      <c r="E72" s="423">
        <f t="shared" si="2"/>
        <v>-193.10300588863376</v>
      </c>
      <c r="F72" s="423">
        <v>-193.10300588863376</v>
      </c>
      <c r="G72" s="85" t="s">
        <v>154</v>
      </c>
      <c r="H72" s="67">
        <f t="shared" si="3"/>
        <v>0</v>
      </c>
      <c r="I72" s="68">
        <f ca="1">OFFSET(F72,0,RevReqCalc!$F$27,1,1)*H72</f>
        <v>0</v>
      </c>
    </row>
    <row r="73" spans="1:9">
      <c r="A73" s="64"/>
      <c r="B73" s="28">
        <v>403371</v>
      </c>
      <c r="C73" s="59" t="s">
        <v>124</v>
      </c>
      <c r="D73" s="423">
        <v>-11.612759861354968</v>
      </c>
      <c r="E73" s="423">
        <f t="shared" si="2"/>
        <v>-11.612759861354968</v>
      </c>
      <c r="F73" s="423">
        <v>-11.612759861354968</v>
      </c>
      <c r="G73" s="85" t="s">
        <v>125</v>
      </c>
      <c r="H73" s="67">
        <f t="shared" ref="H73:H104" si="4">INDEX(WCAAllocations,IFERROR(MATCH(G73,WCAFactors,0),2),IFERROR(MATCH(G73,WCAStates,0),4))</f>
        <v>1</v>
      </c>
      <c r="I73" s="68">
        <f ca="1">OFFSET(F73,0,RevReqCalc!$F$27,1,1)*H73</f>
        <v>-11.612759861354968</v>
      </c>
    </row>
    <row r="74" spans="1:9">
      <c r="A74" s="64"/>
      <c r="B74" s="28">
        <v>403371</v>
      </c>
      <c r="C74" s="59" t="s">
        <v>124</v>
      </c>
      <c r="D74" s="423">
        <v>140.54123070306312</v>
      </c>
      <c r="E74" s="423">
        <f t="shared" ref="E74:E140" si="5">D74</f>
        <v>140.54123070306312</v>
      </c>
      <c r="F74" s="423">
        <v>140.54123070306312</v>
      </c>
      <c r="G74" s="85" t="s">
        <v>270</v>
      </c>
      <c r="H74" s="67">
        <f t="shared" si="4"/>
        <v>0</v>
      </c>
      <c r="I74" s="68">
        <f ca="1">OFFSET(F74,0,RevReqCalc!$F$27,1,1)*H74</f>
        <v>0</v>
      </c>
    </row>
    <row r="75" spans="1:9">
      <c r="A75" s="64"/>
      <c r="B75" s="28">
        <v>403373</v>
      </c>
      <c r="C75" s="59" t="s">
        <v>124</v>
      </c>
      <c r="D75" s="423">
        <v>-20.23946207834301</v>
      </c>
      <c r="E75" s="423">
        <f t="shared" si="5"/>
        <v>-20.23946207834301</v>
      </c>
      <c r="F75" s="423">
        <v>-20.23946207834301</v>
      </c>
      <c r="G75" s="85" t="s">
        <v>152</v>
      </c>
      <c r="H75" s="67">
        <f t="shared" si="4"/>
        <v>0</v>
      </c>
      <c r="I75" s="68">
        <f ca="1">OFFSET(F75,0,RevReqCalc!$F$27,1,1)*H75</f>
        <v>0</v>
      </c>
    </row>
    <row r="76" spans="1:9">
      <c r="A76" s="64"/>
      <c r="B76" s="28">
        <v>403373</v>
      </c>
      <c r="C76" s="59" t="s">
        <v>124</v>
      </c>
      <c r="D76" s="423">
        <v>231.16553348437628</v>
      </c>
      <c r="E76" s="423">
        <f t="shared" si="5"/>
        <v>231.16553348437628</v>
      </c>
      <c r="F76" s="423">
        <v>231.16553348437628</v>
      </c>
      <c r="G76" s="85" t="s">
        <v>155</v>
      </c>
      <c r="H76" s="67">
        <f t="shared" si="4"/>
        <v>0</v>
      </c>
      <c r="I76" s="68">
        <f ca="1">OFFSET(F76,0,RevReqCalc!$F$27,1,1)*H76</f>
        <v>0</v>
      </c>
    </row>
    <row r="77" spans="1:9">
      <c r="A77" s="64"/>
      <c r="B77" s="28">
        <v>403373</v>
      </c>
      <c r="C77" s="59" t="s">
        <v>124</v>
      </c>
      <c r="D77" s="423">
        <v>3698.4683227232472</v>
      </c>
      <c r="E77" s="423">
        <f t="shared" si="5"/>
        <v>3698.4683227232472</v>
      </c>
      <c r="F77" s="423">
        <v>3698.4683227232472</v>
      </c>
      <c r="G77" s="85" t="s">
        <v>153</v>
      </c>
      <c r="H77" s="67">
        <f t="shared" si="4"/>
        <v>0</v>
      </c>
      <c r="I77" s="68">
        <f ca="1">OFFSET(F77,0,RevReqCalc!$F$27,1,1)*H77</f>
        <v>0</v>
      </c>
    </row>
    <row r="78" spans="1:9">
      <c r="A78" s="64"/>
      <c r="B78" s="28">
        <v>403373</v>
      </c>
      <c r="C78" s="59" t="s">
        <v>124</v>
      </c>
      <c r="D78" s="423">
        <v>-18728.893827484524</v>
      </c>
      <c r="E78" s="423">
        <f t="shared" si="5"/>
        <v>-18728.893827484524</v>
      </c>
      <c r="F78" s="423">
        <v>-18728.893827484524</v>
      </c>
      <c r="G78" s="85" t="s">
        <v>154</v>
      </c>
      <c r="H78" s="67">
        <f t="shared" si="4"/>
        <v>0</v>
      </c>
      <c r="I78" s="68">
        <f ca="1">OFFSET(F78,0,RevReqCalc!$F$27,1,1)*H78</f>
        <v>0</v>
      </c>
    </row>
    <row r="79" spans="1:9">
      <c r="A79" s="64"/>
      <c r="B79" s="28">
        <v>403373</v>
      </c>
      <c r="C79" s="59" t="s">
        <v>124</v>
      </c>
      <c r="D79" s="423">
        <v>847.15765997695371</v>
      </c>
      <c r="E79" s="423">
        <f t="shared" si="5"/>
        <v>847.15765997695371</v>
      </c>
      <c r="F79" s="423">
        <v>847.15765997695371</v>
      </c>
      <c r="G79" s="85" t="s">
        <v>125</v>
      </c>
      <c r="H79" s="67">
        <f t="shared" si="4"/>
        <v>1</v>
      </c>
      <c r="I79" s="68">
        <f ca="1">OFFSET(F79,0,RevReqCalc!$F$27,1,1)*H79</f>
        <v>847.15765997695371</v>
      </c>
    </row>
    <row r="80" spans="1:9">
      <c r="A80" s="64"/>
      <c r="B80" s="28">
        <v>403373</v>
      </c>
      <c r="C80" s="59" t="s">
        <v>124</v>
      </c>
      <c r="D80" s="423">
        <v>1067.5617881474786</v>
      </c>
      <c r="E80" s="423">
        <f t="shared" si="5"/>
        <v>1067.5617881474786</v>
      </c>
      <c r="F80" s="423">
        <v>1067.5617881474786</v>
      </c>
      <c r="G80" s="85" t="s">
        <v>270</v>
      </c>
      <c r="H80" s="67">
        <f t="shared" si="4"/>
        <v>0</v>
      </c>
      <c r="I80" s="68">
        <f ca="1">OFFSET(F80,0,RevReqCalc!$F$27,1,1)*H80</f>
        <v>0</v>
      </c>
    </row>
    <row r="81" spans="1:10">
      <c r="A81" s="64"/>
      <c r="B81" s="28" t="s">
        <v>160</v>
      </c>
      <c r="C81" s="59" t="s">
        <v>124</v>
      </c>
      <c r="D81" s="423">
        <v>1191.2521413453919</v>
      </c>
      <c r="E81" s="423">
        <f t="shared" si="5"/>
        <v>1191.2521413453919</v>
      </c>
      <c r="F81" s="423">
        <v>1191.2521413453919</v>
      </c>
      <c r="G81" s="85" t="s">
        <v>152</v>
      </c>
      <c r="H81" s="67">
        <f t="shared" si="4"/>
        <v>0</v>
      </c>
      <c r="I81" s="68">
        <f ca="1">OFFSET(F81,0,RevReqCalc!$F$27,1,1)*H81</f>
        <v>0</v>
      </c>
    </row>
    <row r="82" spans="1:10">
      <c r="A82" s="64"/>
      <c r="B82" s="28" t="s">
        <v>160</v>
      </c>
      <c r="C82" s="59" t="s">
        <v>124</v>
      </c>
      <c r="D82" s="423">
        <v>-1827.065840364289</v>
      </c>
      <c r="E82" s="423">
        <f t="shared" si="5"/>
        <v>-1827.065840364289</v>
      </c>
      <c r="F82" s="423">
        <v>-1827.065840364289</v>
      </c>
      <c r="G82" s="85" t="s">
        <v>181</v>
      </c>
      <c r="H82" s="67">
        <f t="shared" si="4"/>
        <v>0</v>
      </c>
      <c r="I82" s="68">
        <f ca="1">OFFSET(F82,0,RevReqCalc!$F$27,1,1)*H82</f>
        <v>0</v>
      </c>
    </row>
    <row r="83" spans="1:10">
      <c r="A83" s="64"/>
      <c r="B83" s="28" t="s">
        <v>160</v>
      </c>
      <c r="C83" s="59" t="s">
        <v>124</v>
      </c>
      <c r="D83" s="423">
        <v>156094.52954758095</v>
      </c>
      <c r="E83" s="423">
        <f t="shared" si="5"/>
        <v>156094.52954758095</v>
      </c>
      <c r="F83" s="423">
        <v>156238.41158459382</v>
      </c>
      <c r="G83" s="85" t="s">
        <v>171</v>
      </c>
      <c r="H83" s="67">
        <f t="shared" si="4"/>
        <v>0</v>
      </c>
      <c r="I83" s="68">
        <f ca="1">OFFSET(F83,0,RevReqCalc!$F$27,1,1)*H83</f>
        <v>0</v>
      </c>
    </row>
    <row r="84" spans="1:10">
      <c r="A84" s="64"/>
      <c r="B84" s="28" t="s">
        <v>160</v>
      </c>
      <c r="C84" s="59" t="s">
        <v>124</v>
      </c>
      <c r="D84" s="423">
        <v>31807.59083838576</v>
      </c>
      <c r="E84" s="423">
        <f t="shared" si="5"/>
        <v>31807.59083838576</v>
      </c>
      <c r="F84" s="423">
        <v>31641.730491398666</v>
      </c>
      <c r="G84" s="85" t="s">
        <v>168</v>
      </c>
      <c r="H84" s="67">
        <f t="shared" si="4"/>
        <v>0.22565052397253504</v>
      </c>
      <c r="I84" s="68">
        <f ca="1">OFFSET(F84,0,RevReqCalc!$F$27,1,1)*H84</f>
        <v>7139.9730647818478</v>
      </c>
    </row>
    <row r="85" spans="1:10">
      <c r="A85" s="64"/>
      <c r="B85" s="28" t="s">
        <v>160</v>
      </c>
      <c r="C85" s="59" t="s">
        <v>124</v>
      </c>
      <c r="D85" s="423">
        <v>-102055.93967359143</v>
      </c>
      <c r="E85" s="423">
        <f t="shared" si="5"/>
        <v>-102055.93967359143</v>
      </c>
      <c r="F85" s="423">
        <v>-102055.93967359143</v>
      </c>
      <c r="G85" s="85" t="s">
        <v>134</v>
      </c>
      <c r="H85" s="67">
        <f t="shared" si="4"/>
        <v>6.8836744172887168E-2</v>
      </c>
      <c r="I85" s="68">
        <f ca="1">OFFSET(F85,0,RevReqCalc!$F$27,1,1)*H85</f>
        <v>-7025.1986106346194</v>
      </c>
    </row>
    <row r="86" spans="1:10">
      <c r="A86" s="64"/>
      <c r="B86" s="28" t="s">
        <v>160</v>
      </c>
      <c r="C86" s="59" t="s">
        <v>124</v>
      </c>
      <c r="D86" s="423">
        <v>27235.892726857011</v>
      </c>
      <c r="E86" s="423">
        <f t="shared" si="5"/>
        <v>27235.892726857011</v>
      </c>
      <c r="F86" s="423">
        <v>27235.892726857011</v>
      </c>
      <c r="G86" s="85" t="s">
        <v>155</v>
      </c>
      <c r="H86" s="67">
        <f t="shared" si="4"/>
        <v>0</v>
      </c>
      <c r="I86" s="68">
        <f ca="1">OFFSET(F86,0,RevReqCalc!$F$27,1,1)*H86</f>
        <v>0</v>
      </c>
    </row>
    <row r="87" spans="1:10">
      <c r="A87" s="64"/>
      <c r="B87" s="28" t="s">
        <v>160</v>
      </c>
      <c r="C87" s="59" t="s">
        <v>124</v>
      </c>
      <c r="D87" s="423">
        <v>6433.6409736568912</v>
      </c>
      <c r="E87" s="423">
        <f t="shared" si="5"/>
        <v>6433.6409736568912</v>
      </c>
      <c r="F87" s="423">
        <v>6433.6409736568912</v>
      </c>
      <c r="G87" s="85" t="s">
        <v>173</v>
      </c>
      <c r="H87" s="67">
        <f t="shared" si="4"/>
        <v>0.22437004168265501</v>
      </c>
      <c r="I87" s="68">
        <f ca="1">OFFSET(F87,0,RevReqCalc!$F$27,1,1)*H87</f>
        <v>1443.5162934306338</v>
      </c>
    </row>
    <row r="88" spans="1:10">
      <c r="A88" s="64"/>
      <c r="B88" s="28" t="s">
        <v>160</v>
      </c>
      <c r="C88" s="59" t="s">
        <v>124</v>
      </c>
      <c r="D88" s="423">
        <v>47052.647629420615</v>
      </c>
      <c r="E88" s="423">
        <f t="shared" si="5"/>
        <v>47052.647629420615</v>
      </c>
      <c r="F88" s="423">
        <v>47052.647629420615</v>
      </c>
      <c r="G88" s="85" t="s">
        <v>153</v>
      </c>
      <c r="H88" s="67">
        <f t="shared" si="4"/>
        <v>0</v>
      </c>
      <c r="I88" s="68">
        <f ca="1">OFFSET(F88,0,RevReqCalc!$F$27,1,1)*H88</f>
        <v>0</v>
      </c>
    </row>
    <row r="89" spans="1:10">
      <c r="A89" s="64"/>
      <c r="B89" s="28" t="s">
        <v>160</v>
      </c>
      <c r="C89" s="59" t="s">
        <v>124</v>
      </c>
      <c r="D89" s="423">
        <v>0</v>
      </c>
      <c r="E89" s="423">
        <f t="shared" si="5"/>
        <v>0</v>
      </c>
      <c r="F89" s="423">
        <v>0</v>
      </c>
      <c r="G89" s="85" t="s">
        <v>128</v>
      </c>
      <c r="H89" s="67">
        <f t="shared" si="4"/>
        <v>8.2285226967736394E-2</v>
      </c>
      <c r="I89" s="68">
        <f ca="1">OFFSET(F89,0,RevReqCalc!$F$27,1,1)*H89</f>
        <v>0</v>
      </c>
    </row>
    <row r="90" spans="1:10">
      <c r="A90" s="64"/>
      <c r="B90" s="28" t="s">
        <v>160</v>
      </c>
      <c r="C90" s="59" t="s">
        <v>124</v>
      </c>
      <c r="D90" s="423">
        <v>153767.92887951966</v>
      </c>
      <c r="E90" s="423">
        <f t="shared" si="5"/>
        <v>153767.92887951966</v>
      </c>
      <c r="F90" s="423">
        <v>153767.92887951966</v>
      </c>
      <c r="G90" s="85" t="s">
        <v>117</v>
      </c>
      <c r="H90" s="67">
        <f t="shared" si="4"/>
        <v>6.6548046661184135E-2</v>
      </c>
      <c r="I90" s="68">
        <f ca="1">OFFSET(F90,0,RevReqCalc!$F$27,1,1)*H90</f>
        <v>10232.955306067917</v>
      </c>
    </row>
    <row r="91" spans="1:10">
      <c r="A91" s="64"/>
      <c r="B91" s="28" t="s">
        <v>160</v>
      </c>
      <c r="C91" s="59" t="s">
        <v>124</v>
      </c>
      <c r="D91" s="423">
        <v>50375.89762280893</v>
      </c>
      <c r="E91" s="423">
        <f t="shared" si="5"/>
        <v>50375.89762280893</v>
      </c>
      <c r="F91" s="423">
        <v>50375.89762280893</v>
      </c>
      <c r="G91" s="85" t="s">
        <v>154</v>
      </c>
      <c r="H91" s="67">
        <f t="shared" si="4"/>
        <v>0</v>
      </c>
      <c r="I91" s="68">
        <f ca="1">OFFSET(F91,0,RevReqCalc!$F$27,1,1)*H91</f>
        <v>0</v>
      </c>
    </row>
    <row r="92" spans="1:10">
      <c r="A92" s="64"/>
      <c r="B92" s="28" t="s">
        <v>160</v>
      </c>
      <c r="C92" s="59" t="s">
        <v>124</v>
      </c>
      <c r="D92" s="423">
        <v>-7227.4399551307197</v>
      </c>
      <c r="E92" s="423">
        <f t="shared" si="5"/>
        <v>-7227.4399551307197</v>
      </c>
      <c r="F92" s="423">
        <v>-7227.4399551307197</v>
      </c>
      <c r="G92" s="85" t="s">
        <v>125</v>
      </c>
      <c r="H92" s="67">
        <f t="shared" si="4"/>
        <v>1</v>
      </c>
      <c r="I92" s="68">
        <f ca="1">OFFSET(F92,0,RevReqCalc!$F$27,1,1)*H92</f>
        <v>-7227.4399551307197</v>
      </c>
    </row>
    <row r="93" spans="1:10">
      <c r="A93" s="64"/>
      <c r="B93" s="28" t="s">
        <v>160</v>
      </c>
      <c r="C93" s="59" t="s">
        <v>124</v>
      </c>
      <c r="D93" s="423">
        <v>22931.936261183761</v>
      </c>
      <c r="E93" s="423">
        <f t="shared" si="5"/>
        <v>22931.936261183761</v>
      </c>
      <c r="F93" s="423">
        <v>22931.936261183761</v>
      </c>
      <c r="G93" s="85" t="s">
        <v>270</v>
      </c>
      <c r="H93" s="67">
        <f t="shared" si="4"/>
        <v>0</v>
      </c>
      <c r="I93" s="68">
        <f ca="1">OFFSET(F93,0,RevReqCalc!$F$27,1,1)*H93</f>
        <v>0</v>
      </c>
    </row>
    <row r="94" spans="1:10">
      <c r="A94" s="64"/>
      <c r="B94" s="28" t="s">
        <v>160</v>
      </c>
      <c r="C94" s="59" t="s">
        <v>124</v>
      </c>
      <c r="D94" s="423">
        <v>0</v>
      </c>
      <c r="E94" s="423">
        <f t="shared" si="5"/>
        <v>0</v>
      </c>
      <c r="F94" s="423">
        <v>0</v>
      </c>
      <c r="G94" s="85" t="s">
        <v>174</v>
      </c>
      <c r="H94" s="67">
        <f t="shared" si="4"/>
        <v>0.22730931045735822</v>
      </c>
      <c r="I94" s="68">
        <f ca="1">OFFSET(F94,0,RevReqCalc!$F$27,1,1)*H94</f>
        <v>0</v>
      </c>
      <c r="J94" s="2" t="s">
        <v>467</v>
      </c>
    </row>
    <row r="95" spans="1:10">
      <c r="A95" s="64"/>
      <c r="B95" s="28" t="s">
        <v>161</v>
      </c>
      <c r="C95" s="59" t="s">
        <v>124</v>
      </c>
      <c r="D95" s="423">
        <v>12693.442271306769</v>
      </c>
      <c r="E95" s="423">
        <f t="shared" si="5"/>
        <v>12693.442271306769</v>
      </c>
      <c r="F95" s="423">
        <v>12693.442271306769</v>
      </c>
      <c r="G95" s="85" t="s">
        <v>171</v>
      </c>
      <c r="H95" s="67">
        <f t="shared" si="4"/>
        <v>0</v>
      </c>
      <c r="I95" s="68">
        <f ca="1">OFFSET(F95,0,RevReqCalc!$F$27,1,1)*H95</f>
        <v>0</v>
      </c>
    </row>
    <row r="96" spans="1:10">
      <c r="A96" s="64"/>
      <c r="B96" s="28" t="s">
        <v>161</v>
      </c>
      <c r="C96" s="59" t="s">
        <v>124</v>
      </c>
      <c r="D96" s="423">
        <v>250760.4510013345</v>
      </c>
      <c r="E96" s="423">
        <f t="shared" si="5"/>
        <v>250760.4510013345</v>
      </c>
      <c r="F96" s="423">
        <v>250760.4510013345</v>
      </c>
      <c r="G96" s="85" t="s">
        <v>168</v>
      </c>
      <c r="H96" s="67">
        <f t="shared" si="4"/>
        <v>0.22565052397253504</v>
      </c>
      <c r="I96" s="68">
        <f ca="1">OFFSET(F96,0,RevReqCalc!$F$27,1,1)*H96</f>
        <v>56584.227160040333</v>
      </c>
    </row>
    <row r="97" spans="1:9">
      <c r="A97" s="64"/>
      <c r="B97" s="28" t="s">
        <v>381</v>
      </c>
      <c r="C97" s="59" t="s">
        <v>124</v>
      </c>
      <c r="D97" s="423">
        <v>757868.26801300782</v>
      </c>
      <c r="E97" s="423">
        <f t="shared" si="5"/>
        <v>757868.26801300782</v>
      </c>
      <c r="F97" s="423">
        <v>757868.26801300782</v>
      </c>
      <c r="G97" s="85" t="s">
        <v>171</v>
      </c>
      <c r="H97" s="67">
        <f t="shared" si="4"/>
        <v>0</v>
      </c>
      <c r="I97" s="68">
        <f ca="1">OFFSET(F97,0,RevReqCalc!$F$27,1,1)*H97</f>
        <v>0</v>
      </c>
    </row>
    <row r="98" spans="1:9">
      <c r="A98" s="64"/>
      <c r="B98" s="28" t="s">
        <v>381</v>
      </c>
      <c r="C98" s="59" t="s">
        <v>124</v>
      </c>
      <c r="D98" s="423">
        <v>249625.51800610693</v>
      </c>
      <c r="E98" s="423">
        <f t="shared" si="5"/>
        <v>249625.51800610693</v>
      </c>
      <c r="F98" s="423">
        <v>249625.51800610693</v>
      </c>
      <c r="G98" s="85" t="s">
        <v>168</v>
      </c>
      <c r="H98" s="67">
        <f t="shared" si="4"/>
        <v>0.22565052397253504</v>
      </c>
      <c r="I98" s="68">
        <f ca="1">OFFSET(F98,0,RevReqCalc!$F$27,1,1)*H98</f>
        <v>56328.12893499351</v>
      </c>
    </row>
    <row r="99" spans="1:9">
      <c r="A99" s="64"/>
      <c r="B99" s="28" t="s">
        <v>381</v>
      </c>
      <c r="C99" s="59" t="s">
        <v>124</v>
      </c>
      <c r="D99" s="423">
        <v>0</v>
      </c>
      <c r="E99" s="423">
        <f t="shared" si="5"/>
        <v>0</v>
      </c>
      <c r="F99" s="423">
        <v>0</v>
      </c>
      <c r="G99" s="85" t="s">
        <v>153</v>
      </c>
      <c r="H99" s="67">
        <f t="shared" si="4"/>
        <v>0</v>
      </c>
      <c r="I99" s="68">
        <f ca="1">OFFSET(F99,0,RevReqCalc!$F$27,1,1)*H99</f>
        <v>0</v>
      </c>
    </row>
    <row r="100" spans="1:9">
      <c r="A100" s="64"/>
      <c r="B100" s="28" t="s">
        <v>162</v>
      </c>
      <c r="C100" s="59" t="s">
        <v>124</v>
      </c>
      <c r="D100" s="423">
        <v>2261995.4923563264</v>
      </c>
      <c r="E100" s="423">
        <f t="shared" si="5"/>
        <v>2261995.4923563264</v>
      </c>
      <c r="F100" s="423">
        <v>2261995.4923563264</v>
      </c>
      <c r="G100" s="85" t="s">
        <v>171</v>
      </c>
      <c r="H100" s="67">
        <f t="shared" si="4"/>
        <v>0</v>
      </c>
      <c r="I100" s="68">
        <f ca="1">OFFSET(F100,0,RevReqCalc!$F$27,1,1)*H100</f>
        <v>0</v>
      </c>
    </row>
    <row r="101" spans="1:9">
      <c r="A101" s="64"/>
      <c r="B101" s="28" t="s">
        <v>162</v>
      </c>
      <c r="C101" s="59" t="s">
        <v>124</v>
      </c>
      <c r="D101" s="423">
        <v>7843.5063638409856</v>
      </c>
      <c r="E101" s="423">
        <f t="shared" si="5"/>
        <v>7843.5063638409856</v>
      </c>
      <c r="F101" s="423">
        <v>7843.5063638409856</v>
      </c>
      <c r="G101" s="85" t="s">
        <v>168</v>
      </c>
      <c r="H101" s="67">
        <f t="shared" si="4"/>
        <v>0.22565052397253504</v>
      </c>
      <c r="I101" s="68">
        <f ca="1">OFFSET(F101,0,RevReqCalc!$F$27,1,1)*H101</f>
        <v>1769.8913207826315</v>
      </c>
    </row>
    <row r="102" spans="1:9">
      <c r="A102" s="64"/>
      <c r="B102" s="28" t="s">
        <v>162</v>
      </c>
      <c r="C102" s="59" t="s">
        <v>124</v>
      </c>
      <c r="D102" s="423">
        <v>354951.73940348218</v>
      </c>
      <c r="E102" s="423">
        <f t="shared" si="5"/>
        <v>354951.73940348218</v>
      </c>
      <c r="F102" s="423">
        <v>354951.73940348218</v>
      </c>
      <c r="G102" s="85" t="s">
        <v>173</v>
      </c>
      <c r="H102" s="67">
        <f t="shared" si="4"/>
        <v>0.22437004168265501</v>
      </c>
      <c r="I102" s="68">
        <f ca="1">OFFSET(F102,0,RevReqCalc!$F$27,1,1)*H102</f>
        <v>79640.536565290196</v>
      </c>
    </row>
    <row r="103" spans="1:9">
      <c r="A103" s="64"/>
      <c r="B103" s="28" t="s">
        <v>163</v>
      </c>
      <c r="C103" s="59" t="s">
        <v>124</v>
      </c>
      <c r="D103" s="423">
        <v>1012641.1003284166</v>
      </c>
      <c r="E103" s="423">
        <f t="shared" si="5"/>
        <v>1012641.1003284166</v>
      </c>
      <c r="F103" s="423">
        <v>1032182.654920414</v>
      </c>
      <c r="G103" s="85" t="s">
        <v>171</v>
      </c>
      <c r="H103" s="67">
        <f t="shared" si="4"/>
        <v>0</v>
      </c>
      <c r="I103" s="68">
        <f ca="1">OFFSET(F103,0,RevReqCalc!$F$27,1,1)*H103</f>
        <v>0</v>
      </c>
    </row>
    <row r="104" spans="1:9">
      <c r="A104" s="64"/>
      <c r="B104" s="28" t="s">
        <v>163</v>
      </c>
      <c r="C104" s="59" t="s">
        <v>124</v>
      </c>
      <c r="D104" s="423">
        <v>274502.08347172482</v>
      </c>
      <c r="E104" s="423">
        <f t="shared" si="5"/>
        <v>274502.08347172482</v>
      </c>
      <c r="F104" s="423">
        <v>254027.1249384009</v>
      </c>
      <c r="G104" s="85" t="s">
        <v>168</v>
      </c>
      <c r="H104" s="67">
        <f t="shared" si="4"/>
        <v>0.22565052397253504</v>
      </c>
      <c r="I104" s="68">
        <f ca="1">OFFSET(F104,0,RevReqCalc!$F$27,1,1)*H104</f>
        <v>57321.353845586789</v>
      </c>
    </row>
    <row r="105" spans="1:9">
      <c r="A105" s="64"/>
      <c r="B105" s="28" t="s">
        <v>163</v>
      </c>
      <c r="C105" s="59" t="s">
        <v>124</v>
      </c>
      <c r="D105" s="423">
        <v>22783.658375305778</v>
      </c>
      <c r="E105" s="423">
        <f t="shared" si="5"/>
        <v>22783.658375305778</v>
      </c>
      <c r="F105" s="423">
        <v>22783.658375305778</v>
      </c>
      <c r="G105" s="85" t="s">
        <v>173</v>
      </c>
      <c r="H105" s="67">
        <f t="shared" ref="H105:H118" si="6">INDEX(WCAAllocations,IFERROR(MATCH(G105,WCAFactors,0),2),IFERROR(MATCH(G105,WCAStates,0),4))</f>
        <v>0.22437004168265501</v>
      </c>
      <c r="I105" s="68">
        <f ca="1">OFFSET(F105,0,RevReqCalc!$F$27,1,1)*H105</f>
        <v>5111.9703793507297</v>
      </c>
    </row>
    <row r="106" spans="1:9">
      <c r="A106" s="64"/>
      <c r="B106" s="28" t="s">
        <v>163</v>
      </c>
      <c r="C106" s="59" t="s">
        <v>124</v>
      </c>
      <c r="D106" s="423">
        <v>1.4639538799219292</v>
      </c>
      <c r="E106" s="423">
        <f t="shared" si="5"/>
        <v>1.4639538799219292</v>
      </c>
      <c r="F106" s="423">
        <v>1.4639538799219292</v>
      </c>
      <c r="G106" s="85" t="s">
        <v>128</v>
      </c>
      <c r="H106" s="67">
        <f t="shared" si="6"/>
        <v>8.2285226967736394E-2</v>
      </c>
      <c r="I106" s="68">
        <f ca="1">OFFSET(F106,0,RevReqCalc!$F$27,1,1)*H106</f>
        <v>0.12046177727967425</v>
      </c>
    </row>
    <row r="107" spans="1:9">
      <c r="A107" s="64"/>
      <c r="B107" s="28" t="s">
        <v>380</v>
      </c>
      <c r="C107" s="59" t="s">
        <v>124</v>
      </c>
      <c r="D107" s="423">
        <v>-659869.91195951181</v>
      </c>
      <c r="E107" s="423">
        <f t="shared" si="5"/>
        <v>-659869.91195951181</v>
      </c>
      <c r="F107" s="423">
        <v>-659869.91195951181</v>
      </c>
      <c r="G107" s="85" t="s">
        <v>181</v>
      </c>
      <c r="H107" s="67">
        <f t="shared" si="6"/>
        <v>0</v>
      </c>
      <c r="I107" s="68">
        <f ca="1">OFFSET(F107,0,RevReqCalc!$F$27,1,1)*H107</f>
        <v>0</v>
      </c>
    </row>
    <row r="108" spans="1:9">
      <c r="A108" s="64"/>
      <c r="B108" s="28" t="s">
        <v>380</v>
      </c>
      <c r="C108" s="59" t="s">
        <v>124</v>
      </c>
      <c r="D108" s="423">
        <v>49131.506041995606</v>
      </c>
      <c r="E108" s="423">
        <f t="shared" si="5"/>
        <v>49131.506041995606</v>
      </c>
      <c r="F108" s="423">
        <v>49131.506041995606</v>
      </c>
      <c r="G108" s="85" t="s">
        <v>171</v>
      </c>
      <c r="H108" s="67">
        <f t="shared" si="6"/>
        <v>0</v>
      </c>
      <c r="I108" s="68">
        <f ca="1">OFFSET(F108,0,RevReqCalc!$F$27,1,1)*H108</f>
        <v>0</v>
      </c>
    </row>
    <row r="109" spans="1:9">
      <c r="A109" s="64"/>
      <c r="B109" s="28" t="s">
        <v>380</v>
      </c>
      <c r="C109" s="59" t="s">
        <v>124</v>
      </c>
      <c r="D109" s="423">
        <v>108212.44857840156</v>
      </c>
      <c r="E109" s="423">
        <f t="shared" si="5"/>
        <v>108212.44857840156</v>
      </c>
      <c r="F109" s="423">
        <v>108212.44857840156</v>
      </c>
      <c r="G109" s="85" t="s">
        <v>168</v>
      </c>
      <c r="H109" s="67">
        <f t="shared" si="6"/>
        <v>0.22565052397253504</v>
      </c>
      <c r="I109" s="68">
        <f ca="1">OFFSET(F109,0,RevReqCalc!$F$27,1,1)*H109</f>
        <v>24418.195722067318</v>
      </c>
    </row>
    <row r="110" spans="1:9">
      <c r="A110" s="64"/>
      <c r="B110" s="28" t="s">
        <v>380</v>
      </c>
      <c r="C110" s="59" t="s">
        <v>124</v>
      </c>
      <c r="D110" s="423">
        <v>90058.054010477455</v>
      </c>
      <c r="E110" s="423">
        <f t="shared" si="5"/>
        <v>90058.054010477455</v>
      </c>
      <c r="F110" s="423">
        <v>90058.054010477455</v>
      </c>
      <c r="G110" s="85" t="s">
        <v>134</v>
      </c>
      <c r="H110" s="67">
        <f t="shared" si="6"/>
        <v>6.8836744172887168E-2</v>
      </c>
      <c r="I110" s="68">
        <f ca="1">OFFSET(F110,0,RevReqCalc!$F$27,1,1)*H110</f>
        <v>6199.3032246272915</v>
      </c>
    </row>
    <row r="111" spans="1:9">
      <c r="A111" s="64"/>
      <c r="B111" s="28" t="s">
        <v>380</v>
      </c>
      <c r="C111" s="59" t="s">
        <v>124</v>
      </c>
      <c r="D111" s="423">
        <v>-0.17080325221813389</v>
      </c>
      <c r="E111" s="423">
        <f t="shared" si="5"/>
        <v>-0.17080325221813389</v>
      </c>
      <c r="F111" s="423">
        <v>-0.17080325221813389</v>
      </c>
      <c r="G111" s="85" t="s">
        <v>155</v>
      </c>
      <c r="H111" s="67">
        <f t="shared" si="6"/>
        <v>0</v>
      </c>
      <c r="I111" s="68">
        <f ca="1">OFFSET(F111,0,RevReqCalc!$F$27,1,1)*H111</f>
        <v>0</v>
      </c>
    </row>
    <row r="112" spans="1:9">
      <c r="A112" s="64"/>
      <c r="B112" s="28" t="s">
        <v>380</v>
      </c>
      <c r="C112" s="59" t="s">
        <v>124</v>
      </c>
      <c r="D112" s="423">
        <v>-4.1801227138878083</v>
      </c>
      <c r="E112" s="423">
        <f t="shared" si="5"/>
        <v>-4.1801227138878083</v>
      </c>
      <c r="F112" s="423">
        <v>-4.1801227138878083</v>
      </c>
      <c r="G112" s="85" t="s">
        <v>153</v>
      </c>
      <c r="H112" s="67">
        <f t="shared" si="6"/>
        <v>0</v>
      </c>
      <c r="I112" s="68">
        <f ca="1">OFFSET(F112,0,RevReqCalc!$F$27,1,1)*H112</f>
        <v>0</v>
      </c>
    </row>
    <row r="113" spans="1:9">
      <c r="A113" s="64"/>
      <c r="B113" s="28" t="s">
        <v>380</v>
      </c>
      <c r="C113" s="59" t="s">
        <v>124</v>
      </c>
      <c r="D113" s="423">
        <v>0</v>
      </c>
      <c r="E113" s="423">
        <f t="shared" si="5"/>
        <v>0</v>
      </c>
      <c r="F113" s="423">
        <v>0</v>
      </c>
      <c r="G113" s="85" t="s">
        <v>128</v>
      </c>
      <c r="H113" s="67">
        <f t="shared" si="6"/>
        <v>8.2285226967736394E-2</v>
      </c>
      <c r="I113" s="68">
        <f ca="1">OFFSET(F113,0,RevReqCalc!$F$27,1,1)*H113</f>
        <v>0</v>
      </c>
    </row>
    <row r="114" spans="1:9">
      <c r="A114" s="64"/>
      <c r="B114" s="28" t="s">
        <v>380</v>
      </c>
      <c r="C114" s="59" t="s">
        <v>124</v>
      </c>
      <c r="D114" s="423">
        <v>196124.96559914047</v>
      </c>
      <c r="E114" s="423">
        <f t="shared" si="5"/>
        <v>196124.96559914047</v>
      </c>
      <c r="F114" s="423">
        <v>196124.96559914047</v>
      </c>
      <c r="G114" s="85" t="s">
        <v>117</v>
      </c>
      <c r="H114" s="67">
        <f t="shared" si="6"/>
        <v>6.6548046661184135E-2</v>
      </c>
      <c r="I114" s="68">
        <f ca="1">OFFSET(F114,0,RevReqCalc!$F$27,1,1)*H114</f>
        <v>13051.733362114734</v>
      </c>
    </row>
    <row r="115" spans="1:9">
      <c r="A115" s="64"/>
      <c r="B115" s="28" t="s">
        <v>380</v>
      </c>
      <c r="C115" s="59" t="s">
        <v>124</v>
      </c>
      <c r="D115" s="423">
        <v>286.09633730551201</v>
      </c>
      <c r="E115" s="423">
        <f t="shared" si="5"/>
        <v>286.09633730551201</v>
      </c>
      <c r="F115" s="423">
        <v>286.09633730551201</v>
      </c>
      <c r="G115" s="85" t="s">
        <v>154</v>
      </c>
      <c r="H115" s="67">
        <f t="shared" si="6"/>
        <v>0</v>
      </c>
      <c r="I115" s="68">
        <f ca="1">OFFSET(F115,0,RevReqCalc!$F$27,1,1)*H115</f>
        <v>0</v>
      </c>
    </row>
    <row r="116" spans="1:9">
      <c r="A116" s="64"/>
      <c r="B116" s="28" t="s">
        <v>380</v>
      </c>
      <c r="C116" s="59" t="s">
        <v>124</v>
      </c>
      <c r="D116" s="423">
        <v>0</v>
      </c>
      <c r="E116" s="423">
        <f t="shared" si="5"/>
        <v>0</v>
      </c>
      <c r="F116" s="423">
        <v>0</v>
      </c>
      <c r="G116" s="85" t="s">
        <v>125</v>
      </c>
      <c r="H116" s="67">
        <f t="shared" si="6"/>
        <v>1</v>
      </c>
      <c r="I116" s="68">
        <f ca="1">OFFSET(F116,0,RevReqCalc!$F$27,1,1)*H116</f>
        <v>0</v>
      </c>
    </row>
    <row r="117" spans="1:9">
      <c r="A117" s="64"/>
      <c r="B117" s="28" t="s">
        <v>380</v>
      </c>
      <c r="C117" s="59" t="s">
        <v>124</v>
      </c>
      <c r="D117" s="423">
        <v>-8740.9235063080687</v>
      </c>
      <c r="E117" s="423">
        <f t="shared" si="5"/>
        <v>-8740.9235063080687</v>
      </c>
      <c r="F117" s="423">
        <v>-8740.9235063080687</v>
      </c>
      <c r="G117" s="85" t="s">
        <v>270</v>
      </c>
      <c r="H117" s="67">
        <f t="shared" si="6"/>
        <v>0</v>
      </c>
      <c r="I117" s="68">
        <f ca="1">OFFSET(F117,0,RevReqCalc!$F$27,1,1)*H117</f>
        <v>0</v>
      </c>
    </row>
    <row r="118" spans="1:9">
      <c r="A118" s="64"/>
      <c r="B118" s="28" t="s">
        <v>446</v>
      </c>
      <c r="C118" s="59" t="s">
        <v>124</v>
      </c>
      <c r="D118" s="423">
        <v>-8719130.4975656793</v>
      </c>
      <c r="E118" s="423">
        <f t="shared" si="5"/>
        <v>-8719130.4975656793</v>
      </c>
      <c r="F118" s="423">
        <v>-8719130.4975656793</v>
      </c>
      <c r="G118" s="85" t="s">
        <v>181</v>
      </c>
      <c r="H118" s="67">
        <f t="shared" si="6"/>
        <v>0</v>
      </c>
      <c r="I118" s="68">
        <f ca="1">OFFSET(F118,0,RevReqCalc!$F$27,1,1)*H118</f>
        <v>0</v>
      </c>
    </row>
    <row r="119" spans="1:9" ht="13.5" thickBot="1">
      <c r="A119" s="64"/>
      <c r="D119" s="457">
        <f>SUM(D9:D118)</f>
        <v>-1132134.1543498337</v>
      </c>
      <c r="E119" s="457">
        <f>SUM(E9:E118)</f>
        <v>-1132134.1543498337</v>
      </c>
      <c r="F119" s="457">
        <f>SUM(F9:F118)</f>
        <v>-1133089.709673306</v>
      </c>
      <c r="G119" s="459"/>
      <c r="H119" s="459"/>
      <c r="I119" s="457">
        <f ca="1">SUM(I12:I118)</f>
        <v>559557.94374326873</v>
      </c>
    </row>
    <row r="120" spans="1:9" ht="13.5" thickTop="1">
      <c r="A120" s="64"/>
      <c r="I120" s="2"/>
    </row>
    <row r="121" spans="1:9">
      <c r="A121" s="443" t="s">
        <v>175</v>
      </c>
      <c r="I121" s="2"/>
    </row>
    <row r="122" spans="1:9">
      <c r="A122" s="469" t="s">
        <v>443</v>
      </c>
      <c r="B122" s="28" t="s">
        <v>164</v>
      </c>
      <c r="C122" s="59" t="s">
        <v>124</v>
      </c>
      <c r="D122" s="423">
        <v>93143.70371976259</v>
      </c>
      <c r="E122" s="423">
        <f t="shared" si="5"/>
        <v>93143.70371976259</v>
      </c>
      <c r="F122" s="423">
        <v>93143.70371976259</v>
      </c>
      <c r="G122" s="85" t="s">
        <v>152</v>
      </c>
      <c r="H122" s="67">
        <f t="shared" ref="H122:H149" si="7">INDEX(WCAAllocations,IFERROR(MATCH(G122,WCAFactors,0),2),IFERROR(MATCH(G122,WCAStates,0),4))</f>
        <v>0</v>
      </c>
      <c r="I122" s="68">
        <f ca="1">OFFSET(F122,0,RevReqCalc!$F$27,1,1)*H122</f>
        <v>0</v>
      </c>
    </row>
    <row r="123" spans="1:9">
      <c r="A123" s="64"/>
      <c r="B123" s="28" t="s">
        <v>164</v>
      </c>
      <c r="C123" s="59" t="s">
        <v>124</v>
      </c>
      <c r="D123" s="423">
        <v>-9380827.4753655549</v>
      </c>
      <c r="E123" s="423">
        <f t="shared" si="5"/>
        <v>-9380827.4753655549</v>
      </c>
      <c r="F123" s="423">
        <v>-9380827.4753655549</v>
      </c>
      <c r="G123" s="85" t="s">
        <v>181</v>
      </c>
      <c r="H123" s="67">
        <f t="shared" si="7"/>
        <v>0</v>
      </c>
      <c r="I123" s="68">
        <f ca="1">OFFSET(F123,0,RevReqCalc!$F$27,1,1)*H123</f>
        <v>0</v>
      </c>
    </row>
    <row r="124" spans="1:9">
      <c r="A124" s="64"/>
      <c r="B124" s="28" t="s">
        <v>164</v>
      </c>
      <c r="C124" s="59" t="s">
        <v>124</v>
      </c>
      <c r="D124" s="423">
        <v>4250424.3385586347</v>
      </c>
      <c r="E124" s="423">
        <f t="shared" si="5"/>
        <v>4250424.3385586347</v>
      </c>
      <c r="F124" s="423">
        <v>4250424.3385586347</v>
      </c>
      <c r="G124" s="85" t="s">
        <v>171</v>
      </c>
      <c r="H124" s="67">
        <f t="shared" si="7"/>
        <v>0</v>
      </c>
      <c r="I124" s="68">
        <f ca="1">OFFSET(F124,0,RevReqCalc!$F$27,1,1)*H124</f>
        <v>0</v>
      </c>
    </row>
    <row r="125" spans="1:9">
      <c r="A125" s="64"/>
      <c r="B125" s="28" t="s">
        <v>164</v>
      </c>
      <c r="C125" s="59" t="s">
        <v>124</v>
      </c>
      <c r="D125" s="423">
        <v>922751.59825979464</v>
      </c>
      <c r="E125" s="423">
        <f t="shared" si="5"/>
        <v>922751.59825979464</v>
      </c>
      <c r="F125" s="423">
        <v>922751.59825979464</v>
      </c>
      <c r="G125" s="85" t="s">
        <v>168</v>
      </c>
      <c r="H125" s="67">
        <f t="shared" si="7"/>
        <v>0.22565052397253504</v>
      </c>
      <c r="I125" s="68">
        <f ca="1">OFFSET(F125,0,RevReqCalc!$F$27,1,1)*H125</f>
        <v>208219.38164381683</v>
      </c>
    </row>
    <row r="126" spans="1:9">
      <c r="A126" s="64"/>
      <c r="B126" s="28" t="s">
        <v>164</v>
      </c>
      <c r="C126" s="59" t="s">
        <v>124</v>
      </c>
      <c r="D126" s="423">
        <v>-11997.885663113973</v>
      </c>
      <c r="E126" s="423">
        <f t="shared" si="5"/>
        <v>-11997.885663113973</v>
      </c>
      <c r="F126" s="423">
        <v>-11997.885663113973</v>
      </c>
      <c r="G126" s="85" t="s">
        <v>134</v>
      </c>
      <c r="H126" s="67">
        <f t="shared" si="7"/>
        <v>6.8836744172887168E-2</v>
      </c>
      <c r="I126" s="68">
        <f ca="1">OFFSET(F126,0,RevReqCalc!$F$27,1,1)*H126</f>
        <v>-825.89538600732726</v>
      </c>
    </row>
    <row r="127" spans="1:9">
      <c r="A127" s="64"/>
      <c r="B127" s="28" t="s">
        <v>164</v>
      </c>
      <c r="C127" s="59" t="s">
        <v>124</v>
      </c>
      <c r="D127" s="423">
        <v>149726.23313556277</v>
      </c>
      <c r="E127" s="423">
        <f t="shared" si="5"/>
        <v>149726.23313556277</v>
      </c>
      <c r="F127" s="423">
        <v>149726.23313556277</v>
      </c>
      <c r="G127" s="85" t="s">
        <v>155</v>
      </c>
      <c r="H127" s="67">
        <f t="shared" si="7"/>
        <v>0</v>
      </c>
      <c r="I127" s="68">
        <f ca="1">OFFSET(F127,0,RevReqCalc!$F$27,1,1)*H127</f>
        <v>0</v>
      </c>
    </row>
    <row r="128" spans="1:9">
      <c r="A128" s="64"/>
      <c r="B128" s="28" t="s">
        <v>164</v>
      </c>
      <c r="C128" s="59" t="s">
        <v>124</v>
      </c>
      <c r="D128" s="423">
        <v>0</v>
      </c>
      <c r="E128" s="423">
        <f t="shared" si="5"/>
        <v>0</v>
      </c>
      <c r="F128" s="423">
        <v>0</v>
      </c>
      <c r="G128" s="85" t="s">
        <v>174</v>
      </c>
      <c r="H128" s="67">
        <f t="shared" si="7"/>
        <v>0.22730931045735822</v>
      </c>
      <c r="I128" s="68">
        <f ca="1">OFFSET(F128,0,RevReqCalc!$F$27,1,1)*H128</f>
        <v>0</v>
      </c>
    </row>
    <row r="129" spans="1:9">
      <c r="A129" s="64"/>
      <c r="B129" s="28" t="s">
        <v>164</v>
      </c>
      <c r="C129" s="59" t="s">
        <v>124</v>
      </c>
      <c r="D129" s="423">
        <v>384169.0387524449</v>
      </c>
      <c r="E129" s="423">
        <f t="shared" si="5"/>
        <v>384169.0387524449</v>
      </c>
      <c r="F129" s="423">
        <v>384169.0387524449</v>
      </c>
      <c r="G129" s="85" t="s">
        <v>173</v>
      </c>
      <c r="H129" s="67">
        <f t="shared" si="7"/>
        <v>0.22437004168265501</v>
      </c>
      <c r="I129" s="68">
        <f ca="1">OFFSET(F129,0,RevReqCalc!$F$27,1,1)*H129</f>
        <v>86196.023238071575</v>
      </c>
    </row>
    <row r="130" spans="1:9">
      <c r="A130" s="64"/>
      <c r="B130" s="28" t="s">
        <v>164</v>
      </c>
      <c r="C130" s="59" t="s">
        <v>124</v>
      </c>
      <c r="D130" s="423">
        <v>623584.6002846926</v>
      </c>
      <c r="E130" s="423">
        <f t="shared" si="5"/>
        <v>623584.6002846926</v>
      </c>
      <c r="F130" s="423">
        <v>623584.6002846926</v>
      </c>
      <c r="G130" s="85" t="s">
        <v>153</v>
      </c>
      <c r="H130" s="67">
        <f t="shared" si="7"/>
        <v>0</v>
      </c>
      <c r="I130" s="68">
        <f ca="1">OFFSET(F130,0,RevReqCalc!$F$27,1,1)*H130</f>
        <v>0</v>
      </c>
    </row>
    <row r="131" spans="1:9">
      <c r="A131" s="64"/>
      <c r="B131" s="28" t="s">
        <v>164</v>
      </c>
      <c r="C131" s="59" t="s">
        <v>124</v>
      </c>
      <c r="D131" s="423">
        <v>1.4639538799219292</v>
      </c>
      <c r="E131" s="423">
        <f t="shared" si="5"/>
        <v>1.4639538799219292</v>
      </c>
      <c r="F131" s="423">
        <v>1.4639538799219292</v>
      </c>
      <c r="G131" s="85" t="s">
        <v>128</v>
      </c>
      <c r="H131" s="67">
        <f t="shared" si="7"/>
        <v>8.2285226967736394E-2</v>
      </c>
      <c r="I131" s="68">
        <f ca="1">OFFSET(F131,0,RevReqCalc!$F$27,1,1)*H131</f>
        <v>0.12046177727967425</v>
      </c>
    </row>
    <row r="132" spans="1:9">
      <c r="A132" s="64"/>
      <c r="B132" s="28" t="s">
        <v>164</v>
      </c>
      <c r="C132" s="59" t="s">
        <v>124</v>
      </c>
      <c r="D132" s="423">
        <v>349892.89447866014</v>
      </c>
      <c r="E132" s="423">
        <f t="shared" si="5"/>
        <v>349892.89447866014</v>
      </c>
      <c r="F132" s="423">
        <v>349892.89447866014</v>
      </c>
      <c r="G132" s="85" t="s">
        <v>117</v>
      </c>
      <c r="H132" s="67">
        <f t="shared" si="7"/>
        <v>6.6548046661184135E-2</v>
      </c>
      <c r="I132" s="68">
        <f ca="1">OFFSET(F132,0,RevReqCalc!$F$27,1,1)*H132</f>
        <v>23284.688668182651</v>
      </c>
    </row>
    <row r="133" spans="1:9">
      <c r="A133" s="64"/>
      <c r="B133" s="28" t="s">
        <v>164</v>
      </c>
      <c r="C133" s="59" t="s">
        <v>124</v>
      </c>
      <c r="D133" s="423">
        <v>864250.61740740365</v>
      </c>
      <c r="E133" s="423">
        <f t="shared" si="5"/>
        <v>864250.61740740365</v>
      </c>
      <c r="F133" s="423">
        <v>864250.61740740365</v>
      </c>
      <c r="G133" s="85" t="s">
        <v>154</v>
      </c>
      <c r="H133" s="67">
        <f t="shared" si="7"/>
        <v>0</v>
      </c>
      <c r="I133" s="68">
        <f ca="1">OFFSET(F133,0,RevReqCalc!$F$27,1,1)*H133</f>
        <v>0</v>
      </c>
    </row>
    <row r="134" spans="1:9">
      <c r="A134" s="64"/>
      <c r="B134" s="28" t="s">
        <v>164</v>
      </c>
      <c r="C134" s="59" t="s">
        <v>124</v>
      </c>
      <c r="D134" s="423">
        <v>247341.23671299222</v>
      </c>
      <c r="E134" s="423">
        <f t="shared" si="5"/>
        <v>247341.23671299222</v>
      </c>
      <c r="F134" s="423">
        <v>247341.23671299222</v>
      </c>
      <c r="G134" s="85" t="s">
        <v>125</v>
      </c>
      <c r="H134" s="67">
        <f t="shared" si="7"/>
        <v>1</v>
      </c>
      <c r="I134" s="68">
        <f ca="1">OFFSET(F134,0,RevReqCalc!$F$27,1,1)*H134</f>
        <v>247341.23671299222</v>
      </c>
    </row>
    <row r="135" spans="1:9">
      <c r="A135" s="64"/>
      <c r="B135" s="28" t="s">
        <v>164</v>
      </c>
      <c r="C135" s="59" t="s">
        <v>124</v>
      </c>
      <c r="D135" s="423">
        <v>375405.48141500994</v>
      </c>
      <c r="E135" s="423">
        <f t="shared" si="5"/>
        <v>375405.48141500994</v>
      </c>
      <c r="F135" s="423">
        <v>375405.48141500994</v>
      </c>
      <c r="G135" s="85" t="s">
        <v>270</v>
      </c>
      <c r="H135" s="67">
        <f t="shared" si="7"/>
        <v>0</v>
      </c>
      <c r="I135" s="68">
        <f ca="1">OFFSET(F135,0,RevReqCalc!$F$27,1,1)*H135</f>
        <v>0</v>
      </c>
    </row>
    <row r="136" spans="1:9">
      <c r="A136" s="64"/>
      <c r="B136" s="28">
        <v>41010</v>
      </c>
      <c r="C136" s="59" t="s">
        <v>124</v>
      </c>
      <c r="D136" s="423">
        <v>-35349</v>
      </c>
      <c r="E136" s="423">
        <f t="shared" si="5"/>
        <v>-35349</v>
      </c>
      <c r="F136" s="423">
        <v>-35349</v>
      </c>
      <c r="G136" s="85" t="s">
        <v>152</v>
      </c>
      <c r="H136" s="67">
        <f t="shared" si="7"/>
        <v>0</v>
      </c>
      <c r="I136" s="68">
        <f ca="1">OFFSET(F136,0,RevReqCalc!$F$27,1,1)*H136</f>
        <v>0</v>
      </c>
    </row>
    <row r="137" spans="1:9">
      <c r="A137" s="64"/>
      <c r="B137" s="28">
        <v>41010</v>
      </c>
      <c r="C137" s="59" t="s">
        <v>124</v>
      </c>
      <c r="D137" s="423">
        <v>3560118</v>
      </c>
      <c r="E137" s="423">
        <f t="shared" si="5"/>
        <v>3560118</v>
      </c>
      <c r="F137" s="423">
        <v>3560118</v>
      </c>
      <c r="G137" s="85" t="s">
        <v>181</v>
      </c>
      <c r="H137" s="67">
        <f t="shared" si="7"/>
        <v>0</v>
      </c>
      <c r="I137" s="68">
        <f ca="1">OFFSET(F137,0,RevReqCalc!$F$27,1,1)*H137</f>
        <v>0</v>
      </c>
    </row>
    <row r="138" spans="1:9">
      <c r="A138" s="64"/>
      <c r="B138" s="28">
        <v>41010</v>
      </c>
      <c r="C138" s="59" t="s">
        <v>124</v>
      </c>
      <c r="D138" s="423">
        <v>-1613079</v>
      </c>
      <c r="E138" s="423">
        <f t="shared" si="5"/>
        <v>-1613079</v>
      </c>
      <c r="F138" s="423">
        <v>-1613079</v>
      </c>
      <c r="G138" s="85" t="s">
        <v>171</v>
      </c>
      <c r="H138" s="67">
        <f t="shared" si="7"/>
        <v>0</v>
      </c>
      <c r="I138" s="68">
        <f ca="1">OFFSET(F138,0,RevReqCalc!$F$27,1,1)*H138</f>
        <v>0</v>
      </c>
    </row>
    <row r="139" spans="1:9">
      <c r="A139" s="64"/>
      <c r="B139" s="28">
        <v>41010</v>
      </c>
      <c r="C139" s="59" t="s">
        <v>124</v>
      </c>
      <c r="D139" s="423">
        <v>-350193</v>
      </c>
      <c r="E139" s="423">
        <f t="shared" si="5"/>
        <v>-350193</v>
      </c>
      <c r="F139" s="423">
        <v>-350193</v>
      </c>
      <c r="G139" s="85" t="s">
        <v>168</v>
      </c>
      <c r="H139" s="67">
        <f t="shared" si="7"/>
        <v>0.22565052397253504</v>
      </c>
      <c r="I139" s="68">
        <f ca="1">OFFSET(F139,0,RevReqCalc!$F$27,1,1)*H139</f>
        <v>-79021.233941513958</v>
      </c>
    </row>
    <row r="140" spans="1:9">
      <c r="A140" s="64"/>
      <c r="B140" s="28">
        <v>41010</v>
      </c>
      <c r="C140" s="59" t="s">
        <v>124</v>
      </c>
      <c r="D140" s="423">
        <v>4553</v>
      </c>
      <c r="E140" s="423">
        <f t="shared" si="5"/>
        <v>4553</v>
      </c>
      <c r="F140" s="423">
        <v>4553</v>
      </c>
      <c r="G140" s="85" t="s">
        <v>134</v>
      </c>
      <c r="H140" s="67">
        <f t="shared" si="7"/>
        <v>6.8836744172887168E-2</v>
      </c>
      <c r="I140" s="68">
        <f ca="1">OFFSET(F140,0,RevReqCalc!$F$27,1,1)*H140</f>
        <v>313.41369621915527</v>
      </c>
    </row>
    <row r="141" spans="1:9">
      <c r="A141" s="64"/>
      <c r="B141" s="28">
        <v>41010</v>
      </c>
      <c r="C141" s="59" t="s">
        <v>124</v>
      </c>
      <c r="D141" s="423">
        <v>-56823</v>
      </c>
      <c r="E141" s="423">
        <f t="shared" ref="E141:E149" si="8">D141</f>
        <v>-56823</v>
      </c>
      <c r="F141" s="423">
        <v>-56823</v>
      </c>
      <c r="G141" s="85" t="s">
        <v>155</v>
      </c>
      <c r="H141" s="67">
        <f t="shared" si="7"/>
        <v>0</v>
      </c>
      <c r="I141" s="68">
        <f ca="1">OFFSET(F141,0,RevReqCalc!$F$27,1,1)*H141</f>
        <v>0</v>
      </c>
    </row>
    <row r="142" spans="1:9">
      <c r="A142" s="64"/>
      <c r="B142" s="28">
        <v>41010</v>
      </c>
      <c r="C142" s="59" t="s">
        <v>124</v>
      </c>
      <c r="D142" s="423">
        <v>0</v>
      </c>
      <c r="E142" s="423">
        <f t="shared" si="8"/>
        <v>0</v>
      </c>
      <c r="F142" s="423">
        <v>0</v>
      </c>
      <c r="G142" s="85" t="s">
        <v>174</v>
      </c>
      <c r="H142" s="67">
        <f t="shared" si="7"/>
        <v>0.22730931045735822</v>
      </c>
      <c r="I142" s="68">
        <f ca="1">OFFSET(F142,0,RevReqCalc!$F$27,1,1)*H142</f>
        <v>0</v>
      </c>
    </row>
    <row r="143" spans="1:9">
      <c r="A143" s="64"/>
      <c r="B143" s="28">
        <v>41010</v>
      </c>
      <c r="C143" s="59" t="s">
        <v>124</v>
      </c>
      <c r="D143" s="423">
        <v>-145796</v>
      </c>
      <c r="E143" s="423">
        <f t="shared" si="8"/>
        <v>-145796</v>
      </c>
      <c r="F143" s="423">
        <v>-145796</v>
      </c>
      <c r="G143" s="85" t="s">
        <v>173</v>
      </c>
      <c r="H143" s="67">
        <f t="shared" si="7"/>
        <v>0.22437004168265501</v>
      </c>
      <c r="I143" s="68">
        <f ca="1">OFFSET(F143,0,RevReqCalc!$F$27,1,1)*H143</f>
        <v>-32712.25459716437</v>
      </c>
    </row>
    <row r="144" spans="1:9">
      <c r="A144" s="64"/>
      <c r="B144" s="28">
        <v>41010</v>
      </c>
      <c r="C144" s="59" t="s">
        <v>124</v>
      </c>
      <c r="D144" s="423">
        <v>-236657</v>
      </c>
      <c r="E144" s="423">
        <f t="shared" si="8"/>
        <v>-236657</v>
      </c>
      <c r="F144" s="423">
        <v>-236657</v>
      </c>
      <c r="G144" s="85" t="s">
        <v>153</v>
      </c>
      <c r="H144" s="67">
        <f t="shared" si="7"/>
        <v>0</v>
      </c>
      <c r="I144" s="68">
        <f ca="1">OFFSET(F144,0,RevReqCalc!$F$27,1,1)*H144</f>
        <v>0</v>
      </c>
    </row>
    <row r="145" spans="1:9">
      <c r="A145" s="64"/>
      <c r="B145" s="28">
        <v>41010</v>
      </c>
      <c r="C145" s="59" t="s">
        <v>124</v>
      </c>
      <c r="D145" s="423">
        <v>-1</v>
      </c>
      <c r="E145" s="423">
        <f t="shared" si="8"/>
        <v>-1</v>
      </c>
      <c r="F145" s="423">
        <v>-1</v>
      </c>
      <c r="G145" s="85" t="s">
        <v>128</v>
      </c>
      <c r="H145" s="67">
        <f t="shared" si="7"/>
        <v>8.2285226967736394E-2</v>
      </c>
      <c r="I145" s="68">
        <f ca="1">OFFSET(F145,0,RevReqCalc!$F$27,1,1)*H145</f>
        <v>-8.2285226967736394E-2</v>
      </c>
    </row>
    <row r="146" spans="1:9">
      <c r="A146" s="64"/>
      <c r="B146" s="28">
        <v>41010</v>
      </c>
      <c r="C146" s="59" t="s">
        <v>124</v>
      </c>
      <c r="D146" s="423">
        <v>-132788</v>
      </c>
      <c r="E146" s="423">
        <f t="shared" si="8"/>
        <v>-132788</v>
      </c>
      <c r="F146" s="423">
        <v>-132788</v>
      </c>
      <c r="G146" s="85" t="s">
        <v>117</v>
      </c>
      <c r="H146" s="67">
        <f t="shared" si="7"/>
        <v>6.6548046661184135E-2</v>
      </c>
      <c r="I146" s="68">
        <f ca="1">OFFSET(F146,0,RevReqCalc!$F$27,1,1)*H146</f>
        <v>-8836.7820200453189</v>
      </c>
    </row>
    <row r="147" spans="1:9">
      <c r="A147" s="64"/>
      <c r="B147" s="28">
        <v>41010</v>
      </c>
      <c r="C147" s="59" t="s">
        <v>124</v>
      </c>
      <c r="D147" s="423">
        <v>-327992</v>
      </c>
      <c r="E147" s="423">
        <f t="shared" si="8"/>
        <v>-327992</v>
      </c>
      <c r="F147" s="423">
        <v>-327992</v>
      </c>
      <c r="G147" s="85" t="s">
        <v>154</v>
      </c>
      <c r="H147" s="67">
        <f t="shared" si="7"/>
        <v>0</v>
      </c>
      <c r="I147" s="68">
        <f ca="1">OFFSET(F147,0,RevReqCalc!$F$27,1,1)*H147</f>
        <v>0</v>
      </c>
    </row>
    <row r="148" spans="1:9">
      <c r="A148" s="64"/>
      <c r="B148" s="28">
        <v>41010</v>
      </c>
      <c r="C148" s="59" t="s">
        <v>124</v>
      </c>
      <c r="D148" s="423">
        <v>-93868</v>
      </c>
      <c r="E148" s="423">
        <f t="shared" si="8"/>
        <v>-93868</v>
      </c>
      <c r="F148" s="423">
        <v>-93868</v>
      </c>
      <c r="G148" s="85" t="s">
        <v>125</v>
      </c>
      <c r="H148" s="67">
        <f t="shared" si="7"/>
        <v>1</v>
      </c>
      <c r="I148" s="68">
        <f ca="1">OFFSET(F148,0,RevReqCalc!$F$27,1,1)*H148</f>
        <v>-93868</v>
      </c>
    </row>
    <row r="149" spans="1:9">
      <c r="A149" s="64"/>
      <c r="B149" s="28">
        <v>41010</v>
      </c>
      <c r="C149" s="59" t="s">
        <v>124</v>
      </c>
      <c r="D149" s="423">
        <v>-142470</v>
      </c>
      <c r="E149" s="423">
        <f t="shared" si="8"/>
        <v>-142470</v>
      </c>
      <c r="F149" s="423">
        <v>-142470</v>
      </c>
      <c r="G149" s="85" t="s">
        <v>270</v>
      </c>
      <c r="H149" s="67">
        <f t="shared" si="7"/>
        <v>0</v>
      </c>
      <c r="I149" s="68">
        <f ca="1">OFFSET(F149,0,RevReqCalc!$F$27,1,1)*H149</f>
        <v>0</v>
      </c>
    </row>
    <row r="150" spans="1:9" ht="13.5" thickBot="1">
      <c r="A150" s="64"/>
      <c r="D150" s="457">
        <f>SUM(D122:D149)</f>
        <v>-702479.15434983</v>
      </c>
      <c r="E150" s="457">
        <f>SUM(E122:E149)</f>
        <v>-702479.15434983</v>
      </c>
      <c r="F150" s="457">
        <f>SUM(F122:F149)</f>
        <v>-702479.15434983</v>
      </c>
      <c r="G150" s="459"/>
      <c r="H150" s="459"/>
      <c r="I150" s="457">
        <f ca="1">SUM(I122:I149)</f>
        <v>350090.61619110178</v>
      </c>
    </row>
    <row r="151" spans="1:9" ht="13.5" thickTop="1">
      <c r="A151" s="64"/>
      <c r="I151" s="2"/>
    </row>
    <row r="152" spans="1:9">
      <c r="A152" s="443" t="s">
        <v>175</v>
      </c>
      <c r="I152" s="2"/>
    </row>
    <row r="153" spans="1:9">
      <c r="A153" s="469" t="s">
        <v>444</v>
      </c>
      <c r="B153" s="28">
        <v>282</v>
      </c>
      <c r="C153" s="59" t="s">
        <v>124</v>
      </c>
      <c r="D153" s="423">
        <v>35349</v>
      </c>
      <c r="E153" s="423">
        <f>D153</f>
        <v>35349</v>
      </c>
      <c r="F153" s="423">
        <v>35349</v>
      </c>
      <c r="G153" s="85" t="s">
        <v>152</v>
      </c>
      <c r="H153" s="67">
        <f t="shared" ref="H153:H166" si="9">INDEX(WCAAllocations,IFERROR(MATCH(G153,WCAFactors,0),2),IFERROR(MATCH(G153,WCAStates,0),4))</f>
        <v>0</v>
      </c>
      <c r="I153" s="68">
        <f ca="1">OFFSET(F153,0,RevReqCalc!$F$27,1,1)*H153</f>
        <v>0</v>
      </c>
    </row>
    <row r="154" spans="1:9">
      <c r="A154" s="64"/>
      <c r="B154" s="28">
        <v>282</v>
      </c>
      <c r="C154" s="59" t="s">
        <v>124</v>
      </c>
      <c r="D154" s="423">
        <v>-3560118</v>
      </c>
      <c r="E154" s="423">
        <f t="shared" ref="E154:E166" si="10">D154</f>
        <v>-3560118</v>
      </c>
      <c r="F154" s="423">
        <v>-3560118</v>
      </c>
      <c r="G154" s="85" t="s">
        <v>181</v>
      </c>
      <c r="H154" s="67">
        <f t="shared" si="9"/>
        <v>0</v>
      </c>
      <c r="I154" s="68">
        <f ca="1">OFFSET(F154,0,RevReqCalc!$F$27,1,1)*H154</f>
        <v>0</v>
      </c>
    </row>
    <row r="155" spans="1:9">
      <c r="A155" s="64"/>
      <c r="B155" s="28">
        <v>282</v>
      </c>
      <c r="C155" s="59" t="s">
        <v>124</v>
      </c>
      <c r="D155" s="423">
        <v>1613079</v>
      </c>
      <c r="E155" s="423">
        <f t="shared" si="10"/>
        <v>1613079</v>
      </c>
      <c r="F155" s="423">
        <v>1613079</v>
      </c>
      <c r="G155" s="85" t="s">
        <v>171</v>
      </c>
      <c r="H155" s="67">
        <f t="shared" si="9"/>
        <v>0</v>
      </c>
      <c r="I155" s="68">
        <f ca="1">OFFSET(F155,0,RevReqCalc!$F$27,1,1)*H155</f>
        <v>0</v>
      </c>
    </row>
    <row r="156" spans="1:9">
      <c r="A156" s="64"/>
      <c r="B156" s="28">
        <v>282</v>
      </c>
      <c r="C156" s="59" t="s">
        <v>124</v>
      </c>
      <c r="D156" s="423">
        <v>350193</v>
      </c>
      <c r="E156" s="423">
        <f t="shared" si="10"/>
        <v>350193</v>
      </c>
      <c r="F156" s="423">
        <v>350193</v>
      </c>
      <c r="G156" s="85" t="s">
        <v>168</v>
      </c>
      <c r="H156" s="67">
        <f t="shared" si="9"/>
        <v>0.22565052397253504</v>
      </c>
      <c r="I156" s="68">
        <f ca="1">OFFSET(F156,0,RevReqCalc!$F$27,1,1)*H156</f>
        <v>79021.233941513958</v>
      </c>
    </row>
    <row r="157" spans="1:9">
      <c r="A157" s="64"/>
      <c r="B157" s="28">
        <v>282</v>
      </c>
      <c r="C157" s="59" t="s">
        <v>124</v>
      </c>
      <c r="D157" s="423">
        <v>-4553</v>
      </c>
      <c r="E157" s="423">
        <f t="shared" si="10"/>
        <v>-4553</v>
      </c>
      <c r="F157" s="423">
        <v>-4553</v>
      </c>
      <c r="G157" s="85" t="s">
        <v>134</v>
      </c>
      <c r="H157" s="67">
        <f t="shared" si="9"/>
        <v>6.8836744172887168E-2</v>
      </c>
      <c r="I157" s="68">
        <f ca="1">OFFSET(F157,0,RevReqCalc!$F$27,1,1)*H157</f>
        <v>-313.41369621915527</v>
      </c>
    </row>
    <row r="158" spans="1:9">
      <c r="A158" s="64"/>
      <c r="B158" s="28">
        <v>282</v>
      </c>
      <c r="C158" s="59" t="s">
        <v>124</v>
      </c>
      <c r="D158" s="423">
        <v>56823</v>
      </c>
      <c r="E158" s="423">
        <f t="shared" si="10"/>
        <v>56823</v>
      </c>
      <c r="F158" s="423">
        <v>56823</v>
      </c>
      <c r="G158" s="85" t="s">
        <v>155</v>
      </c>
      <c r="H158" s="67">
        <f t="shared" si="9"/>
        <v>0</v>
      </c>
      <c r="I158" s="68">
        <f ca="1">OFFSET(F158,0,RevReqCalc!$F$27,1,1)*H158</f>
        <v>0</v>
      </c>
    </row>
    <row r="159" spans="1:9">
      <c r="A159" s="64"/>
      <c r="B159" s="28">
        <v>282</v>
      </c>
      <c r="C159" s="59" t="s">
        <v>124</v>
      </c>
      <c r="D159" s="423">
        <v>0</v>
      </c>
      <c r="E159" s="423">
        <f t="shared" si="10"/>
        <v>0</v>
      </c>
      <c r="F159" s="423">
        <v>0</v>
      </c>
      <c r="G159" s="85" t="s">
        <v>174</v>
      </c>
      <c r="H159" s="67">
        <f t="shared" si="9"/>
        <v>0.22730931045735822</v>
      </c>
      <c r="I159" s="68">
        <f ca="1">OFFSET(F159,0,RevReqCalc!$F$27,1,1)*H159</f>
        <v>0</v>
      </c>
    </row>
    <row r="160" spans="1:9">
      <c r="A160" s="64"/>
      <c r="B160" s="28">
        <v>282</v>
      </c>
      <c r="C160" s="59" t="s">
        <v>124</v>
      </c>
      <c r="D160" s="423">
        <v>145796</v>
      </c>
      <c r="E160" s="423">
        <f t="shared" si="10"/>
        <v>145796</v>
      </c>
      <c r="F160" s="423">
        <v>145796</v>
      </c>
      <c r="G160" s="85" t="s">
        <v>173</v>
      </c>
      <c r="H160" s="67">
        <f t="shared" si="9"/>
        <v>0.22437004168265501</v>
      </c>
      <c r="I160" s="68">
        <f ca="1">OFFSET(F160,0,RevReqCalc!$F$27,1,1)*H160</f>
        <v>32712.25459716437</v>
      </c>
    </row>
    <row r="161" spans="1:9">
      <c r="A161" s="64"/>
      <c r="B161" s="28">
        <v>282</v>
      </c>
      <c r="C161" s="59" t="s">
        <v>124</v>
      </c>
      <c r="D161" s="423">
        <v>236657</v>
      </c>
      <c r="E161" s="423">
        <f t="shared" si="10"/>
        <v>236657</v>
      </c>
      <c r="F161" s="423">
        <v>236657</v>
      </c>
      <c r="G161" s="85" t="s">
        <v>153</v>
      </c>
      <c r="H161" s="67">
        <f t="shared" si="9"/>
        <v>0</v>
      </c>
      <c r="I161" s="68">
        <f ca="1">OFFSET(F161,0,RevReqCalc!$F$27,1,1)*H161</f>
        <v>0</v>
      </c>
    </row>
    <row r="162" spans="1:9">
      <c r="A162" s="64"/>
      <c r="B162" s="28">
        <v>282</v>
      </c>
      <c r="C162" s="59" t="s">
        <v>124</v>
      </c>
      <c r="D162" s="423">
        <v>1</v>
      </c>
      <c r="E162" s="423">
        <f t="shared" si="10"/>
        <v>1</v>
      </c>
      <c r="F162" s="423">
        <v>1</v>
      </c>
      <c r="G162" s="85" t="s">
        <v>128</v>
      </c>
      <c r="H162" s="67">
        <f t="shared" si="9"/>
        <v>8.2285226967736394E-2</v>
      </c>
      <c r="I162" s="68">
        <f ca="1">OFFSET(F162,0,RevReqCalc!$F$27,1,1)*H162</f>
        <v>8.2285226967736394E-2</v>
      </c>
    </row>
    <row r="163" spans="1:9">
      <c r="A163" s="64"/>
      <c r="B163" s="28">
        <v>282</v>
      </c>
      <c r="C163" s="59" t="s">
        <v>124</v>
      </c>
      <c r="D163" s="423">
        <v>132788</v>
      </c>
      <c r="E163" s="423">
        <f t="shared" si="10"/>
        <v>132788</v>
      </c>
      <c r="F163" s="423">
        <v>132788</v>
      </c>
      <c r="G163" s="85" t="s">
        <v>117</v>
      </c>
      <c r="H163" s="67">
        <f t="shared" si="9"/>
        <v>6.6548046661184135E-2</v>
      </c>
      <c r="I163" s="68">
        <f ca="1">OFFSET(F163,0,RevReqCalc!$F$27,1,1)*H163</f>
        <v>8836.7820200453189</v>
      </c>
    </row>
    <row r="164" spans="1:9">
      <c r="A164" s="64"/>
      <c r="B164" s="28">
        <v>282</v>
      </c>
      <c r="C164" s="59" t="s">
        <v>124</v>
      </c>
      <c r="D164" s="423">
        <v>327992</v>
      </c>
      <c r="E164" s="423">
        <f t="shared" si="10"/>
        <v>327992</v>
      </c>
      <c r="F164" s="423">
        <v>327992</v>
      </c>
      <c r="G164" s="85" t="s">
        <v>154</v>
      </c>
      <c r="H164" s="67">
        <f t="shared" si="9"/>
        <v>0</v>
      </c>
      <c r="I164" s="68">
        <f ca="1">OFFSET(F164,0,RevReqCalc!$F$27,1,1)*H164</f>
        <v>0</v>
      </c>
    </row>
    <row r="165" spans="1:9">
      <c r="A165" s="64"/>
      <c r="B165" s="28">
        <v>282</v>
      </c>
      <c r="C165" s="59" t="s">
        <v>124</v>
      </c>
      <c r="D165" s="423">
        <v>93868</v>
      </c>
      <c r="E165" s="423">
        <f t="shared" si="10"/>
        <v>93868</v>
      </c>
      <c r="F165" s="423">
        <v>93868</v>
      </c>
      <c r="G165" s="85" t="s">
        <v>125</v>
      </c>
      <c r="H165" s="67">
        <f t="shared" si="9"/>
        <v>1</v>
      </c>
      <c r="I165" s="68">
        <f ca="1">OFFSET(F165,0,RevReqCalc!$F$27,1,1)*H165</f>
        <v>93868</v>
      </c>
    </row>
    <row r="166" spans="1:9">
      <c r="A166" s="64"/>
      <c r="B166" s="28">
        <v>282</v>
      </c>
      <c r="C166" s="59" t="s">
        <v>124</v>
      </c>
      <c r="D166" s="423">
        <v>142470</v>
      </c>
      <c r="E166" s="423">
        <f t="shared" si="10"/>
        <v>142470</v>
      </c>
      <c r="F166" s="423">
        <v>142470</v>
      </c>
      <c r="G166" s="85" t="s">
        <v>270</v>
      </c>
      <c r="H166" s="67">
        <f t="shared" si="9"/>
        <v>0</v>
      </c>
      <c r="I166" s="68">
        <f ca="1">OFFSET(F166,0,RevReqCalc!$F$27,1,1)*H166</f>
        <v>0</v>
      </c>
    </row>
    <row r="167" spans="1:9" s="458" customFormat="1" ht="13.5" thickBot="1">
      <c r="A167" s="455"/>
      <c r="B167" s="456"/>
      <c r="C167" s="59"/>
      <c r="D167" s="457">
        <f>SUM(D153:D166)</f>
        <v>-429655</v>
      </c>
      <c r="E167" s="457">
        <f>SUM(E153:E166)</f>
        <v>-429655</v>
      </c>
      <c r="F167" s="457">
        <f>SUM(F153:F166)</f>
        <v>-429655</v>
      </c>
      <c r="G167" s="459"/>
      <c r="H167" s="459"/>
      <c r="I167" s="457">
        <f ca="1">SUM(I153:I166)</f>
        <v>214124.93914773146</v>
      </c>
    </row>
    <row r="168" spans="1:9" s="458" customFormat="1" ht="13.5" thickTop="1">
      <c r="A168" s="455"/>
      <c r="B168" s="456"/>
      <c r="C168" s="59"/>
      <c r="D168" s="2"/>
      <c r="E168" s="2"/>
      <c r="F168" s="2"/>
      <c r="G168" s="2"/>
      <c r="H168" s="459"/>
    </row>
    <row r="169" spans="1:9">
      <c r="A169" s="60" t="s">
        <v>127</v>
      </c>
      <c r="C169" s="59"/>
    </row>
    <row r="170" spans="1:9" ht="12.75" customHeight="1">
      <c r="A170" s="528" t="s">
        <v>497</v>
      </c>
      <c r="B170" s="528"/>
      <c r="C170" s="528"/>
      <c r="D170" s="528"/>
      <c r="E170" s="528"/>
      <c r="F170" s="528"/>
      <c r="G170" s="528"/>
      <c r="H170" s="528"/>
      <c r="I170" s="528"/>
    </row>
    <row r="171" spans="1:9">
      <c r="A171" s="528"/>
      <c r="B171" s="528"/>
      <c r="C171" s="528"/>
      <c r="D171" s="528"/>
      <c r="E171" s="528"/>
      <c r="F171" s="528"/>
      <c r="G171" s="528"/>
      <c r="H171" s="528"/>
      <c r="I171" s="528"/>
    </row>
    <row r="172" spans="1:9">
      <c r="A172" s="528"/>
      <c r="B172" s="528"/>
      <c r="C172" s="528"/>
      <c r="D172" s="528"/>
      <c r="E172" s="528"/>
      <c r="F172" s="528"/>
      <c r="G172" s="528"/>
      <c r="H172" s="528"/>
      <c r="I172" s="528"/>
    </row>
    <row r="173" spans="1:9">
      <c r="A173" s="528"/>
      <c r="B173" s="528"/>
      <c r="C173" s="528"/>
      <c r="D173" s="528"/>
      <c r="E173" s="528"/>
      <c r="F173" s="528"/>
      <c r="G173" s="528"/>
      <c r="H173" s="528"/>
      <c r="I173" s="528"/>
    </row>
    <row r="174" spans="1:9">
      <c r="A174" s="528"/>
      <c r="B174" s="528"/>
      <c r="C174" s="528"/>
      <c r="D174" s="528"/>
      <c r="E174" s="528"/>
      <c r="F174" s="528"/>
      <c r="G174" s="528"/>
      <c r="H174" s="528"/>
      <c r="I174" s="528"/>
    </row>
    <row r="175" spans="1:9">
      <c r="A175" s="528"/>
      <c r="B175" s="528"/>
      <c r="C175" s="528"/>
      <c r="D175" s="528"/>
      <c r="E175" s="528"/>
      <c r="F175" s="528"/>
      <c r="G175" s="528"/>
      <c r="H175" s="528"/>
      <c r="I175" s="528"/>
    </row>
    <row r="176" spans="1:9">
      <c r="A176" s="528"/>
      <c r="B176" s="528"/>
      <c r="C176" s="528"/>
      <c r="D176" s="528"/>
      <c r="E176" s="528"/>
      <c r="F176" s="528"/>
      <c r="G176" s="528"/>
      <c r="H176" s="528"/>
      <c r="I176" s="528"/>
    </row>
    <row r="177" spans="1:9">
      <c r="A177" s="528"/>
      <c r="B177" s="528"/>
      <c r="C177" s="528"/>
      <c r="D177" s="528"/>
      <c r="E177" s="528"/>
      <c r="F177" s="528"/>
      <c r="G177" s="528"/>
      <c r="H177" s="528"/>
      <c r="I177" s="528"/>
    </row>
    <row r="178" spans="1:9">
      <c r="A178" s="528"/>
      <c r="B178" s="528"/>
      <c r="C178" s="528"/>
      <c r="D178" s="528"/>
      <c r="E178" s="528"/>
      <c r="F178" s="528"/>
      <c r="G178" s="528"/>
      <c r="H178" s="528"/>
      <c r="I178" s="528"/>
    </row>
    <row r="179" spans="1:9">
      <c r="A179" s="528"/>
      <c r="B179" s="528"/>
      <c r="C179" s="528"/>
      <c r="D179" s="528"/>
      <c r="E179" s="528"/>
      <c r="F179" s="528"/>
      <c r="G179" s="528"/>
      <c r="H179" s="528"/>
      <c r="I179" s="528"/>
    </row>
    <row r="180" spans="1:9">
      <c r="C180" s="460"/>
    </row>
    <row r="181" spans="1:9">
      <c r="C181" s="460"/>
    </row>
    <row r="182" spans="1:9">
      <c r="C182" s="460"/>
    </row>
    <row r="183" spans="1:9">
      <c r="C183" s="460"/>
    </row>
    <row r="184" spans="1:9">
      <c r="C184" s="460"/>
    </row>
    <row r="185" spans="1:9">
      <c r="C185" s="461"/>
    </row>
  </sheetData>
  <mergeCells count="1">
    <mergeCell ref="A170:I179"/>
  </mergeCells>
  <dataValidations count="1">
    <dataValidation allowBlank="1" sqref="F153:F166 F122:F149 F12:F118"/>
  </dataValidations>
  <pageMargins left="0.7" right="0.7" top="0.75" bottom="0.75" header="0.3" footer="0.3"/>
  <pageSetup scale="72" fitToHeight="0" orientation="portrait" r:id="rId1"/>
  <headerFooter>
    <oddHeader>&amp;R&amp;"Times New Roman,Regular"Exhibit No. JLB-2
 Docket UE-152253
Page &amp;P of &amp;N</oddHeader>
  </headerFooter>
  <rowBreaks count="1" manualBreakCount="1">
    <brk id="119" max="8" man="1"/>
  </rowBreaks>
  <extLst>
    <ext xmlns:x14="http://schemas.microsoft.com/office/spreadsheetml/2009/9/main" uri="{78C0D931-6437-407d-A8EE-F0AAD7539E65}">
      <x14:conditionalFormattings>
        <x14:conditionalFormatting xmlns:xm="http://schemas.microsoft.com/office/excel/2006/main">
          <x14:cfRule type="expression" priority="84" id="{70A1B734-D44C-4AFE-B8E5-4E79A2FA00C5}">
            <xm:f>RevReqCalc!$F$27=-2</xm:f>
            <x14:dxf>
              <font>
                <b/>
                <i val="0"/>
              </font>
            </x14:dxf>
          </x14:cfRule>
          <xm:sqref>D5:D168</xm:sqref>
        </x14:conditionalFormatting>
        <x14:conditionalFormatting xmlns:xm="http://schemas.microsoft.com/office/excel/2006/main">
          <x14:cfRule type="expression" priority="86" id="{44B429F7-CCC9-4684-B5A9-DDB3BC2A5B54}">
            <xm:f>RevReqCalc!$F$27=-1</xm:f>
            <x14:dxf>
              <font>
                <b/>
                <i val="0"/>
              </font>
            </x14:dxf>
          </x14:cfRule>
          <xm:sqref>E5:E168</xm:sqref>
        </x14:conditionalFormatting>
        <x14:conditionalFormatting xmlns:xm="http://schemas.microsoft.com/office/excel/2006/main">
          <x14:cfRule type="expression" priority="88" id="{CDF5C3BD-EA37-4C14-83E7-C2118629B80F}">
            <xm:f>RevReqCalc!$F$27=0</xm:f>
            <x14:dxf>
              <font>
                <b/>
                <i val="0"/>
              </font>
            </x14:dxf>
          </x14:cfRule>
          <xm:sqref>F5:F168</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G122:G149 G153:G166 G9:G118</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theme="1"/>
    <pageSetUpPr fitToPage="1"/>
  </sheetPr>
  <dimension ref="A1:I38"/>
  <sheetViews>
    <sheetView zoomScaleNormal="100" workbookViewId="0">
      <selection activeCell="A28" sqref="A28:I42"/>
    </sheetView>
  </sheetViews>
  <sheetFormatPr defaultColWidth="8.85546875" defaultRowHeight="12.75"/>
  <cols>
    <col min="1" max="1" width="42.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2.28515625" style="2" customWidth="1"/>
    <col min="7" max="7" width="14.42578125" style="2" customWidth="1"/>
    <col min="8" max="8" width="14.710937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368</v>
      </c>
      <c r="B3" s="425"/>
      <c r="C3" s="425"/>
      <c r="D3" s="425"/>
      <c r="E3" s="425"/>
      <c r="F3" s="425"/>
      <c r="G3" s="425"/>
      <c r="H3" s="425"/>
    </row>
    <row r="4" spans="1:9">
      <c r="A4" s="427" t="s">
        <v>305</v>
      </c>
      <c r="B4" s="425"/>
      <c r="C4" s="425"/>
      <c r="D4" s="425"/>
      <c r="E4" s="425"/>
      <c r="F4" s="425"/>
      <c r="G4" s="425"/>
      <c r="H4" s="425"/>
    </row>
    <row r="5" spans="1:9">
      <c r="A5" s="451"/>
      <c r="B5" s="425"/>
      <c r="C5" s="425"/>
      <c r="D5" s="413" t="s">
        <v>118</v>
      </c>
      <c r="E5" s="413" t="s">
        <v>118</v>
      </c>
      <c r="F5" s="425"/>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307"/>
      <c r="G7" s="28"/>
      <c r="H7" s="28"/>
    </row>
    <row r="8" spans="1:9">
      <c r="A8" s="443" t="s">
        <v>166</v>
      </c>
      <c r="B8" s="453"/>
      <c r="C8" s="28"/>
      <c r="D8" s="31"/>
      <c r="E8" s="31"/>
      <c r="F8" s="31"/>
      <c r="G8" s="454"/>
      <c r="H8" s="416"/>
    </row>
    <row r="9" spans="1:9">
      <c r="A9" s="494" t="s">
        <v>369</v>
      </c>
      <c r="B9" s="28" t="s">
        <v>162</v>
      </c>
      <c r="C9" s="59" t="s">
        <v>245</v>
      </c>
      <c r="D9" s="385">
        <v>44565902.502655275</v>
      </c>
      <c r="E9" s="385">
        <f>D9</f>
        <v>44565902.502655275</v>
      </c>
      <c r="F9" s="385">
        <v>0</v>
      </c>
      <c r="G9" s="85" t="s">
        <v>173</v>
      </c>
      <c r="H9" s="67">
        <f>INDEX(WCAAllocations,IFERROR(MATCH(G9,WCAFactors,0),2),IFERROR(MATCH(G9,WCAStates,0),4))</f>
        <v>0.22437004168265501</v>
      </c>
      <c r="I9" s="68">
        <f ca="1">OFFSET(F9,0,RevReqCalc!$F$27,1,1)*H9</f>
        <v>0</v>
      </c>
    </row>
    <row r="10" spans="1:9">
      <c r="B10" s="28" t="s">
        <v>162</v>
      </c>
      <c r="C10" s="59" t="s">
        <v>245</v>
      </c>
      <c r="D10" s="385">
        <v>1229741.5528740007</v>
      </c>
      <c r="E10" s="385">
        <f t="shared" ref="E10" si="0">D10</f>
        <v>1229741.5528740007</v>
      </c>
      <c r="F10" s="385">
        <v>0</v>
      </c>
      <c r="G10" s="85" t="s">
        <v>168</v>
      </c>
      <c r="H10" s="67">
        <f>INDEX(WCAAllocations,IFERROR(MATCH(G10,WCAFactors,0),2),IFERROR(MATCH(G10,WCAStates,0),4))</f>
        <v>0.22565052397253504</v>
      </c>
      <c r="I10" s="68">
        <f ca="1">OFFSET(F10,0,RevReqCalc!$F$27,1,1)*H10</f>
        <v>0</v>
      </c>
    </row>
    <row r="11" spans="1:9" ht="13.5" thickBot="1">
      <c r="B11" s="68"/>
      <c r="C11" s="68"/>
      <c r="D11" s="387">
        <f>SUM(D9:D10)</f>
        <v>45795644.055529274</v>
      </c>
      <c r="E11" s="387">
        <f t="shared" ref="E11:F11" si="1">SUM(E9:E10)</f>
        <v>45795644.055529274</v>
      </c>
      <c r="F11" s="387">
        <f t="shared" si="1"/>
        <v>0</v>
      </c>
      <c r="G11" s="85"/>
      <c r="H11" s="450"/>
      <c r="I11" s="387">
        <f t="shared" ref="I11" ca="1" si="2">SUM(I9:I10)</f>
        <v>0</v>
      </c>
    </row>
    <row r="12" spans="1:9" ht="13.5" thickTop="1">
      <c r="B12" s="68"/>
      <c r="C12" s="68"/>
      <c r="D12" s="68"/>
      <c r="E12" s="68"/>
      <c r="F12" s="68"/>
      <c r="G12" s="68"/>
      <c r="H12" s="68"/>
      <c r="I12" s="68"/>
    </row>
    <row r="13" spans="1:9">
      <c r="A13" s="443" t="s">
        <v>172</v>
      </c>
      <c r="B13" s="28"/>
      <c r="C13" s="59"/>
      <c r="D13" s="385"/>
      <c r="E13" s="385"/>
      <c r="F13" s="385"/>
      <c r="G13" s="85"/>
      <c r="H13" s="450"/>
      <c r="I13" s="385"/>
    </row>
    <row r="14" spans="1:9">
      <c r="A14" s="64" t="s">
        <v>370</v>
      </c>
      <c r="B14" s="28" t="s">
        <v>158</v>
      </c>
      <c r="C14" s="59" t="s">
        <v>245</v>
      </c>
      <c r="D14" s="385">
        <v>-22282951.251327638</v>
      </c>
      <c r="E14" s="385">
        <f>D14</f>
        <v>-22282951.251327638</v>
      </c>
      <c r="F14" s="385">
        <v>0</v>
      </c>
      <c r="G14" s="85" t="s">
        <v>173</v>
      </c>
      <c r="H14" s="67">
        <f>INDEX(WCAAllocations,IFERROR(MATCH(G14,WCAFactors,0),2),IFERROR(MATCH(G14,WCAStates,0),4))</f>
        <v>0.22437004168265501</v>
      </c>
      <c r="I14" s="68">
        <f ca="1">OFFSET(F14,0,RevReqCalc!$F$27,1,1)*H14</f>
        <v>0</v>
      </c>
    </row>
    <row r="15" spans="1:9">
      <c r="A15" s="64"/>
      <c r="B15" s="28" t="s">
        <v>158</v>
      </c>
      <c r="C15" s="59" t="s">
        <v>245</v>
      </c>
      <c r="D15" s="385">
        <v>-614870.77643700037</v>
      </c>
      <c r="E15" s="385">
        <f>D15</f>
        <v>-614870.77643700037</v>
      </c>
      <c r="F15" s="385">
        <v>0</v>
      </c>
      <c r="G15" s="37" t="s">
        <v>168</v>
      </c>
      <c r="H15" s="67">
        <f>INDEX(WCAAllocations,IFERROR(MATCH(G15,WCAFactors,0),2),IFERROR(MATCH(G15,WCAStates,0),4))</f>
        <v>0.22565052397253504</v>
      </c>
      <c r="I15" s="68">
        <f ca="1">OFFSET(F15,0,RevReqCalc!$F$27,1,1)*H15</f>
        <v>0</v>
      </c>
    </row>
    <row r="16" spans="1:9" ht="13.5" thickBot="1">
      <c r="A16" s="64"/>
      <c r="B16" s="28"/>
      <c r="C16" s="59"/>
      <c r="D16" s="387">
        <f>SUM(D14:D15)</f>
        <v>-22897822.027764637</v>
      </c>
      <c r="E16" s="387">
        <f t="shared" ref="E16" si="3">SUM(E14:E15)</f>
        <v>-22897822.027764637</v>
      </c>
      <c r="F16" s="387">
        <f t="shared" ref="F16" si="4">SUM(F14:F15)</f>
        <v>0</v>
      </c>
      <c r="G16" s="85"/>
      <c r="H16" s="450"/>
      <c r="I16" s="387">
        <f t="shared" ref="I16" ca="1" si="5">SUM(I14:I15)</f>
        <v>0</v>
      </c>
    </row>
    <row r="17" spans="1:9" ht="13.5" thickTop="1">
      <c r="A17" s="64"/>
      <c r="B17" s="28"/>
      <c r="C17" s="59"/>
      <c r="D17" s="385"/>
      <c r="E17" s="385"/>
      <c r="F17" s="385"/>
      <c r="G17" s="85"/>
      <c r="H17" s="450"/>
      <c r="I17" s="385"/>
    </row>
    <row r="18" spans="1:9">
      <c r="A18" s="443" t="s">
        <v>371</v>
      </c>
      <c r="B18" s="28"/>
      <c r="C18" s="59"/>
      <c r="D18" s="386"/>
      <c r="E18" s="386"/>
      <c r="F18" s="386"/>
      <c r="G18" s="85"/>
      <c r="H18" s="450"/>
      <c r="I18" s="386"/>
    </row>
    <row r="19" spans="1:9">
      <c r="A19" s="64"/>
      <c r="B19" s="28" t="s">
        <v>164</v>
      </c>
      <c r="C19" s="59" t="s">
        <v>245</v>
      </c>
      <c r="D19" s="386">
        <v>44565902.502655275</v>
      </c>
      <c r="E19" s="386">
        <f>D19</f>
        <v>44565902.502655275</v>
      </c>
      <c r="F19" s="386">
        <v>0</v>
      </c>
      <c r="G19" s="85" t="s">
        <v>173</v>
      </c>
      <c r="H19" s="67">
        <f>INDEX(WCAAllocations,IFERROR(MATCH(G19,WCAFactors,0),2),IFERROR(MATCH(G19,WCAStates,0),4))</f>
        <v>0.22437004168265501</v>
      </c>
      <c r="I19" s="68">
        <f ca="1">OFFSET(F19,0,RevReqCalc!$F$27,1,1)*H19</f>
        <v>0</v>
      </c>
    </row>
    <row r="20" spans="1:9">
      <c r="A20" s="64"/>
      <c r="B20" s="28">
        <v>41110</v>
      </c>
      <c r="C20" s="59" t="s">
        <v>245</v>
      </c>
      <c r="D20" s="386">
        <v>-16913206</v>
      </c>
      <c r="E20" s="386">
        <f t="shared" ref="E20:E21" si="6">D20</f>
        <v>-16913206</v>
      </c>
      <c r="F20" s="386">
        <v>0</v>
      </c>
      <c r="G20" s="85" t="s">
        <v>173</v>
      </c>
      <c r="H20" s="67">
        <f>INDEX(WCAAllocations,IFERROR(MATCH(G20,WCAFactors,0),2),IFERROR(MATCH(G20,WCAStates,0),4))</f>
        <v>0.22437004168265501</v>
      </c>
      <c r="I20" s="68">
        <f ca="1">OFFSET(F20,0,RevReqCalc!$F$27,1,1)*H20</f>
        <v>0</v>
      </c>
    </row>
    <row r="21" spans="1:9">
      <c r="A21" s="64"/>
      <c r="B21" s="28">
        <v>282</v>
      </c>
      <c r="C21" s="59" t="s">
        <v>245</v>
      </c>
      <c r="D21" s="386">
        <v>8456603</v>
      </c>
      <c r="E21" s="386">
        <f t="shared" si="6"/>
        <v>8456603</v>
      </c>
      <c r="F21" s="386">
        <v>0</v>
      </c>
      <c r="G21" s="85" t="s">
        <v>173</v>
      </c>
      <c r="H21" s="67">
        <f>INDEX(WCAAllocations,IFERROR(MATCH(G21,WCAFactors,0),2),IFERROR(MATCH(G21,WCAStates,0),4))</f>
        <v>0.22437004168265501</v>
      </c>
      <c r="I21" s="68">
        <f ca="1">OFFSET(F21,0,RevReqCalc!$F$27,1,1)*H21</f>
        <v>0</v>
      </c>
    </row>
    <row r="22" spans="1:9">
      <c r="A22" s="64"/>
      <c r="B22" s="28"/>
      <c r="C22" s="59"/>
      <c r="D22" s="386"/>
      <c r="E22" s="386"/>
      <c r="F22" s="386"/>
      <c r="G22" s="85"/>
      <c r="H22" s="450"/>
      <c r="I22" s="386"/>
    </row>
    <row r="23" spans="1:9">
      <c r="A23" s="64"/>
      <c r="B23" s="28" t="s">
        <v>164</v>
      </c>
      <c r="C23" s="59" t="s">
        <v>245</v>
      </c>
      <c r="D23" s="386">
        <v>1229741.5528740007</v>
      </c>
      <c r="E23" s="386">
        <f>D23</f>
        <v>1229741.5528740007</v>
      </c>
      <c r="F23" s="386">
        <v>0</v>
      </c>
      <c r="G23" s="85" t="s">
        <v>168</v>
      </c>
      <c r="H23" s="67">
        <f>INDEX(WCAAllocations,IFERROR(MATCH(G23,WCAFactors,0),2),IFERROR(MATCH(G23,WCAStates,0),4))</f>
        <v>0.22565052397253504</v>
      </c>
      <c r="I23" s="68">
        <f ca="1">OFFSET(F23,0,RevReqCalc!$F$27,1,1)*H23</f>
        <v>0</v>
      </c>
    </row>
    <row r="24" spans="1:9">
      <c r="A24" s="64"/>
      <c r="B24" s="28">
        <v>41110</v>
      </c>
      <c r="C24" s="59" t="s">
        <v>245</v>
      </c>
      <c r="D24" s="386">
        <v>-466699</v>
      </c>
      <c r="E24" s="386">
        <f t="shared" ref="E24:E25" si="7">D24</f>
        <v>-466699</v>
      </c>
      <c r="F24" s="386">
        <v>0</v>
      </c>
      <c r="G24" s="37" t="s">
        <v>168</v>
      </c>
      <c r="H24" s="67">
        <f>INDEX(WCAAllocations,IFERROR(MATCH(G24,WCAFactors,0),2),IFERROR(MATCH(G24,WCAStates,0),4))</f>
        <v>0.22565052397253504</v>
      </c>
      <c r="I24" s="68">
        <f ca="1">OFFSET(F24,0,RevReqCalc!$F$27,1,1)*H24</f>
        <v>0</v>
      </c>
    </row>
    <row r="25" spans="1:9">
      <c r="A25" s="64"/>
      <c r="B25" s="28">
        <v>282</v>
      </c>
      <c r="C25" s="59" t="s">
        <v>245</v>
      </c>
      <c r="D25" s="385">
        <v>233350</v>
      </c>
      <c r="E25" s="386">
        <f t="shared" si="7"/>
        <v>233350</v>
      </c>
      <c r="F25" s="385">
        <v>0</v>
      </c>
      <c r="G25" s="85" t="s">
        <v>168</v>
      </c>
      <c r="H25" s="67">
        <f>INDEX(WCAAllocations,IFERROR(MATCH(G25,WCAFactors,0),2),IFERROR(MATCH(G25,WCAStates,0),4))</f>
        <v>0.22565052397253504</v>
      </c>
      <c r="I25" s="68">
        <f ca="1">OFFSET(F25,0,RevReqCalc!$F$27,1,1)*H25</f>
        <v>0</v>
      </c>
    </row>
    <row r="26" spans="1:9" s="458" customFormat="1">
      <c r="A26" s="455"/>
      <c r="B26" s="456"/>
      <c r="C26" s="384"/>
      <c r="D26" s="2"/>
      <c r="E26" s="2"/>
      <c r="F26" s="2"/>
      <c r="G26" s="383"/>
      <c r="H26" s="459"/>
    </row>
    <row r="27" spans="1:9">
      <c r="A27" s="60" t="s">
        <v>127</v>
      </c>
    </row>
    <row r="28" spans="1:9">
      <c r="A28" s="529" t="s">
        <v>475</v>
      </c>
      <c r="B28" s="529"/>
      <c r="C28" s="529"/>
      <c r="D28" s="529"/>
      <c r="E28" s="529"/>
      <c r="F28" s="529"/>
      <c r="G28" s="529"/>
      <c r="H28" s="529"/>
      <c r="I28" s="529"/>
    </row>
    <row r="29" spans="1:9">
      <c r="A29" s="529"/>
      <c r="B29" s="529"/>
      <c r="C29" s="529"/>
      <c r="D29" s="529"/>
      <c r="E29" s="529"/>
      <c r="F29" s="529"/>
      <c r="G29" s="529"/>
      <c r="H29" s="529"/>
      <c r="I29" s="529"/>
    </row>
    <row r="30" spans="1:9">
      <c r="A30" s="529"/>
      <c r="B30" s="529"/>
      <c r="C30" s="529"/>
      <c r="D30" s="529"/>
      <c r="E30" s="529"/>
      <c r="F30" s="529"/>
      <c r="G30" s="529"/>
      <c r="H30" s="529"/>
      <c r="I30" s="529"/>
    </row>
    <row r="31" spans="1:9">
      <c r="A31" s="529"/>
      <c r="B31" s="529"/>
      <c r="C31" s="529"/>
      <c r="D31" s="529"/>
      <c r="E31" s="529"/>
      <c r="F31" s="529"/>
      <c r="G31" s="529"/>
      <c r="H31" s="529"/>
      <c r="I31" s="529"/>
    </row>
    <row r="32" spans="1:9">
      <c r="A32" s="529"/>
      <c r="B32" s="529"/>
      <c r="C32" s="529"/>
      <c r="D32" s="529"/>
      <c r="E32" s="529"/>
      <c r="F32" s="529"/>
      <c r="G32" s="529"/>
      <c r="H32" s="529"/>
      <c r="I32" s="529"/>
    </row>
    <row r="33" spans="1:9">
      <c r="A33" s="529"/>
      <c r="B33" s="529"/>
      <c r="C33" s="529"/>
      <c r="D33" s="529"/>
      <c r="E33" s="529"/>
      <c r="F33" s="529"/>
      <c r="G33" s="529"/>
      <c r="H33" s="529"/>
      <c r="I33" s="529"/>
    </row>
    <row r="34" spans="1:9">
      <c r="A34" s="529"/>
      <c r="B34" s="529"/>
      <c r="C34" s="529"/>
      <c r="D34" s="529"/>
      <c r="E34" s="529"/>
      <c r="F34" s="529"/>
      <c r="G34" s="529"/>
      <c r="H34" s="529"/>
      <c r="I34" s="529"/>
    </row>
    <row r="35" spans="1:9">
      <c r="A35" s="461"/>
      <c r="B35" s="461"/>
      <c r="C35" s="461"/>
      <c r="D35" s="28"/>
      <c r="E35" s="28"/>
      <c r="F35" s="28"/>
      <c r="H35" s="461"/>
      <c r="I35" s="461"/>
    </row>
    <row r="36" spans="1:9">
      <c r="D36" s="28"/>
      <c r="E36" s="28"/>
      <c r="F36" s="28"/>
    </row>
    <row r="37" spans="1:9">
      <c r="D37" s="28"/>
      <c r="E37" s="28"/>
      <c r="F37" s="28"/>
    </row>
    <row r="38" spans="1:9">
      <c r="D38" s="28"/>
      <c r="E38" s="28"/>
      <c r="F38" s="28"/>
    </row>
  </sheetData>
  <mergeCells count="1">
    <mergeCell ref="A28:I34"/>
  </mergeCells>
  <dataValidations count="1">
    <dataValidation allowBlank="1" sqref="I16 D9:F11 I11 D13:F25"/>
  </dataValidations>
  <pageMargins left="0.7" right="0.7" top="0.75" bottom="0.75" header="0.3" footer="0.3"/>
  <pageSetup scale="89"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95" id="{2328E7D4-A4EE-4579-B50B-3015AC6A253A}">
            <xm:f>RevReqCalc!$F$27=0</xm:f>
            <x14:dxf>
              <font>
                <b/>
                <i val="0"/>
              </font>
            </x14:dxf>
          </x14:cfRule>
          <xm:sqref>F13:F25 F5:F11</xm:sqref>
        </x14:conditionalFormatting>
        <x14:conditionalFormatting xmlns:xm="http://schemas.microsoft.com/office/excel/2006/main">
          <x14:cfRule type="expression" priority="97" id="{3DA005B3-FB5E-4E4A-B8B8-B246315BD3DD}">
            <xm:f>RevReqCalc!$F$27=-2</xm:f>
            <x14:dxf>
              <font>
                <b/>
                <i val="0"/>
              </font>
            </x14:dxf>
          </x14:cfRule>
          <xm:sqref>D13:D25 D5:D11</xm:sqref>
        </x14:conditionalFormatting>
        <x14:conditionalFormatting xmlns:xm="http://schemas.microsoft.com/office/excel/2006/main">
          <x14:cfRule type="expression" priority="99" id="{47DD73F3-A203-4FB0-840F-AB9AE622B7EC}">
            <xm:f>RevReqCalc!$F$27=-1</xm:f>
            <x14:dxf>
              <font>
                <b/>
                <i val="0"/>
              </font>
            </x14:dxf>
          </x14:cfRule>
          <xm:sqref>E13:E25 E5:E11</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G9:G11 G13:G26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pageSetUpPr fitToPage="1"/>
  </sheetPr>
  <dimension ref="A1:S47"/>
  <sheetViews>
    <sheetView zoomScaleNormal="100" workbookViewId="0">
      <selection activeCell="A12" activeCellId="1" sqref="A10 A12"/>
    </sheetView>
  </sheetViews>
  <sheetFormatPr defaultColWidth="9.140625" defaultRowHeight="12.75"/>
  <cols>
    <col min="1" max="1" width="42.28515625" style="4" customWidth="1"/>
    <col min="2" max="2" width="9.7109375" style="4" bestFit="1" customWidth="1"/>
    <col min="3" max="3" width="5.42578125" style="4" bestFit="1" customWidth="1"/>
    <col min="4" max="4" width="12.28515625" style="4" bestFit="1" customWidth="1"/>
    <col min="5" max="5" width="14.140625" style="4" bestFit="1" customWidth="1"/>
    <col min="6" max="6" width="16.85546875" style="4" bestFit="1" customWidth="1"/>
    <col min="7" max="7" width="14.42578125" style="4" customWidth="1"/>
    <col min="8" max="8" width="10.140625" style="4" bestFit="1" customWidth="1"/>
    <col min="9" max="9" width="13.42578125" style="4" bestFit="1" customWidth="1"/>
    <col min="10" max="10" width="9.140625" style="4"/>
    <col min="11" max="11" width="11" style="4" bestFit="1" customWidth="1"/>
    <col min="12" max="12" width="12.28515625" style="4" bestFit="1" customWidth="1"/>
    <col min="13" max="14" width="12.5703125" style="4" bestFit="1" customWidth="1"/>
    <col min="15" max="16" width="10.42578125" style="4" bestFit="1" customWidth="1"/>
    <col min="17" max="17" width="11.28515625" style="4" bestFit="1" customWidth="1"/>
    <col min="18" max="18" width="10.42578125" style="4" bestFit="1" customWidth="1"/>
    <col min="19" max="19" width="9.5703125" style="4" bestFit="1" customWidth="1"/>
    <col min="20" max="16384" width="9.140625" style="4"/>
  </cols>
  <sheetData>
    <row r="1" spans="1:19">
      <c r="A1" s="15" t="str">
        <f>RevReqSummary!A1</f>
        <v>Pacific Power GRC UE-152253</v>
      </c>
      <c r="B1" s="15"/>
      <c r="C1" s="15"/>
      <c r="D1" s="15"/>
      <c r="E1" s="15"/>
      <c r="F1" s="15"/>
      <c r="G1" s="15"/>
      <c r="H1" s="15"/>
      <c r="I1" s="470"/>
      <c r="J1" s="63"/>
      <c r="K1" s="63"/>
      <c r="L1" s="18"/>
      <c r="M1" s="18"/>
      <c r="N1" s="18"/>
      <c r="O1" s="18"/>
      <c r="P1" s="18"/>
      <c r="Q1" s="18"/>
      <c r="R1" s="18"/>
      <c r="S1" s="18"/>
    </row>
    <row r="2" spans="1:19">
      <c r="A2" s="15" t="str">
        <f>RevReqSummary!A2</f>
        <v>Rate Plan Year 1 - Staff Proposed Revenue Requirement Increase</v>
      </c>
      <c r="B2" s="15"/>
      <c r="C2" s="15"/>
      <c r="D2" s="15"/>
      <c r="E2" s="15"/>
      <c r="F2" s="15"/>
      <c r="G2" s="15"/>
      <c r="H2" s="15"/>
      <c r="I2" s="471"/>
      <c r="J2" s="63"/>
      <c r="K2" s="63"/>
      <c r="L2" s="18"/>
      <c r="M2" s="18"/>
      <c r="N2" s="18"/>
      <c r="O2" s="18"/>
      <c r="P2" s="18"/>
      <c r="Q2" s="18"/>
      <c r="R2" s="18"/>
      <c r="S2" s="78"/>
    </row>
    <row r="3" spans="1:19">
      <c r="A3" s="472" t="s">
        <v>102</v>
      </c>
      <c r="B3" s="472"/>
      <c r="C3" s="472"/>
      <c r="D3" s="472"/>
      <c r="E3" s="472"/>
      <c r="F3" s="472"/>
      <c r="G3" s="472"/>
      <c r="H3" s="472"/>
      <c r="I3" s="471"/>
      <c r="J3" s="473"/>
      <c r="K3" s="473"/>
      <c r="L3" s="18"/>
      <c r="M3" s="18"/>
      <c r="N3" s="18"/>
      <c r="O3" s="18"/>
      <c r="P3" s="18"/>
      <c r="Q3" s="18"/>
      <c r="R3" s="18"/>
      <c r="S3" s="18"/>
    </row>
    <row r="4" spans="1:19">
      <c r="A4" s="472" t="s">
        <v>269</v>
      </c>
      <c r="B4" s="472"/>
      <c r="C4" s="472"/>
      <c r="D4" s="472"/>
      <c r="E4" s="472"/>
      <c r="F4" s="472"/>
      <c r="G4" s="472"/>
      <c r="H4" s="472"/>
      <c r="I4" s="471"/>
      <c r="J4" s="473"/>
      <c r="K4" s="473"/>
      <c r="L4" s="18"/>
      <c r="M4" s="18"/>
      <c r="N4" s="18"/>
      <c r="O4" s="18"/>
      <c r="P4" s="18"/>
      <c r="Q4" s="18"/>
      <c r="R4" s="18"/>
      <c r="S4" s="18"/>
    </row>
    <row r="5" spans="1:19">
      <c r="A5" s="471"/>
      <c r="B5" s="471"/>
      <c r="C5" s="471"/>
      <c r="D5" s="471"/>
      <c r="E5" s="471"/>
      <c r="F5" s="471"/>
      <c r="G5" s="471"/>
      <c r="H5" s="471"/>
      <c r="I5" s="471"/>
      <c r="J5" s="473"/>
      <c r="K5" s="473"/>
      <c r="L5" s="18"/>
      <c r="M5" s="18"/>
      <c r="N5" s="18"/>
      <c r="O5" s="18"/>
      <c r="P5" s="18"/>
      <c r="Q5" s="18"/>
      <c r="R5" s="18"/>
      <c r="S5" s="18"/>
    </row>
    <row r="6" spans="1:19">
      <c r="A6" s="474"/>
      <c r="B6" s="425"/>
      <c r="C6" s="425"/>
      <c r="D6" s="413" t="s">
        <v>118</v>
      </c>
      <c r="E6" s="413" t="s">
        <v>118</v>
      </c>
      <c r="F6" s="2"/>
      <c r="G6" s="425" t="s">
        <v>271</v>
      </c>
      <c r="H6" s="425"/>
      <c r="I6" s="475" t="s">
        <v>176</v>
      </c>
      <c r="J6" s="473"/>
      <c r="K6" s="473"/>
      <c r="L6" s="18"/>
      <c r="M6" s="18"/>
      <c r="N6" s="18"/>
      <c r="O6" s="18"/>
      <c r="P6" s="18"/>
      <c r="Q6" s="18"/>
      <c r="R6" s="18"/>
      <c r="S6" s="18"/>
    </row>
    <row r="7" spans="1:19">
      <c r="A7" s="474"/>
      <c r="B7" s="452" t="s">
        <v>119</v>
      </c>
      <c r="C7" s="81" t="s">
        <v>302</v>
      </c>
      <c r="D7" s="307" t="s">
        <v>120</v>
      </c>
      <c r="E7" s="307" t="s">
        <v>120</v>
      </c>
      <c r="F7" s="307" t="s">
        <v>373</v>
      </c>
      <c r="G7" s="452" t="s">
        <v>121</v>
      </c>
      <c r="H7" s="452" t="s">
        <v>122</v>
      </c>
      <c r="I7" s="476" t="s">
        <v>123</v>
      </c>
      <c r="J7" s="174"/>
      <c r="K7" s="174"/>
      <c r="L7" s="63"/>
      <c r="M7" s="79"/>
      <c r="N7" s="63"/>
      <c r="O7" s="18"/>
      <c r="P7" s="18"/>
      <c r="Q7" s="18"/>
      <c r="R7" s="18"/>
      <c r="S7" s="18"/>
    </row>
    <row r="8" spans="1:19">
      <c r="A8" s="472"/>
      <c r="B8" s="28"/>
      <c r="C8" s="28"/>
      <c r="D8" s="429" t="s">
        <v>397</v>
      </c>
      <c r="E8" s="429" t="s">
        <v>398</v>
      </c>
      <c r="F8" s="28"/>
      <c r="G8" s="28"/>
      <c r="H8" s="28"/>
      <c r="I8" s="14"/>
      <c r="J8" s="18"/>
      <c r="K8" s="18"/>
      <c r="L8" s="18"/>
      <c r="M8" s="18"/>
      <c r="N8" s="18"/>
      <c r="O8" s="477"/>
      <c r="P8" s="18"/>
      <c r="Q8" s="18"/>
      <c r="R8" s="18"/>
      <c r="S8" s="18"/>
    </row>
    <row r="9" spans="1:19">
      <c r="A9" s="472" t="s">
        <v>166</v>
      </c>
      <c r="B9" s="453"/>
      <c r="C9" s="28"/>
      <c r="D9" s="31"/>
      <c r="E9" s="31"/>
      <c r="F9" s="31"/>
      <c r="G9" s="454"/>
      <c r="H9" s="416"/>
      <c r="I9" s="14"/>
      <c r="J9" s="18"/>
      <c r="K9" s="18"/>
      <c r="L9" s="18"/>
      <c r="M9" s="18"/>
      <c r="N9" s="18"/>
      <c r="O9" s="478"/>
      <c r="P9" s="18"/>
      <c r="Q9" s="18"/>
      <c r="R9" s="18"/>
      <c r="S9" s="18"/>
    </row>
    <row r="10" spans="1:19">
      <c r="A10" s="4" t="s">
        <v>182</v>
      </c>
      <c r="B10" s="28">
        <v>427</v>
      </c>
      <c r="C10" s="59" t="s">
        <v>124</v>
      </c>
      <c r="D10" s="495">
        <f>D21</f>
        <v>229426.24739477038</v>
      </c>
      <c r="E10" s="495">
        <f>E21</f>
        <v>234848.30105894804</v>
      </c>
      <c r="F10" s="495">
        <f ca="1">F21</f>
        <v>276041.11156373098</v>
      </c>
      <c r="G10" s="85" t="s">
        <v>125</v>
      </c>
      <c r="H10" s="67">
        <f>INDEX(WCAAllocations,IFERROR(MATCH(G10,WCAFactors,0),2),IFERROR(MATCH(G10,WCAStates,0),4))</f>
        <v>1</v>
      </c>
      <c r="I10" s="386">
        <f ca="1">OFFSET(F10,0,RevReqCalc!$F$27,1,1)*H10</f>
        <v>276041.11156373098</v>
      </c>
      <c r="J10" s="18"/>
      <c r="K10" s="18"/>
      <c r="L10" s="18"/>
      <c r="M10" s="18"/>
      <c r="N10" s="18"/>
      <c r="O10" s="478"/>
      <c r="P10" s="18"/>
      <c r="Q10" s="18"/>
      <c r="R10" s="18"/>
      <c r="S10" s="18"/>
    </row>
    <row r="11" spans="1:19">
      <c r="A11" s="479"/>
      <c r="B11" s="14"/>
      <c r="C11" s="14"/>
      <c r="D11" s="496"/>
      <c r="E11" s="496"/>
      <c r="F11" s="496"/>
      <c r="G11" s="14"/>
      <c r="H11" s="14"/>
      <c r="I11" s="496"/>
      <c r="J11" s="18"/>
      <c r="K11" s="18"/>
      <c r="L11" s="18"/>
      <c r="M11" s="18"/>
      <c r="N11" s="18"/>
      <c r="O11" s="478"/>
      <c r="P11" s="18"/>
      <c r="Q11" s="18"/>
      <c r="R11" s="18"/>
      <c r="S11" s="18"/>
    </row>
    <row r="12" spans="1:19">
      <c r="A12" s="4" t="s">
        <v>466</v>
      </c>
      <c r="B12" s="28">
        <v>427</v>
      </c>
      <c r="C12" s="59" t="s">
        <v>245</v>
      </c>
      <c r="D12" s="495">
        <f>D30</f>
        <v>647394.69840255752</v>
      </c>
      <c r="E12" s="495">
        <f ca="1">E30</f>
        <v>170969.26765274256</v>
      </c>
      <c r="F12" s="495">
        <f ca="1">F30</f>
        <v>219199.36569789425</v>
      </c>
      <c r="G12" s="85" t="s">
        <v>125</v>
      </c>
      <c r="H12" s="67">
        <f>INDEX(WCAAllocations,IFERROR(MATCH(G12,WCAFactors,0),2),IFERROR(MATCH(G12,WCAStates,0),4))</f>
        <v>1</v>
      </c>
      <c r="I12" s="386">
        <f ca="1">OFFSET(F12,0,RevReqCalc!$F$27,1,1)*H12</f>
        <v>219199.36569789425</v>
      </c>
      <c r="J12" s="18"/>
      <c r="K12" s="18"/>
      <c r="L12" s="18"/>
      <c r="M12" s="18"/>
      <c r="N12" s="18"/>
      <c r="O12" s="478"/>
      <c r="P12" s="18"/>
      <c r="Q12" s="18"/>
      <c r="R12" s="18"/>
      <c r="S12" s="18"/>
    </row>
    <row r="13" spans="1:19">
      <c r="A13" s="479"/>
      <c r="B13" s="14"/>
      <c r="C13" s="14"/>
      <c r="D13" s="14"/>
      <c r="E13" s="14"/>
      <c r="F13" s="14"/>
      <c r="G13" s="14"/>
      <c r="H13" s="14"/>
      <c r="I13" s="14"/>
      <c r="J13" s="18"/>
      <c r="K13" s="18"/>
      <c r="L13" s="18"/>
      <c r="M13" s="18"/>
      <c r="N13" s="18"/>
      <c r="O13" s="478"/>
      <c r="P13" s="18"/>
      <c r="Q13" s="18"/>
      <c r="R13" s="18"/>
      <c r="S13" s="18"/>
    </row>
    <row r="14" spans="1:19">
      <c r="A14" s="472" t="s">
        <v>169</v>
      </c>
      <c r="B14" s="28"/>
      <c r="C14" s="14"/>
      <c r="D14" s="14"/>
      <c r="E14" s="14"/>
      <c r="F14" s="14"/>
      <c r="G14" s="14"/>
      <c r="H14" s="14"/>
      <c r="I14" s="14"/>
      <c r="J14" s="18"/>
      <c r="K14" s="18"/>
      <c r="L14" s="18"/>
      <c r="M14" s="18"/>
      <c r="N14" s="18"/>
      <c r="O14" s="478"/>
      <c r="P14" s="18"/>
      <c r="Q14" s="18"/>
      <c r="R14" s="18"/>
      <c r="S14" s="18"/>
    </row>
    <row r="15" spans="1:19">
      <c r="A15" s="479" t="s">
        <v>183</v>
      </c>
      <c r="B15" s="28"/>
      <c r="C15" s="14"/>
      <c r="D15" s="14"/>
      <c r="E15" s="14"/>
      <c r="F15" s="14"/>
      <c r="G15" s="14"/>
      <c r="H15" s="14"/>
      <c r="I15" s="14"/>
      <c r="J15" s="18"/>
      <c r="K15" s="18"/>
      <c r="L15" s="18"/>
      <c r="M15" s="18"/>
      <c r="N15" s="18"/>
      <c r="O15" s="478"/>
      <c r="P15" s="18"/>
      <c r="Q15" s="18"/>
      <c r="R15" s="18"/>
      <c r="S15" s="18"/>
    </row>
    <row r="16" spans="1:19">
      <c r="A16" s="480" t="s">
        <v>67</v>
      </c>
      <c r="B16" s="480"/>
      <c r="C16" s="480"/>
      <c r="D16" s="481">
        <v>813546693</v>
      </c>
      <c r="E16" s="481">
        <v>813752534</v>
      </c>
      <c r="F16" s="481">
        <f ca="1">+RevReqSummary!C65+RevReqSummary!E65+'Adj 8.13 - Tx Exchange'!I70+'Adj 8.13 - Tx Exchange'!I71</f>
        <v>811955842.47818923</v>
      </c>
      <c r="G16" s="480"/>
      <c r="H16" s="480"/>
      <c r="J16" s="63"/>
      <c r="K16" s="63"/>
      <c r="L16" s="482"/>
      <c r="M16" s="482"/>
      <c r="N16" s="482"/>
      <c r="O16" s="483"/>
      <c r="P16" s="482"/>
      <c r="Q16" s="482"/>
      <c r="R16" s="482"/>
      <c r="S16" s="482"/>
    </row>
    <row r="17" spans="1:19">
      <c r="A17" s="484" t="s">
        <v>184</v>
      </c>
      <c r="B17" s="484"/>
      <c r="C17" s="484"/>
      <c r="D17" s="485">
        <f>D26</f>
        <v>2.634098E-2</v>
      </c>
      <c r="E17" s="485">
        <f t="shared" ref="E17" si="0">E26</f>
        <v>2.634098E-2</v>
      </c>
      <c r="F17" s="485">
        <f>F26</f>
        <v>2.6449999999999998E-2</v>
      </c>
      <c r="G17" s="484"/>
      <c r="H17" s="484"/>
      <c r="J17" s="63"/>
      <c r="K17" s="63"/>
      <c r="L17" s="145"/>
      <c r="M17" s="145"/>
      <c r="N17" s="143"/>
      <c r="O17" s="145"/>
      <c r="P17" s="145"/>
      <c r="Q17" s="145"/>
      <c r="R17" s="145"/>
      <c r="S17" s="145"/>
    </row>
    <row r="18" spans="1:19">
      <c r="A18" s="480" t="s">
        <v>259</v>
      </c>
      <c r="B18" s="480"/>
      <c r="C18" s="480"/>
      <c r="D18" s="481">
        <f>D16*D17</f>
        <v>21429617.169379141</v>
      </c>
      <c r="E18" s="481">
        <f t="shared" ref="E18" si="1">E16*E17</f>
        <v>21435039.223043319</v>
      </c>
      <c r="F18" s="481">
        <f ca="1">F16*F17</f>
        <v>21476232.033548102</v>
      </c>
      <c r="G18" s="480"/>
      <c r="H18" s="480"/>
      <c r="J18" s="63"/>
      <c r="K18" s="63"/>
      <c r="L18" s="80"/>
      <c r="M18" s="80"/>
      <c r="N18" s="80"/>
      <c r="O18" s="80"/>
      <c r="P18" s="80"/>
      <c r="Q18" s="80"/>
      <c r="R18" s="80"/>
      <c r="S18" s="80"/>
    </row>
    <row r="19" spans="1:19">
      <c r="A19" s="480"/>
      <c r="B19" s="480"/>
      <c r="C19" s="480"/>
      <c r="D19" s="80"/>
      <c r="E19" s="80"/>
      <c r="F19" s="80"/>
      <c r="G19" s="480"/>
      <c r="H19" s="480"/>
      <c r="J19" s="63"/>
      <c r="K19" s="63"/>
      <c r="L19" s="18"/>
      <c r="M19" s="18"/>
      <c r="N19" s="18"/>
      <c r="O19" s="18"/>
      <c r="P19" s="18"/>
      <c r="Q19" s="80"/>
      <c r="R19" s="18"/>
      <c r="S19" s="18"/>
    </row>
    <row r="20" spans="1:19">
      <c r="A20" s="486" t="s">
        <v>260</v>
      </c>
      <c r="B20" s="486"/>
      <c r="C20" s="486"/>
      <c r="D20" s="481">
        <f>RevReqSummary!C73</f>
        <v>21200190.921984371</v>
      </c>
      <c r="E20" s="481">
        <f>RevReqSummary!C73</f>
        <v>21200190.921984371</v>
      </c>
      <c r="F20" s="481">
        <f>E20</f>
        <v>21200190.921984371</v>
      </c>
      <c r="G20" s="486"/>
      <c r="H20" s="486"/>
      <c r="J20" s="63"/>
      <c r="K20" s="63"/>
      <c r="L20" s="80"/>
      <c r="M20" s="80"/>
      <c r="N20" s="80"/>
      <c r="O20" s="483"/>
      <c r="P20" s="80"/>
      <c r="Q20" s="80"/>
      <c r="R20" s="80"/>
      <c r="S20" s="80"/>
    </row>
    <row r="21" spans="1:19" ht="13.5" thickBot="1">
      <c r="A21" s="471" t="s">
        <v>261</v>
      </c>
      <c r="B21" s="471"/>
      <c r="C21" s="471"/>
      <c r="D21" s="487">
        <f>D18-D20</f>
        <v>229426.24739477038</v>
      </c>
      <c r="E21" s="487">
        <f t="shared" ref="E21:F21" si="2">E18-E20</f>
        <v>234848.30105894804</v>
      </c>
      <c r="F21" s="487">
        <f t="shared" ca="1" si="2"/>
        <v>276041.11156373098</v>
      </c>
      <c r="G21" s="471"/>
      <c r="H21" s="471"/>
      <c r="J21" s="63"/>
      <c r="K21" s="63"/>
      <c r="L21" s="144"/>
      <c r="M21" s="144"/>
      <c r="N21" s="144"/>
      <c r="O21" s="144"/>
      <c r="P21" s="144"/>
      <c r="Q21" s="144"/>
      <c r="R21" s="144"/>
      <c r="S21" s="144"/>
    </row>
    <row r="22" spans="1:19" ht="13.5" thickTop="1">
      <c r="A22" s="480"/>
      <c r="B22" s="480"/>
      <c r="C22" s="480"/>
      <c r="D22" s="474"/>
      <c r="E22" s="474"/>
      <c r="F22" s="474"/>
      <c r="G22" s="480"/>
      <c r="H22" s="480"/>
      <c r="J22" s="63"/>
      <c r="K22" s="63"/>
      <c r="L22" s="18"/>
      <c r="M22" s="488"/>
      <c r="N22" s="18"/>
      <c r="O22" s="18"/>
      <c r="P22" s="18"/>
      <c r="Q22" s="18"/>
      <c r="R22" s="18"/>
      <c r="S22" s="18"/>
    </row>
    <row r="23" spans="1:19">
      <c r="A23" s="486"/>
      <c r="B23" s="486"/>
      <c r="C23" s="486"/>
      <c r="D23" s="80"/>
      <c r="E23" s="80"/>
      <c r="F23" s="80"/>
      <c r="G23" s="486"/>
      <c r="H23" s="486"/>
      <c r="J23" s="63"/>
      <c r="K23" s="63"/>
      <c r="L23" s="18"/>
      <c r="M23" s="488"/>
      <c r="N23" s="18"/>
      <c r="O23" s="18"/>
      <c r="P23" s="18"/>
      <c r="Q23" s="18"/>
      <c r="R23" s="18"/>
      <c r="S23" s="18"/>
    </row>
    <row r="24" spans="1:19">
      <c r="A24" s="479" t="s">
        <v>262</v>
      </c>
      <c r="B24" s="479"/>
      <c r="C24" s="479"/>
      <c r="D24" s="489"/>
      <c r="E24" s="489"/>
      <c r="F24" s="489"/>
      <c r="G24" s="479"/>
      <c r="H24" s="479"/>
      <c r="J24" s="79"/>
      <c r="K24" s="79"/>
      <c r="L24" s="80"/>
      <c r="M24" s="80"/>
      <c r="N24" s="80"/>
      <c r="O24" s="483"/>
      <c r="P24" s="80"/>
      <c r="Q24" s="80"/>
      <c r="R24" s="80"/>
      <c r="S24" s="80"/>
    </row>
    <row r="25" spans="1:19">
      <c r="A25" s="480" t="s">
        <v>67</v>
      </c>
      <c r="B25" s="480"/>
      <c r="C25" s="480"/>
      <c r="D25" s="481">
        <v>838124165</v>
      </c>
      <c r="E25" s="481">
        <f ca="1">+RevReqSummary!H65</f>
        <v>820243153.09058595</v>
      </c>
      <c r="F25" s="481">
        <f ca="1">+RevReqSummary!H65</f>
        <v>820243153.09058595</v>
      </c>
      <c r="G25" s="480"/>
      <c r="H25" s="480"/>
      <c r="J25" s="79"/>
      <c r="K25" s="79"/>
      <c r="L25" s="18"/>
      <c r="M25" s="18"/>
      <c r="N25" s="18"/>
      <c r="O25" s="18"/>
      <c r="P25" s="18"/>
      <c r="Q25" s="80"/>
      <c r="R25" s="18"/>
      <c r="S25" s="18"/>
    </row>
    <row r="26" spans="1:19">
      <c r="A26" s="484" t="s">
        <v>184</v>
      </c>
      <c r="B26" s="484"/>
      <c r="C26" s="484"/>
      <c r="D26" s="490">
        <f>'Cost of Capital'!F9</f>
        <v>2.634098E-2</v>
      </c>
      <c r="E26" s="490">
        <f>'Cost of Capital'!F9</f>
        <v>2.634098E-2</v>
      </c>
      <c r="F26" s="490">
        <f>'Cost of Capital'!F19</f>
        <v>2.6449999999999998E-2</v>
      </c>
      <c r="G26" s="484"/>
      <c r="H26" s="484"/>
      <c r="J26" s="79"/>
      <c r="K26" s="79"/>
      <c r="L26" s="80"/>
      <c r="M26" s="80"/>
      <c r="N26" s="80"/>
      <c r="O26" s="80"/>
      <c r="P26" s="80"/>
      <c r="Q26" s="80"/>
      <c r="R26" s="80"/>
      <c r="S26" s="80"/>
    </row>
    <row r="27" spans="1:19">
      <c r="A27" s="480" t="s">
        <v>259</v>
      </c>
      <c r="B27" s="480"/>
      <c r="C27" s="480"/>
      <c r="D27" s="481">
        <f>D25*D26</f>
        <v>22077011.867781699</v>
      </c>
      <c r="E27" s="481">
        <f ca="1">E25*E26</f>
        <v>21606008.490696061</v>
      </c>
      <c r="F27" s="481">
        <f t="shared" ref="F27" ca="1" si="3">F25*F26</f>
        <v>21695431.399245996</v>
      </c>
      <c r="G27" s="480"/>
      <c r="H27" s="480"/>
      <c r="J27" s="79"/>
      <c r="K27" s="79"/>
      <c r="L27" s="144"/>
      <c r="M27" s="144"/>
      <c r="N27" s="144"/>
      <c r="O27" s="144"/>
      <c r="P27" s="144"/>
      <c r="Q27" s="144"/>
      <c r="R27" s="144"/>
      <c r="S27" s="144"/>
    </row>
    <row r="28" spans="1:19">
      <c r="A28" s="480"/>
      <c r="B28" s="480"/>
      <c r="C28" s="480"/>
      <c r="D28" s="80"/>
      <c r="E28" s="80"/>
      <c r="F28" s="80"/>
      <c r="G28" s="480"/>
      <c r="H28" s="480"/>
      <c r="J28" s="63"/>
      <c r="K28" s="63"/>
      <c r="L28" s="18"/>
      <c r="M28" s="18"/>
      <c r="N28" s="18"/>
      <c r="O28" s="18"/>
      <c r="P28" s="18"/>
      <c r="Q28" s="18"/>
      <c r="R28" s="18"/>
      <c r="S28" s="18"/>
    </row>
    <row r="29" spans="1:19">
      <c r="A29" s="486" t="s">
        <v>185</v>
      </c>
      <c r="B29" s="486"/>
      <c r="C29" s="486"/>
      <c r="D29" s="481">
        <f>D18</f>
        <v>21429617.169379141</v>
      </c>
      <c r="E29" s="481">
        <f>E18</f>
        <v>21435039.223043319</v>
      </c>
      <c r="F29" s="481">
        <f ca="1">F18</f>
        <v>21476232.033548102</v>
      </c>
      <c r="G29" s="486"/>
      <c r="H29" s="486"/>
      <c r="J29" s="79"/>
      <c r="K29" s="79"/>
      <c r="L29" s="80"/>
      <c r="M29" s="80"/>
      <c r="N29" s="80"/>
      <c r="O29" s="483"/>
      <c r="P29" s="80"/>
      <c r="Q29" s="80"/>
      <c r="R29" s="80"/>
      <c r="S29" s="80"/>
    </row>
    <row r="30" spans="1:19" ht="13.5" thickBot="1">
      <c r="A30" s="471" t="s">
        <v>263</v>
      </c>
      <c r="B30" s="471"/>
      <c r="C30" s="471"/>
      <c r="D30" s="487">
        <f>D27-D29</f>
        <v>647394.69840255752</v>
      </c>
      <c r="E30" s="487">
        <f t="shared" ref="E30:F30" ca="1" si="4">E27-E29</f>
        <v>170969.26765274256</v>
      </c>
      <c r="F30" s="487">
        <f t="shared" ca="1" si="4"/>
        <v>219199.36569789425</v>
      </c>
      <c r="G30" s="471"/>
      <c r="H30" s="471"/>
      <c r="J30" s="63"/>
      <c r="K30" s="63"/>
      <c r="L30" s="482"/>
      <c r="M30" s="482"/>
      <c r="N30" s="482"/>
      <c r="O30" s="483"/>
      <c r="P30" s="482"/>
      <c r="Q30" s="482"/>
      <c r="R30" s="482"/>
      <c r="S30" s="482"/>
    </row>
    <row r="31" spans="1:19" ht="13.5" thickTop="1">
      <c r="A31" s="486"/>
      <c r="B31" s="486"/>
      <c r="C31" s="486"/>
      <c r="D31" s="486"/>
      <c r="E31" s="486"/>
      <c r="F31" s="486"/>
      <c r="G31" s="486"/>
      <c r="H31" s="486"/>
      <c r="I31" s="80"/>
      <c r="J31" s="63"/>
      <c r="K31" s="63"/>
      <c r="L31" s="145"/>
      <c r="M31" s="145"/>
      <c r="N31" s="145"/>
      <c r="O31" s="145"/>
      <c r="P31" s="145"/>
      <c r="Q31" s="145"/>
      <c r="R31" s="145"/>
      <c r="S31" s="145"/>
    </row>
    <row r="32" spans="1:19">
      <c r="J32" s="473"/>
      <c r="K32" s="473"/>
      <c r="L32" s="80"/>
      <c r="M32" s="80"/>
      <c r="N32" s="80"/>
      <c r="O32" s="80"/>
      <c r="P32" s="80"/>
      <c r="Q32" s="80"/>
      <c r="R32" s="80"/>
      <c r="S32" s="80"/>
    </row>
    <row r="33" spans="1:19">
      <c r="A33" s="491" t="s">
        <v>254</v>
      </c>
      <c r="B33" s="491"/>
      <c r="C33" s="491"/>
      <c r="D33" s="491"/>
      <c r="E33" s="491"/>
      <c r="F33" s="491"/>
      <c r="G33" s="491"/>
      <c r="H33" s="491"/>
      <c r="J33" s="63"/>
      <c r="K33" s="63"/>
      <c r="L33" s="18"/>
      <c r="M33" s="18"/>
      <c r="N33" s="18"/>
      <c r="O33" s="18"/>
      <c r="P33" s="18"/>
      <c r="Q33" s="80"/>
      <c r="R33" s="18"/>
      <c r="S33" s="18"/>
    </row>
    <row r="34" spans="1:19" ht="13.15" customHeight="1">
      <c r="A34" s="530" t="s">
        <v>476</v>
      </c>
      <c r="B34" s="530"/>
      <c r="C34" s="530"/>
      <c r="D34" s="530"/>
      <c r="E34" s="530"/>
      <c r="F34" s="530"/>
      <c r="G34" s="530"/>
      <c r="H34" s="530"/>
      <c r="I34" s="530"/>
      <c r="J34" s="63"/>
      <c r="K34" s="63"/>
      <c r="L34" s="80"/>
      <c r="M34" s="80"/>
      <c r="N34" s="80"/>
      <c r="O34" s="80"/>
      <c r="P34" s="80"/>
      <c r="Q34" s="80"/>
      <c r="R34" s="80"/>
      <c r="S34" s="80"/>
    </row>
    <row r="35" spans="1:19">
      <c r="A35" s="530"/>
      <c r="B35" s="530"/>
      <c r="C35" s="530"/>
      <c r="D35" s="530"/>
      <c r="E35" s="530"/>
      <c r="F35" s="530"/>
      <c r="G35" s="530"/>
      <c r="H35" s="530"/>
      <c r="I35" s="530"/>
      <c r="J35" s="492"/>
      <c r="K35" s="63"/>
      <c r="L35" s="144"/>
      <c r="M35" s="144"/>
      <c r="N35" s="144"/>
      <c r="O35" s="144"/>
      <c r="P35" s="144"/>
      <c r="Q35" s="144"/>
      <c r="R35" s="144"/>
      <c r="S35" s="144"/>
    </row>
    <row r="36" spans="1:19">
      <c r="A36" s="530"/>
      <c r="B36" s="530"/>
      <c r="C36" s="530"/>
      <c r="D36" s="530"/>
      <c r="E36" s="530"/>
      <c r="F36" s="530"/>
      <c r="G36" s="530"/>
      <c r="H36" s="530"/>
      <c r="I36" s="530"/>
      <c r="J36" s="492"/>
      <c r="K36" s="63"/>
      <c r="L36" s="146"/>
      <c r="M36" s="18"/>
      <c r="N36" s="63"/>
      <c r="O36" s="18"/>
      <c r="P36" s="18"/>
      <c r="Q36" s="18"/>
      <c r="R36" s="18"/>
      <c r="S36" s="18"/>
    </row>
    <row r="37" spans="1:19">
      <c r="A37" s="530"/>
      <c r="B37" s="530"/>
      <c r="C37" s="530"/>
      <c r="D37" s="530"/>
      <c r="E37" s="530"/>
      <c r="F37" s="530"/>
      <c r="G37" s="530"/>
      <c r="H37" s="530"/>
      <c r="I37" s="530"/>
      <c r="J37" s="492"/>
      <c r="K37" s="63"/>
      <c r="L37" s="146"/>
      <c r="M37" s="18"/>
      <c r="N37" s="63"/>
      <c r="O37" s="18"/>
      <c r="P37" s="18"/>
      <c r="Q37" s="18"/>
      <c r="R37" s="18"/>
      <c r="S37" s="18"/>
    </row>
    <row r="38" spans="1:19">
      <c r="A38" s="530"/>
      <c r="B38" s="530"/>
      <c r="C38" s="530"/>
      <c r="D38" s="530"/>
      <c r="E38" s="530"/>
      <c r="F38" s="530"/>
      <c r="G38" s="530"/>
      <c r="H38" s="530"/>
      <c r="I38" s="530"/>
      <c r="J38" s="492"/>
      <c r="K38" s="63"/>
      <c r="L38" s="18"/>
      <c r="M38" s="18"/>
      <c r="N38" s="18"/>
      <c r="O38" s="18"/>
      <c r="P38" s="18"/>
      <c r="Q38" s="18"/>
      <c r="R38" s="18"/>
      <c r="S38" s="18"/>
    </row>
    <row r="39" spans="1:19">
      <c r="A39" s="530"/>
      <c r="B39" s="530"/>
      <c r="C39" s="530"/>
      <c r="D39" s="530"/>
      <c r="E39" s="530"/>
      <c r="F39" s="530"/>
      <c r="G39" s="530"/>
      <c r="H39" s="530"/>
      <c r="I39" s="530"/>
      <c r="J39" s="492"/>
      <c r="K39" s="63"/>
      <c r="L39" s="18"/>
      <c r="M39" s="147"/>
      <c r="N39" s="18"/>
      <c r="O39" s="18"/>
      <c r="P39" s="18"/>
      <c r="Q39" s="18"/>
      <c r="R39" s="18"/>
      <c r="S39" s="18"/>
    </row>
    <row r="40" spans="1:19">
      <c r="A40" s="530"/>
      <c r="B40" s="530"/>
      <c r="C40" s="530"/>
      <c r="D40" s="530"/>
      <c r="E40" s="530"/>
      <c r="F40" s="530"/>
      <c r="G40" s="530"/>
      <c r="H40" s="530"/>
      <c r="I40" s="530"/>
      <c r="J40" s="492"/>
      <c r="K40" s="63"/>
      <c r="L40" s="18"/>
      <c r="M40" s="18"/>
      <c r="N40" s="18"/>
      <c r="O40" s="18"/>
      <c r="P40" s="18"/>
      <c r="Q40" s="18"/>
      <c r="R40" s="18"/>
      <c r="S40" s="18"/>
    </row>
    <row r="41" spans="1:19">
      <c r="A41" s="492"/>
      <c r="B41" s="492"/>
      <c r="C41" s="492"/>
      <c r="D41" s="492"/>
      <c r="E41" s="492"/>
      <c r="F41" s="492"/>
      <c r="G41" s="492"/>
      <c r="H41" s="492"/>
      <c r="I41" s="492"/>
      <c r="J41" s="492"/>
      <c r="K41" s="63"/>
      <c r="L41" s="18"/>
      <c r="M41" s="18"/>
      <c r="N41" s="18"/>
      <c r="O41" s="18"/>
      <c r="P41" s="18"/>
      <c r="Q41" s="18"/>
      <c r="R41" s="18"/>
      <c r="S41" s="18"/>
    </row>
    <row r="42" spans="1:19">
      <c r="A42" s="492"/>
      <c r="B42" s="492"/>
      <c r="C42" s="492"/>
      <c r="D42" s="492"/>
      <c r="E42" s="492"/>
      <c r="F42" s="492"/>
      <c r="G42" s="492"/>
      <c r="H42" s="492"/>
      <c r="I42" s="492"/>
      <c r="J42" s="492"/>
      <c r="K42" s="63"/>
      <c r="L42" s="18"/>
      <c r="M42" s="18"/>
      <c r="N42" s="18"/>
      <c r="O42" s="18"/>
      <c r="P42" s="18"/>
      <c r="Q42" s="18"/>
      <c r="R42" s="18"/>
      <c r="S42" s="18"/>
    </row>
    <row r="43" spans="1:19">
      <c r="A43" s="492"/>
      <c r="B43" s="492"/>
      <c r="C43" s="492"/>
      <c r="D43" s="492"/>
      <c r="E43" s="492"/>
      <c r="F43" s="492"/>
      <c r="G43" s="492"/>
      <c r="H43" s="492"/>
      <c r="I43" s="492"/>
      <c r="J43" s="492"/>
      <c r="K43" s="63"/>
      <c r="L43" s="18"/>
      <c r="M43" s="18"/>
      <c r="N43" s="18"/>
      <c r="O43" s="18"/>
      <c r="P43" s="18"/>
      <c r="Q43" s="18"/>
      <c r="R43" s="18"/>
      <c r="S43" s="18"/>
    </row>
    <row r="44" spans="1:19">
      <c r="A44" s="493"/>
      <c r="B44" s="493"/>
      <c r="C44" s="493"/>
      <c r="D44" s="493"/>
      <c r="E44" s="493"/>
      <c r="F44" s="493"/>
      <c r="G44" s="493"/>
      <c r="H44" s="493"/>
      <c r="I44" s="63"/>
      <c r="J44" s="63"/>
      <c r="K44" s="63"/>
      <c r="L44" s="18"/>
      <c r="M44" s="18"/>
      <c r="N44" s="18"/>
      <c r="O44" s="18"/>
      <c r="P44" s="18"/>
      <c r="Q44" s="18"/>
      <c r="R44" s="18"/>
      <c r="S44" s="18"/>
    </row>
    <row r="45" spans="1:19">
      <c r="A45" s="18"/>
      <c r="B45" s="18"/>
      <c r="C45" s="18"/>
      <c r="D45" s="18"/>
      <c r="E45" s="18"/>
      <c r="F45" s="18"/>
      <c r="G45" s="18"/>
      <c r="H45" s="18"/>
      <c r="I45" s="63"/>
      <c r="J45" s="63"/>
      <c r="K45" s="63"/>
      <c r="L45" s="18"/>
      <c r="M45" s="18"/>
      <c r="N45" s="18"/>
      <c r="O45" s="18"/>
      <c r="P45" s="18"/>
      <c r="Q45" s="18"/>
      <c r="R45" s="18"/>
      <c r="S45" s="18"/>
    </row>
    <row r="46" spans="1:19">
      <c r="I46" s="63"/>
      <c r="J46" s="63"/>
      <c r="K46" s="63"/>
      <c r="L46" s="18"/>
      <c r="M46" s="18"/>
      <c r="N46" s="18"/>
      <c r="O46" s="18"/>
      <c r="P46" s="18"/>
      <c r="Q46" s="18"/>
      <c r="R46" s="18"/>
      <c r="S46" s="18"/>
    </row>
    <row r="47" spans="1:19">
      <c r="A47" s="18"/>
      <c r="B47" s="18"/>
      <c r="C47" s="18"/>
      <c r="D47" s="18"/>
      <c r="E47" s="18"/>
      <c r="F47" s="18"/>
      <c r="G47" s="18"/>
      <c r="H47" s="18"/>
      <c r="I47" s="63"/>
      <c r="J47" s="63"/>
      <c r="K47" s="63"/>
      <c r="L47" s="18"/>
      <c r="M47" s="18"/>
      <c r="N47" s="18"/>
      <c r="O47" s="18"/>
      <c r="P47" s="18"/>
      <c r="Q47" s="18"/>
      <c r="R47" s="18"/>
      <c r="S47" s="18"/>
    </row>
  </sheetData>
  <mergeCells count="1">
    <mergeCell ref="A34:I40"/>
  </mergeCells>
  <dataValidations count="1">
    <dataValidation allowBlank="1" sqref="F10 F12"/>
  </dataValidations>
  <pageMargins left="0.7" right="0.7" top="0.75" bottom="0.75" header="0.3" footer="0.3"/>
  <pageSetup scale="89"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04" id="{FE1C823D-4871-4613-B876-4C7D6F70BCBB}">
            <xm:f>RevReqCalc!$F$27=-2</xm:f>
            <x14:dxf>
              <font>
                <b/>
                <i val="0"/>
              </font>
            </x14:dxf>
          </x14:cfRule>
          <xm:sqref>D6:D10 D12</xm:sqref>
        </x14:conditionalFormatting>
        <x14:conditionalFormatting xmlns:xm="http://schemas.microsoft.com/office/excel/2006/main">
          <x14:cfRule type="expression" priority="105" id="{48DA1B58-D06F-419C-BC7F-8DFEF87BD0EA}">
            <xm:f>RevReqCalc!$F$27=-1</xm:f>
            <x14:dxf>
              <font>
                <b/>
                <i val="0"/>
              </font>
            </x14:dxf>
          </x14:cfRule>
          <xm:sqref>E6:E10 E12</xm:sqref>
        </x14:conditionalFormatting>
        <x14:conditionalFormatting xmlns:xm="http://schemas.microsoft.com/office/excel/2006/main">
          <x14:cfRule type="expression" priority="106" id="{C1300693-3C4D-446D-A44A-B8C865BEC900}">
            <xm:f>RevReqCalc!$F$27=0</xm:f>
            <x14:dxf>
              <font>
                <b/>
                <i val="0"/>
              </font>
            </x14:dxf>
          </x14:cfRule>
          <xm:sqref>F6:F10 F12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G10 G12</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theme="1"/>
    <pageSetUpPr fitToPage="1"/>
  </sheetPr>
  <dimension ref="A1:I23"/>
  <sheetViews>
    <sheetView zoomScaleNormal="100" workbookViewId="0">
      <selection activeCell="A9" sqref="A9"/>
    </sheetView>
  </sheetViews>
  <sheetFormatPr defaultColWidth="8.85546875" defaultRowHeight="12.75"/>
  <cols>
    <col min="1" max="1" width="42.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6.85546875" style="2" bestFit="1" customWidth="1"/>
    <col min="7" max="7" width="14.42578125" style="2" customWidth="1"/>
    <col min="8" max="8" width="10.14062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274</v>
      </c>
      <c r="B3" s="425"/>
      <c r="C3" s="425"/>
      <c r="D3" s="425"/>
      <c r="E3" s="425"/>
      <c r="F3" s="425"/>
      <c r="G3" s="425"/>
      <c r="H3" s="425"/>
    </row>
    <row r="4" spans="1:9">
      <c r="A4" s="427" t="s">
        <v>455</v>
      </c>
      <c r="B4" s="425"/>
      <c r="C4" s="425"/>
      <c r="D4" s="425"/>
      <c r="E4" s="425"/>
      <c r="F4" s="425"/>
      <c r="G4" s="425"/>
      <c r="H4" s="425"/>
    </row>
    <row r="5" spans="1:9">
      <c r="A5" s="451"/>
      <c r="B5" s="425"/>
      <c r="C5" s="425"/>
      <c r="D5" s="413" t="s">
        <v>118</v>
      </c>
      <c r="E5" s="413" t="s">
        <v>118</v>
      </c>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28"/>
      <c r="G7" s="28"/>
      <c r="H7" s="28"/>
    </row>
    <row r="8" spans="1:9">
      <c r="A8" s="443" t="s">
        <v>166</v>
      </c>
      <c r="B8" s="453"/>
      <c r="C8" s="28"/>
      <c r="D8" s="31"/>
      <c r="E8" s="31"/>
      <c r="F8" s="31"/>
      <c r="G8" s="454"/>
      <c r="H8" s="416"/>
    </row>
    <row r="9" spans="1:9">
      <c r="A9" s="433" t="s">
        <v>456</v>
      </c>
      <c r="B9" s="28">
        <v>408</v>
      </c>
      <c r="C9" s="59" t="s">
        <v>124</v>
      </c>
      <c r="D9" s="423">
        <v>3844291.5400000066</v>
      </c>
      <c r="E9" s="423">
        <f>D9</f>
        <v>3844291.5400000066</v>
      </c>
      <c r="F9" s="423">
        <v>0</v>
      </c>
      <c r="G9" s="85" t="s">
        <v>131</v>
      </c>
      <c r="H9" s="67">
        <f>INDEX(WCAAllocations,IFERROR(MATCH(G9,WCAFactors,0),2),IFERROR(MATCH(G9,WCAStates,0),4))</f>
        <v>6.6548046661184135E-2</v>
      </c>
      <c r="I9" s="68">
        <f ca="1">OFFSET(F9,0,RevReqCalc!$F$27,1,1)*H9</f>
        <v>0</v>
      </c>
    </row>
    <row r="10" spans="1:9">
      <c r="B10" s="68"/>
      <c r="C10" s="68"/>
      <c r="D10" s="68"/>
      <c r="E10" s="68"/>
      <c r="F10" s="68"/>
      <c r="G10" s="68"/>
      <c r="H10" s="68"/>
      <c r="I10" s="68"/>
    </row>
    <row r="11" spans="1:9">
      <c r="B11" s="68"/>
      <c r="C11" s="68"/>
      <c r="D11" s="68"/>
      <c r="E11" s="68"/>
      <c r="F11" s="68"/>
      <c r="G11" s="68"/>
      <c r="H11" s="68"/>
      <c r="I11" s="68"/>
    </row>
    <row r="12" spans="1:9">
      <c r="A12" s="64"/>
      <c r="B12" s="28"/>
      <c r="C12" s="59"/>
      <c r="D12" s="68"/>
      <c r="E12" s="68"/>
      <c r="F12" s="68"/>
      <c r="G12" s="68"/>
      <c r="H12" s="68"/>
      <c r="I12" s="68"/>
    </row>
    <row r="13" spans="1:9">
      <c r="A13" s="60" t="s">
        <v>127</v>
      </c>
      <c r="C13" s="59"/>
    </row>
    <row r="14" spans="1:9" ht="12.75" customHeight="1">
      <c r="A14" s="528" t="s">
        <v>477</v>
      </c>
      <c r="B14" s="528"/>
      <c r="C14" s="528"/>
      <c r="D14" s="528"/>
      <c r="E14" s="528"/>
      <c r="F14" s="528"/>
      <c r="G14" s="528"/>
      <c r="H14" s="528"/>
      <c r="I14" s="528"/>
    </row>
    <row r="15" spans="1:9">
      <c r="A15" s="528"/>
      <c r="B15" s="528"/>
      <c r="C15" s="528"/>
      <c r="D15" s="528"/>
      <c r="E15" s="528"/>
      <c r="F15" s="528"/>
      <c r="G15" s="528"/>
      <c r="H15" s="528"/>
      <c r="I15" s="528"/>
    </row>
    <row r="16" spans="1:9">
      <c r="A16" s="528"/>
      <c r="B16" s="528"/>
      <c r="C16" s="528"/>
      <c r="D16" s="528"/>
      <c r="E16" s="528"/>
      <c r="F16" s="528"/>
      <c r="G16" s="528"/>
      <c r="H16" s="528"/>
      <c r="I16" s="528"/>
    </row>
    <row r="17" spans="1:9">
      <c r="A17" s="528"/>
      <c r="B17" s="528"/>
      <c r="C17" s="528"/>
      <c r="D17" s="528"/>
      <c r="E17" s="528"/>
      <c r="F17" s="528"/>
      <c r="G17" s="528"/>
      <c r="H17" s="528"/>
      <c r="I17" s="528"/>
    </row>
    <row r="18" spans="1:9">
      <c r="A18" s="528"/>
      <c r="B18" s="528"/>
      <c r="C18" s="528"/>
      <c r="D18" s="528"/>
      <c r="E18" s="528"/>
      <c r="F18" s="528"/>
      <c r="G18" s="528"/>
      <c r="H18" s="528"/>
      <c r="I18" s="528"/>
    </row>
    <row r="19" spans="1:9">
      <c r="C19" s="460"/>
    </row>
    <row r="20" spans="1:9">
      <c r="C20" s="460"/>
    </row>
    <row r="21" spans="1:9">
      <c r="C21" s="460"/>
    </row>
    <row r="22" spans="1:9">
      <c r="C22" s="460"/>
    </row>
    <row r="23" spans="1:9">
      <c r="C23" s="461"/>
    </row>
  </sheetData>
  <mergeCells count="1">
    <mergeCell ref="A14:I18"/>
  </mergeCells>
  <dataValidations count="1">
    <dataValidation allowBlank="1" sqref="F9"/>
  </dataValidations>
  <pageMargins left="0.7" right="0.7" top="0.75" bottom="0.75" header="0.3" footer="0.3"/>
  <pageSetup scale="89"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10" id="{05F9456F-2AA7-4E55-9C3C-C7DCEB6EBC00}">
            <xm:f>RevReqCalc!$F$27=-2</xm:f>
            <x14:dxf>
              <font>
                <b/>
                <i val="0"/>
              </font>
            </x14:dxf>
          </x14:cfRule>
          <xm:sqref>D5:D9</xm:sqref>
        </x14:conditionalFormatting>
        <x14:conditionalFormatting xmlns:xm="http://schemas.microsoft.com/office/excel/2006/main">
          <x14:cfRule type="expression" priority="111" id="{551E8F77-5E54-4CF5-BAAB-F0DB4149A13F}">
            <xm:f>RevReqCalc!$F$27=-1</xm:f>
            <x14:dxf>
              <font>
                <b/>
                <i val="0"/>
              </font>
            </x14:dxf>
          </x14:cfRule>
          <xm:sqref>E5:E9</xm:sqref>
        </x14:conditionalFormatting>
        <x14:conditionalFormatting xmlns:xm="http://schemas.microsoft.com/office/excel/2006/main">
          <x14:cfRule type="expression" priority="112" id="{E9A4169D-E9BC-4894-8F4D-C68EAB1E1990}">
            <xm:f>RevReqCalc!$F$27=0</xm:f>
            <x14:dxf>
              <font>
                <b/>
                <i val="0"/>
              </font>
            </x14:dxf>
          </x14:cfRule>
          <xm:sqref>F5:F9</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00B050"/>
    <pageSetUpPr fitToPage="1"/>
  </sheetPr>
  <dimension ref="A1:L324"/>
  <sheetViews>
    <sheetView zoomScaleNormal="100" workbookViewId="0">
      <selection activeCell="A28" sqref="A28:I42"/>
    </sheetView>
  </sheetViews>
  <sheetFormatPr defaultColWidth="8.85546875" defaultRowHeight="12.75"/>
  <cols>
    <col min="1" max="1" width="27.140625" style="2" customWidth="1"/>
    <col min="2" max="2" width="9.7109375" style="2" bestFit="1" customWidth="1"/>
    <col min="3" max="3" width="5.42578125" style="2" bestFit="1" customWidth="1"/>
    <col min="4" max="5" width="14.140625" style="2" bestFit="1" customWidth="1"/>
    <col min="6" max="6" width="13.85546875" style="2" customWidth="1"/>
    <col min="7" max="7" width="9.140625" style="2" customWidth="1"/>
    <col min="8" max="8" width="10" style="2" bestFit="1" customWidth="1"/>
    <col min="9" max="9" width="13.28515625" style="2" bestFit="1" customWidth="1"/>
    <col min="10" max="10" width="9.28515625" style="2" bestFit="1" customWidth="1"/>
    <col min="11" max="16384" width="8.85546875" style="2"/>
  </cols>
  <sheetData>
    <row r="1" spans="1:12">
      <c r="A1" s="15" t="s">
        <v>473</v>
      </c>
      <c r="B1" s="425"/>
      <c r="C1" s="425"/>
      <c r="D1" s="425"/>
      <c r="E1" s="425"/>
      <c r="F1" s="425"/>
      <c r="G1" s="425"/>
      <c r="H1" s="426"/>
      <c r="I1" s="425"/>
      <c r="J1" s="424"/>
      <c r="K1" s="66"/>
      <c r="L1" s="66"/>
    </row>
    <row r="2" spans="1:12">
      <c r="A2" s="15" t="s">
        <v>366</v>
      </c>
      <c r="B2" s="425"/>
      <c r="C2" s="425"/>
      <c r="D2" s="425"/>
      <c r="E2" s="425"/>
      <c r="F2" s="425"/>
      <c r="G2" s="425"/>
      <c r="H2" s="426"/>
      <c r="I2" s="425"/>
      <c r="J2" s="424"/>
      <c r="K2" s="66"/>
      <c r="L2" s="66"/>
    </row>
    <row r="3" spans="1:12">
      <c r="A3" s="427" t="s">
        <v>418</v>
      </c>
      <c r="B3" s="425"/>
      <c r="C3" s="425"/>
      <c r="D3" s="425"/>
      <c r="E3" s="425"/>
      <c r="F3" s="425"/>
      <c r="G3" s="425"/>
      <c r="H3" s="426"/>
      <c r="I3" s="425"/>
      <c r="J3" s="424"/>
      <c r="K3" s="66"/>
      <c r="L3" s="66"/>
    </row>
    <row r="4" spans="1:12">
      <c r="A4" s="428" t="s">
        <v>417</v>
      </c>
      <c r="B4" s="425"/>
      <c r="C4" s="425"/>
      <c r="D4" s="425"/>
      <c r="E4" s="425"/>
      <c r="F4" s="425"/>
      <c r="G4" s="425"/>
      <c r="H4" s="426"/>
      <c r="I4" s="425"/>
      <c r="J4" s="424"/>
      <c r="K4" s="66"/>
      <c r="L4" s="66"/>
    </row>
    <row r="5" spans="1:12">
      <c r="A5" s="66"/>
      <c r="B5" s="425"/>
      <c r="C5" s="425"/>
      <c r="D5" s="413" t="s">
        <v>118</v>
      </c>
      <c r="E5" s="413" t="s">
        <v>118</v>
      </c>
      <c r="F5" s="425"/>
      <c r="G5" s="425"/>
      <c r="H5" s="426"/>
      <c r="I5" s="425"/>
      <c r="J5" s="424"/>
      <c r="K5" s="66"/>
      <c r="L5" s="66"/>
    </row>
    <row r="6" spans="1:12">
      <c r="A6" s="66"/>
      <c r="B6" s="413"/>
      <c r="C6" s="413"/>
      <c r="D6" s="307" t="s">
        <v>120</v>
      </c>
      <c r="E6" s="307" t="s">
        <v>120</v>
      </c>
      <c r="F6" s="307" t="s">
        <v>373</v>
      </c>
      <c r="G6" s="413"/>
      <c r="H6" s="413"/>
      <c r="I6" s="413" t="s">
        <v>176</v>
      </c>
      <c r="J6" s="424"/>
      <c r="K6" s="66"/>
      <c r="L6" s="66"/>
    </row>
    <row r="7" spans="1:12">
      <c r="A7" s="66"/>
      <c r="B7" s="307" t="s">
        <v>119</v>
      </c>
      <c r="C7" s="307" t="s">
        <v>302</v>
      </c>
      <c r="D7" s="429" t="s">
        <v>397</v>
      </c>
      <c r="E7" s="429" t="s">
        <v>398</v>
      </c>
      <c r="F7" s="307"/>
      <c r="G7" s="307" t="s">
        <v>121</v>
      </c>
      <c r="H7" s="307" t="s">
        <v>122</v>
      </c>
      <c r="I7" s="307" t="s">
        <v>123</v>
      </c>
      <c r="J7" s="430"/>
      <c r="K7" s="66"/>
      <c r="L7" s="66"/>
    </row>
    <row r="8" spans="1:12">
      <c r="A8" s="431" t="s">
        <v>175</v>
      </c>
      <c r="B8" s="65"/>
      <c r="C8" s="28"/>
      <c r="D8" s="31"/>
      <c r="E8" s="31"/>
      <c r="F8" s="31"/>
      <c r="G8" s="66"/>
      <c r="H8" s="67"/>
      <c r="I8" s="68"/>
      <c r="J8" s="424"/>
      <c r="K8" s="65"/>
      <c r="L8" s="66"/>
    </row>
    <row r="9" spans="1:12">
      <c r="A9" s="2" t="s">
        <v>399</v>
      </c>
      <c r="B9" s="69">
        <v>282</v>
      </c>
      <c r="C9" s="28" t="s">
        <v>124</v>
      </c>
      <c r="D9" s="423">
        <v>3853789452</v>
      </c>
      <c r="E9" s="423">
        <v>3853789452</v>
      </c>
      <c r="F9" s="423">
        <f>E9</f>
        <v>3853789452</v>
      </c>
      <c r="G9" s="29" t="s">
        <v>139</v>
      </c>
      <c r="H9" s="67">
        <f t="shared" ref="H9:H25" si="0">INDEX(WCAAllocations,IFERROR(MATCH(G9,WCAFactors,0),2),IFERROR(MATCH(G9,WCAStates,0),4))</f>
        <v>5.9046547227373083E-2</v>
      </c>
      <c r="I9" s="68">
        <f ca="1">OFFSET(F9,0,RevReqCalc!$F$27,1,1)*H9</f>
        <v>227552960.88187024</v>
      </c>
      <c r="J9" s="432"/>
      <c r="K9" s="65"/>
      <c r="L9" s="66"/>
    </row>
    <row r="10" spans="1:12">
      <c r="A10" s="2" t="s">
        <v>400</v>
      </c>
      <c r="B10" s="69">
        <v>190</v>
      </c>
      <c r="C10" s="28" t="s">
        <v>124</v>
      </c>
      <c r="D10" s="423">
        <v>-37880440</v>
      </c>
      <c r="E10" s="423">
        <v>-37880440</v>
      </c>
      <c r="F10" s="423">
        <f t="shared" ref="F10:F25" si="1">E10</f>
        <v>-37880440</v>
      </c>
      <c r="G10" s="29" t="s">
        <v>171</v>
      </c>
      <c r="H10" s="67">
        <f t="shared" si="0"/>
        <v>0</v>
      </c>
      <c r="I10" s="68">
        <f ca="1">OFFSET(F10,0,RevReqCalc!$F$27,1,1)*H10</f>
        <v>0</v>
      </c>
      <c r="J10" s="424"/>
      <c r="K10" s="65"/>
      <c r="L10" s="66"/>
    </row>
    <row r="11" spans="1:12">
      <c r="A11" s="433" t="s">
        <v>401</v>
      </c>
      <c r="B11" s="69">
        <v>281</v>
      </c>
      <c r="C11" s="28" t="s">
        <v>124</v>
      </c>
      <c r="D11" s="423">
        <v>248400800</v>
      </c>
      <c r="E11" s="423">
        <v>248400800</v>
      </c>
      <c r="F11" s="423">
        <f t="shared" si="1"/>
        <v>248400800</v>
      </c>
      <c r="G11" s="29" t="s">
        <v>128</v>
      </c>
      <c r="H11" s="67">
        <f t="shared" si="0"/>
        <v>8.2285226967736394E-2</v>
      </c>
      <c r="I11" s="68">
        <f ca="1">OFFSET(F11,0,RevReqCalc!$F$27,1,1)*H11</f>
        <v>20439716.206967294</v>
      </c>
      <c r="J11" s="432"/>
      <c r="K11" s="65"/>
      <c r="L11" s="66"/>
    </row>
    <row r="12" spans="1:12">
      <c r="A12" s="4" t="s">
        <v>402</v>
      </c>
      <c r="B12" s="69">
        <v>282</v>
      </c>
      <c r="C12" s="28" t="s">
        <v>124</v>
      </c>
      <c r="D12" s="423">
        <v>-90544316</v>
      </c>
      <c r="E12" s="423">
        <v>-90544316</v>
      </c>
      <c r="F12" s="423">
        <f t="shared" si="1"/>
        <v>-90544316</v>
      </c>
      <c r="G12" s="29" t="s">
        <v>152</v>
      </c>
      <c r="H12" s="67">
        <f t="shared" si="0"/>
        <v>0</v>
      </c>
      <c r="I12" s="68">
        <f ca="1">OFFSET(F12,0,RevReqCalc!$F$27,1,1)*H12</f>
        <v>0</v>
      </c>
      <c r="J12" s="432"/>
      <c r="K12" s="65"/>
      <c r="L12" s="66"/>
    </row>
    <row r="13" spans="1:12">
      <c r="A13" s="4" t="s">
        <v>403</v>
      </c>
      <c r="B13" s="425">
        <v>282</v>
      </c>
      <c r="C13" s="28" t="s">
        <v>124</v>
      </c>
      <c r="D13" s="423">
        <v>-235491703</v>
      </c>
      <c r="E13" s="423">
        <v>-235491703</v>
      </c>
      <c r="F13" s="423">
        <f t="shared" si="1"/>
        <v>-235491703</v>
      </c>
      <c r="G13" s="29" t="s">
        <v>155</v>
      </c>
      <c r="H13" s="67">
        <f t="shared" si="0"/>
        <v>0</v>
      </c>
      <c r="I13" s="68">
        <f ca="1">OFFSET(F13,0,RevReqCalc!$F$27,1,1)*H13</f>
        <v>0</v>
      </c>
      <c r="J13" s="424"/>
      <c r="K13" s="65"/>
      <c r="L13" s="66"/>
    </row>
    <row r="14" spans="1:12">
      <c r="A14" s="4" t="s">
        <v>404</v>
      </c>
      <c r="B14" s="69">
        <v>282</v>
      </c>
      <c r="C14" s="28" t="s">
        <v>124</v>
      </c>
      <c r="D14" s="423">
        <v>-72216675</v>
      </c>
      <c r="E14" s="423">
        <v>-72216675</v>
      </c>
      <c r="F14" s="423">
        <f t="shared" si="1"/>
        <v>-72216675</v>
      </c>
      <c r="G14" s="29" t="s">
        <v>146</v>
      </c>
      <c r="H14" s="67">
        <f t="shared" si="0"/>
        <v>0</v>
      </c>
      <c r="I14" s="68">
        <f ca="1">OFFSET(F14,0,RevReqCalc!$F$27,1,1)*H14</f>
        <v>0</v>
      </c>
      <c r="J14" s="424"/>
    </row>
    <row r="15" spans="1:12">
      <c r="A15" s="4" t="s">
        <v>405</v>
      </c>
      <c r="B15" s="69">
        <v>282</v>
      </c>
      <c r="C15" s="28" t="s">
        <v>124</v>
      </c>
      <c r="D15" s="423">
        <v>-1112945438</v>
      </c>
      <c r="E15" s="423">
        <v>-1112945438</v>
      </c>
      <c r="F15" s="423">
        <f t="shared" si="1"/>
        <v>-1112945438</v>
      </c>
      <c r="G15" s="29" t="s">
        <v>153</v>
      </c>
      <c r="H15" s="67">
        <f t="shared" si="0"/>
        <v>0</v>
      </c>
      <c r="I15" s="68">
        <f ca="1">OFFSET(F15,0,RevReqCalc!$F$27,1,1)*H15</f>
        <v>0</v>
      </c>
      <c r="J15" s="424"/>
    </row>
    <row r="16" spans="1:12">
      <c r="A16" s="4" t="s">
        <v>406</v>
      </c>
      <c r="B16" s="69">
        <v>282</v>
      </c>
      <c r="C16" s="28" t="s">
        <v>124</v>
      </c>
      <c r="D16" s="423">
        <v>-1830243820</v>
      </c>
      <c r="E16" s="423">
        <v>-1830243820</v>
      </c>
      <c r="F16" s="423">
        <f t="shared" si="1"/>
        <v>-1830243820</v>
      </c>
      <c r="G16" s="29" t="s">
        <v>154</v>
      </c>
      <c r="H16" s="67">
        <f t="shared" si="0"/>
        <v>0</v>
      </c>
      <c r="I16" s="68">
        <f ca="1">OFFSET(F16,0,RevReqCalc!$F$27,1,1)*H16</f>
        <v>0</v>
      </c>
      <c r="J16" s="424"/>
    </row>
    <row r="17" spans="1:10">
      <c r="A17" s="4" t="s">
        <v>407</v>
      </c>
      <c r="B17" s="69">
        <v>282</v>
      </c>
      <c r="C17" s="28" t="s">
        <v>124</v>
      </c>
      <c r="D17" s="423">
        <v>-240021060</v>
      </c>
      <c r="E17" s="423">
        <v>-239815219</v>
      </c>
      <c r="F17" s="423">
        <f t="shared" si="1"/>
        <v>-239815219</v>
      </c>
      <c r="G17" s="29" t="s">
        <v>125</v>
      </c>
      <c r="H17" s="67">
        <f t="shared" si="0"/>
        <v>1</v>
      </c>
      <c r="I17" s="68">
        <f ca="1">OFFSET(F17,0,RevReqCalc!$F$27,1,1)*H17</f>
        <v>-239815219</v>
      </c>
      <c r="J17" s="424"/>
    </row>
    <row r="18" spans="1:10">
      <c r="A18" s="4" t="s">
        <v>408</v>
      </c>
      <c r="B18" s="69">
        <v>282</v>
      </c>
      <c r="C18" s="28" t="s">
        <v>124</v>
      </c>
      <c r="D18" s="423">
        <v>-589936606</v>
      </c>
      <c r="E18" s="423">
        <v>-589936606</v>
      </c>
      <c r="F18" s="423">
        <f t="shared" si="1"/>
        <v>-589936606</v>
      </c>
      <c r="G18" s="29" t="s">
        <v>257</v>
      </c>
      <c r="H18" s="67">
        <f t="shared" si="0"/>
        <v>0</v>
      </c>
      <c r="I18" s="68">
        <f ca="1">OFFSET(F18,0,RevReqCalc!$F$27,1,1)*H18</f>
        <v>0</v>
      </c>
      <c r="J18" s="424"/>
    </row>
    <row r="19" spans="1:10" s="434" customFormat="1">
      <c r="A19" s="433" t="s">
        <v>409</v>
      </c>
      <c r="B19" s="69">
        <v>282</v>
      </c>
      <c r="C19" s="28" t="s">
        <v>124</v>
      </c>
      <c r="D19" s="423">
        <v>4040150</v>
      </c>
      <c r="E19" s="423">
        <v>4040150</v>
      </c>
      <c r="F19" s="423">
        <f t="shared" si="1"/>
        <v>4040150</v>
      </c>
      <c r="G19" s="29" t="s">
        <v>132</v>
      </c>
      <c r="H19" s="67">
        <f t="shared" si="0"/>
        <v>5.9885991094907359E-2</v>
      </c>
      <c r="I19" s="68">
        <f ca="1">OFFSET(F19,0,RevReqCalc!$F$27,1,1)*H19</f>
        <v>241948.38692208997</v>
      </c>
      <c r="J19" s="432"/>
    </row>
    <row r="20" spans="1:10" s="434" customFormat="1">
      <c r="A20" s="76" t="s">
        <v>410</v>
      </c>
      <c r="B20" s="72">
        <v>282</v>
      </c>
      <c r="C20" s="28" t="s">
        <v>124</v>
      </c>
      <c r="D20" s="423">
        <v>78519</v>
      </c>
      <c r="E20" s="423">
        <v>78519</v>
      </c>
      <c r="F20" s="423">
        <f t="shared" si="1"/>
        <v>78519</v>
      </c>
      <c r="G20" s="29" t="s">
        <v>135</v>
      </c>
      <c r="H20" s="67">
        <f t="shared" si="0"/>
        <v>6.3308872574412173E-2</v>
      </c>
      <c r="I20" s="68">
        <f ca="1">OFFSET(F20,0,RevReqCalc!$F$27,1,1)*H20</f>
        <v>4970.9493656702698</v>
      </c>
      <c r="J20" s="432"/>
    </row>
    <row r="21" spans="1:10" s="434" customFormat="1">
      <c r="A21" s="76" t="s">
        <v>411</v>
      </c>
      <c r="B21" s="415">
        <v>282</v>
      </c>
      <c r="C21" s="28" t="s">
        <v>124</v>
      </c>
      <c r="D21" s="423">
        <v>12314179.147349998</v>
      </c>
      <c r="E21" s="423">
        <v>12314179.147349998</v>
      </c>
      <c r="F21" s="423">
        <f t="shared" si="1"/>
        <v>12314179.147349998</v>
      </c>
      <c r="G21" s="29" t="s">
        <v>128</v>
      </c>
      <c r="H21" s="67">
        <f t="shared" si="0"/>
        <v>8.2285226967736394E-2</v>
      </c>
      <c r="I21" s="68">
        <f ca="1">OFFSET(F21,0,RevReqCalc!$F$27,1,1)*H21</f>
        <v>1013275.0260610612</v>
      </c>
      <c r="J21" s="432"/>
    </row>
    <row r="22" spans="1:10" s="434" customFormat="1">
      <c r="A22" s="76" t="s">
        <v>412</v>
      </c>
      <c r="B22" s="72">
        <v>282</v>
      </c>
      <c r="C22" s="28" t="s">
        <v>124</v>
      </c>
      <c r="D22" s="423">
        <v>6077.8526499999998</v>
      </c>
      <c r="E22" s="423">
        <v>6077.8526499999998</v>
      </c>
      <c r="F22" s="423">
        <f t="shared" si="1"/>
        <v>6077.8526499999998</v>
      </c>
      <c r="G22" s="29" t="s">
        <v>173</v>
      </c>
      <c r="H22" s="67">
        <f t="shared" si="0"/>
        <v>0.22437004168265501</v>
      </c>
      <c r="I22" s="68">
        <f ca="1">OFFSET(F22,0,RevReqCalc!$F$27,1,1)*H22</f>
        <v>1363.6880524215351</v>
      </c>
      <c r="J22" s="432"/>
    </row>
    <row r="23" spans="1:10" s="434" customFormat="1">
      <c r="A23" s="76" t="s">
        <v>413</v>
      </c>
      <c r="B23" s="69">
        <v>190</v>
      </c>
      <c r="C23" s="28" t="s">
        <v>124</v>
      </c>
      <c r="D23" s="423">
        <v>283613</v>
      </c>
      <c r="E23" s="423">
        <v>283613</v>
      </c>
      <c r="F23" s="423">
        <f t="shared" si="1"/>
        <v>283613</v>
      </c>
      <c r="G23" s="29" t="s">
        <v>174</v>
      </c>
      <c r="H23" s="67">
        <f t="shared" si="0"/>
        <v>0.22730931045735822</v>
      </c>
      <c r="I23" s="68">
        <f ca="1">OFFSET(F23,0,RevReqCalc!$F$27,1,1)*H23</f>
        <v>64467.875466742735</v>
      </c>
      <c r="J23" s="432"/>
    </row>
    <row r="24" spans="1:10" s="434" customFormat="1">
      <c r="A24" s="76" t="s">
        <v>414</v>
      </c>
      <c r="B24" s="72">
        <v>282</v>
      </c>
      <c r="C24" s="28" t="s">
        <v>124</v>
      </c>
      <c r="D24" s="423">
        <v>17360</v>
      </c>
      <c r="E24" s="423">
        <v>17360</v>
      </c>
      <c r="F24" s="423">
        <f t="shared" si="1"/>
        <v>17360</v>
      </c>
      <c r="G24" s="68" t="s">
        <v>133</v>
      </c>
      <c r="H24" s="67">
        <f t="shared" si="0"/>
        <v>6.3308872574412173E-2</v>
      </c>
      <c r="I24" s="68">
        <f ca="1">OFFSET(F24,0,RevReqCalc!$F$27,1,1)*H24</f>
        <v>1099.0420278917952</v>
      </c>
      <c r="J24" s="432"/>
    </row>
    <row r="25" spans="1:10" s="434" customFormat="1">
      <c r="A25" s="76" t="s">
        <v>415</v>
      </c>
      <c r="B25" s="72">
        <v>282</v>
      </c>
      <c r="C25" s="28" t="s">
        <v>124</v>
      </c>
      <c r="D25" s="423">
        <v>-117001</v>
      </c>
      <c r="E25" s="423">
        <v>-117001</v>
      </c>
      <c r="F25" s="423">
        <f t="shared" si="1"/>
        <v>-117001</v>
      </c>
      <c r="G25" s="68" t="s">
        <v>117</v>
      </c>
      <c r="H25" s="67">
        <f t="shared" si="0"/>
        <v>6.6548046661184135E-2</v>
      </c>
      <c r="I25" s="68">
        <f ca="1">OFFSET(F25,0,RevReqCalc!$F$27,1,1)*H25</f>
        <v>-7786.1880074052051</v>
      </c>
      <c r="J25" s="432"/>
    </row>
    <row r="26" spans="1:10" s="434" customFormat="1">
      <c r="A26" s="60" t="s">
        <v>278</v>
      </c>
      <c r="B26" s="425"/>
      <c r="C26" s="28"/>
      <c r="D26" s="435">
        <f>SUM(D9:D25)</f>
        <v>-90466908</v>
      </c>
      <c r="E26" s="435">
        <f>SUM(E9:E25)</f>
        <v>-90261067</v>
      </c>
      <c r="F26" s="435">
        <f>SUM(F9:F25)</f>
        <v>-90261067</v>
      </c>
      <c r="G26" s="29"/>
      <c r="H26" s="67"/>
      <c r="I26" s="435">
        <f ca="1">SUM(I9:I25)</f>
        <v>9496796.8687260076</v>
      </c>
      <c r="J26" s="432"/>
    </row>
    <row r="27" spans="1:10" s="434" customFormat="1">
      <c r="A27" s="66"/>
      <c r="B27" s="66"/>
      <c r="C27" s="66"/>
      <c r="D27" s="66"/>
      <c r="E27" s="66"/>
      <c r="F27" s="66"/>
      <c r="G27" s="72"/>
      <c r="H27" s="67"/>
      <c r="I27" s="68"/>
      <c r="J27" s="432"/>
    </row>
    <row r="28" spans="1:10" s="434" customFormat="1">
      <c r="A28" s="60" t="s">
        <v>127</v>
      </c>
      <c r="B28" s="69"/>
      <c r="C28" s="28"/>
      <c r="D28" s="28"/>
      <c r="E28" s="28"/>
      <c r="F28" s="28"/>
      <c r="G28" s="28"/>
      <c r="H28" s="437"/>
      <c r="I28" s="28"/>
      <c r="J28" s="438"/>
    </row>
    <row r="29" spans="1:10" ht="12.75" customHeight="1">
      <c r="A29" s="527" t="s">
        <v>492</v>
      </c>
      <c r="B29" s="527"/>
      <c r="C29" s="527"/>
      <c r="D29" s="527"/>
      <c r="E29" s="527"/>
      <c r="F29" s="527"/>
      <c r="G29" s="527"/>
      <c r="H29" s="527"/>
      <c r="I29" s="527"/>
      <c r="J29" s="28"/>
    </row>
    <row r="30" spans="1:10">
      <c r="A30" s="527"/>
      <c r="B30" s="527"/>
      <c r="C30" s="527"/>
      <c r="D30" s="527"/>
      <c r="E30" s="527"/>
      <c r="F30" s="527"/>
      <c r="G30" s="527"/>
      <c r="H30" s="527"/>
      <c r="I30" s="527"/>
    </row>
    <row r="31" spans="1:10">
      <c r="A31" s="527"/>
      <c r="B31" s="527"/>
      <c r="C31" s="527"/>
      <c r="D31" s="527"/>
      <c r="E31" s="527"/>
      <c r="F31" s="527"/>
      <c r="G31" s="527"/>
      <c r="H31" s="527"/>
      <c r="I31" s="527"/>
    </row>
    <row r="32" spans="1:10">
      <c r="A32" s="527"/>
      <c r="B32" s="527"/>
      <c r="C32" s="527"/>
      <c r="D32" s="527"/>
      <c r="E32" s="527"/>
      <c r="F32" s="527"/>
      <c r="G32" s="527"/>
      <c r="H32" s="527"/>
      <c r="I32" s="527"/>
    </row>
    <row r="33" spans="1:9">
      <c r="A33" s="527"/>
      <c r="B33" s="527"/>
      <c r="C33" s="527"/>
      <c r="D33" s="527"/>
      <c r="E33" s="527"/>
      <c r="F33" s="527"/>
      <c r="G33" s="527"/>
      <c r="H33" s="527"/>
      <c r="I33" s="527"/>
    </row>
    <row r="34" spans="1:9">
      <c r="A34" s="527"/>
      <c r="B34" s="527"/>
      <c r="C34" s="527"/>
      <c r="D34" s="527"/>
      <c r="E34" s="527"/>
      <c r="F34" s="527"/>
      <c r="G34" s="527"/>
      <c r="H34" s="527"/>
      <c r="I34" s="527"/>
    </row>
    <row r="35" spans="1:9">
      <c r="B35" s="439"/>
    </row>
    <row r="36" spans="1:9">
      <c r="B36" s="439"/>
    </row>
    <row r="37" spans="1:9">
      <c r="B37" s="439"/>
    </row>
    <row r="38" spans="1:9">
      <c r="B38" s="439"/>
    </row>
    <row r="39" spans="1:9">
      <c r="B39" s="439"/>
    </row>
    <row r="40" spans="1:9">
      <c r="B40" s="439"/>
    </row>
    <row r="41" spans="1:9">
      <c r="B41" s="439"/>
    </row>
    <row r="42" spans="1:9">
      <c r="B42" s="439"/>
    </row>
    <row r="43" spans="1:9">
      <c r="B43" s="439"/>
    </row>
    <row r="44" spans="1:9">
      <c r="B44" s="439"/>
    </row>
    <row r="45" spans="1:9">
      <c r="B45" s="439"/>
    </row>
    <row r="46" spans="1:9">
      <c r="B46" s="439"/>
    </row>
    <row r="47" spans="1:9">
      <c r="B47" s="439"/>
    </row>
    <row r="48" spans="1:9">
      <c r="B48" s="439"/>
    </row>
    <row r="49" spans="2:2">
      <c r="B49" s="439"/>
    </row>
    <row r="50" spans="2:2">
      <c r="B50" s="439"/>
    </row>
    <row r="51" spans="2:2">
      <c r="B51" s="439"/>
    </row>
    <row r="52" spans="2:2">
      <c r="B52" s="439"/>
    </row>
    <row r="53" spans="2:2">
      <c r="B53" s="439"/>
    </row>
    <row r="54" spans="2:2">
      <c r="B54" s="439"/>
    </row>
    <row r="55" spans="2:2">
      <c r="B55" s="439"/>
    </row>
    <row r="56" spans="2:2">
      <c r="B56" s="439"/>
    </row>
    <row r="57" spans="2:2">
      <c r="B57" s="439"/>
    </row>
    <row r="58" spans="2:2">
      <c r="B58" s="439"/>
    </row>
    <row r="59" spans="2:2">
      <c r="B59" s="439"/>
    </row>
    <row r="60" spans="2:2">
      <c r="B60" s="439"/>
    </row>
    <row r="61" spans="2:2">
      <c r="B61" s="439"/>
    </row>
    <row r="62" spans="2:2">
      <c r="B62" s="439"/>
    </row>
    <row r="63" spans="2:2">
      <c r="B63" s="439"/>
    </row>
    <row r="64" spans="2:2">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sheetData>
  <mergeCells count="1">
    <mergeCell ref="A29:I34"/>
  </mergeCells>
  <dataValidations count="1">
    <dataValidation type="list" allowBlank="1" sqref="G9:G23">
      <formula1>$B$7:$B$18</formula1>
    </dataValidation>
  </dataValidations>
  <pageMargins left="0.7" right="0.7" top="0.75" bottom="0.75" header="0.3" footer="0.3"/>
  <pageSetup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 id="{1B75A07F-F262-4732-9DB6-3D7D26A26411}">
            <xm:f>RevReqCalc!$F$27=0</xm:f>
            <x14:dxf>
              <font>
                <b/>
                <i val="0"/>
              </font>
            </x14:dxf>
          </x14:cfRule>
          <xm:sqref>F5:F26</xm:sqref>
        </x14:conditionalFormatting>
        <x14:conditionalFormatting xmlns:xm="http://schemas.microsoft.com/office/excel/2006/main">
          <x14:cfRule type="expression" priority="2" id="{2C3760E1-A887-4EBC-AFB6-42DA48BF082B}">
            <xm:f>RevReqCalc!$F$27=-2</xm:f>
            <x14:dxf>
              <font>
                <b/>
                <i val="0"/>
              </font>
            </x14:dxf>
          </x14:cfRule>
          <xm:sqref>D9:D25</xm:sqref>
        </x14:conditionalFormatting>
        <x14:conditionalFormatting xmlns:xm="http://schemas.microsoft.com/office/excel/2006/main">
          <x14:cfRule type="expression" priority="3" id="{A634C328-C19E-434B-A591-BE4CD3F4D3DE}">
            <xm:f>RevReqCalc!$F$27=-1</xm:f>
            <x14:dxf>
              <font>
                <b/>
                <i val="0"/>
              </font>
            </x14:dxf>
          </x14:cfRule>
          <xm:sqref>E5:E26</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00B050"/>
    <pageSetUpPr fitToPage="1"/>
  </sheetPr>
  <dimension ref="A1:L309"/>
  <sheetViews>
    <sheetView zoomScaleNormal="100" workbookViewId="0">
      <selection activeCell="M35" sqref="M35"/>
    </sheetView>
  </sheetViews>
  <sheetFormatPr defaultColWidth="8.85546875" defaultRowHeight="12.75"/>
  <cols>
    <col min="1" max="1" width="27.140625" style="2" customWidth="1"/>
    <col min="2" max="2" width="9.7109375" style="2" bestFit="1" customWidth="1"/>
    <col min="3" max="3" width="5.42578125" style="2" bestFit="1" customWidth="1"/>
    <col min="4" max="4" width="12.28515625" style="2" bestFit="1" customWidth="1"/>
    <col min="5" max="5" width="14.140625" style="2" bestFit="1" customWidth="1"/>
    <col min="6" max="6" width="12.28515625" style="2" customWidth="1"/>
    <col min="7" max="7" width="9.140625" style="2" customWidth="1"/>
    <col min="8" max="8" width="10" style="2" bestFit="1" customWidth="1"/>
    <col min="9" max="9" width="13.28515625" style="2" bestFit="1" customWidth="1"/>
    <col min="10" max="10" width="9.28515625" style="2" bestFit="1" customWidth="1"/>
    <col min="11" max="16384" width="8.85546875" style="2"/>
  </cols>
  <sheetData>
    <row r="1" spans="1:12">
      <c r="A1" s="15" t="str">
        <f>RevReqSummary!A1</f>
        <v>Pacific Power GRC UE-152253</v>
      </c>
      <c r="B1" s="425"/>
      <c r="C1" s="425"/>
      <c r="D1" s="425"/>
      <c r="E1" s="425"/>
      <c r="F1" s="425"/>
      <c r="G1" s="425"/>
      <c r="H1" s="426"/>
      <c r="I1" s="425"/>
      <c r="J1" s="424"/>
      <c r="K1" s="66"/>
      <c r="L1" s="66"/>
    </row>
    <row r="2" spans="1:12">
      <c r="A2" s="15" t="str">
        <f>RevReqSummary!A2</f>
        <v>Rate Plan Year 1 - Staff Proposed Revenue Requirement Increase</v>
      </c>
      <c r="B2" s="425"/>
      <c r="C2" s="425"/>
      <c r="D2" s="425"/>
      <c r="E2" s="425"/>
      <c r="F2" s="425"/>
      <c r="G2" s="425"/>
      <c r="H2" s="426"/>
      <c r="I2" s="425"/>
      <c r="J2" s="424"/>
      <c r="K2" s="66"/>
      <c r="L2" s="66"/>
    </row>
    <row r="3" spans="1:12">
      <c r="A3" s="427" t="s">
        <v>358</v>
      </c>
      <c r="B3" s="425"/>
      <c r="C3" s="425"/>
      <c r="D3" s="425"/>
      <c r="E3" s="425"/>
      <c r="F3" s="425"/>
      <c r="G3" s="425"/>
      <c r="H3" s="426"/>
      <c r="I3" s="425"/>
      <c r="J3" s="424"/>
      <c r="K3" s="66"/>
      <c r="L3" s="66"/>
    </row>
    <row r="4" spans="1:12">
      <c r="A4" s="428" t="s">
        <v>419</v>
      </c>
      <c r="B4" s="425"/>
      <c r="C4" s="425"/>
      <c r="D4" s="425"/>
      <c r="E4" s="425"/>
      <c r="F4" s="425"/>
      <c r="G4" s="425"/>
      <c r="H4" s="426"/>
      <c r="I4" s="425"/>
      <c r="J4" s="424"/>
      <c r="K4" s="66"/>
      <c r="L4" s="66"/>
    </row>
    <row r="5" spans="1:12">
      <c r="A5" s="66"/>
      <c r="B5" s="425"/>
      <c r="C5" s="425"/>
      <c r="D5" s="413" t="s">
        <v>118</v>
      </c>
      <c r="E5" s="413" t="s">
        <v>118</v>
      </c>
      <c r="F5" s="425"/>
      <c r="G5" s="425"/>
      <c r="H5" s="426"/>
      <c r="I5" s="425"/>
      <c r="J5" s="424"/>
      <c r="K5" s="66"/>
      <c r="L5" s="66"/>
    </row>
    <row r="6" spans="1:12">
      <c r="A6" s="66"/>
      <c r="B6" s="413"/>
      <c r="C6" s="413"/>
      <c r="D6" s="307" t="s">
        <v>120</v>
      </c>
      <c r="E6" s="307" t="s">
        <v>120</v>
      </c>
      <c r="F6" s="307" t="s">
        <v>373</v>
      </c>
      <c r="G6" s="413"/>
      <c r="H6" s="413"/>
      <c r="I6" s="413" t="s">
        <v>176</v>
      </c>
      <c r="J6" s="424"/>
      <c r="K6" s="66"/>
      <c r="L6" s="66"/>
    </row>
    <row r="7" spans="1:12">
      <c r="A7" s="66"/>
      <c r="B7" s="307" t="s">
        <v>119</v>
      </c>
      <c r="C7" s="307" t="s">
        <v>302</v>
      </c>
      <c r="D7" s="429" t="s">
        <v>397</v>
      </c>
      <c r="E7" s="429" t="s">
        <v>398</v>
      </c>
      <c r="F7" s="307"/>
      <c r="G7" s="307" t="s">
        <v>121</v>
      </c>
      <c r="H7" s="307" t="s">
        <v>122</v>
      </c>
      <c r="I7" s="307" t="s">
        <v>123</v>
      </c>
      <c r="J7" s="430"/>
      <c r="K7" s="66"/>
      <c r="L7" s="66"/>
    </row>
    <row r="8" spans="1:12">
      <c r="A8" s="431" t="s">
        <v>175</v>
      </c>
      <c r="B8" s="65"/>
      <c r="C8" s="28"/>
      <c r="D8" s="31"/>
      <c r="E8" s="31"/>
      <c r="F8" s="31"/>
      <c r="G8" s="66"/>
      <c r="H8" s="67"/>
      <c r="I8" s="68"/>
      <c r="J8" s="424"/>
      <c r="K8" s="65"/>
      <c r="L8" s="66"/>
    </row>
    <row r="9" spans="1:12">
      <c r="A9" s="2" t="s">
        <v>229</v>
      </c>
      <c r="B9" s="69">
        <v>41110</v>
      </c>
      <c r="C9" s="28" t="s">
        <v>124</v>
      </c>
      <c r="D9" s="423">
        <v>-77895</v>
      </c>
      <c r="E9" s="423">
        <v>-54571</v>
      </c>
      <c r="F9" s="423">
        <f>E9</f>
        <v>-54571</v>
      </c>
      <c r="G9" s="29" t="s">
        <v>125</v>
      </c>
      <c r="H9" s="67">
        <f>INDEX(WCAAllocations,IFERROR(MATCH(G9,WCAFactors,0),2),IFERROR(MATCH(G9,WCAStates,0),4))</f>
        <v>1</v>
      </c>
      <c r="I9" s="68">
        <f ca="1">OFFSET(F9,0,RevReqCalc!$F$27,1,1)*H9</f>
        <v>-54571</v>
      </c>
      <c r="J9" s="432"/>
      <c r="K9" s="65"/>
      <c r="L9" s="66"/>
    </row>
    <row r="10" spans="1:12">
      <c r="B10" s="424"/>
      <c r="C10" s="424"/>
      <c r="D10" s="424"/>
      <c r="E10" s="424"/>
      <c r="F10" s="424"/>
      <c r="G10" s="424"/>
      <c r="H10" s="424"/>
      <c r="I10" s="424"/>
      <c r="J10" s="424"/>
      <c r="K10" s="65"/>
      <c r="L10" s="66"/>
    </row>
    <row r="11" spans="1:12">
      <c r="A11" s="433" t="s">
        <v>399</v>
      </c>
      <c r="B11" s="69">
        <v>283</v>
      </c>
      <c r="C11" s="28" t="s">
        <v>124</v>
      </c>
      <c r="D11" s="423">
        <v>-78</v>
      </c>
      <c r="E11" s="423">
        <v>-78</v>
      </c>
      <c r="F11" s="423">
        <f>E11</f>
        <v>-78</v>
      </c>
      <c r="G11" s="29" t="s">
        <v>125</v>
      </c>
      <c r="H11" s="67">
        <f>INDEX(WCAAllocations,IFERROR(MATCH(G11,WCAFactors,0),2),IFERROR(MATCH(G11,WCAStates,0),4))</f>
        <v>1</v>
      </c>
      <c r="I11" s="68">
        <f ca="1">OFFSET(F11,0,RevReqCalc!$F$27,1,1)*H11</f>
        <v>-78</v>
      </c>
      <c r="J11" s="432"/>
      <c r="K11" s="65"/>
      <c r="L11" s="66"/>
    </row>
    <row r="12" spans="1:12" s="434" customFormat="1">
      <c r="A12" s="66"/>
      <c r="B12" s="66"/>
      <c r="C12" s="66"/>
      <c r="D12" s="66"/>
      <c r="E12" s="66"/>
      <c r="F12" s="66"/>
      <c r="G12" s="72"/>
      <c r="H12" s="67"/>
      <c r="I12" s="68"/>
      <c r="J12" s="432"/>
    </row>
    <row r="13" spans="1:12" s="434" customFormat="1">
      <c r="A13" s="60" t="s">
        <v>127</v>
      </c>
      <c r="B13" s="69"/>
      <c r="C13" s="28"/>
      <c r="D13" s="28"/>
      <c r="E13" s="28"/>
      <c r="F13" s="28"/>
      <c r="G13" s="28"/>
      <c r="H13" s="437"/>
      <c r="I13" s="28"/>
      <c r="J13" s="438"/>
    </row>
    <row r="14" spans="1:12" ht="12.75" customHeight="1">
      <c r="A14" s="527" t="s">
        <v>420</v>
      </c>
      <c r="B14" s="527"/>
      <c r="C14" s="527"/>
      <c r="D14" s="527"/>
      <c r="E14" s="527"/>
      <c r="F14" s="527"/>
      <c r="G14" s="527"/>
      <c r="H14" s="527"/>
      <c r="I14" s="527"/>
      <c r="J14" s="28"/>
    </row>
    <row r="15" spans="1:12">
      <c r="A15" s="527"/>
      <c r="B15" s="527"/>
      <c r="C15" s="527"/>
      <c r="D15" s="527"/>
      <c r="E15" s="527"/>
      <c r="F15" s="527"/>
      <c r="G15" s="527"/>
      <c r="H15" s="527"/>
      <c r="I15" s="527"/>
    </row>
    <row r="16" spans="1:12">
      <c r="A16" s="527"/>
      <c r="B16" s="527"/>
      <c r="C16" s="527"/>
      <c r="D16" s="527"/>
      <c r="E16" s="527"/>
      <c r="F16" s="527"/>
      <c r="G16" s="527"/>
      <c r="H16" s="527"/>
      <c r="I16" s="527"/>
    </row>
    <row r="17" spans="1:9" ht="13.5" customHeight="1">
      <c r="A17" s="527"/>
      <c r="B17" s="527"/>
      <c r="C17" s="527"/>
      <c r="D17" s="527"/>
      <c r="E17" s="527"/>
      <c r="F17" s="527"/>
      <c r="G17" s="527"/>
      <c r="H17" s="527"/>
      <c r="I17" s="527"/>
    </row>
    <row r="18" spans="1:9" ht="13.5" customHeight="1">
      <c r="A18" s="527"/>
      <c r="B18" s="527"/>
      <c r="C18" s="527"/>
      <c r="D18" s="527"/>
      <c r="E18" s="527"/>
      <c r="F18" s="527"/>
      <c r="G18" s="527"/>
      <c r="H18" s="527"/>
      <c r="I18" s="527"/>
    </row>
    <row r="19" spans="1:9" ht="13.5" customHeight="1">
      <c r="A19" s="527"/>
      <c r="B19" s="527"/>
      <c r="C19" s="527"/>
      <c r="D19" s="527"/>
      <c r="E19" s="527"/>
      <c r="F19" s="527"/>
      <c r="G19" s="527"/>
      <c r="H19" s="527"/>
      <c r="I19" s="527"/>
    </row>
    <row r="20" spans="1:9">
      <c r="A20" s="527"/>
      <c r="B20" s="527"/>
      <c r="C20" s="527"/>
      <c r="D20" s="527"/>
      <c r="E20" s="527"/>
      <c r="F20" s="527"/>
      <c r="G20" s="527"/>
      <c r="H20" s="527"/>
      <c r="I20" s="527"/>
    </row>
    <row r="21" spans="1:9">
      <c r="B21" s="439"/>
    </row>
    <row r="22" spans="1:9">
      <c r="B22" s="439"/>
    </row>
    <row r="23" spans="1:9">
      <c r="B23" s="439"/>
    </row>
    <row r="24" spans="1:9">
      <c r="B24" s="439"/>
    </row>
    <row r="25" spans="1:9">
      <c r="B25" s="439"/>
    </row>
    <row r="26" spans="1:9">
      <c r="B26" s="439"/>
    </row>
    <row r="27" spans="1:9">
      <c r="B27" s="439"/>
    </row>
    <row r="28" spans="1:9">
      <c r="B28" s="439"/>
    </row>
    <row r="29" spans="1:9">
      <c r="B29" s="439"/>
    </row>
    <row r="30" spans="1:9">
      <c r="B30" s="439"/>
    </row>
    <row r="31" spans="1:9">
      <c r="B31" s="439"/>
    </row>
    <row r="32" spans="1:9">
      <c r="B32" s="439"/>
    </row>
    <row r="33" spans="2:2">
      <c r="B33" s="439"/>
    </row>
    <row r="34" spans="2:2">
      <c r="B34" s="439"/>
    </row>
    <row r="35" spans="2:2">
      <c r="B35" s="439"/>
    </row>
    <row r="36" spans="2:2">
      <c r="B36" s="439"/>
    </row>
    <row r="37" spans="2:2">
      <c r="B37" s="439"/>
    </row>
    <row r="38" spans="2:2">
      <c r="B38" s="439"/>
    </row>
    <row r="39" spans="2:2">
      <c r="B39" s="439"/>
    </row>
    <row r="40" spans="2:2">
      <c r="B40" s="439"/>
    </row>
    <row r="41" spans="2:2">
      <c r="B41" s="439"/>
    </row>
    <row r="42" spans="2:2">
      <c r="B42" s="439"/>
    </row>
    <row r="43" spans="2:2">
      <c r="B43" s="439"/>
    </row>
    <row r="44" spans="2:2">
      <c r="B44" s="439"/>
    </row>
    <row r="45" spans="2:2">
      <c r="B45" s="439"/>
    </row>
    <row r="46" spans="2:2">
      <c r="B46" s="439"/>
    </row>
    <row r="47" spans="2:2">
      <c r="B47" s="439"/>
    </row>
    <row r="48" spans="2:2">
      <c r="B48" s="439"/>
    </row>
    <row r="49" spans="2:2">
      <c r="B49" s="439"/>
    </row>
    <row r="50" spans="2:2">
      <c r="B50" s="439"/>
    </row>
    <row r="51" spans="2:2">
      <c r="B51" s="439"/>
    </row>
    <row r="52" spans="2:2">
      <c r="B52" s="439"/>
    </row>
    <row r="53" spans="2:2">
      <c r="B53" s="439"/>
    </row>
    <row r="54" spans="2:2">
      <c r="B54" s="439"/>
    </row>
    <row r="55" spans="2:2">
      <c r="B55" s="439"/>
    </row>
    <row r="56" spans="2:2">
      <c r="B56" s="439"/>
    </row>
    <row r="57" spans="2:2">
      <c r="B57" s="439"/>
    </row>
    <row r="58" spans="2:2">
      <c r="B58" s="439"/>
    </row>
    <row r="59" spans="2:2">
      <c r="B59" s="439"/>
    </row>
    <row r="60" spans="2:2">
      <c r="B60" s="439"/>
    </row>
    <row r="61" spans="2:2">
      <c r="B61" s="439"/>
    </row>
    <row r="62" spans="2:2">
      <c r="B62" s="439"/>
    </row>
    <row r="63" spans="2:2">
      <c r="B63" s="439"/>
    </row>
    <row r="64" spans="2:2">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sheetData>
  <mergeCells count="1">
    <mergeCell ref="A14:I20"/>
  </mergeCells>
  <dataValidations count="1">
    <dataValidation type="list" allowBlank="1" sqref="G9 G11">
      <formula1>$B$7:$B$11</formula1>
    </dataValidation>
  </dataValidations>
  <pageMargins left="0.7" right="0.7" top="0.75" bottom="0.75" header="0.3" footer="0.3"/>
  <pageSetup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19" id="{BCF1B73D-6344-4888-AAAD-69885E60E643}">
            <xm:f>RevReqCalc!$F$27=0</xm:f>
            <x14:dxf>
              <font>
                <b/>
                <i val="0"/>
              </font>
            </x14:dxf>
          </x14:cfRule>
          <xm:sqref>F5:F11</xm:sqref>
        </x14:conditionalFormatting>
        <x14:conditionalFormatting xmlns:xm="http://schemas.microsoft.com/office/excel/2006/main">
          <x14:cfRule type="expression" priority="120" id="{2E845C6E-991C-435D-A7B0-C8BC47353469}">
            <xm:f>RevReqCalc!$F$27=-1</xm:f>
            <x14:dxf>
              <font>
                <b/>
                <i val="0"/>
              </font>
            </x14:dxf>
          </x14:cfRule>
          <xm:sqref>E5:E12</xm:sqref>
        </x14:conditionalFormatting>
        <x14:conditionalFormatting xmlns:xm="http://schemas.microsoft.com/office/excel/2006/main">
          <x14:cfRule type="expression" priority="121" id="{4C0B07D7-0D02-4035-BEDB-0B3456459EB0}">
            <xm:f>RevReqCalc!$F$27=-2</xm:f>
            <x14:dxf>
              <font>
                <b/>
                <i val="0"/>
              </font>
            </x14:dxf>
          </x14:cfRule>
          <xm:sqref>D5:D12</xm:sqref>
        </x14:conditionalFormatting>
      </x14:conditionalFormatting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theme="1"/>
    <pageSetUpPr fitToPage="1"/>
  </sheetPr>
  <dimension ref="A1:L336"/>
  <sheetViews>
    <sheetView view="pageBreakPreview" zoomScale="60" zoomScaleNormal="100" workbookViewId="0">
      <selection activeCell="A48" sqref="A48"/>
    </sheetView>
  </sheetViews>
  <sheetFormatPr defaultColWidth="8.85546875" defaultRowHeight="12.75"/>
  <cols>
    <col min="1" max="1" width="32.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2.28515625" style="2" customWidth="1"/>
    <col min="7" max="7" width="9.140625" style="2" customWidth="1"/>
    <col min="8" max="8" width="10" style="2" bestFit="1" customWidth="1"/>
    <col min="9" max="9" width="13.28515625" style="2" bestFit="1" customWidth="1"/>
    <col min="10" max="10" width="9.28515625" style="2" bestFit="1" customWidth="1"/>
    <col min="11" max="16384" width="8.85546875" style="2"/>
  </cols>
  <sheetData>
    <row r="1" spans="1:12">
      <c r="A1" s="15" t="str">
        <f>RevReqSummary!A1</f>
        <v>Pacific Power GRC UE-152253</v>
      </c>
      <c r="B1" s="425"/>
      <c r="C1" s="425"/>
      <c r="D1" s="425"/>
      <c r="E1" s="425"/>
      <c r="F1" s="425"/>
      <c r="G1" s="425"/>
      <c r="H1" s="426"/>
      <c r="I1" s="425"/>
      <c r="J1" s="424"/>
      <c r="K1" s="66"/>
      <c r="L1" s="66"/>
    </row>
    <row r="2" spans="1:12">
      <c r="A2" s="15" t="str">
        <f>RevReqSummary!A2</f>
        <v>Rate Plan Year 1 - Staff Proposed Revenue Requirement Increase</v>
      </c>
      <c r="B2" s="425"/>
      <c r="C2" s="425"/>
      <c r="D2" s="425"/>
      <c r="E2" s="425"/>
      <c r="F2" s="425"/>
      <c r="G2" s="425"/>
      <c r="H2" s="426"/>
      <c r="I2" s="425"/>
      <c r="J2" s="424"/>
      <c r="K2" s="66"/>
      <c r="L2" s="66"/>
    </row>
    <row r="3" spans="1:12">
      <c r="A3" s="427" t="s">
        <v>234</v>
      </c>
      <c r="B3" s="425"/>
      <c r="C3" s="425"/>
      <c r="D3" s="425"/>
      <c r="E3" s="425"/>
      <c r="F3" s="425"/>
      <c r="G3" s="425"/>
      <c r="H3" s="426"/>
      <c r="I3" s="425"/>
      <c r="J3" s="424"/>
      <c r="K3" s="66"/>
      <c r="L3" s="66"/>
    </row>
    <row r="4" spans="1:12">
      <c r="A4" s="428" t="s">
        <v>457</v>
      </c>
      <c r="B4" s="425"/>
      <c r="C4" s="425"/>
      <c r="D4" s="425"/>
      <c r="E4" s="425"/>
      <c r="F4" s="425"/>
      <c r="G4" s="425"/>
      <c r="H4" s="426"/>
      <c r="I4" s="425"/>
      <c r="J4" s="424"/>
      <c r="K4" s="66"/>
      <c r="L4" s="66"/>
    </row>
    <row r="5" spans="1:12">
      <c r="A5" s="66"/>
      <c r="B5" s="425"/>
      <c r="C5" s="425"/>
      <c r="D5" s="413" t="s">
        <v>118</v>
      </c>
      <c r="E5" s="413" t="s">
        <v>118</v>
      </c>
      <c r="F5" s="425"/>
      <c r="G5" s="425"/>
      <c r="H5" s="426"/>
      <c r="I5" s="425"/>
      <c r="J5" s="424"/>
      <c r="K5" s="66"/>
      <c r="L5" s="66"/>
    </row>
    <row r="6" spans="1:12">
      <c r="A6" s="66"/>
      <c r="B6" s="413"/>
      <c r="C6" s="413"/>
      <c r="D6" s="307" t="s">
        <v>120</v>
      </c>
      <c r="E6" s="307" t="s">
        <v>120</v>
      </c>
      <c r="F6" s="307" t="s">
        <v>373</v>
      </c>
      <c r="G6" s="413"/>
      <c r="H6" s="413"/>
      <c r="I6" s="413" t="s">
        <v>176</v>
      </c>
      <c r="J6" s="424"/>
      <c r="K6" s="66"/>
      <c r="L6" s="66"/>
    </row>
    <row r="7" spans="1:12">
      <c r="A7" s="66"/>
      <c r="B7" s="307" t="s">
        <v>119</v>
      </c>
      <c r="C7" s="307" t="s">
        <v>302</v>
      </c>
      <c r="D7" s="429" t="s">
        <v>397</v>
      </c>
      <c r="E7" s="429" t="s">
        <v>398</v>
      </c>
      <c r="F7" s="307"/>
      <c r="G7" s="307" t="s">
        <v>121</v>
      </c>
      <c r="H7" s="307" t="s">
        <v>122</v>
      </c>
      <c r="I7" s="307" t="s">
        <v>123</v>
      </c>
      <c r="J7" s="430"/>
      <c r="K7" s="66"/>
      <c r="L7" s="66"/>
    </row>
    <row r="8" spans="1:12">
      <c r="A8" s="431" t="s">
        <v>166</v>
      </c>
      <c r="B8" s="65"/>
      <c r="C8" s="28"/>
      <c r="D8" s="31"/>
      <c r="E8" s="31"/>
      <c r="F8" s="31"/>
      <c r="G8" s="66"/>
      <c r="H8" s="67"/>
      <c r="I8" s="68"/>
      <c r="J8" s="424"/>
      <c r="K8" s="65"/>
      <c r="L8" s="66"/>
    </row>
    <row r="9" spans="1:12">
      <c r="A9" s="2" t="s">
        <v>458</v>
      </c>
      <c r="B9" s="69">
        <v>925</v>
      </c>
      <c r="C9" s="28" t="s">
        <v>124</v>
      </c>
      <c r="D9" s="423">
        <v>-3297729.9000000008</v>
      </c>
      <c r="E9" s="423">
        <f>D9</f>
        <v>-3297729.9000000008</v>
      </c>
      <c r="F9" s="423">
        <f>E9</f>
        <v>-3297729.9000000008</v>
      </c>
      <c r="G9" s="29" t="s">
        <v>117</v>
      </c>
      <c r="H9" s="67">
        <f>INDEX(WCAAllocations,IFERROR(MATCH(G9,WCAFactors,0),2),IFERROR(MATCH(G9,WCAStates,0),4))</f>
        <v>6.6548046661184135E-2</v>
      </c>
      <c r="I9" s="68">
        <f ca="1">OFFSET(F9,0,RevReqCalc!$F$27,1,1)*H9</f>
        <v>-219457.48326118215</v>
      </c>
      <c r="J9" s="432"/>
      <c r="K9" s="65"/>
      <c r="L9" s="66"/>
    </row>
    <row r="10" spans="1:12">
      <c r="A10" s="2" t="s">
        <v>459</v>
      </c>
      <c r="B10" s="69">
        <v>925</v>
      </c>
      <c r="C10" s="28" t="s">
        <v>124</v>
      </c>
      <c r="D10" s="423">
        <v>0</v>
      </c>
      <c r="E10" s="423"/>
      <c r="F10" s="423">
        <f>E10</f>
        <v>0</v>
      </c>
      <c r="G10" s="29" t="s">
        <v>117</v>
      </c>
      <c r="H10" s="67">
        <f>INDEX(WCAAllocations,IFERROR(MATCH(G10,WCAFactors,0),2),IFERROR(MATCH(G10,WCAStates,0),4))</f>
        <v>6.6548046661184135E-2</v>
      </c>
      <c r="I10" s="68"/>
      <c r="J10" s="432"/>
      <c r="K10" s="65"/>
      <c r="L10" s="66"/>
    </row>
    <row r="11" spans="1:12">
      <c r="A11" s="2" t="s">
        <v>460</v>
      </c>
      <c r="B11" s="69">
        <v>925</v>
      </c>
      <c r="C11" s="28" t="s">
        <v>124</v>
      </c>
      <c r="D11" s="423">
        <v>10159260.949999999</v>
      </c>
      <c r="E11" s="423">
        <f>D11</f>
        <v>10159260.949999999</v>
      </c>
      <c r="F11" s="423">
        <v>7543</v>
      </c>
      <c r="G11" s="29" t="s">
        <v>117</v>
      </c>
      <c r="H11" s="67">
        <f>INDEX(WCAAllocations,IFERROR(MATCH(G11,WCAFactors,0),2),IFERROR(MATCH(G11,WCAStates,0),4))</f>
        <v>6.6548046661184135E-2</v>
      </c>
      <c r="I11" s="68">
        <f ca="1">OFFSET(F11,0,RevReqCalc!$F$27,1,1)*H11</f>
        <v>501.97191596531195</v>
      </c>
      <c r="J11" s="424"/>
      <c r="K11" s="65"/>
      <c r="L11" s="66"/>
    </row>
    <row r="12" spans="1:12" ht="13.5" thickBot="1">
      <c r="B12" s="69"/>
      <c r="C12" s="28"/>
      <c r="D12" s="457">
        <f>SUM(D9:D11)</f>
        <v>6861531.0499999989</v>
      </c>
      <c r="E12" s="457">
        <f>SUM(E9:E11)</f>
        <v>6861531.0499999989</v>
      </c>
      <c r="F12" s="457">
        <f>SUM(F9:F11)</f>
        <v>-3290186.9000000008</v>
      </c>
      <c r="G12" s="459"/>
      <c r="H12" s="459"/>
      <c r="I12" s="457">
        <f ca="1">SUM(I9:I11)</f>
        <v>-218955.51134521683</v>
      </c>
      <c r="J12" s="424"/>
      <c r="K12" s="65"/>
      <c r="L12" s="66"/>
    </row>
    <row r="13" spans="1:12" ht="13.5" thickTop="1">
      <c r="A13" s="4"/>
      <c r="B13" s="69"/>
      <c r="C13" s="69"/>
      <c r="D13" s="69"/>
      <c r="E13" s="69"/>
      <c r="F13" s="69"/>
      <c r="G13" s="69"/>
      <c r="H13" s="69"/>
      <c r="I13" s="69"/>
      <c r="J13" s="69"/>
    </row>
    <row r="14" spans="1:12">
      <c r="A14" s="431" t="s">
        <v>461</v>
      </c>
      <c r="B14" s="69"/>
      <c r="C14" s="28"/>
      <c r="D14" s="68"/>
      <c r="E14" s="68"/>
      <c r="F14" s="68"/>
      <c r="G14" s="68"/>
      <c r="H14" s="68"/>
      <c r="I14" s="68"/>
      <c r="J14" s="424"/>
    </row>
    <row r="15" spans="1:12">
      <c r="A15" s="4" t="s">
        <v>462</v>
      </c>
      <c r="B15" s="69" t="s">
        <v>387</v>
      </c>
      <c r="C15" s="28" t="s">
        <v>124</v>
      </c>
      <c r="D15" s="423">
        <v>-18904221.374583337</v>
      </c>
      <c r="E15" s="423">
        <f>D15</f>
        <v>-18904221.374583337</v>
      </c>
      <c r="F15" s="423">
        <f>E15</f>
        <v>-18904221.374583337</v>
      </c>
      <c r="G15" s="29" t="s">
        <v>117</v>
      </c>
      <c r="H15" s="67">
        <f>INDEX(WCAAllocations,IFERROR(MATCH(G15,WCAFactors,0),2),IFERROR(MATCH(G15,WCAStates,0),4))</f>
        <v>6.6548046661184135E-2</v>
      </c>
      <c r="I15" s="68">
        <f ca="1">OFFSET(F15,0,RevReqCalc!$F$27,1,1)*H15</f>
        <v>-1258039.0061291265</v>
      </c>
      <c r="J15" s="424"/>
    </row>
    <row r="16" spans="1:12">
      <c r="A16" s="4" t="s">
        <v>462</v>
      </c>
      <c r="B16" s="69" t="s">
        <v>387</v>
      </c>
      <c r="C16" s="28" t="s">
        <v>124</v>
      </c>
      <c r="D16" s="423">
        <v>931081.50749999983</v>
      </c>
      <c r="E16" s="423">
        <f t="shared" ref="E16:E17" si="0">D16</f>
        <v>931081.50749999983</v>
      </c>
      <c r="F16" s="423">
        <f>E16</f>
        <v>931081.50749999983</v>
      </c>
      <c r="G16" s="29" t="s">
        <v>125</v>
      </c>
      <c r="H16" s="67">
        <f>INDEX(WCAAllocations,IFERROR(MATCH(G16,WCAFactors,0),2),IFERROR(MATCH(G16,WCAStates,0),4))</f>
        <v>1</v>
      </c>
      <c r="I16" s="68">
        <f ca="1">OFFSET(F16,0,RevReqCalc!$F$27,1,1)*H16</f>
        <v>931081.50749999983</v>
      </c>
      <c r="J16" s="424"/>
    </row>
    <row r="17" spans="1:11">
      <c r="A17" s="4" t="s">
        <v>463</v>
      </c>
      <c r="B17" s="69" t="s">
        <v>387</v>
      </c>
      <c r="C17" s="28" t="s">
        <v>124</v>
      </c>
      <c r="D17" s="423">
        <v>0</v>
      </c>
      <c r="E17" s="423">
        <f t="shared" si="0"/>
        <v>0</v>
      </c>
      <c r="F17" s="423">
        <f>E17</f>
        <v>0</v>
      </c>
      <c r="G17" s="29" t="s">
        <v>117</v>
      </c>
      <c r="H17" s="67">
        <f>INDEX(WCAAllocations,IFERROR(MATCH(G17,WCAFactors,0),2),IFERROR(MATCH(G17,WCAStates,0),4))</f>
        <v>6.6548046661184135E-2</v>
      </c>
      <c r="I17" s="68">
        <f ca="1">OFFSET(F17,0,RevReqCalc!$F$27,1,1)*H17</f>
        <v>0</v>
      </c>
      <c r="J17" s="424"/>
    </row>
    <row r="18" spans="1:11" s="434" customFormat="1" ht="13.5" thickBot="1">
      <c r="A18" s="66"/>
      <c r="B18" s="66"/>
      <c r="C18" s="66"/>
      <c r="D18" s="457">
        <f>SUM(D15:D17)</f>
        <v>-17973139.867083337</v>
      </c>
      <c r="E18" s="457">
        <f>SUM(E15:E17)</f>
        <v>-17973139.867083337</v>
      </c>
      <c r="F18" s="457">
        <f>SUM(F15:F17)</f>
        <v>-17973139.867083337</v>
      </c>
      <c r="G18" s="459"/>
      <c r="H18" s="459"/>
      <c r="I18" s="457">
        <f ca="1">SUM(I15:I17)</f>
        <v>-326957.4986291267</v>
      </c>
      <c r="J18" s="432"/>
    </row>
    <row r="19" spans="1:11" s="434" customFormat="1" ht="13.5" thickTop="1">
      <c r="A19" s="66"/>
      <c r="B19" s="66"/>
      <c r="C19" s="66"/>
      <c r="D19" s="75"/>
      <c r="E19" s="75"/>
      <c r="F19" s="75"/>
      <c r="G19" s="459"/>
      <c r="H19" s="459"/>
      <c r="I19" s="75"/>
      <c r="J19" s="432"/>
    </row>
    <row r="20" spans="1:11" s="434" customFormat="1">
      <c r="A20" s="66"/>
      <c r="B20" s="66"/>
      <c r="C20" s="66"/>
      <c r="D20" s="75"/>
      <c r="E20" s="75"/>
      <c r="F20" s="75"/>
      <c r="G20" s="459"/>
      <c r="H20" s="459"/>
      <c r="I20" s="75"/>
      <c r="J20" s="432"/>
    </row>
    <row r="21" spans="1:11">
      <c r="A21" s="431" t="s">
        <v>465</v>
      </c>
      <c r="B21" s="69"/>
      <c r="C21" s="28"/>
      <c r="D21" s="68"/>
      <c r="E21" s="68"/>
      <c r="F21" s="68"/>
      <c r="G21" s="68"/>
      <c r="H21" s="68"/>
      <c r="I21" s="68"/>
      <c r="J21" s="424"/>
    </row>
    <row r="22" spans="1:11">
      <c r="A22" s="4" t="s">
        <v>443</v>
      </c>
      <c r="B22" s="69" t="s">
        <v>165</v>
      </c>
      <c r="C22" s="28" t="s">
        <v>124</v>
      </c>
      <c r="D22" s="423">
        <v>-7453513</v>
      </c>
      <c r="E22" s="423">
        <f>D22</f>
        <v>-7453513</v>
      </c>
      <c r="F22" s="423">
        <f>E22</f>
        <v>-7453513</v>
      </c>
      <c r="G22" s="29" t="s">
        <v>117</v>
      </c>
      <c r="H22" s="67">
        <f>INDEX(WCAAllocations,IFERROR(MATCH(G22,WCAFactors,0),2),IFERROR(MATCH(G22,WCAStates,0),4))</f>
        <v>6.6548046661184135E-2</v>
      </c>
      <c r="I22" s="68">
        <f ca="1">OFFSET(F22,0,RevReqCalc!$F$27,1,1)*H22</f>
        <v>-496016.73091374256</v>
      </c>
      <c r="J22" s="424"/>
    </row>
    <row r="23" spans="1:11">
      <c r="A23" s="4" t="s">
        <v>443</v>
      </c>
      <c r="B23" s="69" t="s">
        <v>164</v>
      </c>
      <c r="C23" s="28" t="s">
        <v>124</v>
      </c>
      <c r="D23" s="423">
        <v>-1990148</v>
      </c>
      <c r="E23" s="423">
        <f t="shared" ref="E23:E31" si="1">D23</f>
        <v>-1990148</v>
      </c>
      <c r="F23" s="423">
        <f>E23*(F11/E11)</f>
        <v>-1477.6356703387958</v>
      </c>
      <c r="G23" s="29" t="s">
        <v>117</v>
      </c>
      <c r="H23" s="67">
        <f>INDEX(WCAAllocations,IFERROR(MATCH(G23,WCAFactors,0),2),IFERROR(MATCH(G23,WCAStates,0),4))</f>
        <v>6.6548046661184135E-2</v>
      </c>
      <c r="I23" s="68">
        <f ca="1">OFFSET(F23,0,RevReqCalc!$F$27,1,1)*H23</f>
        <v>-98.333767537936282</v>
      </c>
      <c r="J23" s="424"/>
    </row>
    <row r="24" spans="1:11">
      <c r="A24" s="4"/>
      <c r="B24" s="69"/>
      <c r="C24" s="69"/>
      <c r="D24" s="69"/>
      <c r="E24" s="69"/>
      <c r="F24" s="69"/>
      <c r="G24" s="69"/>
      <c r="H24" s="69"/>
      <c r="I24" s="69"/>
      <c r="J24" s="69"/>
      <c r="K24" s="69"/>
    </row>
    <row r="25" spans="1:11">
      <c r="A25" s="4" t="s">
        <v>443</v>
      </c>
      <c r="B25" s="69" t="s">
        <v>164</v>
      </c>
      <c r="C25" s="28" t="s">
        <v>124</v>
      </c>
      <c r="D25" s="423">
        <v>-356471</v>
      </c>
      <c r="E25" s="423">
        <f t="shared" si="1"/>
        <v>-356471</v>
      </c>
      <c r="F25" s="423">
        <f>E25*(F11/E11)</f>
        <v>-264.67090138087258</v>
      </c>
      <c r="G25" s="29" t="s">
        <v>125</v>
      </c>
      <c r="H25" s="67">
        <f>INDEX(WCAAllocations,IFERROR(MATCH(G25,WCAFactors,0),2),IFERROR(MATCH(G25,WCAStates,0),4))</f>
        <v>1</v>
      </c>
      <c r="I25" s="68">
        <f ca="1">OFFSET(F25,0,RevReqCalc!$F$27,1,1)*H25</f>
        <v>-264.67090138087258</v>
      </c>
      <c r="J25" s="424"/>
    </row>
    <row r="26" spans="1:11">
      <c r="A26" s="4" t="s">
        <v>229</v>
      </c>
      <c r="B26" s="69">
        <v>41110</v>
      </c>
      <c r="C26" s="28" t="s">
        <v>124</v>
      </c>
      <c r="D26" s="423">
        <v>135284</v>
      </c>
      <c r="E26" s="423">
        <f t="shared" si="1"/>
        <v>135284</v>
      </c>
      <c r="F26" s="423">
        <f>E26*(F11/E11)</f>
        <v>100.44502420227724</v>
      </c>
      <c r="G26" s="29" t="s">
        <v>125</v>
      </c>
      <c r="H26" s="67">
        <f>INDEX(WCAAllocations,IFERROR(MATCH(G26,WCAFactors,0),2),IFERROR(MATCH(G26,WCAStates,0),4))</f>
        <v>1</v>
      </c>
      <c r="I26" s="68">
        <f ca="1">OFFSET(F26,0,RevReqCalc!$F$27,1,1)*H26</f>
        <v>100.44502420227724</v>
      </c>
      <c r="J26" s="424"/>
    </row>
    <row r="27" spans="1:11">
      <c r="A27" s="4" t="s">
        <v>399</v>
      </c>
      <c r="B27" s="69">
        <v>283</v>
      </c>
      <c r="C27" s="28" t="s">
        <v>124</v>
      </c>
      <c r="D27" s="423">
        <v>-522219.29166666669</v>
      </c>
      <c r="E27" s="423">
        <f t="shared" si="1"/>
        <v>-522219.29166666669</v>
      </c>
      <c r="F27" s="423">
        <f>E27*(F11/E11)</f>
        <v>-387.73490871318421</v>
      </c>
      <c r="G27" s="29" t="s">
        <v>125</v>
      </c>
      <c r="H27" s="67">
        <f>INDEX(WCAAllocations,IFERROR(MATCH(G27,WCAFactors,0),2),IFERROR(MATCH(G27,WCAStates,0),4))</f>
        <v>1</v>
      </c>
      <c r="I27" s="68">
        <f ca="1">OFFSET(F27,0,RevReqCalc!$F$27,1,1)*H27</f>
        <v>-387.73490871318421</v>
      </c>
      <c r="J27" s="424"/>
    </row>
    <row r="28" spans="1:11">
      <c r="A28" s="4"/>
      <c r="B28" s="69"/>
      <c r="C28" s="68"/>
      <c r="D28" s="68"/>
      <c r="E28" s="68"/>
      <c r="F28" s="68"/>
      <c r="G28" s="68"/>
      <c r="H28" s="68"/>
      <c r="I28" s="68"/>
      <c r="J28" s="424"/>
    </row>
    <row r="29" spans="1:11">
      <c r="A29" s="4" t="s">
        <v>464</v>
      </c>
      <c r="B29" s="69" t="s">
        <v>164</v>
      </c>
      <c r="C29" s="28" t="s">
        <v>124</v>
      </c>
      <c r="D29" s="423">
        <v>0</v>
      </c>
      <c r="E29" s="423">
        <f t="shared" si="1"/>
        <v>0</v>
      </c>
      <c r="F29" s="423">
        <v>0</v>
      </c>
      <c r="G29" s="29" t="s">
        <v>117</v>
      </c>
      <c r="H29" s="67">
        <f>INDEX(WCAAllocations,IFERROR(MATCH(G29,WCAFactors,0),2),IFERROR(MATCH(G29,WCAStates,0),4))</f>
        <v>6.6548046661184135E-2</v>
      </c>
      <c r="I29" s="68">
        <f ca="1">OFFSET(F29,0,RevReqCalc!$F$27,1,1)*H29</f>
        <v>0</v>
      </c>
      <c r="J29" s="424"/>
    </row>
    <row r="30" spans="1:11">
      <c r="A30" s="4" t="s">
        <v>229</v>
      </c>
      <c r="B30" s="69">
        <v>41110</v>
      </c>
      <c r="C30" s="28" t="s">
        <v>124</v>
      </c>
      <c r="D30" s="423">
        <v>0</v>
      </c>
      <c r="E30" s="423">
        <f t="shared" si="1"/>
        <v>0</v>
      </c>
      <c r="F30" s="423">
        <v>0</v>
      </c>
      <c r="G30" s="29" t="s">
        <v>117</v>
      </c>
      <c r="H30" s="67">
        <f>INDEX(WCAAllocations,IFERROR(MATCH(G30,WCAFactors,0),2),IFERROR(MATCH(G30,WCAStates,0),4))</f>
        <v>6.6548046661184135E-2</v>
      </c>
      <c r="I30" s="68">
        <f ca="1">OFFSET(F30,0,RevReqCalc!$F$27,1,1)*H30</f>
        <v>0</v>
      </c>
      <c r="J30" s="424"/>
    </row>
    <row r="31" spans="1:11">
      <c r="A31" s="4" t="s">
        <v>399</v>
      </c>
      <c r="B31" s="69">
        <v>283</v>
      </c>
      <c r="C31" s="28" t="s">
        <v>124</v>
      </c>
      <c r="D31" s="423">
        <v>0</v>
      </c>
      <c r="E31" s="423">
        <f t="shared" si="1"/>
        <v>0</v>
      </c>
      <c r="F31" s="423">
        <v>0</v>
      </c>
      <c r="G31" s="29" t="s">
        <v>117</v>
      </c>
      <c r="H31" s="67">
        <f>INDEX(WCAAllocations,IFERROR(MATCH(G31,WCAFactors,0),2),IFERROR(MATCH(G31,WCAStates,0),4))</f>
        <v>6.6548046661184135E-2</v>
      </c>
      <c r="I31" s="68">
        <f ca="1">OFFSET(F31,0,RevReqCalc!$F$27,1,1)*H31</f>
        <v>0</v>
      </c>
      <c r="J31" s="424"/>
    </row>
    <row r="32" spans="1:11" s="434" customFormat="1">
      <c r="A32" s="66"/>
      <c r="B32" s="66"/>
      <c r="C32" s="66"/>
      <c r="D32" s="75"/>
      <c r="E32" s="75"/>
      <c r="F32" s="75"/>
      <c r="G32" s="459"/>
      <c r="H32" s="459"/>
      <c r="I32" s="75"/>
      <c r="J32" s="432"/>
    </row>
    <row r="33" spans="1:10" s="434" customFormat="1">
      <c r="A33" s="60" t="s">
        <v>127</v>
      </c>
      <c r="B33" s="69"/>
      <c r="C33" s="28"/>
      <c r="D33" s="28"/>
      <c r="E33" s="28"/>
      <c r="F33" s="28"/>
      <c r="G33" s="28"/>
      <c r="H33" s="437"/>
      <c r="I33" s="28"/>
      <c r="J33" s="438"/>
    </row>
    <row r="34" spans="1:10" ht="12.75" customHeight="1">
      <c r="A34" s="527" t="s">
        <v>498</v>
      </c>
      <c r="B34" s="527"/>
      <c r="C34" s="527"/>
      <c r="D34" s="527"/>
      <c r="E34" s="527"/>
      <c r="F34" s="527"/>
      <c r="G34" s="527"/>
      <c r="H34" s="527"/>
      <c r="I34" s="527"/>
      <c r="J34" s="28"/>
    </row>
    <row r="35" spans="1:10">
      <c r="A35" s="527"/>
      <c r="B35" s="527"/>
      <c r="C35" s="527"/>
      <c r="D35" s="527"/>
      <c r="E35" s="527"/>
      <c r="F35" s="527"/>
      <c r="G35" s="527"/>
      <c r="H35" s="527"/>
      <c r="I35" s="527"/>
    </row>
    <row r="36" spans="1:10">
      <c r="A36" s="527"/>
      <c r="B36" s="527"/>
      <c r="C36" s="527"/>
      <c r="D36" s="527"/>
      <c r="E36" s="527"/>
      <c r="F36" s="527"/>
      <c r="G36" s="527"/>
      <c r="H36" s="527"/>
      <c r="I36" s="527"/>
    </row>
    <row r="37" spans="1:10">
      <c r="A37" s="527"/>
      <c r="B37" s="527"/>
      <c r="C37" s="527"/>
      <c r="D37" s="527"/>
      <c r="E37" s="527"/>
      <c r="F37" s="527"/>
      <c r="G37" s="527"/>
      <c r="H37" s="527"/>
      <c r="I37" s="527"/>
    </row>
    <row r="38" spans="1:10">
      <c r="A38" s="527"/>
      <c r="B38" s="527"/>
      <c r="C38" s="527"/>
      <c r="D38" s="527"/>
      <c r="E38" s="527"/>
      <c r="F38" s="527"/>
      <c r="G38" s="527"/>
      <c r="H38" s="527"/>
      <c r="I38" s="527"/>
    </row>
    <row r="39" spans="1:10">
      <c r="A39" s="527"/>
      <c r="B39" s="527"/>
      <c r="C39" s="527"/>
      <c r="D39" s="527"/>
      <c r="E39" s="527"/>
      <c r="F39" s="527"/>
      <c r="G39" s="527"/>
      <c r="H39" s="527"/>
      <c r="I39" s="527"/>
    </row>
    <row r="40" spans="1:10">
      <c r="A40" s="527"/>
      <c r="B40" s="527"/>
      <c r="C40" s="527"/>
      <c r="D40" s="527"/>
      <c r="E40" s="527"/>
      <c r="F40" s="527"/>
      <c r="G40" s="527"/>
      <c r="H40" s="527"/>
      <c r="I40" s="527"/>
    </row>
    <row r="41" spans="1:10">
      <c r="A41" s="527"/>
      <c r="B41" s="527"/>
      <c r="C41" s="527"/>
      <c r="D41" s="527"/>
      <c r="E41" s="527"/>
      <c r="F41" s="527"/>
      <c r="G41" s="527"/>
      <c r="H41" s="527"/>
      <c r="I41" s="527"/>
    </row>
    <row r="42" spans="1:10">
      <c r="A42" s="527"/>
      <c r="B42" s="527"/>
      <c r="C42" s="527"/>
      <c r="D42" s="527"/>
      <c r="E42" s="527"/>
      <c r="F42" s="527"/>
      <c r="G42" s="527"/>
      <c r="H42" s="527"/>
      <c r="I42" s="527"/>
    </row>
    <row r="43" spans="1:10">
      <c r="A43" s="527"/>
      <c r="B43" s="527"/>
      <c r="C43" s="527"/>
      <c r="D43" s="527"/>
      <c r="E43" s="527"/>
      <c r="F43" s="527"/>
      <c r="G43" s="527"/>
      <c r="H43" s="527"/>
      <c r="I43" s="527"/>
    </row>
    <row r="44" spans="1:10">
      <c r="A44" s="527"/>
      <c r="B44" s="527"/>
      <c r="C44" s="527"/>
      <c r="D44" s="527"/>
      <c r="E44" s="527"/>
      <c r="F44" s="527"/>
      <c r="G44" s="527"/>
      <c r="H44" s="527"/>
      <c r="I44" s="527"/>
    </row>
    <row r="45" spans="1:10">
      <c r="A45" s="527"/>
      <c r="B45" s="527"/>
      <c r="C45" s="527"/>
      <c r="D45" s="527"/>
      <c r="E45" s="527"/>
      <c r="F45" s="527"/>
      <c r="G45" s="527"/>
      <c r="H45" s="527"/>
      <c r="I45" s="527"/>
    </row>
    <row r="46" spans="1:10">
      <c r="A46" s="527"/>
      <c r="B46" s="527"/>
      <c r="C46" s="527"/>
      <c r="D46" s="527"/>
      <c r="E46" s="527"/>
      <c r="F46" s="527"/>
      <c r="G46" s="527"/>
      <c r="H46" s="527"/>
      <c r="I46" s="527"/>
    </row>
    <row r="47" spans="1:10">
      <c r="B47" s="439"/>
    </row>
    <row r="48" spans="1:10">
      <c r="B48" s="439"/>
    </row>
    <row r="49" spans="2:2">
      <c r="B49" s="439"/>
    </row>
    <row r="50" spans="2:2">
      <c r="B50" s="439"/>
    </row>
    <row r="51" spans="2:2">
      <c r="B51" s="439"/>
    </row>
    <row r="52" spans="2:2">
      <c r="B52" s="439"/>
    </row>
    <row r="53" spans="2:2">
      <c r="B53" s="439"/>
    </row>
    <row r="54" spans="2:2">
      <c r="B54" s="439"/>
    </row>
    <row r="55" spans="2:2">
      <c r="B55" s="439"/>
    </row>
    <row r="56" spans="2:2">
      <c r="B56" s="439"/>
    </row>
    <row r="57" spans="2:2">
      <c r="B57" s="439"/>
    </row>
    <row r="58" spans="2:2">
      <c r="B58" s="439"/>
    </row>
    <row r="59" spans="2:2">
      <c r="B59" s="439"/>
    </row>
    <row r="60" spans="2:2">
      <c r="B60" s="439"/>
    </row>
    <row r="61" spans="2:2">
      <c r="B61" s="439"/>
    </row>
    <row r="62" spans="2:2">
      <c r="B62" s="439"/>
    </row>
    <row r="63" spans="2:2">
      <c r="B63" s="439"/>
    </row>
    <row r="64" spans="2:2">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row r="325" spans="2:2">
      <c r="B325" s="439"/>
    </row>
    <row r="326" spans="2:2">
      <c r="B326" s="439"/>
    </row>
    <row r="327" spans="2:2">
      <c r="B327" s="439"/>
    </row>
    <row r="328" spans="2:2">
      <c r="B328" s="439"/>
    </row>
    <row r="329" spans="2:2">
      <c r="B329" s="439"/>
    </row>
    <row r="330" spans="2:2">
      <c r="B330" s="439"/>
    </row>
    <row r="331" spans="2:2">
      <c r="B331" s="439"/>
    </row>
    <row r="332" spans="2:2">
      <c r="B332" s="439"/>
    </row>
    <row r="333" spans="2:2">
      <c r="B333" s="439"/>
    </row>
    <row r="334" spans="2:2">
      <c r="B334" s="439"/>
    </row>
    <row r="335" spans="2:2">
      <c r="B335" s="439"/>
    </row>
    <row r="336" spans="2:2">
      <c r="B336" s="439"/>
    </row>
  </sheetData>
  <mergeCells count="1">
    <mergeCell ref="A34:I46"/>
  </mergeCells>
  <dataValidations disablePrompts="1" count="1">
    <dataValidation type="list" allowBlank="1" sqref="G15:G17 G9:G11 G29:G31 G22:G23 G25:G27">
      <formula1>$B$7:$B$17</formula1>
    </dataValidation>
  </dataValidations>
  <pageMargins left="0.7" right="0.7" top="0.75" bottom="0.75" header="0.3" footer="0.3"/>
  <pageSetup scale="86"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25" id="{BE0DDDCA-C3D1-456D-B141-1F3BA789AC94}">
            <xm:f>RevReqCalc!$F$27=-2</xm:f>
            <x14:dxf>
              <font>
                <b/>
                <i val="0"/>
              </font>
            </x14:dxf>
          </x14:cfRule>
          <xm:sqref>D5:D32</xm:sqref>
        </x14:conditionalFormatting>
        <x14:conditionalFormatting xmlns:xm="http://schemas.microsoft.com/office/excel/2006/main">
          <x14:cfRule type="expression" priority="126" id="{6E87765C-3813-42F6-BB73-25F40054403C}">
            <xm:f>RevReqCalc!$F$27=0</xm:f>
            <x14:dxf>
              <font>
                <b/>
                <i val="0"/>
              </font>
            </x14:dxf>
          </x14:cfRule>
          <xm:sqref>F5:F31</xm:sqref>
        </x14:conditionalFormatting>
        <x14:conditionalFormatting xmlns:xm="http://schemas.microsoft.com/office/excel/2006/main">
          <x14:cfRule type="expression" priority="127" id="{B0B54784-B371-46AD-803E-FFE266E03BFF}">
            <xm:f>RevReqCalc!$F$27=-1</xm:f>
            <x14:dxf>
              <font>
                <b/>
                <i val="0"/>
              </font>
            </x14:dxf>
          </x14:cfRule>
          <xm:sqref>E5:E32</xm:sqref>
        </x14:conditionalFormatting>
      </x14:conditionalFormatting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theme="1"/>
    <pageSetUpPr fitToPage="1"/>
  </sheetPr>
  <dimension ref="A1:J332"/>
  <sheetViews>
    <sheetView zoomScaleNormal="100" workbookViewId="0">
      <selection activeCell="I21" sqref="I21"/>
    </sheetView>
  </sheetViews>
  <sheetFormatPr defaultColWidth="8.85546875" defaultRowHeight="12.75"/>
  <cols>
    <col min="1" max="1" width="27.140625" style="2" customWidth="1"/>
    <col min="2" max="2" width="9.7109375" style="2" bestFit="1" customWidth="1"/>
    <col min="3" max="3" width="5.42578125" style="2" bestFit="1" customWidth="1"/>
    <col min="4" max="4" width="12.28515625" style="2" bestFit="1" customWidth="1"/>
    <col min="5" max="5" width="12.28515625" style="2" customWidth="1"/>
    <col min="6" max="6" width="13.85546875" style="2" customWidth="1"/>
    <col min="7" max="7" width="8" style="2" bestFit="1" customWidth="1"/>
    <col min="8" max="8" width="10" style="2" bestFit="1" customWidth="1"/>
    <col min="9" max="9" width="13.28515625" style="2" bestFit="1" customWidth="1"/>
    <col min="10" max="10" width="31.42578125" style="2" customWidth="1"/>
    <col min="11" max="16384" width="8.85546875" style="2"/>
  </cols>
  <sheetData>
    <row r="1" spans="1:10">
      <c r="A1" s="15" t="str">
        <f>RevReqSummary!A1</f>
        <v>Pacific Power GRC UE-152253</v>
      </c>
      <c r="B1" s="425"/>
      <c r="C1" s="425"/>
      <c r="D1" s="425"/>
      <c r="E1" s="425"/>
      <c r="F1" s="425"/>
      <c r="G1" s="425"/>
      <c r="H1" s="426"/>
      <c r="I1" s="425"/>
      <c r="J1" s="424"/>
    </row>
    <row r="2" spans="1:10">
      <c r="A2" s="15" t="str">
        <f>RevReqSummary!A2</f>
        <v>Rate Plan Year 1 - Staff Proposed Revenue Requirement Increase</v>
      </c>
      <c r="B2" s="425"/>
      <c r="C2" s="425"/>
      <c r="D2" s="425"/>
      <c r="E2" s="425"/>
      <c r="F2" s="425"/>
      <c r="G2" s="425"/>
      <c r="H2" s="426"/>
      <c r="I2" s="425"/>
      <c r="J2" s="424"/>
    </row>
    <row r="3" spans="1:10">
      <c r="A3" s="427" t="s">
        <v>247</v>
      </c>
      <c r="B3" s="425"/>
      <c r="C3" s="425"/>
      <c r="D3" s="425"/>
      <c r="E3" s="425"/>
      <c r="F3" s="425"/>
      <c r="G3" s="425"/>
      <c r="H3" s="426"/>
      <c r="I3" s="425"/>
      <c r="J3" s="424"/>
    </row>
    <row r="4" spans="1:10">
      <c r="A4" s="428" t="s">
        <v>301</v>
      </c>
      <c r="B4" s="425"/>
      <c r="C4" s="425"/>
      <c r="D4" s="425"/>
      <c r="E4" s="425"/>
      <c r="F4" s="425"/>
      <c r="G4" s="425"/>
      <c r="H4" s="426"/>
      <c r="I4" s="425"/>
      <c r="J4" s="424"/>
    </row>
    <row r="5" spans="1:10">
      <c r="A5" s="66"/>
      <c r="B5" s="425"/>
      <c r="C5" s="425"/>
      <c r="D5" s="413" t="s">
        <v>118</v>
      </c>
      <c r="E5" s="413" t="s">
        <v>118</v>
      </c>
      <c r="F5" s="425"/>
      <c r="G5" s="425"/>
      <c r="H5" s="426"/>
      <c r="I5" s="425"/>
      <c r="J5" s="424"/>
    </row>
    <row r="6" spans="1:10">
      <c r="A6" s="66"/>
      <c r="B6" s="413"/>
      <c r="C6" s="413"/>
      <c r="D6" s="307" t="s">
        <v>120</v>
      </c>
      <c r="E6" s="307" t="s">
        <v>120</v>
      </c>
      <c r="F6" s="307" t="s">
        <v>373</v>
      </c>
      <c r="G6" s="413"/>
      <c r="H6" s="413"/>
      <c r="I6" s="413" t="s">
        <v>176</v>
      </c>
      <c r="J6" s="413"/>
    </row>
    <row r="7" spans="1:10">
      <c r="A7" s="66"/>
      <c r="B7" s="307" t="s">
        <v>119</v>
      </c>
      <c r="C7" s="307" t="s">
        <v>302</v>
      </c>
      <c r="D7" s="429" t="s">
        <v>397</v>
      </c>
      <c r="E7" s="429" t="s">
        <v>398</v>
      </c>
      <c r="F7" s="307"/>
      <c r="G7" s="307" t="s">
        <v>121</v>
      </c>
      <c r="H7" s="307" t="s">
        <v>122</v>
      </c>
      <c r="I7" s="307" t="s">
        <v>123</v>
      </c>
      <c r="J7" s="307" t="s">
        <v>478</v>
      </c>
    </row>
    <row r="8" spans="1:10">
      <c r="A8" s="443"/>
      <c r="B8" s="28"/>
      <c r="C8" s="28"/>
      <c r="D8" s="28"/>
      <c r="E8" s="28"/>
      <c r="F8" s="28"/>
      <c r="G8" s="28"/>
      <c r="H8" s="437"/>
      <c r="I8" s="29"/>
      <c r="J8" s="424"/>
    </row>
    <row r="9" spans="1:10">
      <c r="A9" s="443" t="s">
        <v>172</v>
      </c>
      <c r="B9" s="65"/>
      <c r="C9" s="28"/>
      <c r="D9" s="31"/>
      <c r="E9" s="31"/>
      <c r="F9" s="31"/>
      <c r="G9" s="66"/>
      <c r="H9" s="67"/>
      <c r="I9" s="68"/>
      <c r="J9" s="424"/>
    </row>
    <row r="10" spans="1:10">
      <c r="A10" s="65" t="s">
        <v>16</v>
      </c>
      <c r="B10" s="69">
        <v>312</v>
      </c>
      <c r="C10" s="28" t="s">
        <v>245</v>
      </c>
      <c r="D10" s="462">
        <v>127544646</v>
      </c>
      <c r="E10" s="462">
        <v>119225673.38</v>
      </c>
      <c r="F10" s="462">
        <v>43674078</v>
      </c>
      <c r="G10" s="29" t="s">
        <v>173</v>
      </c>
      <c r="H10" s="67">
        <f>INDEX(WCAAllocations,IFERROR(MATCH(G10,WCAFactors,0),2),IFERROR(MATCH(G10,WCAStates,0),4))</f>
        <v>0.22437004168265501</v>
      </c>
      <c r="I10" s="68">
        <f ca="1">OFFSET(F10,0,RevReqCalc!$F$27,1,1)*H10</f>
        <v>9799154.7013115268</v>
      </c>
      <c r="J10" s="463" t="s">
        <v>479</v>
      </c>
    </row>
    <row r="11" spans="1:10">
      <c r="A11" s="445" t="s">
        <v>276</v>
      </c>
      <c r="B11" s="69"/>
      <c r="C11" s="28"/>
      <c r="D11" s="29">
        <f>SUM(D10:D10)</f>
        <v>127544646</v>
      </c>
      <c r="E11" s="29">
        <f>SUM(E10:E10)</f>
        <v>119225673.38</v>
      </c>
      <c r="F11" s="29">
        <f>SUM(F10)</f>
        <v>43674078</v>
      </c>
      <c r="G11" s="29"/>
      <c r="H11" s="67"/>
      <c r="I11" s="70">
        <f ca="1">SUM(I10:I10)</f>
        <v>9799154.7013115268</v>
      </c>
      <c r="J11" s="464"/>
    </row>
    <row r="12" spans="1:10">
      <c r="A12" s="65"/>
      <c r="B12" s="69"/>
      <c r="C12" s="28"/>
      <c r="D12" s="29"/>
      <c r="E12" s="29"/>
      <c r="F12" s="29"/>
      <c r="G12" s="29"/>
      <c r="H12" s="67"/>
      <c r="I12" s="68"/>
      <c r="J12" s="424"/>
    </row>
    <row r="13" spans="1:10">
      <c r="A13" s="58" t="s">
        <v>277</v>
      </c>
      <c r="B13" s="69" t="s">
        <v>158</v>
      </c>
      <c r="C13" s="28" t="s">
        <v>245</v>
      </c>
      <c r="D13" s="462">
        <v>-6174735.6118575735</v>
      </c>
      <c r="E13" s="462">
        <v>-5771204</v>
      </c>
      <c r="F13" s="462">
        <f>($F$10/$E$10)*E13</f>
        <v>-2114074.9848949355</v>
      </c>
      <c r="G13" s="29" t="s">
        <v>173</v>
      </c>
      <c r="H13" s="67">
        <f>INDEX(WCAAllocations,IFERROR(MATCH(G13,WCAFactors,0),2),IFERROR(MATCH(G13,WCAStates,0),4))</f>
        <v>0.22437004168265501</v>
      </c>
      <c r="I13" s="68">
        <f ca="1">OFFSET(F13,0,RevReqCalc!$F$27,1,1)*H13</f>
        <v>-474335.09248113493</v>
      </c>
      <c r="J13" s="465" t="s">
        <v>480</v>
      </c>
    </row>
    <row r="14" spans="1:10">
      <c r="A14" s="60" t="s">
        <v>278</v>
      </c>
      <c r="B14" s="425"/>
      <c r="C14" s="28"/>
      <c r="D14" s="466">
        <f>SUM(D13:D13)</f>
        <v>-6174735.6118575735</v>
      </c>
      <c r="E14" s="466">
        <f>SUM(E13:E13)</f>
        <v>-5771204</v>
      </c>
      <c r="F14" s="466">
        <f>SUM(F13)</f>
        <v>-2114074.9848949355</v>
      </c>
      <c r="G14" s="29"/>
      <c r="H14" s="67"/>
      <c r="I14" s="467">
        <f ca="1">SUM(I13:I13)</f>
        <v>-474335.09248113493</v>
      </c>
      <c r="J14" s="424"/>
    </row>
    <row r="15" spans="1:10">
      <c r="A15" s="58"/>
      <c r="B15" s="69"/>
      <c r="C15" s="71"/>
      <c r="D15" s="29"/>
      <c r="E15" s="29"/>
      <c r="F15" s="29"/>
      <c r="G15" s="29"/>
      <c r="H15" s="67"/>
      <c r="I15" s="68"/>
      <c r="J15" s="424"/>
    </row>
    <row r="16" spans="1:10">
      <c r="A16" s="60" t="s">
        <v>166</v>
      </c>
      <c r="B16" s="69"/>
      <c r="C16" s="71"/>
      <c r="D16" s="29"/>
      <c r="E16" s="29"/>
      <c r="F16" s="29"/>
      <c r="G16" s="29"/>
      <c r="H16" s="67"/>
      <c r="I16" s="68"/>
      <c r="J16" s="424"/>
    </row>
    <row r="17" spans="1:10">
      <c r="A17" s="58" t="s">
        <v>265</v>
      </c>
      <c r="B17" s="69" t="s">
        <v>162</v>
      </c>
      <c r="C17" s="28" t="s">
        <v>245</v>
      </c>
      <c r="D17" s="462">
        <v>9125236.302028995</v>
      </c>
      <c r="E17" s="462">
        <v>8530051.8000000007</v>
      </c>
      <c r="F17" s="462">
        <f>F10*(1/22)</f>
        <v>1985185.3636363638</v>
      </c>
      <c r="G17" s="29" t="s">
        <v>173</v>
      </c>
      <c r="H17" s="67">
        <f>INDEX(WCAAllocations,IFERROR(MATCH(G17,WCAFactors,0),2),IFERROR(MATCH(G17,WCAStates,0),4))</f>
        <v>0.22437004168265501</v>
      </c>
      <c r="I17" s="68">
        <f ca="1">OFFSET(F17,0,RevReqCalc!$F$27,1,1)*H17</f>
        <v>445416.12278688757</v>
      </c>
      <c r="J17" s="531" t="s">
        <v>482</v>
      </c>
    </row>
    <row r="18" spans="1:10">
      <c r="A18" s="60" t="s">
        <v>279</v>
      </c>
      <c r="B18" s="69"/>
      <c r="C18" s="28"/>
      <c r="D18" s="29">
        <f>SUM(D17:D17)</f>
        <v>9125236.302028995</v>
      </c>
      <c r="E18" s="29">
        <f>SUM(E17:E17)</f>
        <v>8530051.8000000007</v>
      </c>
      <c r="F18" s="29">
        <f>SUM(F17)</f>
        <v>1985185.3636363638</v>
      </c>
      <c r="G18" s="29"/>
      <c r="H18" s="67"/>
      <c r="I18" s="70">
        <f ca="1">SUM(I17:I17)</f>
        <v>445416.12278688757</v>
      </c>
      <c r="J18" s="531"/>
    </row>
    <row r="19" spans="1:10">
      <c r="A19" s="60"/>
      <c r="B19" s="69"/>
      <c r="C19" s="28"/>
      <c r="D19" s="29"/>
      <c r="E19" s="29"/>
      <c r="F19" s="29"/>
      <c r="G19" s="29"/>
      <c r="H19" s="67"/>
      <c r="I19" s="29"/>
      <c r="J19" s="531"/>
    </row>
    <row r="20" spans="1:10" s="434" customFormat="1">
      <c r="A20" s="60" t="s">
        <v>175</v>
      </c>
      <c r="B20" s="69"/>
      <c r="C20" s="69"/>
      <c r="D20" s="29"/>
      <c r="E20" s="29"/>
      <c r="F20" s="29"/>
      <c r="G20" s="30"/>
      <c r="H20" s="67"/>
      <c r="I20" s="31"/>
      <c r="J20" s="424"/>
    </row>
    <row r="21" spans="1:10" s="434" customFormat="1">
      <c r="A21" s="61" t="s">
        <v>394</v>
      </c>
      <c r="B21" s="72" t="s">
        <v>164</v>
      </c>
      <c r="C21" s="72" t="s">
        <v>245</v>
      </c>
      <c r="D21" s="423">
        <f>D17</f>
        <v>9125236.302028995</v>
      </c>
      <c r="E21" s="423">
        <v>8530051.81725494</v>
      </c>
      <c r="F21" s="423">
        <f>F17</f>
        <v>1985185.3636363638</v>
      </c>
      <c r="G21" s="29" t="s">
        <v>173</v>
      </c>
      <c r="H21" s="67">
        <f>INDEX(WCAAllocations,IFERROR(MATCH(G21,WCAFactors,0),2),IFERROR(MATCH(G21,WCAStates,0),4))</f>
        <v>0.22437004168265501</v>
      </c>
      <c r="I21" s="68">
        <f ca="1">OFFSET(F21,0,RevReqCalc!$F$27,1,1)*H21</f>
        <v>445416.12278688757</v>
      </c>
      <c r="J21" s="424"/>
    </row>
    <row r="22" spans="1:10" s="434" customFormat="1">
      <c r="A22" s="61" t="s">
        <v>394</v>
      </c>
      <c r="B22" s="62" t="s">
        <v>165</v>
      </c>
      <c r="C22" s="62" t="s">
        <v>245</v>
      </c>
      <c r="D22" s="423">
        <v>10323090</v>
      </c>
      <c r="E22" s="423">
        <v>9476591</v>
      </c>
      <c r="F22" s="468">
        <f>($F$10/$E$10)*E22</f>
        <v>3471411.5070582293</v>
      </c>
      <c r="G22" s="29" t="s">
        <v>173</v>
      </c>
      <c r="H22" s="67">
        <f>INDEX(WCAAllocations,IFERROR(MATCH(G22,WCAFactors,0),2),IFERROR(MATCH(G22,WCAStates,0),4))</f>
        <v>0.22437004168265501</v>
      </c>
      <c r="I22" s="68">
        <f ca="1">OFFSET(F22,0,RevReqCalc!$F$27,1,1)*H22</f>
        <v>778880.7445363031</v>
      </c>
      <c r="J22" s="465" t="s">
        <v>480</v>
      </c>
    </row>
    <row r="23" spans="1:10" s="434" customFormat="1">
      <c r="A23" s="61" t="s">
        <v>395</v>
      </c>
      <c r="B23" s="72">
        <v>41010</v>
      </c>
      <c r="C23" s="72" t="s">
        <v>245</v>
      </c>
      <c r="D23" s="423">
        <v>454599</v>
      </c>
      <c r="E23" s="423">
        <v>359220</v>
      </c>
      <c r="F23" s="423">
        <f>(F22-F21)*0.37951</f>
        <v>564037.68369003222</v>
      </c>
      <c r="G23" s="29" t="s">
        <v>173</v>
      </c>
      <c r="H23" s="67">
        <f>INDEX(WCAAllocations,IFERROR(MATCH(G23,WCAFactors,0),2),IFERROR(MATCH(G23,WCAStates,0),4))</f>
        <v>0.22437004168265501</v>
      </c>
      <c r="I23" s="68">
        <f ca="1">OFFSET(F23,0,RevReqCalc!$F$27,1,1)*H23</f>
        <v>126553.15860012072</v>
      </c>
      <c r="J23" s="424" t="s">
        <v>481</v>
      </c>
    </row>
    <row r="24" spans="1:10" s="434" customFormat="1">
      <c r="A24" s="58" t="s">
        <v>396</v>
      </c>
      <c r="B24" s="69">
        <v>282</v>
      </c>
      <c r="C24" s="69" t="s">
        <v>245</v>
      </c>
      <c r="D24" s="423">
        <v>-12823433</v>
      </c>
      <c r="E24" s="423">
        <v>-12623304</v>
      </c>
      <c r="F24" s="423">
        <f>($F$10/$E$10)*E24</f>
        <v>-4624097.7122146739</v>
      </c>
      <c r="G24" s="29" t="s">
        <v>173</v>
      </c>
      <c r="H24" s="67">
        <f>INDEX(WCAAllocations,IFERROR(MATCH(G24,WCAFactors,0),2),IFERROR(MATCH(G24,WCAStates,0),4))</f>
        <v>0.22437004168265501</v>
      </c>
      <c r="I24" s="68">
        <f ca="1">OFFSET(F24,0,RevReqCalc!$F$27,1,1)*H24</f>
        <v>-1037508.996434276</v>
      </c>
      <c r="J24" s="465" t="s">
        <v>480</v>
      </c>
    </row>
    <row r="25" spans="1:10" s="434" customFormat="1">
      <c r="A25" s="66"/>
      <c r="B25" s="72"/>
      <c r="C25" s="72"/>
      <c r="D25" s="73"/>
      <c r="E25" s="73"/>
      <c r="F25" s="73"/>
      <c r="G25" s="68"/>
      <c r="H25" s="68"/>
      <c r="I25" s="68"/>
      <c r="J25" s="432"/>
    </row>
    <row r="26" spans="1:10" s="434" customFormat="1">
      <c r="A26" s="66"/>
      <c r="B26" s="66"/>
      <c r="C26" s="66"/>
      <c r="D26" s="66"/>
      <c r="E26" s="66"/>
      <c r="F26" s="66"/>
      <c r="G26" s="72"/>
      <c r="H26" s="67"/>
      <c r="I26" s="68"/>
      <c r="J26" s="432"/>
    </row>
    <row r="27" spans="1:10" s="434" customFormat="1">
      <c r="A27" s="60" t="s">
        <v>127</v>
      </c>
      <c r="B27" s="69"/>
      <c r="C27" s="28"/>
      <c r="D27" s="28"/>
      <c r="E27" s="28"/>
      <c r="F27" s="28"/>
      <c r="G27" s="28"/>
      <c r="H27" s="437"/>
      <c r="I27" s="28"/>
      <c r="J27" s="438"/>
    </row>
    <row r="28" spans="1:10" ht="12.75" customHeight="1">
      <c r="A28" s="527" t="s">
        <v>483</v>
      </c>
      <c r="B28" s="527"/>
      <c r="C28" s="527"/>
      <c r="D28" s="527"/>
      <c r="E28" s="527"/>
      <c r="F28" s="527"/>
      <c r="G28" s="527"/>
      <c r="H28" s="527"/>
      <c r="I28" s="527"/>
      <c r="J28" s="28"/>
    </row>
    <row r="29" spans="1:10">
      <c r="A29" s="527"/>
      <c r="B29" s="527"/>
      <c r="C29" s="527"/>
      <c r="D29" s="527"/>
      <c r="E29" s="527"/>
      <c r="F29" s="527"/>
      <c r="G29" s="527"/>
      <c r="H29" s="527"/>
      <c r="I29" s="527"/>
    </row>
    <row r="30" spans="1:10">
      <c r="A30" s="527"/>
      <c r="B30" s="527"/>
      <c r="C30" s="527"/>
      <c r="D30" s="527"/>
      <c r="E30" s="527"/>
      <c r="F30" s="527"/>
      <c r="G30" s="527"/>
      <c r="H30" s="527"/>
      <c r="I30" s="527"/>
    </row>
    <row r="31" spans="1:10">
      <c r="A31" s="527"/>
      <c r="B31" s="527"/>
      <c r="C31" s="527"/>
      <c r="D31" s="527"/>
      <c r="E31" s="527"/>
      <c r="F31" s="527"/>
      <c r="G31" s="527"/>
      <c r="H31" s="527"/>
      <c r="I31" s="527"/>
    </row>
    <row r="32" spans="1:10">
      <c r="A32" s="527"/>
      <c r="B32" s="527"/>
      <c r="C32" s="527"/>
      <c r="D32" s="527"/>
      <c r="E32" s="527"/>
      <c r="F32" s="527"/>
      <c r="G32" s="527"/>
      <c r="H32" s="527"/>
      <c r="I32" s="527"/>
    </row>
    <row r="33" spans="1:9">
      <c r="A33" s="527"/>
      <c r="B33" s="527"/>
      <c r="C33" s="527"/>
      <c r="D33" s="527"/>
      <c r="E33" s="527"/>
      <c r="F33" s="527"/>
      <c r="G33" s="527"/>
      <c r="H33" s="527"/>
      <c r="I33" s="527"/>
    </row>
    <row r="34" spans="1:9">
      <c r="A34" s="527"/>
      <c r="B34" s="527"/>
      <c r="C34" s="527"/>
      <c r="D34" s="527"/>
      <c r="E34" s="527"/>
      <c r="F34" s="527"/>
      <c r="G34" s="527"/>
      <c r="H34" s="527"/>
      <c r="I34" s="527"/>
    </row>
    <row r="35" spans="1:9">
      <c r="A35" s="527"/>
      <c r="B35" s="527"/>
      <c r="C35" s="527"/>
      <c r="D35" s="527"/>
      <c r="E35" s="527"/>
      <c r="F35" s="527"/>
      <c r="G35" s="527"/>
      <c r="H35" s="527"/>
      <c r="I35" s="527"/>
    </row>
    <row r="36" spans="1:9">
      <c r="A36" s="527"/>
      <c r="B36" s="527"/>
      <c r="C36" s="527"/>
      <c r="D36" s="527"/>
      <c r="E36" s="527"/>
      <c r="F36" s="527"/>
      <c r="G36" s="527"/>
      <c r="H36" s="527"/>
      <c r="I36" s="527"/>
    </row>
    <row r="37" spans="1:9">
      <c r="A37" s="527"/>
      <c r="B37" s="527"/>
      <c r="C37" s="527"/>
      <c r="D37" s="527"/>
      <c r="E37" s="527"/>
      <c r="F37" s="527"/>
      <c r="G37" s="527"/>
      <c r="H37" s="527"/>
      <c r="I37" s="527"/>
    </row>
    <row r="38" spans="1:9">
      <c r="A38" s="527"/>
      <c r="B38" s="527"/>
      <c r="C38" s="527"/>
      <c r="D38" s="527"/>
      <c r="E38" s="527"/>
      <c r="F38" s="527"/>
      <c r="G38" s="527"/>
      <c r="H38" s="527"/>
      <c r="I38" s="527"/>
    </row>
    <row r="39" spans="1:9">
      <c r="A39" s="527"/>
      <c r="B39" s="527"/>
      <c r="C39" s="527"/>
      <c r="D39" s="527"/>
      <c r="E39" s="527"/>
      <c r="F39" s="527"/>
      <c r="G39" s="527"/>
      <c r="H39" s="527"/>
      <c r="I39" s="527"/>
    </row>
    <row r="40" spans="1:9">
      <c r="A40" s="527"/>
      <c r="B40" s="527"/>
      <c r="C40" s="527"/>
      <c r="D40" s="527"/>
      <c r="E40" s="527"/>
      <c r="F40" s="527"/>
      <c r="G40" s="527"/>
      <c r="H40" s="527"/>
      <c r="I40" s="527"/>
    </row>
    <row r="41" spans="1:9">
      <c r="A41" s="527"/>
      <c r="B41" s="527"/>
      <c r="C41" s="527"/>
      <c r="D41" s="527"/>
      <c r="E41" s="527"/>
      <c r="F41" s="527"/>
      <c r="G41" s="527"/>
      <c r="H41" s="527"/>
      <c r="I41" s="527"/>
    </row>
    <row r="42" spans="1:9">
      <c r="A42" s="527"/>
      <c r="B42" s="527"/>
      <c r="C42" s="527"/>
      <c r="D42" s="527"/>
      <c r="E42" s="527"/>
      <c r="F42" s="527"/>
      <c r="G42" s="527"/>
      <c r="H42" s="527"/>
      <c r="I42" s="527"/>
    </row>
    <row r="43" spans="1:9">
      <c r="B43" s="439"/>
    </row>
    <row r="44" spans="1:9">
      <c r="B44" s="439"/>
    </row>
    <row r="45" spans="1:9">
      <c r="B45" s="439"/>
    </row>
    <row r="46" spans="1:9">
      <c r="B46" s="439"/>
    </row>
    <row r="47" spans="1:9">
      <c r="B47" s="439"/>
    </row>
    <row r="48" spans="1:9">
      <c r="B48" s="439"/>
    </row>
    <row r="49" spans="2:2">
      <c r="B49" s="439"/>
    </row>
    <row r="50" spans="2:2">
      <c r="B50" s="439"/>
    </row>
    <row r="51" spans="2:2">
      <c r="B51" s="439"/>
    </row>
    <row r="52" spans="2:2">
      <c r="B52" s="439"/>
    </row>
    <row r="53" spans="2:2">
      <c r="B53" s="439"/>
    </row>
    <row r="54" spans="2:2">
      <c r="B54" s="439"/>
    </row>
    <row r="55" spans="2:2">
      <c r="B55" s="439"/>
    </row>
    <row r="56" spans="2:2">
      <c r="B56" s="439"/>
    </row>
    <row r="57" spans="2:2">
      <c r="B57" s="439"/>
    </row>
    <row r="58" spans="2:2">
      <c r="B58" s="439"/>
    </row>
    <row r="59" spans="2:2">
      <c r="B59" s="439"/>
    </row>
    <row r="60" spans="2:2">
      <c r="B60" s="439"/>
    </row>
    <row r="61" spans="2:2">
      <c r="B61" s="439"/>
    </row>
    <row r="62" spans="2:2">
      <c r="B62" s="439"/>
    </row>
    <row r="63" spans="2:2">
      <c r="B63" s="439"/>
    </row>
    <row r="64" spans="2:2">
      <c r="B64" s="439"/>
    </row>
    <row r="65" spans="2:2">
      <c r="B65" s="439"/>
    </row>
    <row r="66" spans="2:2">
      <c r="B66" s="439"/>
    </row>
    <row r="67" spans="2:2">
      <c r="B67" s="439"/>
    </row>
    <row r="68" spans="2:2">
      <c r="B68" s="439"/>
    </row>
    <row r="69" spans="2:2">
      <c r="B69" s="439"/>
    </row>
    <row r="70" spans="2:2">
      <c r="B70" s="439"/>
    </row>
    <row r="71" spans="2:2">
      <c r="B71" s="439"/>
    </row>
    <row r="72" spans="2:2">
      <c r="B72" s="439"/>
    </row>
    <row r="73" spans="2:2">
      <c r="B73" s="439"/>
    </row>
    <row r="74" spans="2:2">
      <c r="B74" s="439"/>
    </row>
    <row r="75" spans="2:2">
      <c r="B75" s="439"/>
    </row>
    <row r="76" spans="2:2">
      <c r="B76" s="439"/>
    </row>
    <row r="77" spans="2:2">
      <c r="B77" s="439"/>
    </row>
    <row r="78" spans="2:2">
      <c r="B78" s="439"/>
    </row>
    <row r="79" spans="2:2">
      <c r="B79" s="439"/>
    </row>
    <row r="80" spans="2:2">
      <c r="B80" s="439"/>
    </row>
    <row r="81" spans="2:2">
      <c r="B81" s="439"/>
    </row>
    <row r="82" spans="2:2">
      <c r="B82" s="439"/>
    </row>
    <row r="83" spans="2:2">
      <c r="B83" s="439"/>
    </row>
    <row r="84" spans="2:2">
      <c r="B84" s="439"/>
    </row>
    <row r="85" spans="2:2">
      <c r="B85" s="439"/>
    </row>
    <row r="86" spans="2:2">
      <c r="B86" s="439"/>
    </row>
    <row r="87" spans="2:2">
      <c r="B87" s="439"/>
    </row>
    <row r="88" spans="2:2">
      <c r="B88" s="439"/>
    </row>
    <row r="89" spans="2:2">
      <c r="B89" s="439"/>
    </row>
    <row r="90" spans="2:2">
      <c r="B90" s="439"/>
    </row>
    <row r="91" spans="2:2">
      <c r="B91" s="439"/>
    </row>
    <row r="92" spans="2:2">
      <c r="B92" s="439"/>
    </row>
    <row r="93" spans="2:2">
      <c r="B93" s="439"/>
    </row>
    <row r="94" spans="2:2">
      <c r="B94" s="439"/>
    </row>
    <row r="95" spans="2:2">
      <c r="B95" s="439"/>
    </row>
    <row r="96" spans="2:2">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row r="325" spans="2:2">
      <c r="B325" s="439"/>
    </row>
    <row r="326" spans="2:2">
      <c r="B326" s="439"/>
    </row>
    <row r="327" spans="2:2">
      <c r="B327" s="439"/>
    </row>
    <row r="328" spans="2:2">
      <c r="B328" s="439"/>
    </row>
    <row r="329" spans="2:2">
      <c r="B329" s="439"/>
    </row>
    <row r="330" spans="2:2">
      <c r="B330" s="439"/>
    </row>
    <row r="331" spans="2:2">
      <c r="B331" s="439"/>
    </row>
    <row r="332" spans="2:2">
      <c r="B332" s="439"/>
    </row>
  </sheetData>
  <mergeCells count="2">
    <mergeCell ref="A28:I42"/>
    <mergeCell ref="J17:J19"/>
  </mergeCells>
  <dataValidations count="1">
    <dataValidation type="list" allowBlank="1" sqref="G21:G24 G13 G10">
      <formula1>$B$7:$B$19</formula1>
    </dataValidation>
  </dataValidations>
  <pageMargins left="0.7" right="0.7" top="0.75" bottom="0.75" header="0.3" footer="0.3"/>
  <pageSetup scale="85"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28" id="{3879C919-049A-40F8-A0F2-7F100C50F2E3}">
            <xm:f>RevReqCalc!$F$27=-2</xm:f>
            <x14:dxf>
              <font>
                <b/>
                <i val="0"/>
              </font>
            </x14:dxf>
          </x14:cfRule>
          <xm:sqref>D5:D24</xm:sqref>
        </x14:conditionalFormatting>
        <x14:conditionalFormatting xmlns:xm="http://schemas.microsoft.com/office/excel/2006/main">
          <x14:cfRule type="expression" priority="129" id="{7E3720ED-281D-462B-BA03-0DE855482CF5}">
            <xm:f>RevReqCalc!$F$27=-1</xm:f>
            <x14:dxf>
              <font>
                <b/>
                <i val="0"/>
              </font>
            </x14:dxf>
          </x14:cfRule>
          <xm:sqref>E5:E24</xm:sqref>
        </x14:conditionalFormatting>
        <x14:conditionalFormatting xmlns:xm="http://schemas.microsoft.com/office/excel/2006/main">
          <x14:cfRule type="expression" priority="130" id="{7F32682F-6238-4620-9EA8-BAB205B95F2C}">
            <xm:f>RevReqCalc!$F$27=0</xm:f>
            <x14:dxf>
              <font>
                <b/>
                <i val="0"/>
              </font>
            </x14:dxf>
          </x14:cfRule>
          <xm:sqref>F5:F24</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G17</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C000"/>
    <pageSetUpPr fitToPage="1"/>
  </sheetPr>
  <dimension ref="A1:I26"/>
  <sheetViews>
    <sheetView topLeftCell="A13" zoomScaleNormal="100" workbookViewId="0">
      <selection activeCell="A21" sqref="A21"/>
    </sheetView>
  </sheetViews>
  <sheetFormatPr defaultColWidth="8.85546875" defaultRowHeight="12.75"/>
  <cols>
    <col min="1" max="1" width="31.28515625" style="2" customWidth="1"/>
    <col min="2" max="2" width="9.7109375" style="2" bestFit="1" customWidth="1"/>
    <col min="3" max="3" width="5.42578125" style="2" bestFit="1" customWidth="1"/>
    <col min="4" max="4" width="12.28515625" style="2" bestFit="1" customWidth="1"/>
    <col min="5" max="5" width="14.140625" style="2" bestFit="1" customWidth="1"/>
    <col min="6" max="6" width="16.85546875" style="2" bestFit="1" customWidth="1"/>
    <col min="7" max="7" width="14.42578125" style="2" customWidth="1"/>
    <col min="8" max="8" width="10.14062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281</v>
      </c>
      <c r="B3" s="425"/>
      <c r="C3" s="425"/>
      <c r="D3" s="425"/>
      <c r="E3" s="425"/>
      <c r="F3" s="425"/>
      <c r="G3" s="425"/>
      <c r="H3" s="425"/>
    </row>
    <row r="4" spans="1:9">
      <c r="A4" s="427" t="s">
        <v>447</v>
      </c>
      <c r="B4" s="425"/>
      <c r="C4" s="425"/>
      <c r="D4" s="425"/>
      <c r="E4" s="425"/>
      <c r="F4" s="425"/>
      <c r="G4" s="425"/>
      <c r="H4" s="425"/>
    </row>
    <row r="5" spans="1:9">
      <c r="A5" s="451"/>
      <c r="B5" s="425"/>
      <c r="C5" s="425"/>
      <c r="D5" s="413" t="s">
        <v>118</v>
      </c>
      <c r="E5" s="413" t="s">
        <v>118</v>
      </c>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28"/>
      <c r="G7" s="28"/>
      <c r="H7" s="28"/>
    </row>
    <row r="8" spans="1:9">
      <c r="A8" s="443" t="s">
        <v>172</v>
      </c>
      <c r="B8" s="453"/>
      <c r="C8" s="28"/>
      <c r="D8" s="31"/>
      <c r="E8" s="31"/>
      <c r="F8" s="31"/>
      <c r="G8" s="454"/>
      <c r="H8" s="416"/>
    </row>
    <row r="9" spans="1:9">
      <c r="A9" s="64" t="s">
        <v>281</v>
      </c>
      <c r="B9" s="28" t="s">
        <v>448</v>
      </c>
      <c r="C9" s="59" t="s">
        <v>124</v>
      </c>
      <c r="D9" s="423">
        <v>23962204.101914421</v>
      </c>
      <c r="E9" s="423">
        <f t="shared" ref="E9" si="0">D9</f>
        <v>23962204.101914421</v>
      </c>
      <c r="F9" s="423">
        <v>23901077.522660993</v>
      </c>
      <c r="G9" s="85" t="s">
        <v>125</v>
      </c>
      <c r="H9" s="67">
        <f>INDEX(WCAAllocations,IFERROR(MATCH(G9,WCAFactors,0),2),IFERROR(MATCH(G9,WCAStates,0),4))</f>
        <v>1</v>
      </c>
      <c r="I9" s="68">
        <f ca="1">OFFSET(F9,0,RevReqCalc!$F$27,1,1)*H9</f>
        <v>23901077.522660993</v>
      </c>
    </row>
    <row r="10" spans="1:9">
      <c r="A10" s="64"/>
      <c r="B10" s="28"/>
      <c r="C10" s="59"/>
      <c r="D10" s="68"/>
      <c r="E10" s="68"/>
      <c r="F10" s="68"/>
      <c r="G10" s="68"/>
      <c r="H10" s="68"/>
      <c r="I10" s="68"/>
    </row>
    <row r="11" spans="1:9">
      <c r="A11" s="64"/>
      <c r="B11" s="28"/>
      <c r="C11" s="59"/>
      <c r="D11" s="68"/>
      <c r="E11" s="68"/>
      <c r="F11" s="68"/>
      <c r="G11" s="68"/>
      <c r="H11" s="68"/>
      <c r="I11" s="68"/>
    </row>
    <row r="12" spans="1:9">
      <c r="A12" s="64"/>
      <c r="B12" s="28"/>
      <c r="C12" s="59"/>
      <c r="D12" s="68"/>
      <c r="E12" s="68"/>
      <c r="F12" s="68"/>
      <c r="G12" s="68"/>
      <c r="H12" s="68"/>
      <c r="I12" s="68"/>
    </row>
    <row r="13" spans="1:9">
      <c r="A13" s="60" t="s">
        <v>127</v>
      </c>
      <c r="C13" s="59"/>
    </row>
    <row r="14" spans="1:9" ht="12.75" customHeight="1">
      <c r="A14" s="528" t="s">
        <v>499</v>
      </c>
      <c r="B14" s="528"/>
      <c r="C14" s="528"/>
      <c r="D14" s="528"/>
      <c r="E14" s="528"/>
      <c r="F14" s="528"/>
      <c r="G14" s="528"/>
      <c r="H14" s="528"/>
      <c r="I14" s="528"/>
    </row>
    <row r="15" spans="1:9">
      <c r="A15" s="528"/>
      <c r="B15" s="528"/>
      <c r="C15" s="528"/>
      <c r="D15" s="528"/>
      <c r="E15" s="528"/>
      <c r="F15" s="528"/>
      <c r="G15" s="528"/>
      <c r="H15" s="528"/>
      <c r="I15" s="528"/>
    </row>
    <row r="16" spans="1:9">
      <c r="A16" s="528"/>
      <c r="B16" s="528"/>
      <c r="C16" s="528"/>
      <c r="D16" s="528"/>
      <c r="E16" s="528"/>
      <c r="F16" s="528"/>
      <c r="G16" s="528"/>
      <c r="H16" s="528"/>
      <c r="I16" s="528"/>
    </row>
    <row r="17" spans="1:9">
      <c r="A17" s="528"/>
      <c r="B17" s="528"/>
      <c r="C17" s="528"/>
      <c r="D17" s="528"/>
      <c r="E17" s="528"/>
      <c r="F17" s="528"/>
      <c r="G17" s="528"/>
      <c r="H17" s="528"/>
      <c r="I17" s="528"/>
    </row>
    <row r="18" spans="1:9">
      <c r="A18" s="528"/>
      <c r="B18" s="528"/>
      <c r="C18" s="528"/>
      <c r="D18" s="528"/>
      <c r="E18" s="528"/>
      <c r="F18" s="528"/>
      <c r="G18" s="528"/>
      <c r="H18" s="528"/>
      <c r="I18" s="528"/>
    </row>
    <row r="19" spans="1:9">
      <c r="A19" s="528"/>
      <c r="B19" s="528"/>
      <c r="C19" s="528"/>
      <c r="D19" s="528"/>
      <c r="E19" s="528"/>
      <c r="F19" s="528"/>
      <c r="G19" s="528"/>
      <c r="H19" s="528"/>
      <c r="I19" s="528"/>
    </row>
    <row r="20" spans="1:9">
      <c r="A20" s="528"/>
      <c r="B20" s="528"/>
      <c r="C20" s="528"/>
      <c r="D20" s="528"/>
      <c r="E20" s="528"/>
      <c r="F20" s="528"/>
      <c r="G20" s="528"/>
      <c r="H20" s="528"/>
      <c r="I20" s="528"/>
    </row>
    <row r="21" spans="1:9">
      <c r="C21" s="460"/>
    </row>
    <row r="22" spans="1:9">
      <c r="C22" s="460"/>
    </row>
    <row r="23" spans="1:9">
      <c r="C23" s="460"/>
    </row>
    <row r="24" spans="1:9">
      <c r="C24" s="460"/>
    </row>
    <row r="25" spans="1:9">
      <c r="C25" s="460"/>
    </row>
    <row r="26" spans="1:9">
      <c r="C26" s="461"/>
    </row>
  </sheetData>
  <mergeCells count="1">
    <mergeCell ref="A14:I20"/>
  </mergeCells>
  <dataValidations count="1">
    <dataValidation allowBlank="1" sqref="F9"/>
  </dataValidations>
  <pageMargins left="0.7" right="0.7" top="0.75" bottom="0.75" header="0.3" footer="0.3"/>
  <pageSetup scale="96" orientation="landscape"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76" id="{18A86A30-D701-48DD-B709-9A8AFB03709D}">
            <xm:f>RevReqCalc!$F$27=-2</xm:f>
            <x14:dxf>
              <font>
                <b/>
                <i val="0"/>
              </font>
            </x14:dxf>
          </x14:cfRule>
          <xm:sqref>D5:D9</xm:sqref>
        </x14:conditionalFormatting>
        <x14:conditionalFormatting xmlns:xm="http://schemas.microsoft.com/office/excel/2006/main">
          <x14:cfRule type="expression" priority="177" id="{7BB82882-0EEC-4275-968A-B316324F05AF}">
            <xm:f>RevReqCalc!$F$27=-1</xm:f>
            <x14:dxf>
              <font>
                <b/>
                <i val="0"/>
              </font>
            </x14:dxf>
          </x14:cfRule>
          <xm:sqref>E5:E9</xm:sqref>
        </x14:conditionalFormatting>
        <x14:conditionalFormatting xmlns:xm="http://schemas.microsoft.com/office/excel/2006/main">
          <x14:cfRule type="expression" priority="178" id="{157D215A-3E58-408D-BDA3-44F5C78E42D8}">
            <xm:f>RevReqCalc!$F$27=0</xm:f>
            <x14:dxf>
              <font>
                <b/>
                <i val="0"/>
              </font>
            </x14:dxf>
          </x14:cfRule>
          <xm:sqref>F5:F9</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G9</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C000"/>
    <pageSetUpPr fitToPage="1"/>
  </sheetPr>
  <dimension ref="A1:J290"/>
  <sheetViews>
    <sheetView topLeftCell="A266" zoomScaleNormal="100" workbookViewId="0">
      <selection activeCell="A275" sqref="A275:I284"/>
    </sheetView>
  </sheetViews>
  <sheetFormatPr defaultColWidth="8.85546875" defaultRowHeight="12.75"/>
  <cols>
    <col min="1" max="1" width="8" style="2" customWidth="1"/>
    <col min="2" max="2" width="9.7109375" style="2" bestFit="1" customWidth="1"/>
    <col min="3" max="3" width="5.42578125" style="2" bestFit="1" customWidth="1"/>
    <col min="4" max="4" width="12.28515625" style="2" bestFit="1" customWidth="1"/>
    <col min="5" max="5" width="14.140625" style="2" bestFit="1" customWidth="1"/>
    <col min="6" max="6" width="16.85546875" style="2" bestFit="1" customWidth="1"/>
    <col min="7" max="7" width="14.42578125" style="2" customWidth="1"/>
    <col min="8" max="8" width="10.140625" style="2" bestFit="1" customWidth="1"/>
    <col min="9" max="9" width="13.28515625" style="450" bestFit="1" customWidth="1"/>
    <col min="10" max="16384" width="8.85546875" style="2"/>
  </cols>
  <sheetData>
    <row r="1" spans="1:9">
      <c r="A1" s="15" t="str">
        <f>RevReqSummary!A1</f>
        <v>Pacific Power GRC UE-152253</v>
      </c>
      <c r="B1" s="425"/>
      <c r="C1" s="425"/>
      <c r="D1" s="425"/>
      <c r="E1" s="425"/>
      <c r="F1" s="425"/>
      <c r="G1" s="425"/>
      <c r="H1" s="425"/>
    </row>
    <row r="2" spans="1:9">
      <c r="A2" s="15" t="str">
        <f>RevReqSummary!A2</f>
        <v>Rate Plan Year 1 - Staff Proposed Revenue Requirement Increase</v>
      </c>
      <c r="B2" s="425"/>
      <c r="C2" s="425"/>
      <c r="D2" s="425"/>
      <c r="E2" s="425"/>
      <c r="F2" s="425"/>
      <c r="G2" s="425"/>
      <c r="H2" s="425"/>
    </row>
    <row r="3" spans="1:9">
      <c r="A3" s="427" t="s">
        <v>362</v>
      </c>
      <c r="B3" s="425"/>
      <c r="C3" s="425"/>
      <c r="D3" s="425"/>
      <c r="E3" s="425"/>
      <c r="F3" s="425"/>
      <c r="G3" s="425"/>
      <c r="H3" s="425"/>
    </row>
    <row r="4" spans="1:9">
      <c r="A4" s="427" t="s">
        <v>445</v>
      </c>
      <c r="B4" s="425"/>
      <c r="C4" s="425"/>
      <c r="D4" s="425"/>
      <c r="E4" s="425"/>
      <c r="F4" s="425"/>
      <c r="G4" s="425"/>
      <c r="H4" s="425"/>
    </row>
    <row r="5" spans="1:9">
      <c r="A5" s="451"/>
      <c r="B5" s="425"/>
      <c r="C5" s="425"/>
      <c r="D5" s="413" t="s">
        <v>118</v>
      </c>
      <c r="E5" s="413" t="s">
        <v>118</v>
      </c>
      <c r="G5" s="425" t="s">
        <v>271</v>
      </c>
      <c r="H5" s="425"/>
      <c r="I5" s="425" t="s">
        <v>176</v>
      </c>
    </row>
    <row r="6" spans="1:9">
      <c r="A6" s="451"/>
      <c r="B6" s="452" t="s">
        <v>119</v>
      </c>
      <c r="C6" s="81" t="s">
        <v>302</v>
      </c>
      <c r="D6" s="307" t="s">
        <v>120</v>
      </c>
      <c r="E6" s="307" t="s">
        <v>120</v>
      </c>
      <c r="F6" s="307" t="s">
        <v>373</v>
      </c>
      <c r="G6" s="452" t="s">
        <v>121</v>
      </c>
      <c r="H6" s="452" t="s">
        <v>122</v>
      </c>
      <c r="I6" s="452" t="s">
        <v>123</v>
      </c>
    </row>
    <row r="7" spans="1:9">
      <c r="A7" s="443"/>
      <c r="B7" s="28"/>
      <c r="C7" s="28"/>
      <c r="D7" s="429" t="s">
        <v>397</v>
      </c>
      <c r="E7" s="429" t="s">
        <v>398</v>
      </c>
      <c r="F7" s="28"/>
      <c r="G7" s="28"/>
      <c r="H7" s="28"/>
    </row>
    <row r="8" spans="1:9">
      <c r="A8" s="443" t="s">
        <v>172</v>
      </c>
      <c r="B8" s="453"/>
      <c r="C8" s="28"/>
      <c r="D8" s="31"/>
      <c r="E8" s="31"/>
      <c r="F8" s="31"/>
      <c r="G8" s="454"/>
      <c r="H8" s="416"/>
    </row>
    <row r="9" spans="1:9">
      <c r="A9" s="64"/>
      <c r="B9" s="28">
        <v>302</v>
      </c>
      <c r="C9" s="59" t="s">
        <v>124</v>
      </c>
      <c r="D9" s="423">
        <v>-300367.24500027299</v>
      </c>
      <c r="E9" s="423">
        <f t="shared" ref="E9:E148" si="0">D9</f>
        <v>-300367.24500027299</v>
      </c>
      <c r="F9" s="423">
        <v>-300367.24500027299</v>
      </c>
      <c r="G9" s="85" t="s">
        <v>168</v>
      </c>
      <c r="H9" s="67">
        <f t="shared" ref="H9:H72" si="1">INDEX(WCAAllocations,IFERROR(MATCH(G9,WCAFactors,0),2),IFERROR(MATCH(G9,WCAStates,0),4))</f>
        <v>0.22565052397253504</v>
      </c>
      <c r="I9" s="68">
        <f ca="1">OFFSET(F9,0,RevReqCalc!$F$27,1,1)*H9</f>
        <v>-67778.026218498402</v>
      </c>
    </row>
    <row r="10" spans="1:9">
      <c r="A10" s="64"/>
      <c r="B10" s="28">
        <v>303</v>
      </c>
      <c r="C10" s="59" t="s">
        <v>124</v>
      </c>
      <c r="D10" s="423">
        <v>-647.36874999996508</v>
      </c>
      <c r="E10" s="423">
        <f t="shared" si="0"/>
        <v>-647.36874999996508</v>
      </c>
      <c r="F10" s="423">
        <v>-647.36874999996508</v>
      </c>
      <c r="G10" s="85" t="s">
        <v>152</v>
      </c>
      <c r="H10" s="67">
        <f t="shared" si="1"/>
        <v>0</v>
      </c>
      <c r="I10" s="68">
        <f ca="1">OFFSET(F10,0,RevReqCalc!$F$27,1,1)*H10</f>
        <v>0</v>
      </c>
    </row>
    <row r="11" spans="1:9">
      <c r="A11" s="64"/>
      <c r="B11" s="28">
        <v>303</v>
      </c>
      <c r="C11" s="59" t="s">
        <v>124</v>
      </c>
      <c r="D11" s="423">
        <v>-3299349.4249999998</v>
      </c>
      <c r="E11" s="423">
        <f t="shared" si="0"/>
        <v>-3299349.4249999998</v>
      </c>
      <c r="F11" s="423">
        <v>-3299349.4249999998</v>
      </c>
      <c r="G11" s="85" t="s">
        <v>181</v>
      </c>
      <c r="H11" s="67">
        <f t="shared" si="1"/>
        <v>0</v>
      </c>
      <c r="I11" s="68">
        <f ca="1">OFFSET(F11,0,RevReqCalc!$F$27,1,1)*H11</f>
        <v>0</v>
      </c>
    </row>
    <row r="12" spans="1:9">
      <c r="A12" s="64"/>
      <c r="B12" s="28">
        <v>303</v>
      </c>
      <c r="C12" s="59" t="s">
        <v>124</v>
      </c>
      <c r="D12" s="423">
        <v>979310.31708329916</v>
      </c>
      <c r="E12" s="423">
        <f t="shared" si="0"/>
        <v>979310.31708329916</v>
      </c>
      <c r="F12" s="423">
        <v>979310.31708329916</v>
      </c>
      <c r="G12" s="85" t="s">
        <v>171</v>
      </c>
      <c r="H12" s="67">
        <f t="shared" si="1"/>
        <v>0</v>
      </c>
      <c r="I12" s="68">
        <f ca="1">OFFSET(F12,0,RevReqCalc!$F$27,1,1)*H12</f>
        <v>0</v>
      </c>
    </row>
    <row r="13" spans="1:9">
      <c r="A13" s="64"/>
      <c r="B13" s="28">
        <v>303</v>
      </c>
      <c r="C13" s="59" t="s">
        <v>124</v>
      </c>
      <c r="D13" s="423">
        <v>3439001.2699999958</v>
      </c>
      <c r="E13" s="423">
        <f t="shared" si="0"/>
        <v>3439001.2699999958</v>
      </c>
      <c r="F13" s="423">
        <v>3439001.2699999958</v>
      </c>
      <c r="G13" s="85" t="s">
        <v>168</v>
      </c>
      <c r="H13" s="67">
        <f t="shared" si="1"/>
        <v>0.22565052397253504</v>
      </c>
      <c r="I13" s="68">
        <f ca="1">OFFSET(F13,0,RevReqCalc!$F$27,1,1)*H13</f>
        <v>776012.43851771252</v>
      </c>
    </row>
    <row r="14" spans="1:9">
      <c r="A14" s="64"/>
      <c r="B14" s="28">
        <v>303</v>
      </c>
      <c r="C14" s="59" t="s">
        <v>124</v>
      </c>
      <c r="D14" s="423">
        <v>3568192.5375000089</v>
      </c>
      <c r="E14" s="423">
        <f t="shared" si="0"/>
        <v>3568192.5375000089</v>
      </c>
      <c r="F14" s="423">
        <v>3568192.5375000089</v>
      </c>
      <c r="G14" s="85" t="s">
        <v>134</v>
      </c>
      <c r="H14" s="67">
        <f t="shared" si="1"/>
        <v>6.8836744172887168E-2</v>
      </c>
      <c r="I14" s="68">
        <f ca="1">OFFSET(F14,0,RevReqCalc!$F$27,1,1)*H14</f>
        <v>245622.75686349321</v>
      </c>
    </row>
    <row r="15" spans="1:9">
      <c r="A15" s="64"/>
      <c r="B15" s="28">
        <v>303</v>
      </c>
      <c r="C15" s="59" t="s">
        <v>124</v>
      </c>
      <c r="D15" s="423">
        <v>-33.165416670031846</v>
      </c>
      <c r="E15" s="423">
        <f t="shared" si="0"/>
        <v>-33.165416670031846</v>
      </c>
      <c r="F15" s="423">
        <v>-33.165416670031846</v>
      </c>
      <c r="G15" s="85" t="s">
        <v>155</v>
      </c>
      <c r="H15" s="67">
        <f t="shared" si="1"/>
        <v>0</v>
      </c>
      <c r="I15" s="68">
        <f ca="1">OFFSET(F15,0,RevReqCalc!$F$27,1,1)*H15</f>
        <v>0</v>
      </c>
    </row>
    <row r="16" spans="1:9">
      <c r="A16" s="64"/>
      <c r="B16" s="28">
        <v>303</v>
      </c>
      <c r="C16" s="59" t="s">
        <v>124</v>
      </c>
      <c r="D16" s="423">
        <v>-1371.6875</v>
      </c>
      <c r="E16" s="423">
        <f t="shared" si="0"/>
        <v>-1371.6875</v>
      </c>
      <c r="F16" s="423">
        <v>-1371.6875</v>
      </c>
      <c r="G16" s="85" t="s">
        <v>153</v>
      </c>
      <c r="H16" s="67">
        <f t="shared" si="1"/>
        <v>0</v>
      </c>
      <c r="I16" s="68">
        <f ca="1">OFFSET(F16,0,RevReqCalc!$F$27,1,1)*H16</f>
        <v>0</v>
      </c>
    </row>
    <row r="17" spans="1:9">
      <c r="A17" s="64"/>
      <c r="B17" s="28">
        <v>303</v>
      </c>
      <c r="C17" s="59" t="s">
        <v>124</v>
      </c>
      <c r="D17" s="423">
        <v>5371595.0220829844</v>
      </c>
      <c r="E17" s="423">
        <f t="shared" si="0"/>
        <v>5371595.0220829844</v>
      </c>
      <c r="F17" s="423">
        <v>5371595.0220829844</v>
      </c>
      <c r="G17" s="85" t="s">
        <v>117</v>
      </c>
      <c r="H17" s="67">
        <f t="shared" si="1"/>
        <v>6.6548046661184135E-2</v>
      </c>
      <c r="I17" s="68">
        <f ca="1">OFFSET(F17,0,RevReqCalc!$F$27,1,1)*H17</f>
        <v>357469.15617456287</v>
      </c>
    </row>
    <row r="18" spans="1:9">
      <c r="A18" s="64"/>
      <c r="B18" s="28">
        <v>303</v>
      </c>
      <c r="C18" s="59" t="s">
        <v>124</v>
      </c>
      <c r="D18" s="423">
        <v>2290.2079166700132</v>
      </c>
      <c r="E18" s="423">
        <f t="shared" si="0"/>
        <v>2290.2079166700132</v>
      </c>
      <c r="F18" s="423">
        <v>2290.2079166700132</v>
      </c>
      <c r="G18" s="85" t="s">
        <v>154</v>
      </c>
      <c r="H18" s="67">
        <f t="shared" si="1"/>
        <v>0</v>
      </c>
      <c r="I18" s="68">
        <f ca="1">OFFSET(F18,0,RevReqCalc!$F$27,1,1)*H18</f>
        <v>0</v>
      </c>
    </row>
    <row r="19" spans="1:9">
      <c r="A19" s="64"/>
      <c r="B19" s="28">
        <v>303</v>
      </c>
      <c r="C19" s="59" t="s">
        <v>124</v>
      </c>
      <c r="D19" s="423">
        <v>-266193.62333333003</v>
      </c>
      <c r="E19" s="423">
        <f t="shared" si="0"/>
        <v>-266193.62333333003</v>
      </c>
      <c r="F19" s="423">
        <v>-266193.62333333003</v>
      </c>
      <c r="G19" s="85" t="s">
        <v>270</v>
      </c>
      <c r="H19" s="67">
        <f t="shared" si="1"/>
        <v>0</v>
      </c>
      <c r="I19" s="68">
        <f ca="1">OFFSET(F19,0,RevReqCalc!$F$27,1,1)*H19</f>
        <v>0</v>
      </c>
    </row>
    <row r="20" spans="1:9">
      <c r="A20" s="64"/>
      <c r="B20" s="28">
        <v>310</v>
      </c>
      <c r="C20" s="59" t="s">
        <v>124</v>
      </c>
      <c r="D20" s="423">
        <v>113.78208328783512</v>
      </c>
      <c r="E20" s="423">
        <f t="shared" si="0"/>
        <v>113.78208328783512</v>
      </c>
      <c r="F20" s="423">
        <v>113.78208328783512</v>
      </c>
      <c r="G20" s="85" t="s">
        <v>171</v>
      </c>
      <c r="H20" s="67">
        <f t="shared" si="1"/>
        <v>0</v>
      </c>
      <c r="I20" s="68">
        <f ca="1">OFFSET(F20,0,RevReqCalc!$F$27,1,1)*H20</f>
        <v>0</v>
      </c>
    </row>
    <row r="21" spans="1:9">
      <c r="A21" s="64"/>
      <c r="B21" s="28">
        <v>311</v>
      </c>
      <c r="C21" s="59" t="s">
        <v>124</v>
      </c>
      <c r="D21" s="423">
        <v>1005363.3537499905</v>
      </c>
      <c r="E21" s="423">
        <f t="shared" si="0"/>
        <v>1005363.3537499905</v>
      </c>
      <c r="F21" s="423">
        <v>1005363.3537499905</v>
      </c>
      <c r="G21" s="85" t="s">
        <v>171</v>
      </c>
      <c r="H21" s="67">
        <f t="shared" si="1"/>
        <v>0</v>
      </c>
      <c r="I21" s="68">
        <f ca="1">OFFSET(F21,0,RevReqCalc!$F$27,1,1)*H21</f>
        <v>0</v>
      </c>
    </row>
    <row r="22" spans="1:9">
      <c r="A22" s="64"/>
      <c r="B22" s="28">
        <v>311</v>
      </c>
      <c r="C22" s="59" t="s">
        <v>124</v>
      </c>
      <c r="D22" s="423">
        <v>235768.40333329886</v>
      </c>
      <c r="E22" s="423">
        <f t="shared" si="0"/>
        <v>235768.40333329886</v>
      </c>
      <c r="F22" s="423">
        <v>235768.40333329886</v>
      </c>
      <c r="G22" s="85" t="s">
        <v>168</v>
      </c>
      <c r="H22" s="67">
        <f t="shared" si="1"/>
        <v>0.22565052397253504</v>
      </c>
      <c r="I22" s="68">
        <f ca="1">OFFSET(F22,0,RevReqCalc!$F$27,1,1)*H22</f>
        <v>53201.263748326863</v>
      </c>
    </row>
    <row r="23" spans="1:9">
      <c r="A23" s="64"/>
      <c r="B23" s="28">
        <v>311</v>
      </c>
      <c r="C23" s="59" t="s">
        <v>124</v>
      </c>
      <c r="D23" s="423">
        <v>247222.6545830071</v>
      </c>
      <c r="E23" s="423">
        <f t="shared" si="0"/>
        <v>247222.6545830071</v>
      </c>
      <c r="F23" s="423">
        <v>247222.6545830071</v>
      </c>
      <c r="G23" s="85" t="s">
        <v>173</v>
      </c>
      <c r="H23" s="67">
        <f t="shared" si="1"/>
        <v>0.22437004168265501</v>
      </c>
      <c r="I23" s="68">
        <f ca="1">OFFSET(F23,0,RevReqCalc!$F$27,1,1)*H23</f>
        <v>55469.357313685927</v>
      </c>
    </row>
    <row r="24" spans="1:9">
      <c r="A24" s="64"/>
      <c r="B24" s="28">
        <v>312</v>
      </c>
      <c r="C24" s="59" t="s">
        <v>124</v>
      </c>
      <c r="D24" s="423">
        <v>54457698.554170132</v>
      </c>
      <c r="E24" s="423">
        <f t="shared" si="0"/>
        <v>54457698.554170132</v>
      </c>
      <c r="F24" s="423">
        <v>54457698.554170132</v>
      </c>
      <c r="G24" s="85" t="s">
        <v>171</v>
      </c>
      <c r="H24" s="67">
        <f t="shared" si="1"/>
        <v>0</v>
      </c>
      <c r="I24" s="68">
        <f ca="1">OFFSET(F24,0,RevReqCalc!$F$27,1,1)*H24</f>
        <v>0</v>
      </c>
    </row>
    <row r="25" spans="1:9">
      <c r="A25" s="64"/>
      <c r="B25" s="28">
        <v>312</v>
      </c>
      <c r="C25" s="59" t="s">
        <v>124</v>
      </c>
      <c r="D25" s="423">
        <v>14605.899582996964</v>
      </c>
      <c r="E25" s="423">
        <f t="shared" si="0"/>
        <v>14605.899582996964</v>
      </c>
      <c r="F25" s="423">
        <v>14605.899582996964</v>
      </c>
      <c r="G25" s="85" t="s">
        <v>168</v>
      </c>
      <c r="H25" s="67">
        <f t="shared" si="1"/>
        <v>0.22565052397253504</v>
      </c>
      <c r="I25" s="68">
        <f ca="1">OFFSET(F25,0,RevReqCalc!$F$27,1,1)*H25</f>
        <v>3295.828893993496</v>
      </c>
    </row>
    <row r="26" spans="1:9">
      <c r="A26" s="64"/>
      <c r="B26" s="28">
        <v>312</v>
      </c>
      <c r="C26" s="59" t="s">
        <v>124</v>
      </c>
      <c r="D26" s="423">
        <v>14552316.15625</v>
      </c>
      <c r="E26" s="423">
        <f t="shared" si="0"/>
        <v>14552316.15625</v>
      </c>
      <c r="F26" s="423">
        <v>14552316.15625</v>
      </c>
      <c r="G26" s="85" t="s">
        <v>173</v>
      </c>
      <c r="H26" s="67">
        <f t="shared" si="1"/>
        <v>0.22437004168265501</v>
      </c>
      <c r="I26" s="68">
        <f ca="1">OFFSET(F26,0,RevReqCalc!$F$27,1,1)*H26</f>
        <v>3265103.7825569864</v>
      </c>
    </row>
    <row r="27" spans="1:9">
      <c r="A27" s="64"/>
      <c r="B27" s="28">
        <v>314</v>
      </c>
      <c r="C27" s="59" t="s">
        <v>124</v>
      </c>
      <c r="D27" s="423">
        <v>4461565.4212499857</v>
      </c>
      <c r="E27" s="423">
        <f t="shared" si="0"/>
        <v>4461565.4212499857</v>
      </c>
      <c r="F27" s="423">
        <v>4461565.4212499857</v>
      </c>
      <c r="G27" s="85" t="s">
        <v>171</v>
      </c>
      <c r="H27" s="67">
        <f t="shared" si="1"/>
        <v>0</v>
      </c>
      <c r="I27" s="68">
        <f ca="1">OFFSET(F27,0,RevReqCalc!$F$27,1,1)*H27</f>
        <v>0</v>
      </c>
    </row>
    <row r="28" spans="1:9">
      <c r="A28" s="64"/>
      <c r="B28" s="28">
        <v>314</v>
      </c>
      <c r="C28" s="59" t="s">
        <v>124</v>
      </c>
      <c r="D28" s="423">
        <v>-33921.065000005066</v>
      </c>
      <c r="E28" s="423">
        <f t="shared" si="0"/>
        <v>-33921.065000005066</v>
      </c>
      <c r="F28" s="423">
        <v>-33921.065000005066</v>
      </c>
      <c r="G28" s="85" t="s">
        <v>168</v>
      </c>
      <c r="H28" s="67">
        <f t="shared" si="1"/>
        <v>0.22565052397253504</v>
      </c>
      <c r="I28" s="68">
        <f ca="1">OFFSET(F28,0,RevReqCalc!$F$27,1,1)*H28</f>
        <v>-7654.3060909575624</v>
      </c>
    </row>
    <row r="29" spans="1:9">
      <c r="A29" s="64"/>
      <c r="B29" s="28">
        <v>314</v>
      </c>
      <c r="C29" s="59" t="s">
        <v>124</v>
      </c>
      <c r="D29" s="423">
        <v>-2094790.7979170084</v>
      </c>
      <c r="E29" s="423">
        <f t="shared" si="0"/>
        <v>-2094790.7979170084</v>
      </c>
      <c r="F29" s="423">
        <v>-2094790.7979170084</v>
      </c>
      <c r="G29" s="85" t="s">
        <v>173</v>
      </c>
      <c r="H29" s="67">
        <f t="shared" si="1"/>
        <v>0.22437004168265501</v>
      </c>
      <c r="I29" s="68">
        <f ca="1">OFFSET(F29,0,RevReqCalc!$F$27,1,1)*H29</f>
        <v>-470008.29864508129</v>
      </c>
    </row>
    <row r="30" spans="1:9">
      <c r="A30" s="64"/>
      <c r="B30" s="28">
        <v>315</v>
      </c>
      <c r="C30" s="59" t="s">
        <v>124</v>
      </c>
      <c r="D30" s="423">
        <v>3021045.0587500334</v>
      </c>
      <c r="E30" s="423">
        <f t="shared" si="0"/>
        <v>3021045.0587500334</v>
      </c>
      <c r="F30" s="423">
        <v>3021045.0587500334</v>
      </c>
      <c r="G30" s="85" t="s">
        <v>171</v>
      </c>
      <c r="H30" s="67">
        <f t="shared" si="1"/>
        <v>0</v>
      </c>
      <c r="I30" s="68">
        <f ca="1">OFFSET(F30,0,RevReqCalc!$F$27,1,1)*H30</f>
        <v>0</v>
      </c>
    </row>
    <row r="31" spans="1:9">
      <c r="A31" s="64"/>
      <c r="B31" s="28">
        <v>315</v>
      </c>
      <c r="C31" s="59" t="s">
        <v>124</v>
      </c>
      <c r="D31" s="423">
        <v>69991.950000001118</v>
      </c>
      <c r="E31" s="423">
        <f t="shared" si="0"/>
        <v>69991.950000001118</v>
      </c>
      <c r="F31" s="423">
        <v>69991.950000001118</v>
      </c>
      <c r="G31" s="85" t="s">
        <v>168</v>
      </c>
      <c r="H31" s="67">
        <f t="shared" si="1"/>
        <v>0.22565052397253504</v>
      </c>
      <c r="I31" s="68">
        <f ca="1">OFFSET(F31,0,RevReqCalc!$F$27,1,1)*H31</f>
        <v>15793.720191359726</v>
      </c>
    </row>
    <row r="32" spans="1:9">
      <c r="A32" s="64"/>
      <c r="B32" s="28">
        <v>315</v>
      </c>
      <c r="C32" s="59" t="s">
        <v>124</v>
      </c>
      <c r="D32" s="423">
        <v>95128.56875000149</v>
      </c>
      <c r="E32" s="423">
        <f t="shared" si="0"/>
        <v>95128.56875000149</v>
      </c>
      <c r="F32" s="423">
        <v>95128.56875000149</v>
      </c>
      <c r="G32" s="85" t="s">
        <v>173</v>
      </c>
      <c r="H32" s="67">
        <f t="shared" si="1"/>
        <v>0.22437004168265501</v>
      </c>
      <c r="I32" s="68">
        <f ca="1">OFFSET(F32,0,RevReqCalc!$F$27,1,1)*H32</f>
        <v>21344.000935649146</v>
      </c>
    </row>
    <row r="33" spans="1:9">
      <c r="A33" s="64"/>
      <c r="B33" s="28">
        <v>316</v>
      </c>
      <c r="C33" s="59" t="s">
        <v>124</v>
      </c>
      <c r="D33" s="423">
        <v>139743.72166670114</v>
      </c>
      <c r="E33" s="423">
        <f t="shared" si="0"/>
        <v>139743.72166670114</v>
      </c>
      <c r="F33" s="423">
        <v>139743.72166670114</v>
      </c>
      <c r="G33" s="85" t="s">
        <v>171</v>
      </c>
      <c r="H33" s="67">
        <f t="shared" si="1"/>
        <v>0</v>
      </c>
      <c r="I33" s="68">
        <f ca="1">OFFSET(F33,0,RevReqCalc!$F$27,1,1)*H33</f>
        <v>0</v>
      </c>
    </row>
    <row r="34" spans="1:9">
      <c r="A34" s="64"/>
      <c r="B34" s="28">
        <v>316</v>
      </c>
      <c r="C34" s="59" t="s">
        <v>124</v>
      </c>
      <c r="D34" s="423">
        <v>-1037.7412499999627</v>
      </c>
      <c r="E34" s="423">
        <f t="shared" si="0"/>
        <v>-1037.7412499999627</v>
      </c>
      <c r="F34" s="423">
        <v>-1037.7412499999627</v>
      </c>
      <c r="G34" s="85" t="s">
        <v>168</v>
      </c>
      <c r="H34" s="67">
        <f t="shared" si="1"/>
        <v>0.22565052397253504</v>
      </c>
      <c r="I34" s="68">
        <f ca="1">OFFSET(F34,0,RevReqCalc!$F$27,1,1)*H34</f>
        <v>-234.16685681040508</v>
      </c>
    </row>
    <row r="35" spans="1:9">
      <c r="A35" s="64"/>
      <c r="B35" s="28">
        <v>316</v>
      </c>
      <c r="C35" s="59" t="s">
        <v>124</v>
      </c>
      <c r="D35" s="423">
        <v>-297.23833333002403</v>
      </c>
      <c r="E35" s="423">
        <f t="shared" si="0"/>
        <v>-297.23833333002403</v>
      </c>
      <c r="F35" s="423">
        <v>-297.23833333002403</v>
      </c>
      <c r="G35" s="85" t="s">
        <v>173</v>
      </c>
      <c r="H35" s="67">
        <f t="shared" si="1"/>
        <v>0.22437004168265501</v>
      </c>
      <c r="I35" s="68">
        <f ca="1">OFFSET(F35,0,RevReqCalc!$F$27,1,1)*H35</f>
        <v>-66.69137723894039</v>
      </c>
    </row>
    <row r="36" spans="1:9">
      <c r="A36" s="64"/>
      <c r="B36" s="28">
        <v>330</v>
      </c>
      <c r="C36" s="59" t="s">
        <v>124</v>
      </c>
      <c r="D36" s="423">
        <v>-842.53125</v>
      </c>
      <c r="E36" s="423">
        <f t="shared" si="0"/>
        <v>-842.53125</v>
      </c>
      <c r="F36" s="423">
        <v>-842.53125</v>
      </c>
      <c r="G36" s="85" t="s">
        <v>171</v>
      </c>
      <c r="H36" s="67">
        <f t="shared" si="1"/>
        <v>0</v>
      </c>
      <c r="I36" s="68">
        <f ca="1">OFFSET(F36,0,RevReqCalc!$F$27,1,1)*H36</f>
        <v>0</v>
      </c>
    </row>
    <row r="37" spans="1:9">
      <c r="A37" s="64"/>
      <c r="B37" s="28">
        <v>331</v>
      </c>
      <c r="C37" s="59" t="s">
        <v>124</v>
      </c>
      <c r="D37" s="423">
        <v>-16027.644999999553</v>
      </c>
      <c r="E37" s="423">
        <f t="shared" si="0"/>
        <v>-16027.644999999553</v>
      </c>
      <c r="F37" s="423">
        <v>-16027.644999999553</v>
      </c>
      <c r="G37" s="85" t="s">
        <v>171</v>
      </c>
      <c r="H37" s="67">
        <f t="shared" si="1"/>
        <v>0</v>
      </c>
      <c r="I37" s="68">
        <f ca="1">OFFSET(F37,0,RevReqCalc!$F$27,1,1)*H37</f>
        <v>0</v>
      </c>
    </row>
    <row r="38" spans="1:9">
      <c r="A38" s="64"/>
      <c r="B38" s="28">
        <v>331</v>
      </c>
      <c r="C38" s="59" t="s">
        <v>124</v>
      </c>
      <c r="D38" s="423">
        <v>6750523.6429170072</v>
      </c>
      <c r="E38" s="423">
        <f t="shared" si="0"/>
        <v>6750523.6429170072</v>
      </c>
      <c r="F38" s="423">
        <v>6750523.6429170072</v>
      </c>
      <c r="G38" s="85" t="s">
        <v>168</v>
      </c>
      <c r="H38" s="67">
        <f t="shared" si="1"/>
        <v>0.22565052397253504</v>
      </c>
      <c r="I38" s="68">
        <f ca="1">OFFSET(F38,0,RevReqCalc!$F$27,1,1)*H38</f>
        <v>1523259.1971132087</v>
      </c>
    </row>
    <row r="39" spans="1:9">
      <c r="A39" s="64"/>
      <c r="B39" s="28">
        <v>332</v>
      </c>
      <c r="C39" s="59" t="s">
        <v>124</v>
      </c>
      <c r="D39" s="423">
        <v>191689.61458329856</v>
      </c>
      <c r="E39" s="423">
        <f t="shared" si="0"/>
        <v>191689.61458329856</v>
      </c>
      <c r="F39" s="423">
        <v>191689.61458329856</v>
      </c>
      <c r="G39" s="85" t="s">
        <v>171</v>
      </c>
      <c r="H39" s="67">
        <f t="shared" si="1"/>
        <v>0</v>
      </c>
      <c r="I39" s="68">
        <f ca="1">OFFSET(F39,0,RevReqCalc!$F$27,1,1)*H39</f>
        <v>0</v>
      </c>
    </row>
    <row r="40" spans="1:9">
      <c r="A40" s="64"/>
      <c r="B40" s="28">
        <v>332</v>
      </c>
      <c r="C40" s="59" t="s">
        <v>124</v>
      </c>
      <c r="D40" s="423">
        <v>1362509.6545829773</v>
      </c>
      <c r="E40" s="423">
        <f t="shared" si="0"/>
        <v>1362509.6545829773</v>
      </c>
      <c r="F40" s="423">
        <v>1362509.6545829773</v>
      </c>
      <c r="G40" s="85" t="s">
        <v>168</v>
      </c>
      <c r="H40" s="67">
        <f t="shared" si="1"/>
        <v>0.22565052397253504</v>
      </c>
      <c r="I40" s="68">
        <f ca="1">OFFSET(F40,0,RevReqCalc!$F$27,1,1)*H40</f>
        <v>307451.01747428655</v>
      </c>
    </row>
    <row r="41" spans="1:9">
      <c r="A41" s="64"/>
      <c r="B41" s="28">
        <v>333</v>
      </c>
      <c r="C41" s="59" t="s">
        <v>124</v>
      </c>
      <c r="D41" s="423">
        <v>11713.987083300948</v>
      </c>
      <c r="E41" s="423">
        <f t="shared" si="0"/>
        <v>11713.987083300948</v>
      </c>
      <c r="F41" s="423">
        <v>11713.987083300948</v>
      </c>
      <c r="G41" s="85" t="s">
        <v>171</v>
      </c>
      <c r="H41" s="67">
        <f t="shared" si="1"/>
        <v>0</v>
      </c>
      <c r="I41" s="68">
        <f ca="1">OFFSET(F41,0,RevReqCalc!$F$27,1,1)*H41</f>
        <v>0</v>
      </c>
    </row>
    <row r="42" spans="1:9">
      <c r="A42" s="64"/>
      <c r="B42" s="28">
        <v>333</v>
      </c>
      <c r="C42" s="59" t="s">
        <v>124</v>
      </c>
      <c r="D42" s="423">
        <v>1213531.637500003</v>
      </c>
      <c r="E42" s="423">
        <f t="shared" si="0"/>
        <v>1213531.637500003</v>
      </c>
      <c r="F42" s="423">
        <v>1213531.637500003</v>
      </c>
      <c r="G42" s="85" t="s">
        <v>168</v>
      </c>
      <c r="H42" s="67">
        <f t="shared" si="1"/>
        <v>0.22565052397253504</v>
      </c>
      <c r="I42" s="68">
        <f ca="1">OFFSET(F42,0,RevReqCalc!$F$27,1,1)*H42</f>
        <v>273834.04985912412</v>
      </c>
    </row>
    <row r="43" spans="1:9">
      <c r="A43" s="64"/>
      <c r="B43" s="28">
        <v>334</v>
      </c>
      <c r="C43" s="59" t="s">
        <v>124</v>
      </c>
      <c r="D43" s="423">
        <v>112508.26875000075</v>
      </c>
      <c r="E43" s="423">
        <f t="shared" si="0"/>
        <v>112508.26875000075</v>
      </c>
      <c r="F43" s="423">
        <v>112508.26875000075</v>
      </c>
      <c r="G43" s="85" t="s">
        <v>171</v>
      </c>
      <c r="H43" s="67">
        <f t="shared" si="1"/>
        <v>0</v>
      </c>
      <c r="I43" s="68">
        <f ca="1">OFFSET(F43,0,RevReqCalc!$F$27,1,1)*H43</f>
        <v>0</v>
      </c>
    </row>
    <row r="44" spans="1:9">
      <c r="A44" s="64"/>
      <c r="B44" s="28">
        <v>334</v>
      </c>
      <c r="C44" s="59" t="s">
        <v>124</v>
      </c>
      <c r="D44" s="423">
        <v>508338.48916669935</v>
      </c>
      <c r="E44" s="423">
        <f t="shared" si="0"/>
        <v>508338.48916669935</v>
      </c>
      <c r="F44" s="423">
        <v>508338.48916669935</v>
      </c>
      <c r="G44" s="85" t="s">
        <v>168</v>
      </c>
      <c r="H44" s="67">
        <f t="shared" si="1"/>
        <v>0.22565052397253504</v>
      </c>
      <c r="I44" s="68">
        <f ca="1">OFFSET(F44,0,RevReqCalc!$F$27,1,1)*H44</f>
        <v>114706.84643587253</v>
      </c>
    </row>
    <row r="45" spans="1:9">
      <c r="A45" s="64"/>
      <c r="B45" s="28">
        <v>335</v>
      </c>
      <c r="C45" s="59" t="s">
        <v>124</v>
      </c>
      <c r="D45" s="423">
        <v>4958.0591666669934</v>
      </c>
      <c r="E45" s="423">
        <f t="shared" si="0"/>
        <v>4958.0591666669934</v>
      </c>
      <c r="F45" s="423">
        <v>4958.0591666669934</v>
      </c>
      <c r="G45" s="85" t="s">
        <v>171</v>
      </c>
      <c r="H45" s="67">
        <f t="shared" si="1"/>
        <v>0</v>
      </c>
      <c r="I45" s="68">
        <f ca="1">OFFSET(F45,0,RevReqCalc!$F$27,1,1)*H45</f>
        <v>0</v>
      </c>
    </row>
    <row r="46" spans="1:9">
      <c r="A46" s="64"/>
      <c r="B46" s="28">
        <v>336</v>
      </c>
      <c r="C46" s="59" t="s">
        <v>124</v>
      </c>
      <c r="D46" s="423">
        <v>705.24833333003335</v>
      </c>
      <c r="E46" s="423">
        <f t="shared" si="0"/>
        <v>705.24833333003335</v>
      </c>
      <c r="F46" s="423">
        <v>705.24833333003335</v>
      </c>
      <c r="G46" s="85" t="s">
        <v>171</v>
      </c>
      <c r="H46" s="67">
        <f t="shared" si="1"/>
        <v>0</v>
      </c>
      <c r="I46" s="68">
        <f ca="1">OFFSET(F46,0,RevReqCalc!$F$27,1,1)*H46</f>
        <v>0</v>
      </c>
    </row>
    <row r="47" spans="1:9">
      <c r="A47" s="64"/>
      <c r="B47" s="28">
        <v>336</v>
      </c>
      <c r="C47" s="59" t="s">
        <v>124</v>
      </c>
      <c r="D47" s="423">
        <v>56614.42666669935</v>
      </c>
      <c r="E47" s="423">
        <f t="shared" si="0"/>
        <v>56614.42666669935</v>
      </c>
      <c r="F47" s="423">
        <v>56614.42666669935</v>
      </c>
      <c r="G47" s="85" t="s">
        <v>168</v>
      </c>
      <c r="H47" s="67">
        <f t="shared" si="1"/>
        <v>0.22565052397253504</v>
      </c>
      <c r="I47" s="68">
        <f ca="1">OFFSET(F47,0,RevReqCalc!$F$27,1,1)*H47</f>
        <v>12775.075041745369</v>
      </c>
    </row>
    <row r="48" spans="1:9">
      <c r="A48" s="64"/>
      <c r="B48" s="28">
        <v>340</v>
      </c>
      <c r="C48" s="59" t="s">
        <v>124</v>
      </c>
      <c r="D48" s="423">
        <v>-59166.666666701436</v>
      </c>
      <c r="E48" s="423">
        <f t="shared" si="0"/>
        <v>-59166.666666701436</v>
      </c>
      <c r="F48" s="423">
        <v>-59166.666666701436</v>
      </c>
      <c r="G48" s="85" t="s">
        <v>171</v>
      </c>
      <c r="H48" s="67">
        <f t="shared" si="1"/>
        <v>0</v>
      </c>
      <c r="I48" s="68">
        <f ca="1">OFFSET(F48,0,RevReqCalc!$F$27,1,1)*H48</f>
        <v>0</v>
      </c>
    </row>
    <row r="49" spans="1:10">
      <c r="A49" s="64"/>
      <c r="B49" s="28">
        <v>341</v>
      </c>
      <c r="C49" s="59" t="s">
        <v>124</v>
      </c>
      <c r="D49" s="423">
        <v>808969.29833298922</v>
      </c>
      <c r="E49" s="423">
        <f t="shared" si="0"/>
        <v>808969.29833298922</v>
      </c>
      <c r="F49" s="423">
        <v>808969.29833298922</v>
      </c>
      <c r="G49" s="85" t="s">
        <v>171</v>
      </c>
      <c r="H49" s="67">
        <f t="shared" si="1"/>
        <v>0</v>
      </c>
      <c r="I49" s="68">
        <f ca="1">OFFSET(F49,0,RevReqCalc!$F$27,1,1)*H49</f>
        <v>0</v>
      </c>
    </row>
    <row r="50" spans="1:10">
      <c r="A50" s="64"/>
      <c r="B50" s="28">
        <v>341</v>
      </c>
      <c r="C50" s="59" t="s">
        <v>124</v>
      </c>
      <c r="D50" s="423">
        <v>86732.62958329916</v>
      </c>
      <c r="E50" s="423">
        <f t="shared" si="0"/>
        <v>86732.62958329916</v>
      </c>
      <c r="F50" s="423">
        <v>86732.62958329916</v>
      </c>
      <c r="G50" s="85" t="s">
        <v>168</v>
      </c>
      <c r="H50" s="67">
        <f t="shared" si="1"/>
        <v>0.22565052397253504</v>
      </c>
      <c r="I50" s="68">
        <f ca="1">OFFSET(F50,0,RevReqCalc!$F$27,1,1)*H50</f>
        <v>19571.263310987248</v>
      </c>
    </row>
    <row r="51" spans="1:10">
      <c r="A51" s="64"/>
      <c r="B51" s="28">
        <v>342</v>
      </c>
      <c r="C51" s="59" t="s">
        <v>124</v>
      </c>
      <c r="D51" s="423">
        <v>2327.5433333013207</v>
      </c>
      <c r="E51" s="423">
        <f t="shared" si="0"/>
        <v>2327.5433333013207</v>
      </c>
      <c r="F51" s="423">
        <v>2327.5433333013207</v>
      </c>
      <c r="G51" s="85" t="s">
        <v>171</v>
      </c>
      <c r="H51" s="67">
        <f t="shared" si="1"/>
        <v>0</v>
      </c>
      <c r="I51" s="68">
        <f ca="1">OFFSET(F51,0,RevReqCalc!$F$27,1,1)*H51</f>
        <v>0</v>
      </c>
      <c r="J51" s="2" t="s">
        <v>467</v>
      </c>
    </row>
    <row r="52" spans="1:10">
      <c r="A52" s="64"/>
      <c r="B52" s="28">
        <v>343</v>
      </c>
      <c r="C52" s="59" t="s">
        <v>124</v>
      </c>
      <c r="D52" s="423">
        <v>21730333.527920008</v>
      </c>
      <c r="E52" s="423">
        <f t="shared" si="0"/>
        <v>21730333.527920008</v>
      </c>
      <c r="F52" s="423">
        <v>21730333.527920008</v>
      </c>
      <c r="G52" s="85" t="s">
        <v>171</v>
      </c>
      <c r="H52" s="67">
        <f t="shared" si="1"/>
        <v>0</v>
      </c>
      <c r="I52" s="68">
        <f ca="1">OFFSET(F52,0,RevReqCalc!$F$27,1,1)*H52</f>
        <v>0</v>
      </c>
    </row>
    <row r="53" spans="1:10">
      <c r="A53" s="64"/>
      <c r="B53" s="28">
        <v>343</v>
      </c>
      <c r="C53" s="59" t="s">
        <v>124</v>
      </c>
      <c r="D53" s="423">
        <v>7137700.7462500334</v>
      </c>
      <c r="E53" s="423">
        <f t="shared" si="0"/>
        <v>7137700.7462500334</v>
      </c>
      <c r="F53" s="423">
        <v>7137700.7462500334</v>
      </c>
      <c r="G53" s="85" t="s">
        <v>168</v>
      </c>
      <c r="H53" s="67">
        <f t="shared" si="1"/>
        <v>0.22565052397253504</v>
      </c>
      <c r="I53" s="68">
        <f ca="1">OFFSET(F53,0,RevReqCalc!$F$27,1,1)*H53</f>
        <v>1610625.9133504743</v>
      </c>
    </row>
    <row r="54" spans="1:10">
      <c r="A54" s="64"/>
      <c r="B54" s="28">
        <v>344</v>
      </c>
      <c r="C54" s="59" t="s">
        <v>124</v>
      </c>
      <c r="D54" s="423">
        <v>1486168.3862500191</v>
      </c>
      <c r="E54" s="423">
        <f t="shared" si="0"/>
        <v>1486168.3862500191</v>
      </c>
      <c r="F54" s="423">
        <v>1486168.3862500191</v>
      </c>
      <c r="G54" s="85" t="s">
        <v>171</v>
      </c>
      <c r="H54" s="67">
        <f t="shared" si="1"/>
        <v>0</v>
      </c>
      <c r="I54" s="68">
        <f ca="1">OFFSET(F54,0,RevReqCalc!$F$27,1,1)*H54</f>
        <v>0</v>
      </c>
    </row>
    <row r="55" spans="1:10">
      <c r="A55" s="64"/>
      <c r="B55" s="28">
        <v>344</v>
      </c>
      <c r="C55" s="59" t="s">
        <v>124</v>
      </c>
      <c r="D55" s="423">
        <v>500401.71333299577</v>
      </c>
      <c r="E55" s="423">
        <f t="shared" si="0"/>
        <v>500401.71333299577</v>
      </c>
      <c r="F55" s="423">
        <v>500401.71333299577</v>
      </c>
      <c r="G55" s="85" t="s">
        <v>168</v>
      </c>
      <c r="H55" s="67">
        <f t="shared" si="1"/>
        <v>0.22565052397253504</v>
      </c>
      <c r="I55" s="68">
        <f ca="1">OFFSET(F55,0,RevReqCalc!$F$27,1,1)*H55</f>
        <v>112915.90881034477</v>
      </c>
    </row>
    <row r="56" spans="1:10">
      <c r="A56" s="64"/>
      <c r="B56" s="28">
        <v>345</v>
      </c>
      <c r="C56" s="59" t="s">
        <v>124</v>
      </c>
      <c r="D56" s="423">
        <v>293873.80541700125</v>
      </c>
      <c r="E56" s="423">
        <f t="shared" si="0"/>
        <v>293873.80541700125</v>
      </c>
      <c r="F56" s="423">
        <v>293873.80541700125</v>
      </c>
      <c r="G56" s="85" t="s">
        <v>171</v>
      </c>
      <c r="H56" s="67">
        <f t="shared" si="1"/>
        <v>0</v>
      </c>
      <c r="I56" s="68">
        <f ca="1">OFFSET(F56,0,RevReqCalc!$F$27,1,1)*H56</f>
        <v>0</v>
      </c>
    </row>
    <row r="57" spans="1:10">
      <c r="A57" s="64"/>
      <c r="B57" s="28">
        <v>345</v>
      </c>
      <c r="C57" s="59" t="s">
        <v>124</v>
      </c>
      <c r="D57" s="423">
        <v>93854.797083303332</v>
      </c>
      <c r="E57" s="423">
        <f t="shared" si="0"/>
        <v>93854.797083303332</v>
      </c>
      <c r="F57" s="423">
        <v>93854.797083303332</v>
      </c>
      <c r="G57" s="85" t="s">
        <v>168</v>
      </c>
      <c r="H57" s="67">
        <f t="shared" si="1"/>
        <v>0.22565052397253504</v>
      </c>
      <c r="I57" s="68">
        <f ca="1">OFFSET(F57,0,RevReqCalc!$F$27,1,1)*H57</f>
        <v>21178.384139183352</v>
      </c>
    </row>
    <row r="58" spans="1:10">
      <c r="A58" s="64"/>
      <c r="B58" s="28">
        <v>346</v>
      </c>
      <c r="C58" s="59" t="s">
        <v>124</v>
      </c>
      <c r="D58" s="423">
        <v>1348.9391667004675</v>
      </c>
      <c r="E58" s="423">
        <f t="shared" si="0"/>
        <v>1348.9391667004675</v>
      </c>
      <c r="F58" s="423">
        <v>1348.9391667004675</v>
      </c>
      <c r="G58" s="85" t="s">
        <v>171</v>
      </c>
      <c r="H58" s="67">
        <f t="shared" si="1"/>
        <v>0</v>
      </c>
      <c r="I58" s="68">
        <f ca="1">OFFSET(F58,0,RevReqCalc!$F$27,1,1)*H58</f>
        <v>0</v>
      </c>
    </row>
    <row r="59" spans="1:10">
      <c r="A59" s="64"/>
      <c r="B59" s="28">
        <v>346</v>
      </c>
      <c r="C59" s="59" t="s">
        <v>124</v>
      </c>
      <c r="D59" s="423">
        <v>-236.25</v>
      </c>
      <c r="E59" s="423">
        <f t="shared" si="0"/>
        <v>-236.25</v>
      </c>
      <c r="F59" s="423">
        <v>-236.25</v>
      </c>
      <c r="G59" s="85" t="s">
        <v>168</v>
      </c>
      <c r="H59" s="67">
        <f t="shared" si="1"/>
        <v>0.22565052397253504</v>
      </c>
      <c r="I59" s="68">
        <f ca="1">OFFSET(F59,0,RevReqCalc!$F$27,1,1)*H59</f>
        <v>-53.309936288511402</v>
      </c>
    </row>
    <row r="60" spans="1:10">
      <c r="A60" s="64"/>
      <c r="B60" s="28">
        <v>350</v>
      </c>
      <c r="C60" s="59" t="s">
        <v>124</v>
      </c>
      <c r="D60" s="423">
        <v>13981722.737083018</v>
      </c>
      <c r="E60" s="423">
        <f t="shared" si="0"/>
        <v>13981722.737083018</v>
      </c>
      <c r="F60" s="423">
        <v>13981722.737083018</v>
      </c>
      <c r="G60" s="85" t="s">
        <v>171</v>
      </c>
      <c r="H60" s="67">
        <f t="shared" si="1"/>
        <v>0</v>
      </c>
      <c r="I60" s="68">
        <f ca="1">OFFSET(F60,0,RevReqCalc!$F$27,1,1)*H60</f>
        <v>0</v>
      </c>
    </row>
    <row r="61" spans="1:10">
      <c r="A61" s="64"/>
      <c r="B61" s="28">
        <v>350</v>
      </c>
      <c r="C61" s="59" t="s">
        <v>124</v>
      </c>
      <c r="D61" s="423">
        <v>1441726.9733333066</v>
      </c>
      <c r="E61" s="423">
        <f t="shared" si="0"/>
        <v>1441726.9733333066</v>
      </c>
      <c r="F61" s="423">
        <v>1441726.9733333066</v>
      </c>
      <c r="G61" s="85" t="s">
        <v>168</v>
      </c>
      <c r="H61" s="67">
        <f t="shared" si="1"/>
        <v>0.22565052397253504</v>
      </c>
      <c r="I61" s="68">
        <f ca="1">OFFSET(F61,0,RevReqCalc!$F$27,1,1)*H61</f>
        <v>325326.44695799769</v>
      </c>
    </row>
    <row r="62" spans="1:10">
      <c r="A62" s="64"/>
      <c r="B62" s="28">
        <v>352</v>
      </c>
      <c r="C62" s="59" t="s">
        <v>124</v>
      </c>
      <c r="D62" s="423">
        <v>6176471.019167006</v>
      </c>
      <c r="E62" s="423">
        <f t="shared" si="0"/>
        <v>6176471.019167006</v>
      </c>
      <c r="F62" s="423">
        <v>6197659.019167006</v>
      </c>
      <c r="G62" s="85" t="s">
        <v>171</v>
      </c>
      <c r="H62" s="67">
        <f t="shared" si="1"/>
        <v>0</v>
      </c>
      <c r="I62" s="68">
        <f ca="1">OFFSET(F62,0,RevReqCalc!$F$27,1,1)*H62</f>
        <v>0</v>
      </c>
    </row>
    <row r="63" spans="1:10">
      <c r="A63" s="64"/>
      <c r="B63" s="28">
        <v>352</v>
      </c>
      <c r="C63" s="59" t="s">
        <v>124</v>
      </c>
      <c r="D63" s="423">
        <v>2348766.6724999994</v>
      </c>
      <c r="E63" s="423">
        <f t="shared" si="0"/>
        <v>2348766.6724999994</v>
      </c>
      <c r="F63" s="423">
        <v>2327578.6724999994</v>
      </c>
      <c r="G63" s="85" t="s">
        <v>168</v>
      </c>
      <c r="H63" s="67">
        <f t="shared" si="1"/>
        <v>0.22565052397253504</v>
      </c>
      <c r="I63" s="68">
        <f ca="1">OFFSET(F63,0,RevReqCalc!$F$27,1,1)*H63</f>
        <v>525219.34703692247</v>
      </c>
    </row>
    <row r="64" spans="1:10">
      <c r="A64" s="64"/>
      <c r="B64" s="28">
        <v>352</v>
      </c>
      <c r="C64" s="59" t="s">
        <v>124</v>
      </c>
      <c r="D64" s="423">
        <v>41116.92041666992</v>
      </c>
      <c r="E64" s="423">
        <f t="shared" si="0"/>
        <v>41116.92041666992</v>
      </c>
      <c r="F64" s="423">
        <v>41116.92041666992</v>
      </c>
      <c r="G64" s="85" t="s">
        <v>173</v>
      </c>
      <c r="H64" s="67">
        <f t="shared" si="1"/>
        <v>0.22437004168265501</v>
      </c>
      <c r="I64" s="68">
        <f ca="1">OFFSET(F64,0,RevReqCalc!$F$27,1,1)*H64</f>
        <v>9225.4051477506382</v>
      </c>
    </row>
    <row r="65" spans="1:9">
      <c r="A65" s="64"/>
      <c r="B65" s="28">
        <v>353</v>
      </c>
      <c r="C65" s="59" t="s">
        <v>124</v>
      </c>
      <c r="D65" s="423">
        <v>15201980.157079935</v>
      </c>
      <c r="E65" s="423">
        <f t="shared" si="0"/>
        <v>15201980.157079935</v>
      </c>
      <c r="F65" s="423">
        <v>16107924.157079935</v>
      </c>
      <c r="G65" s="85" t="s">
        <v>171</v>
      </c>
      <c r="H65" s="67">
        <f t="shared" si="1"/>
        <v>0</v>
      </c>
      <c r="I65" s="68">
        <f ca="1">OFFSET(F65,0,RevReqCalc!$F$27,1,1)*H65</f>
        <v>0</v>
      </c>
    </row>
    <row r="66" spans="1:9">
      <c r="A66" s="64"/>
      <c r="B66" s="28">
        <v>353</v>
      </c>
      <c r="C66" s="59" t="s">
        <v>124</v>
      </c>
      <c r="D66" s="423">
        <v>4855894.8550000191</v>
      </c>
      <c r="E66" s="423">
        <f t="shared" si="0"/>
        <v>4855894.8550000191</v>
      </c>
      <c r="F66" s="423">
        <v>3949950.8550000191</v>
      </c>
      <c r="G66" s="85" t="s">
        <v>168</v>
      </c>
      <c r="H66" s="67">
        <f t="shared" si="1"/>
        <v>0.22565052397253504</v>
      </c>
      <c r="I66" s="68">
        <f ca="1">OFFSET(F66,0,RevReqCalc!$F$27,1,1)*H66</f>
        <v>891308.48009651713</v>
      </c>
    </row>
    <row r="67" spans="1:9">
      <c r="A67" s="64"/>
      <c r="B67" s="28">
        <v>353</v>
      </c>
      <c r="C67" s="59" t="s">
        <v>124</v>
      </c>
      <c r="D67" s="423">
        <v>1307438.2525000051</v>
      </c>
      <c r="E67" s="423">
        <f t="shared" si="0"/>
        <v>1307438.2525000051</v>
      </c>
      <c r="F67" s="423">
        <v>1307438.2525000051</v>
      </c>
      <c r="G67" s="85" t="s">
        <v>173</v>
      </c>
      <c r="H67" s="67">
        <f t="shared" si="1"/>
        <v>0.22437004168265501</v>
      </c>
      <c r="I67" s="68">
        <f ca="1">OFFSET(F67,0,RevReqCalc!$F$27,1,1)*H67</f>
        <v>293349.97521092376</v>
      </c>
    </row>
    <row r="68" spans="1:9">
      <c r="A68" s="64"/>
      <c r="B68" s="28">
        <v>354</v>
      </c>
      <c r="C68" s="59" t="s">
        <v>124</v>
      </c>
      <c r="D68" s="423">
        <v>3793976.2975000143</v>
      </c>
      <c r="E68" s="423">
        <f t="shared" si="0"/>
        <v>3793976.2975000143</v>
      </c>
      <c r="F68" s="423">
        <v>3978429.2975000143</v>
      </c>
      <c r="G68" s="85" t="s">
        <v>171</v>
      </c>
      <c r="H68" s="67">
        <f t="shared" si="1"/>
        <v>0</v>
      </c>
      <c r="I68" s="68">
        <f ca="1">OFFSET(F68,0,RevReqCalc!$F$27,1,1)*H68</f>
        <v>0</v>
      </c>
    </row>
    <row r="69" spans="1:9">
      <c r="A69" s="64"/>
      <c r="B69" s="28">
        <v>354</v>
      </c>
      <c r="C69" s="59" t="s">
        <v>124</v>
      </c>
      <c r="D69" s="423">
        <v>831079.20833301544</v>
      </c>
      <c r="E69" s="423">
        <f t="shared" si="0"/>
        <v>831079.20833301544</v>
      </c>
      <c r="F69" s="423">
        <v>646626.20833301544</v>
      </c>
      <c r="G69" s="85" t="s">
        <v>168</v>
      </c>
      <c r="H69" s="67">
        <f t="shared" si="1"/>
        <v>0.22565052397253504</v>
      </c>
      <c r="I69" s="68">
        <f ca="1">OFFSET(F69,0,RevReqCalc!$F$27,1,1)*H69</f>
        <v>145911.54272471854</v>
      </c>
    </row>
    <row r="70" spans="1:9">
      <c r="A70" s="64"/>
      <c r="B70" s="28">
        <v>355</v>
      </c>
      <c r="C70" s="59" t="s">
        <v>124</v>
      </c>
      <c r="D70" s="423">
        <v>11774516.587500334</v>
      </c>
      <c r="E70" s="423">
        <f t="shared" si="0"/>
        <v>11774516.587500334</v>
      </c>
      <c r="F70" s="423">
        <v>11774516.587500334</v>
      </c>
      <c r="G70" s="85" t="s">
        <v>171</v>
      </c>
      <c r="H70" s="67">
        <f t="shared" si="1"/>
        <v>0</v>
      </c>
      <c r="I70" s="68">
        <f ca="1">OFFSET(F70,0,RevReqCalc!$F$27,1,1)*H70</f>
        <v>0</v>
      </c>
    </row>
    <row r="71" spans="1:9">
      <c r="A71" s="64"/>
      <c r="B71" s="28">
        <v>355</v>
      </c>
      <c r="C71" s="59" t="s">
        <v>124</v>
      </c>
      <c r="D71" s="423">
        <v>3454327.0595830083</v>
      </c>
      <c r="E71" s="423">
        <f t="shared" si="0"/>
        <v>3454327.0595830083</v>
      </c>
      <c r="F71" s="423">
        <v>3454327.0595830083</v>
      </c>
      <c r="G71" s="85" t="s">
        <v>168</v>
      </c>
      <c r="H71" s="67">
        <f t="shared" si="1"/>
        <v>0.22565052397253504</v>
      </c>
      <c r="I71" s="68">
        <f ca="1">OFFSET(F71,0,RevReqCalc!$F$27,1,1)*H71</f>
        <v>779470.7109674121</v>
      </c>
    </row>
    <row r="72" spans="1:9">
      <c r="A72" s="64"/>
      <c r="B72" s="28">
        <v>355</v>
      </c>
      <c r="C72" s="59" t="s">
        <v>124</v>
      </c>
      <c r="D72" s="423">
        <v>-2201.0733333328972</v>
      </c>
      <c r="E72" s="423">
        <f t="shared" si="0"/>
        <v>-2201.0733333328972</v>
      </c>
      <c r="F72" s="423">
        <v>-2201.0733333328972</v>
      </c>
      <c r="G72" s="85" t="s">
        <v>173</v>
      </c>
      <c r="H72" s="67">
        <f t="shared" si="1"/>
        <v>0.22437004168265501</v>
      </c>
      <c r="I72" s="68">
        <f ca="1">OFFSET(F72,0,RevReqCalc!$F$27,1,1)*H72</f>
        <v>-493.85491554648252</v>
      </c>
    </row>
    <row r="73" spans="1:9">
      <c r="A73" s="64"/>
      <c r="B73" s="28">
        <v>356</v>
      </c>
      <c r="C73" s="59" t="s">
        <v>124</v>
      </c>
      <c r="D73" s="423">
        <v>8045838.0333333015</v>
      </c>
      <c r="E73" s="423">
        <f t="shared" si="0"/>
        <v>8045838.0333333015</v>
      </c>
      <c r="F73" s="423">
        <v>8072378.0333333015</v>
      </c>
      <c r="G73" s="85" t="s">
        <v>171</v>
      </c>
      <c r="H73" s="67">
        <f t="shared" ref="H73:H136" si="2">INDEX(WCAAllocations,IFERROR(MATCH(G73,WCAFactors,0),2),IFERROR(MATCH(G73,WCAStates,0),4))</f>
        <v>0</v>
      </c>
      <c r="I73" s="68">
        <f ca="1">OFFSET(F73,0,RevReqCalc!$F$27,1,1)*H73</f>
        <v>0</v>
      </c>
    </row>
    <row r="74" spans="1:9">
      <c r="A74" s="64"/>
      <c r="B74" s="28">
        <v>356</v>
      </c>
      <c r="C74" s="59" t="s">
        <v>124</v>
      </c>
      <c r="D74" s="423">
        <v>2327064.8729163408</v>
      </c>
      <c r="E74" s="423">
        <f t="shared" si="0"/>
        <v>2327064.8729163408</v>
      </c>
      <c r="F74" s="423">
        <v>2300524.8729163408</v>
      </c>
      <c r="G74" s="85" t="s">
        <v>168</v>
      </c>
      <c r="H74" s="67">
        <f t="shared" si="2"/>
        <v>0.22565052397253504</v>
      </c>
      <c r="I74" s="68">
        <f ca="1">OFFSET(F74,0,RevReqCalc!$F$27,1,1)*H74</f>
        <v>519114.64298542187</v>
      </c>
    </row>
    <row r="75" spans="1:9">
      <c r="A75" s="64"/>
      <c r="B75" s="28">
        <v>356</v>
      </c>
      <c r="C75" s="59" t="s">
        <v>124</v>
      </c>
      <c r="D75" s="423">
        <v>-10.347916670143604</v>
      </c>
      <c r="E75" s="423">
        <f t="shared" si="0"/>
        <v>-10.347916670143604</v>
      </c>
      <c r="F75" s="423">
        <v>-10.347916670143604</v>
      </c>
      <c r="G75" s="85" t="s">
        <v>173</v>
      </c>
      <c r="H75" s="67">
        <f t="shared" si="2"/>
        <v>0.22437004168265501</v>
      </c>
      <c r="I75" s="68">
        <f ca="1">OFFSET(F75,0,RevReqCalc!$F$27,1,1)*H75</f>
        <v>-2.3217624946087612</v>
      </c>
    </row>
    <row r="76" spans="1:9">
      <c r="A76" s="64"/>
      <c r="B76" s="28">
        <v>356</v>
      </c>
      <c r="C76" s="59" t="s">
        <v>124</v>
      </c>
      <c r="D76" s="423">
        <v>78.560833329800516</v>
      </c>
      <c r="E76" s="423">
        <f t="shared" si="0"/>
        <v>78.560833329800516</v>
      </c>
      <c r="F76" s="423">
        <v>78.560833329800516</v>
      </c>
      <c r="G76" s="85" t="s">
        <v>128</v>
      </c>
      <c r="H76" s="67">
        <f t="shared" si="2"/>
        <v>8.2285226967736394E-2</v>
      </c>
      <c r="I76" s="68">
        <f ca="1">OFFSET(F76,0,RevReqCalc!$F$27,1,1)*H76</f>
        <v>6.4643960013171453</v>
      </c>
    </row>
    <row r="77" spans="1:9">
      <c r="A77" s="64"/>
      <c r="B77" s="28">
        <v>357</v>
      </c>
      <c r="C77" s="59" t="s">
        <v>124</v>
      </c>
      <c r="D77" s="423">
        <v>-333.80666666699108</v>
      </c>
      <c r="E77" s="423">
        <f t="shared" si="0"/>
        <v>-333.80666666699108</v>
      </c>
      <c r="F77" s="423">
        <v>-333.80666666699108</v>
      </c>
      <c r="G77" s="85" t="s">
        <v>168</v>
      </c>
      <c r="H77" s="67">
        <f t="shared" si="2"/>
        <v>0.22565052397253504</v>
      </c>
      <c r="I77" s="68">
        <f ca="1">OFFSET(F77,0,RevReqCalc!$F$27,1,1)*H77</f>
        <v>-75.323649238931878</v>
      </c>
    </row>
    <row r="78" spans="1:9">
      <c r="A78" s="64"/>
      <c r="B78" s="28">
        <v>359</v>
      </c>
      <c r="C78" s="59" t="s">
        <v>124</v>
      </c>
      <c r="D78" s="423">
        <v>3001.1229166705161</v>
      </c>
      <c r="E78" s="423">
        <f t="shared" si="0"/>
        <v>3001.1229166705161</v>
      </c>
      <c r="F78" s="423">
        <v>3001.1229166705161</v>
      </c>
      <c r="G78" s="85" t="s">
        <v>171</v>
      </c>
      <c r="H78" s="67">
        <f t="shared" si="2"/>
        <v>0</v>
      </c>
      <c r="I78" s="68">
        <f ca="1">OFFSET(F78,0,RevReqCalc!$F$27,1,1)*H78</f>
        <v>0</v>
      </c>
    </row>
    <row r="79" spans="1:9">
      <c r="A79" s="64"/>
      <c r="B79" s="28">
        <v>360</v>
      </c>
      <c r="C79" s="59" t="s">
        <v>124</v>
      </c>
      <c r="D79" s="423">
        <v>5343.0191666700412</v>
      </c>
      <c r="E79" s="423">
        <f t="shared" si="0"/>
        <v>5343.0191666700412</v>
      </c>
      <c r="F79" s="423">
        <v>5343.0191666700412</v>
      </c>
      <c r="G79" s="85" t="s">
        <v>152</v>
      </c>
      <c r="H79" s="67">
        <f t="shared" si="2"/>
        <v>0</v>
      </c>
      <c r="I79" s="68">
        <f ca="1">OFFSET(F79,0,RevReqCalc!$F$27,1,1)*H79</f>
        <v>0</v>
      </c>
    </row>
    <row r="80" spans="1:9">
      <c r="A80" s="64"/>
      <c r="B80" s="28">
        <v>360</v>
      </c>
      <c r="C80" s="59" t="s">
        <v>124</v>
      </c>
      <c r="D80" s="423">
        <v>10324.254166669911</v>
      </c>
      <c r="E80" s="423">
        <f t="shared" si="0"/>
        <v>10324.254166669911</v>
      </c>
      <c r="F80" s="423">
        <v>10324.254166669911</v>
      </c>
      <c r="G80" s="85" t="s">
        <v>155</v>
      </c>
      <c r="H80" s="67">
        <f t="shared" si="2"/>
        <v>0</v>
      </c>
      <c r="I80" s="68">
        <f ca="1">OFFSET(F80,0,RevReqCalc!$F$27,1,1)*H80</f>
        <v>0</v>
      </c>
    </row>
    <row r="81" spans="1:9">
      <c r="A81" s="64"/>
      <c r="B81" s="28">
        <v>360</v>
      </c>
      <c r="C81" s="59" t="s">
        <v>124</v>
      </c>
      <c r="D81" s="423">
        <v>39428.382083300501</v>
      </c>
      <c r="E81" s="423">
        <f t="shared" si="0"/>
        <v>39428.382083300501</v>
      </c>
      <c r="F81" s="423">
        <v>39428.382083300501</v>
      </c>
      <c r="G81" s="85" t="s">
        <v>153</v>
      </c>
      <c r="H81" s="67">
        <f t="shared" si="2"/>
        <v>0</v>
      </c>
      <c r="I81" s="68">
        <f ca="1">OFFSET(F81,0,RevReqCalc!$F$27,1,1)*H81</f>
        <v>0</v>
      </c>
    </row>
    <row r="82" spans="1:9">
      <c r="A82" s="64"/>
      <c r="B82" s="28">
        <v>360</v>
      </c>
      <c r="C82" s="59" t="s">
        <v>124</v>
      </c>
      <c r="D82" s="423">
        <v>-2223691.8404166996</v>
      </c>
      <c r="E82" s="423">
        <f t="shared" si="0"/>
        <v>-2223691.8404166996</v>
      </c>
      <c r="F82" s="423">
        <v>-2223691.8404166996</v>
      </c>
      <c r="G82" s="85" t="s">
        <v>154</v>
      </c>
      <c r="H82" s="67">
        <f t="shared" si="2"/>
        <v>0</v>
      </c>
      <c r="I82" s="68">
        <f ca="1">OFFSET(F82,0,RevReqCalc!$F$27,1,1)*H82</f>
        <v>0</v>
      </c>
    </row>
    <row r="83" spans="1:9">
      <c r="A83" s="64"/>
      <c r="B83" s="28">
        <v>360</v>
      </c>
      <c r="C83" s="59" t="s">
        <v>124</v>
      </c>
      <c r="D83" s="423">
        <v>54756.735833329847</v>
      </c>
      <c r="E83" s="423">
        <f t="shared" si="0"/>
        <v>54756.735833329847</v>
      </c>
      <c r="F83" s="423">
        <v>54756.735833329847</v>
      </c>
      <c r="G83" s="85" t="s">
        <v>125</v>
      </c>
      <c r="H83" s="67">
        <f t="shared" si="2"/>
        <v>1</v>
      </c>
      <c r="I83" s="68">
        <f ca="1">OFFSET(F83,0,RevReqCalc!$F$27,1,1)*H83</f>
        <v>54756.735833329847</v>
      </c>
    </row>
    <row r="84" spans="1:9">
      <c r="A84" s="64"/>
      <c r="B84" s="28">
        <v>360</v>
      </c>
      <c r="C84" s="59" t="s">
        <v>124</v>
      </c>
      <c r="D84" s="423">
        <v>169970.07083333004</v>
      </c>
      <c r="E84" s="423">
        <f t="shared" si="0"/>
        <v>169970.07083333004</v>
      </c>
      <c r="F84" s="423">
        <v>169970.07083333004</v>
      </c>
      <c r="G84" s="85" t="s">
        <v>270</v>
      </c>
      <c r="H84" s="67">
        <f t="shared" si="2"/>
        <v>0</v>
      </c>
      <c r="I84" s="68">
        <f ca="1">OFFSET(F84,0,RevReqCalc!$F$27,1,1)*H84</f>
        <v>0</v>
      </c>
    </row>
    <row r="85" spans="1:9">
      <c r="A85" s="64"/>
      <c r="B85" s="28">
        <v>361</v>
      </c>
      <c r="C85" s="59" t="s">
        <v>124</v>
      </c>
      <c r="D85" s="423">
        <v>29198.800416669808</v>
      </c>
      <c r="E85" s="423">
        <f t="shared" si="0"/>
        <v>29198.800416669808</v>
      </c>
      <c r="F85" s="423">
        <v>29198.800416669808</v>
      </c>
      <c r="G85" s="85" t="s">
        <v>152</v>
      </c>
      <c r="H85" s="67">
        <f t="shared" si="2"/>
        <v>0</v>
      </c>
      <c r="I85" s="68">
        <f ca="1">OFFSET(F85,0,RevReqCalc!$F$27,1,1)*H85</f>
        <v>0</v>
      </c>
    </row>
    <row r="86" spans="1:9">
      <c r="A86" s="64"/>
      <c r="B86" s="28">
        <v>361</v>
      </c>
      <c r="C86" s="59" t="s">
        <v>124</v>
      </c>
      <c r="D86" s="423">
        <v>1119.9975000000559</v>
      </c>
      <c r="E86" s="423">
        <f t="shared" si="0"/>
        <v>1119.9975000000559</v>
      </c>
      <c r="F86" s="423">
        <v>1119.9975000000559</v>
      </c>
      <c r="G86" s="85" t="s">
        <v>155</v>
      </c>
      <c r="H86" s="67">
        <f t="shared" si="2"/>
        <v>0</v>
      </c>
      <c r="I86" s="68">
        <f ca="1">OFFSET(F86,0,RevReqCalc!$F$27,1,1)*H86</f>
        <v>0</v>
      </c>
    </row>
    <row r="87" spans="1:9">
      <c r="A87" s="64"/>
      <c r="B87" s="28">
        <v>361</v>
      </c>
      <c r="C87" s="59" t="s">
        <v>124</v>
      </c>
      <c r="D87" s="423">
        <v>1939410.8816667013</v>
      </c>
      <c r="E87" s="423">
        <f t="shared" si="0"/>
        <v>1939410.8816667013</v>
      </c>
      <c r="F87" s="423">
        <v>1939410.8816667013</v>
      </c>
      <c r="G87" s="85" t="s">
        <v>153</v>
      </c>
      <c r="H87" s="67">
        <f t="shared" si="2"/>
        <v>0</v>
      </c>
      <c r="I87" s="68">
        <f ca="1">OFFSET(F87,0,RevReqCalc!$F$27,1,1)*H87</f>
        <v>0</v>
      </c>
    </row>
    <row r="88" spans="1:9">
      <c r="A88" s="64"/>
      <c r="B88" s="28">
        <v>361</v>
      </c>
      <c r="C88" s="59" t="s">
        <v>124</v>
      </c>
      <c r="D88" s="423">
        <v>90191.830833300948</v>
      </c>
      <c r="E88" s="423">
        <f t="shared" si="0"/>
        <v>90191.830833300948</v>
      </c>
      <c r="F88" s="423">
        <v>90191.830833300948</v>
      </c>
      <c r="G88" s="85" t="s">
        <v>154</v>
      </c>
      <c r="H88" s="67">
        <f t="shared" si="2"/>
        <v>0</v>
      </c>
      <c r="I88" s="68">
        <f ca="1">OFFSET(F88,0,RevReqCalc!$F$27,1,1)*H88</f>
        <v>0</v>
      </c>
    </row>
    <row r="89" spans="1:9">
      <c r="A89" s="64"/>
      <c r="B89" s="28">
        <v>361</v>
      </c>
      <c r="C89" s="59" t="s">
        <v>124</v>
      </c>
      <c r="D89" s="423">
        <v>148287.31499999994</v>
      </c>
      <c r="E89" s="423">
        <f t="shared" si="0"/>
        <v>148287.31499999994</v>
      </c>
      <c r="F89" s="423">
        <v>148287.31499999994</v>
      </c>
      <c r="G89" s="85" t="s">
        <v>125</v>
      </c>
      <c r="H89" s="67">
        <f t="shared" si="2"/>
        <v>1</v>
      </c>
      <c r="I89" s="68">
        <f ca="1">OFFSET(F89,0,RevReqCalc!$F$27,1,1)*H89</f>
        <v>148287.31499999994</v>
      </c>
    </row>
    <row r="90" spans="1:9">
      <c r="A90" s="64"/>
      <c r="B90" s="28">
        <v>361</v>
      </c>
      <c r="C90" s="59" t="s">
        <v>124</v>
      </c>
      <c r="D90" s="423">
        <v>317480.77916669846</v>
      </c>
      <c r="E90" s="423">
        <f t="shared" si="0"/>
        <v>317480.77916669846</v>
      </c>
      <c r="F90" s="423">
        <v>317480.77916669846</v>
      </c>
      <c r="G90" s="85" t="s">
        <v>270</v>
      </c>
      <c r="H90" s="67">
        <f t="shared" si="2"/>
        <v>0</v>
      </c>
      <c r="I90" s="68">
        <f ca="1">OFFSET(F90,0,RevReqCalc!$F$27,1,1)*H90</f>
        <v>0</v>
      </c>
    </row>
    <row r="91" spans="1:9">
      <c r="A91" s="64"/>
      <c r="B91" s="28">
        <v>361</v>
      </c>
      <c r="C91" s="59" t="s">
        <v>124</v>
      </c>
      <c r="D91" s="423">
        <v>2804.1245833300054</v>
      </c>
      <c r="E91" s="423">
        <f t="shared" si="0"/>
        <v>2804.1245833300054</v>
      </c>
      <c r="F91" s="423">
        <v>2804.1245833300054</v>
      </c>
      <c r="G91" s="85" t="s">
        <v>270</v>
      </c>
      <c r="H91" s="67">
        <f t="shared" si="2"/>
        <v>0</v>
      </c>
      <c r="I91" s="68">
        <f ca="1">OFFSET(F91,0,RevReqCalc!$F$27,1,1)*H91</f>
        <v>0</v>
      </c>
    </row>
    <row r="92" spans="1:9">
      <c r="A92" s="64"/>
      <c r="B92" s="28">
        <v>362</v>
      </c>
      <c r="C92" s="59" t="s">
        <v>124</v>
      </c>
      <c r="D92" s="423">
        <v>1038750.9154167026</v>
      </c>
      <c r="E92" s="423">
        <f t="shared" si="0"/>
        <v>1038750.9154167026</v>
      </c>
      <c r="F92" s="423">
        <v>1038750.9154167026</v>
      </c>
      <c r="G92" s="85" t="s">
        <v>152</v>
      </c>
      <c r="H92" s="67">
        <f t="shared" si="2"/>
        <v>0</v>
      </c>
      <c r="I92" s="68">
        <f ca="1">OFFSET(F92,0,RevReqCalc!$F$27,1,1)*H92</f>
        <v>0</v>
      </c>
    </row>
    <row r="93" spans="1:9">
      <c r="A93" s="64"/>
      <c r="B93" s="28">
        <v>362</v>
      </c>
      <c r="C93" s="59" t="s">
        <v>124</v>
      </c>
      <c r="D93" s="423">
        <v>154742.25624999776</v>
      </c>
      <c r="E93" s="423">
        <f t="shared" si="0"/>
        <v>154742.25624999776</v>
      </c>
      <c r="F93" s="423">
        <v>154742.25624999776</v>
      </c>
      <c r="G93" s="85" t="s">
        <v>155</v>
      </c>
      <c r="H93" s="67">
        <f t="shared" si="2"/>
        <v>0</v>
      </c>
      <c r="I93" s="68">
        <f ca="1">OFFSET(F93,0,RevReqCalc!$F$27,1,1)*H93</f>
        <v>0</v>
      </c>
    </row>
    <row r="94" spans="1:9">
      <c r="A94" s="64"/>
      <c r="B94" s="28">
        <v>362</v>
      </c>
      <c r="C94" s="59" t="s">
        <v>124</v>
      </c>
      <c r="D94" s="423">
        <v>1877454.0470830202</v>
      </c>
      <c r="E94" s="423">
        <f t="shared" si="0"/>
        <v>1877454.0470830202</v>
      </c>
      <c r="F94" s="423">
        <v>1877454.0470830202</v>
      </c>
      <c r="G94" s="85" t="s">
        <v>153</v>
      </c>
      <c r="H94" s="67">
        <f t="shared" si="2"/>
        <v>0</v>
      </c>
      <c r="I94" s="68">
        <f ca="1">OFFSET(F94,0,RevReqCalc!$F$27,1,1)*H94</f>
        <v>0</v>
      </c>
    </row>
    <row r="95" spans="1:9">
      <c r="A95" s="64"/>
      <c r="B95" s="28">
        <v>362</v>
      </c>
      <c r="C95" s="59" t="s">
        <v>124</v>
      </c>
      <c r="D95" s="423">
        <v>1011793.0654169917</v>
      </c>
      <c r="E95" s="423">
        <f t="shared" si="0"/>
        <v>1011793.0654169917</v>
      </c>
      <c r="F95" s="423">
        <v>1011793.0654169917</v>
      </c>
      <c r="G95" s="85" t="s">
        <v>154</v>
      </c>
      <c r="H95" s="67">
        <f t="shared" si="2"/>
        <v>0</v>
      </c>
      <c r="I95" s="68">
        <f ca="1">OFFSET(F95,0,RevReqCalc!$F$27,1,1)*H95</f>
        <v>0</v>
      </c>
    </row>
    <row r="96" spans="1:9">
      <c r="A96" s="64"/>
      <c r="B96" s="28">
        <v>362</v>
      </c>
      <c r="C96" s="59" t="s">
        <v>124</v>
      </c>
      <c r="D96" s="423">
        <v>3448828.6654167026</v>
      </c>
      <c r="E96" s="423">
        <f t="shared" si="0"/>
        <v>3448828.6654167026</v>
      </c>
      <c r="F96" s="423">
        <v>3448828.6654167026</v>
      </c>
      <c r="G96" s="85" t="s">
        <v>125</v>
      </c>
      <c r="H96" s="67">
        <f t="shared" si="2"/>
        <v>1</v>
      </c>
      <c r="I96" s="68">
        <f ca="1">OFFSET(F96,0,RevReqCalc!$F$27,1,1)*H96</f>
        <v>3448828.6654167026</v>
      </c>
    </row>
    <row r="97" spans="1:10">
      <c r="A97" s="64"/>
      <c r="B97" s="28">
        <v>362</v>
      </c>
      <c r="C97" s="59" t="s">
        <v>124</v>
      </c>
      <c r="D97" s="423">
        <v>408196.66125001013</v>
      </c>
      <c r="E97" s="423">
        <f t="shared" si="0"/>
        <v>408196.66125001013</v>
      </c>
      <c r="F97" s="423">
        <v>408196.66125001013</v>
      </c>
      <c r="G97" s="85" t="s">
        <v>270</v>
      </c>
      <c r="H97" s="67">
        <f t="shared" si="2"/>
        <v>0</v>
      </c>
      <c r="I97" s="68">
        <f ca="1">OFFSET(F97,0,RevReqCalc!$F$27,1,1)*H97</f>
        <v>0</v>
      </c>
      <c r="J97" s="2" t="s">
        <v>467</v>
      </c>
    </row>
    <row r="98" spans="1:10">
      <c r="A98" s="64"/>
      <c r="B98" s="28">
        <v>362</v>
      </c>
      <c r="C98" s="59" t="s">
        <v>124</v>
      </c>
      <c r="D98" s="423">
        <v>948161.42541669868</v>
      </c>
      <c r="E98" s="423">
        <f t="shared" si="0"/>
        <v>948161.42541669868</v>
      </c>
      <c r="F98" s="423">
        <v>948161.42541669868</v>
      </c>
      <c r="G98" s="85" t="s">
        <v>270</v>
      </c>
      <c r="H98" s="67">
        <f t="shared" si="2"/>
        <v>0</v>
      </c>
      <c r="I98" s="68">
        <f ca="1">OFFSET(F98,0,RevReqCalc!$F$27,1,1)*H98</f>
        <v>0</v>
      </c>
    </row>
    <row r="99" spans="1:10">
      <c r="A99" s="64"/>
      <c r="B99" s="28">
        <v>364</v>
      </c>
      <c r="C99" s="59" t="s">
        <v>124</v>
      </c>
      <c r="D99" s="423">
        <v>954407.38125000149</v>
      </c>
      <c r="E99" s="423">
        <f t="shared" si="0"/>
        <v>954407.38125000149</v>
      </c>
      <c r="F99" s="423">
        <v>954407.38125000149</v>
      </c>
      <c r="G99" s="85" t="s">
        <v>152</v>
      </c>
      <c r="H99" s="67">
        <f t="shared" si="2"/>
        <v>0</v>
      </c>
      <c r="I99" s="68">
        <f ca="1">OFFSET(F99,0,RevReqCalc!$F$27,1,1)*H99</f>
        <v>0</v>
      </c>
    </row>
    <row r="100" spans="1:10">
      <c r="A100" s="64"/>
      <c r="B100" s="28">
        <v>364</v>
      </c>
      <c r="C100" s="59" t="s">
        <v>124</v>
      </c>
      <c r="D100" s="423">
        <v>1722647.1104167104</v>
      </c>
      <c r="E100" s="423">
        <f t="shared" si="0"/>
        <v>1722647.1104167104</v>
      </c>
      <c r="F100" s="423">
        <v>1722647.1104167104</v>
      </c>
      <c r="G100" s="85" t="s">
        <v>155</v>
      </c>
      <c r="H100" s="67">
        <f t="shared" si="2"/>
        <v>0</v>
      </c>
      <c r="I100" s="68">
        <f ca="1">OFFSET(F100,0,RevReqCalc!$F$27,1,1)*H100</f>
        <v>0</v>
      </c>
    </row>
    <row r="101" spans="1:10">
      <c r="A101" s="64"/>
      <c r="B101" s="28">
        <v>364</v>
      </c>
      <c r="C101" s="59" t="s">
        <v>124</v>
      </c>
      <c r="D101" s="423">
        <v>4449540.7191669941</v>
      </c>
      <c r="E101" s="423">
        <f t="shared" si="0"/>
        <v>4449540.7191669941</v>
      </c>
      <c r="F101" s="423">
        <v>4449540.7191669941</v>
      </c>
      <c r="G101" s="85" t="s">
        <v>153</v>
      </c>
      <c r="H101" s="67">
        <f t="shared" si="2"/>
        <v>0</v>
      </c>
      <c r="I101" s="68">
        <f ca="1">OFFSET(F101,0,RevReqCalc!$F$27,1,1)*H101</f>
        <v>0</v>
      </c>
    </row>
    <row r="102" spans="1:10">
      <c r="A102" s="64"/>
      <c r="B102" s="28">
        <v>364</v>
      </c>
      <c r="C102" s="59" t="s">
        <v>124</v>
      </c>
      <c r="D102" s="423">
        <v>5718948.2975000143</v>
      </c>
      <c r="E102" s="423">
        <f t="shared" si="0"/>
        <v>5718948.2975000143</v>
      </c>
      <c r="F102" s="423">
        <v>5718948.2975000143</v>
      </c>
      <c r="G102" s="85" t="s">
        <v>154</v>
      </c>
      <c r="H102" s="67">
        <f t="shared" si="2"/>
        <v>0</v>
      </c>
      <c r="I102" s="68">
        <f ca="1">OFFSET(F102,0,RevReqCalc!$F$27,1,1)*H102</f>
        <v>0</v>
      </c>
    </row>
    <row r="103" spans="1:10">
      <c r="A103" s="64"/>
      <c r="B103" s="28">
        <v>364</v>
      </c>
      <c r="C103" s="59" t="s">
        <v>124</v>
      </c>
      <c r="D103" s="423">
        <v>1111536.2395832986</v>
      </c>
      <c r="E103" s="423">
        <f t="shared" si="0"/>
        <v>1111536.2395832986</v>
      </c>
      <c r="F103" s="423">
        <v>1111536.2395832986</v>
      </c>
      <c r="G103" s="85" t="s">
        <v>125</v>
      </c>
      <c r="H103" s="67">
        <f t="shared" si="2"/>
        <v>1</v>
      </c>
      <c r="I103" s="68">
        <f ca="1">OFFSET(F103,0,RevReqCalc!$F$27,1,1)*H103</f>
        <v>1111536.2395832986</v>
      </c>
    </row>
    <row r="104" spans="1:10">
      <c r="A104" s="64"/>
      <c r="B104" s="28">
        <v>364</v>
      </c>
      <c r="C104" s="59" t="s">
        <v>124</v>
      </c>
      <c r="D104" s="423">
        <v>2345205.4587499946</v>
      </c>
      <c r="E104" s="423">
        <f t="shared" si="0"/>
        <v>2345205.4587499946</v>
      </c>
      <c r="F104" s="423">
        <v>2345205.4587499946</v>
      </c>
      <c r="G104" s="85" t="s">
        <v>270</v>
      </c>
      <c r="H104" s="67">
        <f t="shared" si="2"/>
        <v>0</v>
      </c>
      <c r="I104" s="68">
        <f ca="1">OFFSET(F104,0,RevReqCalc!$F$27,1,1)*H104</f>
        <v>0</v>
      </c>
    </row>
    <row r="105" spans="1:10">
      <c r="A105" s="64"/>
      <c r="B105" s="28">
        <v>364</v>
      </c>
      <c r="C105" s="59" t="s">
        <v>124</v>
      </c>
      <c r="D105" s="423">
        <v>228880.80916669965</v>
      </c>
      <c r="E105" s="423">
        <f t="shared" si="0"/>
        <v>228880.80916669965</v>
      </c>
      <c r="F105" s="423">
        <v>228880.80916669965</v>
      </c>
      <c r="G105" s="85" t="s">
        <v>270</v>
      </c>
      <c r="H105" s="67">
        <f t="shared" si="2"/>
        <v>0</v>
      </c>
      <c r="I105" s="68">
        <f ca="1">OFFSET(F105,0,RevReqCalc!$F$27,1,1)*H105</f>
        <v>0</v>
      </c>
    </row>
    <row r="106" spans="1:10">
      <c r="A106" s="64"/>
      <c r="B106" s="28">
        <v>365</v>
      </c>
      <c r="C106" s="59" t="s">
        <v>124</v>
      </c>
      <c r="D106" s="423">
        <v>135810.02458329499</v>
      </c>
      <c r="E106" s="423">
        <f t="shared" si="0"/>
        <v>135810.02458329499</v>
      </c>
      <c r="F106" s="423">
        <v>135810.02458329499</v>
      </c>
      <c r="G106" s="85" t="s">
        <v>152</v>
      </c>
      <c r="H106" s="67">
        <f t="shared" si="2"/>
        <v>0</v>
      </c>
      <c r="I106" s="68">
        <f ca="1">OFFSET(F106,0,RevReqCalc!$F$27,1,1)*H106</f>
        <v>0</v>
      </c>
    </row>
    <row r="107" spans="1:10">
      <c r="A107" s="64"/>
      <c r="B107" s="28">
        <v>365</v>
      </c>
      <c r="C107" s="59" t="s">
        <v>124</v>
      </c>
      <c r="D107" s="423">
        <v>359919.21999999881</v>
      </c>
      <c r="E107" s="423">
        <f t="shared" si="0"/>
        <v>359919.21999999881</v>
      </c>
      <c r="F107" s="423">
        <v>359919.21999999881</v>
      </c>
      <c r="G107" s="85" t="s">
        <v>155</v>
      </c>
      <c r="H107" s="67">
        <f t="shared" si="2"/>
        <v>0</v>
      </c>
      <c r="I107" s="68">
        <f ca="1">OFFSET(F107,0,RevReqCalc!$F$27,1,1)*H107</f>
        <v>0</v>
      </c>
    </row>
    <row r="108" spans="1:10">
      <c r="A108" s="64"/>
      <c r="B108" s="28">
        <v>365</v>
      </c>
      <c r="C108" s="59" t="s">
        <v>124</v>
      </c>
      <c r="D108" s="423">
        <v>2671183.8179170191</v>
      </c>
      <c r="E108" s="423">
        <f t="shared" si="0"/>
        <v>2671183.8179170191</v>
      </c>
      <c r="F108" s="423">
        <v>2671183.8179170191</v>
      </c>
      <c r="G108" s="85" t="s">
        <v>153</v>
      </c>
      <c r="H108" s="67">
        <f t="shared" si="2"/>
        <v>0</v>
      </c>
      <c r="I108" s="68">
        <f ca="1">OFFSET(F108,0,RevReqCalc!$F$27,1,1)*H108</f>
        <v>0</v>
      </c>
    </row>
    <row r="109" spans="1:10">
      <c r="A109" s="64"/>
      <c r="B109" s="28">
        <v>365</v>
      </c>
      <c r="C109" s="59" t="s">
        <v>124</v>
      </c>
      <c r="D109" s="423">
        <v>2136881.1458329856</v>
      </c>
      <c r="E109" s="423">
        <f t="shared" si="0"/>
        <v>2136881.1458329856</v>
      </c>
      <c r="F109" s="423">
        <v>2136881.1458329856</v>
      </c>
      <c r="G109" s="85" t="s">
        <v>154</v>
      </c>
      <c r="H109" s="67">
        <f t="shared" si="2"/>
        <v>0</v>
      </c>
      <c r="I109" s="68">
        <f ca="1">OFFSET(F109,0,RevReqCalc!$F$27,1,1)*H109</f>
        <v>0</v>
      </c>
    </row>
    <row r="110" spans="1:10">
      <c r="A110" s="64"/>
      <c r="B110" s="28">
        <v>365</v>
      </c>
      <c r="C110" s="59" t="s">
        <v>124</v>
      </c>
      <c r="D110" s="423">
        <v>1483378.241666697</v>
      </c>
      <c r="E110" s="423">
        <f t="shared" si="0"/>
        <v>1483378.241666697</v>
      </c>
      <c r="F110" s="423">
        <v>1483378.241666697</v>
      </c>
      <c r="G110" s="85" t="s">
        <v>125</v>
      </c>
      <c r="H110" s="67">
        <f t="shared" si="2"/>
        <v>1</v>
      </c>
      <c r="I110" s="68">
        <f ca="1">OFFSET(F110,0,RevReqCalc!$F$27,1,1)*H110</f>
        <v>1483378.241666697</v>
      </c>
    </row>
    <row r="111" spans="1:10">
      <c r="A111" s="64"/>
      <c r="B111" s="28">
        <v>365</v>
      </c>
      <c r="C111" s="59" t="s">
        <v>124</v>
      </c>
      <c r="D111" s="423">
        <v>1419107.3279166967</v>
      </c>
      <c r="E111" s="423">
        <f t="shared" si="0"/>
        <v>1419107.3279166967</v>
      </c>
      <c r="F111" s="423">
        <v>1419107.3279166967</v>
      </c>
      <c r="G111" s="85" t="s">
        <v>270</v>
      </c>
      <c r="H111" s="67">
        <f t="shared" si="2"/>
        <v>0</v>
      </c>
      <c r="I111" s="68">
        <f ca="1">OFFSET(F111,0,RevReqCalc!$F$27,1,1)*H111</f>
        <v>0</v>
      </c>
    </row>
    <row r="112" spans="1:10">
      <c r="A112" s="64"/>
      <c r="B112" s="28">
        <v>365</v>
      </c>
      <c r="C112" s="59" t="s">
        <v>124</v>
      </c>
      <c r="D112" s="423">
        <v>50496.594166699797</v>
      </c>
      <c r="E112" s="423">
        <f t="shared" si="0"/>
        <v>50496.594166699797</v>
      </c>
      <c r="F112" s="423">
        <v>50496.594166699797</v>
      </c>
      <c r="G112" s="85" t="s">
        <v>270</v>
      </c>
      <c r="H112" s="67">
        <f t="shared" si="2"/>
        <v>0</v>
      </c>
      <c r="I112" s="68">
        <f ca="1">OFFSET(F112,0,RevReqCalc!$F$27,1,1)*H112</f>
        <v>0</v>
      </c>
    </row>
    <row r="113" spans="1:9">
      <c r="A113" s="64"/>
      <c r="B113" s="28">
        <v>366</v>
      </c>
      <c r="C113" s="59" t="s">
        <v>124</v>
      </c>
      <c r="D113" s="423">
        <v>82986.394166700542</v>
      </c>
      <c r="E113" s="423">
        <f t="shared" si="0"/>
        <v>82986.394166700542</v>
      </c>
      <c r="F113" s="423">
        <v>82986.394166700542</v>
      </c>
      <c r="G113" s="85" t="s">
        <v>152</v>
      </c>
      <c r="H113" s="67">
        <f t="shared" si="2"/>
        <v>0</v>
      </c>
      <c r="I113" s="68">
        <f ca="1">OFFSET(F113,0,RevReqCalc!$F$27,1,1)*H113</f>
        <v>0</v>
      </c>
    </row>
    <row r="114" spans="1:9">
      <c r="A114" s="64"/>
      <c r="B114" s="28">
        <v>366</v>
      </c>
      <c r="C114" s="59" t="s">
        <v>124</v>
      </c>
      <c r="D114" s="423">
        <v>148031.18250000104</v>
      </c>
      <c r="E114" s="423">
        <f t="shared" si="0"/>
        <v>148031.18250000104</v>
      </c>
      <c r="F114" s="423">
        <v>148031.18250000104</v>
      </c>
      <c r="G114" s="85" t="s">
        <v>155</v>
      </c>
      <c r="H114" s="67">
        <f t="shared" si="2"/>
        <v>0</v>
      </c>
      <c r="I114" s="68">
        <f ca="1">OFFSET(F114,0,RevReqCalc!$F$27,1,1)*H114</f>
        <v>0</v>
      </c>
    </row>
    <row r="115" spans="1:9">
      <c r="A115" s="64"/>
      <c r="B115" s="28">
        <v>366</v>
      </c>
      <c r="C115" s="59" t="s">
        <v>124</v>
      </c>
      <c r="D115" s="423">
        <v>645927.70291669667</v>
      </c>
      <c r="E115" s="423">
        <f t="shared" si="0"/>
        <v>645927.70291669667</v>
      </c>
      <c r="F115" s="423">
        <v>645927.70291669667</v>
      </c>
      <c r="G115" s="85" t="s">
        <v>153</v>
      </c>
      <c r="H115" s="67">
        <f t="shared" si="2"/>
        <v>0</v>
      </c>
      <c r="I115" s="68">
        <f ca="1">OFFSET(F115,0,RevReqCalc!$F$27,1,1)*H115</f>
        <v>0</v>
      </c>
    </row>
    <row r="116" spans="1:9">
      <c r="A116" s="64"/>
      <c r="B116" s="28">
        <v>366</v>
      </c>
      <c r="C116" s="59" t="s">
        <v>124</v>
      </c>
      <c r="D116" s="423">
        <v>2591327.8995829821</v>
      </c>
      <c r="E116" s="423">
        <f t="shared" si="0"/>
        <v>2591327.8995829821</v>
      </c>
      <c r="F116" s="423">
        <v>2591327.8995829821</v>
      </c>
      <c r="G116" s="85" t="s">
        <v>154</v>
      </c>
      <c r="H116" s="67">
        <f t="shared" si="2"/>
        <v>0</v>
      </c>
      <c r="I116" s="68">
        <f ca="1">OFFSET(F116,0,RevReqCalc!$F$27,1,1)*H116</f>
        <v>0</v>
      </c>
    </row>
    <row r="117" spans="1:9">
      <c r="A117" s="64"/>
      <c r="B117" s="28">
        <v>366</v>
      </c>
      <c r="C117" s="59" t="s">
        <v>124</v>
      </c>
      <c r="D117" s="423">
        <v>259557.66124999896</v>
      </c>
      <c r="E117" s="423">
        <f t="shared" si="0"/>
        <v>259557.66124999896</v>
      </c>
      <c r="F117" s="423">
        <v>259557.66124999896</v>
      </c>
      <c r="G117" s="85" t="s">
        <v>125</v>
      </c>
      <c r="H117" s="67">
        <f t="shared" si="2"/>
        <v>1</v>
      </c>
      <c r="I117" s="68">
        <f ca="1">OFFSET(F117,0,RevReqCalc!$F$27,1,1)*H117</f>
        <v>259557.66124999896</v>
      </c>
    </row>
    <row r="118" spans="1:9">
      <c r="A118" s="64"/>
      <c r="B118" s="28">
        <v>366</v>
      </c>
      <c r="C118" s="59" t="s">
        <v>124</v>
      </c>
      <c r="D118" s="423">
        <v>735196.98916669935</v>
      </c>
      <c r="E118" s="423">
        <f t="shared" si="0"/>
        <v>735196.98916669935</v>
      </c>
      <c r="F118" s="423">
        <v>735196.98916669935</v>
      </c>
      <c r="G118" s="85" t="s">
        <v>270</v>
      </c>
      <c r="H118" s="67">
        <f t="shared" si="2"/>
        <v>0</v>
      </c>
      <c r="I118" s="68">
        <f ca="1">OFFSET(F118,0,RevReqCalc!$F$27,1,1)*H118</f>
        <v>0</v>
      </c>
    </row>
    <row r="119" spans="1:9">
      <c r="A119" s="64"/>
      <c r="B119" s="28">
        <v>366</v>
      </c>
      <c r="C119" s="59" t="s">
        <v>124</v>
      </c>
      <c r="D119" s="423">
        <v>158074.85083332937</v>
      </c>
      <c r="E119" s="423">
        <f t="shared" si="0"/>
        <v>158074.85083332937</v>
      </c>
      <c r="F119" s="423">
        <v>158074.85083332937</v>
      </c>
      <c r="G119" s="85" t="s">
        <v>270</v>
      </c>
      <c r="H119" s="67">
        <f t="shared" si="2"/>
        <v>0</v>
      </c>
      <c r="I119" s="68">
        <f ca="1">OFFSET(F119,0,RevReqCalc!$F$27,1,1)*H119</f>
        <v>0</v>
      </c>
    </row>
    <row r="120" spans="1:9">
      <c r="A120" s="64"/>
      <c r="B120" s="28">
        <v>367</v>
      </c>
      <c r="C120" s="59" t="s">
        <v>124</v>
      </c>
      <c r="D120" s="423">
        <v>161072.44083330035</v>
      </c>
      <c r="E120" s="423">
        <f t="shared" si="0"/>
        <v>161072.44083330035</v>
      </c>
      <c r="F120" s="423">
        <v>161072.44083330035</v>
      </c>
      <c r="G120" s="85" t="s">
        <v>152</v>
      </c>
      <c r="H120" s="67">
        <f t="shared" si="2"/>
        <v>0</v>
      </c>
      <c r="I120" s="68">
        <f ca="1">OFFSET(F120,0,RevReqCalc!$F$27,1,1)*H120</f>
        <v>0</v>
      </c>
    </row>
    <row r="121" spans="1:9">
      <c r="A121" s="64"/>
      <c r="B121" s="28">
        <v>367</v>
      </c>
      <c r="C121" s="59" t="s">
        <v>124</v>
      </c>
      <c r="D121" s="423">
        <v>236165.19541670009</v>
      </c>
      <c r="E121" s="423">
        <f t="shared" si="0"/>
        <v>236165.19541670009</v>
      </c>
      <c r="F121" s="423">
        <v>236165.19541670009</v>
      </c>
      <c r="G121" s="85" t="s">
        <v>155</v>
      </c>
      <c r="H121" s="67">
        <f t="shared" si="2"/>
        <v>0</v>
      </c>
      <c r="I121" s="68">
        <f ca="1">OFFSET(F121,0,RevReqCalc!$F$27,1,1)*H121</f>
        <v>0</v>
      </c>
    </row>
    <row r="122" spans="1:9">
      <c r="A122" s="64"/>
      <c r="B122" s="28">
        <v>367</v>
      </c>
      <c r="C122" s="59" t="s">
        <v>124</v>
      </c>
      <c r="D122" s="423">
        <v>1971062.0445830226</v>
      </c>
      <c r="E122" s="423">
        <f t="shared" si="0"/>
        <v>1971062.0445830226</v>
      </c>
      <c r="F122" s="423">
        <v>1971062.0445830226</v>
      </c>
      <c r="G122" s="85" t="s">
        <v>153</v>
      </c>
      <c r="H122" s="67">
        <f t="shared" si="2"/>
        <v>0</v>
      </c>
      <c r="I122" s="68">
        <f ca="1">OFFSET(F122,0,RevReqCalc!$F$27,1,1)*H122</f>
        <v>0</v>
      </c>
    </row>
    <row r="123" spans="1:9">
      <c r="A123" s="64"/>
      <c r="B123" s="28">
        <v>367</v>
      </c>
      <c r="C123" s="59" t="s">
        <v>124</v>
      </c>
      <c r="D123" s="423">
        <v>6192145.3091670275</v>
      </c>
      <c r="E123" s="423">
        <f t="shared" si="0"/>
        <v>6192145.3091670275</v>
      </c>
      <c r="F123" s="423">
        <v>6192145.3091670275</v>
      </c>
      <c r="G123" s="85" t="s">
        <v>154</v>
      </c>
      <c r="H123" s="67">
        <f t="shared" si="2"/>
        <v>0</v>
      </c>
      <c r="I123" s="68">
        <f ca="1">OFFSET(F123,0,RevReqCalc!$F$27,1,1)*H123</f>
        <v>0</v>
      </c>
    </row>
    <row r="124" spans="1:9">
      <c r="A124" s="64"/>
      <c r="B124" s="28">
        <v>367</v>
      </c>
      <c r="C124" s="59" t="s">
        <v>124</v>
      </c>
      <c r="D124" s="423">
        <v>518898.96374999732</v>
      </c>
      <c r="E124" s="423">
        <f t="shared" si="0"/>
        <v>518898.96374999732</v>
      </c>
      <c r="F124" s="423">
        <v>518898.96374999732</v>
      </c>
      <c r="G124" s="85" t="s">
        <v>125</v>
      </c>
      <c r="H124" s="67">
        <f t="shared" si="2"/>
        <v>1</v>
      </c>
      <c r="I124" s="68">
        <f ca="1">OFFSET(F124,0,RevReqCalc!$F$27,1,1)*H124</f>
        <v>518898.96374999732</v>
      </c>
    </row>
    <row r="125" spans="1:9">
      <c r="A125" s="64"/>
      <c r="B125" s="28">
        <v>367</v>
      </c>
      <c r="C125" s="59" t="s">
        <v>124</v>
      </c>
      <c r="D125" s="423">
        <v>1314160.0775000006</v>
      </c>
      <c r="E125" s="423">
        <f t="shared" si="0"/>
        <v>1314160.0775000006</v>
      </c>
      <c r="F125" s="423">
        <v>1314160.0775000006</v>
      </c>
      <c r="G125" s="85" t="s">
        <v>270</v>
      </c>
      <c r="H125" s="67">
        <f t="shared" si="2"/>
        <v>0</v>
      </c>
      <c r="I125" s="68">
        <f ca="1">OFFSET(F125,0,RevReqCalc!$F$27,1,1)*H125</f>
        <v>0</v>
      </c>
    </row>
    <row r="126" spans="1:9">
      <c r="A126" s="64"/>
      <c r="B126" s="28">
        <v>367</v>
      </c>
      <c r="C126" s="59" t="s">
        <v>124</v>
      </c>
      <c r="D126" s="423">
        <v>168938.75624999776</v>
      </c>
      <c r="E126" s="423">
        <f t="shared" si="0"/>
        <v>168938.75624999776</v>
      </c>
      <c r="F126" s="423">
        <v>168938.75624999776</v>
      </c>
      <c r="G126" s="85" t="s">
        <v>270</v>
      </c>
      <c r="H126" s="67">
        <f t="shared" si="2"/>
        <v>0</v>
      </c>
      <c r="I126" s="68">
        <f ca="1">OFFSET(F126,0,RevReqCalc!$F$27,1,1)*H126</f>
        <v>0</v>
      </c>
    </row>
    <row r="127" spans="1:9">
      <c r="A127" s="64"/>
      <c r="B127" s="28">
        <v>368</v>
      </c>
      <c r="C127" s="59" t="s">
        <v>124</v>
      </c>
      <c r="D127" s="423">
        <v>511881.91624999791</v>
      </c>
      <c r="E127" s="423">
        <f t="shared" si="0"/>
        <v>511881.91624999791</v>
      </c>
      <c r="F127" s="423">
        <v>511881.91624999791</v>
      </c>
      <c r="G127" s="85" t="s">
        <v>152</v>
      </c>
      <c r="H127" s="67">
        <f t="shared" si="2"/>
        <v>0</v>
      </c>
      <c r="I127" s="68">
        <f ca="1">OFFSET(F127,0,RevReqCalc!$F$27,1,1)*H127</f>
        <v>0</v>
      </c>
    </row>
    <row r="128" spans="1:9">
      <c r="A128" s="64"/>
      <c r="B128" s="28">
        <v>368</v>
      </c>
      <c r="C128" s="59" t="s">
        <v>124</v>
      </c>
      <c r="D128" s="423">
        <v>860698.36208330095</v>
      </c>
      <c r="E128" s="423">
        <f t="shared" si="0"/>
        <v>860698.36208330095</v>
      </c>
      <c r="F128" s="423">
        <v>860698.36208330095</v>
      </c>
      <c r="G128" s="85" t="s">
        <v>155</v>
      </c>
      <c r="H128" s="67">
        <f t="shared" si="2"/>
        <v>0</v>
      </c>
      <c r="I128" s="68">
        <f ca="1">OFFSET(F128,0,RevReqCalc!$F$27,1,1)*H128</f>
        <v>0</v>
      </c>
    </row>
    <row r="129" spans="1:10">
      <c r="A129" s="64"/>
      <c r="B129" s="28">
        <v>368</v>
      </c>
      <c r="C129" s="59" t="s">
        <v>124</v>
      </c>
      <c r="D129" s="423">
        <v>4450079.5529170036</v>
      </c>
      <c r="E129" s="423">
        <f t="shared" si="0"/>
        <v>4450079.5529170036</v>
      </c>
      <c r="F129" s="423">
        <v>4450079.5529170036</v>
      </c>
      <c r="G129" s="85" t="s">
        <v>153</v>
      </c>
      <c r="H129" s="67">
        <f t="shared" si="2"/>
        <v>0</v>
      </c>
      <c r="I129" s="68">
        <f ca="1">OFFSET(F129,0,RevReqCalc!$F$27,1,1)*H129</f>
        <v>0</v>
      </c>
    </row>
    <row r="130" spans="1:10">
      <c r="A130" s="64"/>
      <c r="B130" s="28">
        <v>368</v>
      </c>
      <c r="C130" s="59" t="s">
        <v>124</v>
      </c>
      <c r="D130" s="423">
        <v>8920308.6366670132</v>
      </c>
      <c r="E130" s="423">
        <f t="shared" si="0"/>
        <v>8920308.6366670132</v>
      </c>
      <c r="F130" s="423">
        <v>8920308.6366670132</v>
      </c>
      <c r="G130" s="85" t="s">
        <v>154</v>
      </c>
      <c r="H130" s="67">
        <f t="shared" si="2"/>
        <v>0</v>
      </c>
      <c r="I130" s="68">
        <f ca="1">OFFSET(F130,0,RevReqCalc!$F$27,1,1)*H130</f>
        <v>0</v>
      </c>
    </row>
    <row r="131" spans="1:10">
      <c r="A131" s="64"/>
      <c r="B131" s="28">
        <v>368</v>
      </c>
      <c r="C131" s="59" t="s">
        <v>124</v>
      </c>
      <c r="D131" s="423">
        <v>1099993.9675000012</v>
      </c>
      <c r="E131" s="423">
        <f t="shared" si="0"/>
        <v>1099993.9675000012</v>
      </c>
      <c r="F131" s="423">
        <v>1099993.9675000012</v>
      </c>
      <c r="G131" s="85" t="s">
        <v>125</v>
      </c>
      <c r="H131" s="67">
        <f t="shared" si="2"/>
        <v>1</v>
      </c>
      <c r="I131" s="68">
        <f ca="1">OFFSET(F131,0,RevReqCalc!$F$27,1,1)*H131</f>
        <v>1099993.9675000012</v>
      </c>
    </row>
    <row r="132" spans="1:10">
      <c r="A132" s="64"/>
      <c r="B132" s="28">
        <v>368</v>
      </c>
      <c r="C132" s="59" t="s">
        <v>124</v>
      </c>
      <c r="D132" s="423">
        <v>2342498.3008332998</v>
      </c>
      <c r="E132" s="423">
        <f t="shared" si="0"/>
        <v>2342498.3008332998</v>
      </c>
      <c r="F132" s="423">
        <v>2342498.3008332998</v>
      </c>
      <c r="G132" s="85" t="s">
        <v>270</v>
      </c>
      <c r="H132" s="67">
        <f t="shared" si="2"/>
        <v>0</v>
      </c>
      <c r="I132" s="68">
        <f ca="1">OFFSET(F132,0,RevReqCalc!$F$27,1,1)*H132</f>
        <v>0</v>
      </c>
    </row>
    <row r="133" spans="1:10">
      <c r="A133" s="64"/>
      <c r="B133" s="28">
        <v>368</v>
      </c>
      <c r="C133" s="59" t="s">
        <v>124</v>
      </c>
      <c r="D133" s="423">
        <v>126785.50291670114</v>
      </c>
      <c r="E133" s="423">
        <f t="shared" si="0"/>
        <v>126785.50291670114</v>
      </c>
      <c r="F133" s="423">
        <v>126785.50291670114</v>
      </c>
      <c r="G133" s="85" t="s">
        <v>270</v>
      </c>
      <c r="H133" s="67">
        <f t="shared" si="2"/>
        <v>0</v>
      </c>
      <c r="I133" s="68">
        <f ca="1">OFFSET(F133,0,RevReqCalc!$F$27,1,1)*H133</f>
        <v>0</v>
      </c>
    </row>
    <row r="134" spans="1:10">
      <c r="A134" s="64"/>
      <c r="B134" s="28">
        <v>369</v>
      </c>
      <c r="C134" s="59" t="s">
        <v>124</v>
      </c>
      <c r="D134" s="423">
        <v>247181.2974999994</v>
      </c>
      <c r="E134" s="423">
        <f t="shared" si="0"/>
        <v>247181.2974999994</v>
      </c>
      <c r="F134" s="423">
        <v>247181.2974999994</v>
      </c>
      <c r="G134" s="85" t="s">
        <v>152</v>
      </c>
      <c r="H134" s="67">
        <f t="shared" si="2"/>
        <v>0</v>
      </c>
      <c r="I134" s="68">
        <f ca="1">OFFSET(F134,0,RevReqCalc!$F$27,1,1)*H134</f>
        <v>0</v>
      </c>
    </row>
    <row r="135" spans="1:10">
      <c r="A135" s="64"/>
      <c r="B135" s="28">
        <v>369</v>
      </c>
      <c r="C135" s="59" t="s">
        <v>124</v>
      </c>
      <c r="D135" s="423">
        <v>939610.96458330005</v>
      </c>
      <c r="E135" s="423">
        <f t="shared" si="0"/>
        <v>939610.96458330005</v>
      </c>
      <c r="F135" s="423">
        <v>939610.96458330005</v>
      </c>
      <c r="G135" s="85" t="s">
        <v>155</v>
      </c>
      <c r="H135" s="67">
        <f t="shared" si="2"/>
        <v>0</v>
      </c>
      <c r="I135" s="68">
        <f ca="1">OFFSET(F135,0,RevReqCalc!$F$27,1,1)*H135</f>
        <v>0</v>
      </c>
    </row>
    <row r="136" spans="1:10">
      <c r="A136" s="64"/>
      <c r="B136" s="28">
        <v>369</v>
      </c>
      <c r="C136" s="59" t="s">
        <v>124</v>
      </c>
      <c r="D136" s="423">
        <v>4220862.9924999774</v>
      </c>
      <c r="E136" s="423">
        <f t="shared" si="0"/>
        <v>4220862.9924999774</v>
      </c>
      <c r="F136" s="423">
        <v>4220862.9924999774</v>
      </c>
      <c r="G136" s="85" t="s">
        <v>153</v>
      </c>
      <c r="H136" s="67">
        <f t="shared" si="2"/>
        <v>0</v>
      </c>
      <c r="I136" s="68">
        <f ca="1">OFFSET(F136,0,RevReqCalc!$F$27,1,1)*H136</f>
        <v>0</v>
      </c>
    </row>
    <row r="137" spans="1:10">
      <c r="A137" s="64"/>
      <c r="B137" s="28">
        <v>369</v>
      </c>
      <c r="C137" s="59" t="s">
        <v>124</v>
      </c>
      <c r="D137" s="423">
        <v>6331196.4175000191</v>
      </c>
      <c r="E137" s="423">
        <f t="shared" si="0"/>
        <v>6331196.4175000191</v>
      </c>
      <c r="F137" s="423">
        <v>6331196.4175000191</v>
      </c>
      <c r="G137" s="85" t="s">
        <v>154</v>
      </c>
      <c r="H137" s="67">
        <f t="shared" ref="H137:H200" si="3">INDEX(WCAAllocations,IFERROR(MATCH(G137,WCAFactors,0),2),IFERROR(MATCH(G137,WCAStates,0),4))</f>
        <v>0</v>
      </c>
      <c r="I137" s="68">
        <f ca="1">OFFSET(F137,0,RevReqCalc!$F$27,1,1)*H137</f>
        <v>0</v>
      </c>
    </row>
    <row r="138" spans="1:10">
      <c r="A138" s="64"/>
      <c r="B138" s="28">
        <v>369</v>
      </c>
      <c r="C138" s="59" t="s">
        <v>124</v>
      </c>
      <c r="D138" s="423">
        <v>904129.03291670233</v>
      </c>
      <c r="E138" s="423">
        <f t="shared" si="0"/>
        <v>904129.03291670233</v>
      </c>
      <c r="F138" s="423">
        <v>904129.03291670233</v>
      </c>
      <c r="G138" s="85" t="s">
        <v>125</v>
      </c>
      <c r="H138" s="67">
        <f t="shared" si="3"/>
        <v>1</v>
      </c>
      <c r="I138" s="68">
        <f ca="1">OFFSET(F138,0,RevReqCalc!$F$27,1,1)*H138</f>
        <v>904129.03291670233</v>
      </c>
    </row>
    <row r="139" spans="1:10">
      <c r="A139" s="64"/>
      <c r="B139" s="28">
        <v>369</v>
      </c>
      <c r="C139" s="59" t="s">
        <v>124</v>
      </c>
      <c r="D139" s="423">
        <v>959763.81875000149</v>
      </c>
      <c r="E139" s="423">
        <f t="shared" si="0"/>
        <v>959763.81875000149</v>
      </c>
      <c r="F139" s="423">
        <v>959763.81875000149</v>
      </c>
      <c r="G139" s="85" t="s">
        <v>270</v>
      </c>
      <c r="H139" s="67">
        <f t="shared" si="3"/>
        <v>0</v>
      </c>
      <c r="I139" s="68">
        <f ca="1">OFFSET(F139,0,RevReqCalc!$F$27,1,1)*H139</f>
        <v>0</v>
      </c>
    </row>
    <row r="140" spans="1:10">
      <c r="A140" s="64"/>
      <c r="B140" s="28">
        <v>369</v>
      </c>
      <c r="C140" s="59" t="s">
        <v>124</v>
      </c>
      <c r="D140" s="423">
        <v>310671.46541670151</v>
      </c>
      <c r="E140" s="423">
        <f t="shared" si="0"/>
        <v>310671.46541670151</v>
      </c>
      <c r="F140" s="423">
        <v>310671.46541670151</v>
      </c>
      <c r="G140" s="85" t="s">
        <v>270</v>
      </c>
      <c r="H140" s="67">
        <f t="shared" si="3"/>
        <v>0</v>
      </c>
      <c r="I140" s="68">
        <f ca="1">OFFSET(F140,0,RevReqCalc!$F$27,1,1)*H140</f>
        <v>0</v>
      </c>
      <c r="J140" s="2" t="s">
        <v>467</v>
      </c>
    </row>
    <row r="141" spans="1:10">
      <c r="A141" s="64"/>
      <c r="B141" s="28">
        <v>370</v>
      </c>
      <c r="C141" s="59" t="s">
        <v>124</v>
      </c>
      <c r="D141" s="423">
        <v>14474.134999999776</v>
      </c>
      <c r="E141" s="423">
        <f t="shared" si="0"/>
        <v>14474.134999999776</v>
      </c>
      <c r="F141" s="423">
        <v>14474.134999999776</v>
      </c>
      <c r="G141" s="85" t="s">
        <v>152</v>
      </c>
      <c r="H141" s="67">
        <f t="shared" si="3"/>
        <v>0</v>
      </c>
      <c r="I141" s="68">
        <f ca="1">OFFSET(F141,0,RevReqCalc!$F$27,1,1)*H141</f>
        <v>0</v>
      </c>
    </row>
    <row r="142" spans="1:10">
      <c r="A142" s="64"/>
      <c r="B142" s="28">
        <v>370</v>
      </c>
      <c r="C142" s="59" t="s">
        <v>124</v>
      </c>
      <c r="D142" s="423">
        <v>92685.269166700542</v>
      </c>
      <c r="E142" s="423">
        <f t="shared" si="0"/>
        <v>92685.269166700542</v>
      </c>
      <c r="F142" s="423">
        <v>92685.269166700542</v>
      </c>
      <c r="G142" s="85" t="s">
        <v>155</v>
      </c>
      <c r="H142" s="67">
        <f t="shared" si="3"/>
        <v>0</v>
      </c>
      <c r="I142" s="68">
        <f ca="1">OFFSET(F142,0,RevReqCalc!$F$27,1,1)*H142</f>
        <v>0</v>
      </c>
    </row>
    <row r="143" spans="1:10">
      <c r="A143" s="64"/>
      <c r="B143" s="28">
        <v>370</v>
      </c>
      <c r="C143" s="59" t="s">
        <v>124</v>
      </c>
      <c r="D143" s="423">
        <v>465770.37375000119</v>
      </c>
      <c r="E143" s="423">
        <f t="shared" si="0"/>
        <v>465770.37375000119</v>
      </c>
      <c r="F143" s="423">
        <v>465770.37375000119</v>
      </c>
      <c r="G143" s="85" t="s">
        <v>153</v>
      </c>
      <c r="H143" s="67">
        <f t="shared" si="3"/>
        <v>0</v>
      </c>
      <c r="I143" s="68">
        <f ca="1">OFFSET(F143,0,RevReqCalc!$F$27,1,1)*H143</f>
        <v>0</v>
      </c>
    </row>
    <row r="144" spans="1:10">
      <c r="A144" s="64"/>
      <c r="B144" s="28">
        <v>370</v>
      </c>
      <c r="C144" s="59" t="s">
        <v>124</v>
      </c>
      <c r="D144" s="423">
        <v>1166721.3358332962</v>
      </c>
      <c r="E144" s="423">
        <f t="shared" si="0"/>
        <v>1166721.3358332962</v>
      </c>
      <c r="F144" s="423">
        <v>1166721.3358332962</v>
      </c>
      <c r="G144" s="85" t="s">
        <v>154</v>
      </c>
      <c r="H144" s="67">
        <f t="shared" si="3"/>
        <v>0</v>
      </c>
      <c r="I144" s="68">
        <f ca="1">OFFSET(F144,0,RevReqCalc!$F$27,1,1)*H144</f>
        <v>0</v>
      </c>
    </row>
    <row r="145" spans="1:9">
      <c r="A145" s="64"/>
      <c r="B145" s="28">
        <v>370</v>
      </c>
      <c r="C145" s="59" t="s">
        <v>124</v>
      </c>
      <c r="D145" s="423">
        <v>95781.282916700467</v>
      </c>
      <c r="E145" s="423">
        <f t="shared" si="0"/>
        <v>95781.282916700467</v>
      </c>
      <c r="F145" s="423">
        <v>95781.282916700467</v>
      </c>
      <c r="G145" s="85" t="s">
        <v>125</v>
      </c>
      <c r="H145" s="67">
        <f t="shared" si="3"/>
        <v>1</v>
      </c>
      <c r="I145" s="68">
        <f ca="1">OFFSET(F145,0,RevReqCalc!$F$27,1,1)*H145</f>
        <v>95781.282916700467</v>
      </c>
    </row>
    <row r="146" spans="1:9">
      <c r="A146" s="64"/>
      <c r="B146" s="28">
        <v>370</v>
      </c>
      <c r="C146" s="59" t="s">
        <v>124</v>
      </c>
      <c r="D146" s="423">
        <v>137137.02083330043</v>
      </c>
      <c r="E146" s="423">
        <f t="shared" si="0"/>
        <v>137137.02083330043</v>
      </c>
      <c r="F146" s="423">
        <v>137137.02083330043</v>
      </c>
      <c r="G146" s="85" t="s">
        <v>270</v>
      </c>
      <c r="H146" s="67">
        <f t="shared" si="3"/>
        <v>0</v>
      </c>
      <c r="I146" s="68">
        <f ca="1">OFFSET(F146,0,RevReqCalc!$F$27,1,1)*H146</f>
        <v>0</v>
      </c>
    </row>
    <row r="147" spans="1:9">
      <c r="A147" s="64"/>
      <c r="B147" s="28">
        <v>370</v>
      </c>
      <c r="C147" s="59" t="s">
        <v>124</v>
      </c>
      <c r="D147" s="423">
        <v>42705.583749999758</v>
      </c>
      <c r="E147" s="423">
        <f t="shared" si="0"/>
        <v>42705.583749999758</v>
      </c>
      <c r="F147" s="423">
        <v>42705.583749999758</v>
      </c>
      <c r="G147" s="85" t="s">
        <v>270</v>
      </c>
      <c r="H147" s="67">
        <f t="shared" si="3"/>
        <v>0</v>
      </c>
      <c r="I147" s="68">
        <f ca="1">OFFSET(F147,0,RevReqCalc!$F$27,1,1)*H147</f>
        <v>0</v>
      </c>
    </row>
    <row r="148" spans="1:9">
      <c r="A148" s="64"/>
      <c r="B148" s="28">
        <v>371</v>
      </c>
      <c r="C148" s="59" t="s">
        <v>124</v>
      </c>
      <c r="D148" s="423">
        <v>624.43666666699573</v>
      </c>
      <c r="E148" s="423">
        <f t="shared" si="0"/>
        <v>624.43666666699573</v>
      </c>
      <c r="F148" s="423">
        <v>624.43666666699573</v>
      </c>
      <c r="G148" s="85" t="s">
        <v>152</v>
      </c>
      <c r="H148" s="67">
        <f t="shared" si="3"/>
        <v>0</v>
      </c>
      <c r="I148" s="68">
        <f ca="1">OFFSET(F148,0,RevReqCalc!$F$27,1,1)*H148</f>
        <v>0</v>
      </c>
    </row>
    <row r="149" spans="1:9">
      <c r="A149" s="64"/>
      <c r="B149" s="28">
        <v>371</v>
      </c>
      <c r="C149" s="59" t="s">
        <v>124</v>
      </c>
      <c r="D149" s="423">
        <v>-138.47833333298331</v>
      </c>
      <c r="E149" s="423">
        <f t="shared" ref="E149:E212" si="4">D149</f>
        <v>-138.47833333298331</v>
      </c>
      <c r="F149" s="423">
        <v>-138.47833333298331</v>
      </c>
      <c r="G149" s="85" t="s">
        <v>155</v>
      </c>
      <c r="H149" s="67">
        <f t="shared" si="3"/>
        <v>0</v>
      </c>
      <c r="I149" s="68">
        <f ca="1">OFFSET(F149,0,RevReqCalc!$F$27,1,1)*H149</f>
        <v>0</v>
      </c>
    </row>
    <row r="150" spans="1:9">
      <c r="A150" s="64"/>
      <c r="B150" s="28">
        <v>371</v>
      </c>
      <c r="C150" s="59" t="s">
        <v>124</v>
      </c>
      <c r="D150" s="423">
        <v>18512.144583330024</v>
      </c>
      <c r="E150" s="423">
        <f t="shared" si="4"/>
        <v>18512.144583330024</v>
      </c>
      <c r="F150" s="423">
        <v>18512.144583330024</v>
      </c>
      <c r="G150" s="85" t="s">
        <v>153</v>
      </c>
      <c r="H150" s="67">
        <f t="shared" si="3"/>
        <v>0</v>
      </c>
      <c r="I150" s="68">
        <f ca="1">OFFSET(F150,0,RevReqCalc!$F$27,1,1)*H150</f>
        <v>0</v>
      </c>
    </row>
    <row r="151" spans="1:9">
      <c r="A151" s="64"/>
      <c r="B151" s="28">
        <v>371</v>
      </c>
      <c r="C151" s="59" t="s">
        <v>124</v>
      </c>
      <c r="D151" s="423">
        <v>-7407.5970833301544</v>
      </c>
      <c r="E151" s="423">
        <f t="shared" si="4"/>
        <v>-7407.5970833301544</v>
      </c>
      <c r="F151" s="423">
        <v>-7407.5970833301544</v>
      </c>
      <c r="G151" s="85" t="s">
        <v>154</v>
      </c>
      <c r="H151" s="67">
        <f t="shared" si="3"/>
        <v>0</v>
      </c>
      <c r="I151" s="68">
        <f ca="1">OFFSET(F151,0,RevReqCalc!$F$27,1,1)*H151</f>
        <v>0</v>
      </c>
    </row>
    <row r="152" spans="1:9">
      <c r="A152" s="64"/>
      <c r="B152" s="28">
        <v>371</v>
      </c>
      <c r="C152" s="59" t="s">
        <v>124</v>
      </c>
      <c r="D152" s="423">
        <v>-417.63624999998137</v>
      </c>
      <c r="E152" s="423">
        <f t="shared" si="4"/>
        <v>-417.63624999998137</v>
      </c>
      <c r="F152" s="423">
        <v>-417.63624999998137</v>
      </c>
      <c r="G152" s="85" t="s">
        <v>125</v>
      </c>
      <c r="H152" s="67">
        <f t="shared" si="3"/>
        <v>1</v>
      </c>
      <c r="I152" s="68">
        <f ca="1">OFFSET(F152,0,RevReqCalc!$F$27,1,1)*H152</f>
        <v>-417.63624999998137</v>
      </c>
    </row>
    <row r="153" spans="1:9">
      <c r="A153" s="64"/>
      <c r="B153" s="28">
        <v>371</v>
      </c>
      <c r="C153" s="59" t="s">
        <v>124</v>
      </c>
      <c r="D153" s="423">
        <v>5208.3787500000326</v>
      </c>
      <c r="E153" s="423">
        <f t="shared" si="4"/>
        <v>5208.3787500000326</v>
      </c>
      <c r="F153" s="423">
        <v>5208.3787500000326</v>
      </c>
      <c r="G153" s="85" t="s">
        <v>270</v>
      </c>
      <c r="H153" s="67">
        <f t="shared" si="3"/>
        <v>0</v>
      </c>
      <c r="I153" s="68">
        <f ca="1">OFFSET(F153,0,RevReqCalc!$F$27,1,1)*H153</f>
        <v>0</v>
      </c>
    </row>
    <row r="154" spans="1:9">
      <c r="A154" s="64"/>
      <c r="B154" s="28">
        <v>371</v>
      </c>
      <c r="C154" s="59" t="s">
        <v>124</v>
      </c>
      <c r="D154" s="423">
        <v>-394.39749999999185</v>
      </c>
      <c r="E154" s="423">
        <f t="shared" si="4"/>
        <v>-394.39749999999185</v>
      </c>
      <c r="F154" s="423">
        <v>-394.39749999999185</v>
      </c>
      <c r="G154" s="85" t="s">
        <v>270</v>
      </c>
      <c r="H154" s="67">
        <f t="shared" si="3"/>
        <v>0</v>
      </c>
      <c r="I154" s="68">
        <f ca="1">OFFSET(F154,0,RevReqCalc!$F$27,1,1)*H154</f>
        <v>0</v>
      </c>
    </row>
    <row r="155" spans="1:9">
      <c r="A155" s="64"/>
      <c r="B155" s="28">
        <v>373</v>
      </c>
      <c r="C155" s="59" t="s">
        <v>124</v>
      </c>
      <c r="D155" s="423">
        <v>-700.16999999992549</v>
      </c>
      <c r="E155" s="423">
        <f t="shared" si="4"/>
        <v>-700.16999999992549</v>
      </c>
      <c r="F155" s="423">
        <v>-700.16999999992549</v>
      </c>
      <c r="G155" s="85" t="s">
        <v>152</v>
      </c>
      <c r="H155" s="67">
        <f t="shared" si="3"/>
        <v>0</v>
      </c>
      <c r="I155" s="68">
        <f ca="1">OFFSET(F155,0,RevReqCalc!$F$27,1,1)*H155</f>
        <v>0</v>
      </c>
    </row>
    <row r="156" spans="1:9">
      <c r="A156" s="64"/>
      <c r="B156" s="28">
        <v>373</v>
      </c>
      <c r="C156" s="59" t="s">
        <v>124</v>
      </c>
      <c r="D156" s="423">
        <v>8557.3024999999907</v>
      </c>
      <c r="E156" s="423">
        <f t="shared" si="4"/>
        <v>8557.3024999999907</v>
      </c>
      <c r="F156" s="423">
        <v>8557.3024999999907</v>
      </c>
      <c r="G156" s="85" t="s">
        <v>155</v>
      </c>
      <c r="H156" s="67">
        <f t="shared" si="3"/>
        <v>0</v>
      </c>
      <c r="I156" s="68">
        <f ca="1">OFFSET(F156,0,RevReqCalc!$F$27,1,1)*H156</f>
        <v>0</v>
      </c>
    </row>
    <row r="157" spans="1:9">
      <c r="A157" s="64"/>
      <c r="B157" s="28">
        <v>373</v>
      </c>
      <c r="C157" s="59" t="s">
        <v>124</v>
      </c>
      <c r="D157" s="423">
        <v>146878.11499999836</v>
      </c>
      <c r="E157" s="423">
        <f t="shared" si="4"/>
        <v>146878.11499999836</v>
      </c>
      <c r="F157" s="423">
        <v>146878.11499999836</v>
      </c>
      <c r="G157" s="85" t="s">
        <v>153</v>
      </c>
      <c r="H157" s="67">
        <f t="shared" si="3"/>
        <v>0</v>
      </c>
      <c r="I157" s="68">
        <f ca="1">OFFSET(F157,0,RevReqCalc!$F$27,1,1)*H157</f>
        <v>0</v>
      </c>
    </row>
    <row r="158" spans="1:9">
      <c r="A158" s="64"/>
      <c r="B158" s="28">
        <v>373</v>
      </c>
      <c r="C158" s="59" t="s">
        <v>124</v>
      </c>
      <c r="D158" s="423">
        <v>-718456.44583329931</v>
      </c>
      <c r="E158" s="423">
        <f t="shared" si="4"/>
        <v>-718456.44583329931</v>
      </c>
      <c r="F158" s="423">
        <v>-718456.44583329931</v>
      </c>
      <c r="G158" s="85" t="s">
        <v>154</v>
      </c>
      <c r="H158" s="67">
        <f t="shared" si="3"/>
        <v>0</v>
      </c>
      <c r="I158" s="68">
        <f ca="1">OFFSET(F158,0,RevReqCalc!$F$27,1,1)*H158</f>
        <v>0</v>
      </c>
    </row>
    <row r="159" spans="1:9">
      <c r="A159" s="64"/>
      <c r="B159" s="28">
        <v>373</v>
      </c>
      <c r="C159" s="59" t="s">
        <v>124</v>
      </c>
      <c r="D159" s="423">
        <v>30466.810000000522</v>
      </c>
      <c r="E159" s="423">
        <f t="shared" si="4"/>
        <v>30466.810000000522</v>
      </c>
      <c r="F159" s="423">
        <v>30466.810000000522</v>
      </c>
      <c r="G159" s="85" t="s">
        <v>125</v>
      </c>
      <c r="H159" s="67">
        <f t="shared" si="3"/>
        <v>1</v>
      </c>
      <c r="I159" s="68">
        <f ca="1">OFFSET(F159,0,RevReqCalc!$F$27,1,1)*H159</f>
        <v>30466.810000000522</v>
      </c>
    </row>
    <row r="160" spans="1:9">
      <c r="A160" s="64"/>
      <c r="B160" s="28">
        <v>373</v>
      </c>
      <c r="C160" s="59" t="s">
        <v>124</v>
      </c>
      <c r="D160" s="423">
        <v>46811.505833330564</v>
      </c>
      <c r="E160" s="423">
        <f t="shared" si="4"/>
        <v>46811.505833330564</v>
      </c>
      <c r="F160" s="423">
        <v>46811.505833330564</v>
      </c>
      <c r="G160" s="85" t="s">
        <v>270</v>
      </c>
      <c r="H160" s="67">
        <f t="shared" si="3"/>
        <v>0</v>
      </c>
      <c r="I160" s="68">
        <f ca="1">OFFSET(F160,0,RevReqCalc!$F$27,1,1)*H160</f>
        <v>0</v>
      </c>
    </row>
    <row r="161" spans="1:9">
      <c r="A161" s="64"/>
      <c r="B161" s="28">
        <v>373</v>
      </c>
      <c r="C161" s="59" t="s">
        <v>124</v>
      </c>
      <c r="D161" s="423">
        <v>-9931.3537500002421</v>
      </c>
      <c r="E161" s="423">
        <f t="shared" si="4"/>
        <v>-9931.3537500002421</v>
      </c>
      <c r="F161" s="423">
        <v>-9931.3537500002421</v>
      </c>
      <c r="G161" s="85" t="s">
        <v>270</v>
      </c>
      <c r="H161" s="67">
        <f t="shared" si="3"/>
        <v>0</v>
      </c>
      <c r="I161" s="68">
        <f ca="1">OFFSET(F161,0,RevReqCalc!$F$27,1,1)*H161</f>
        <v>0</v>
      </c>
    </row>
    <row r="162" spans="1:9">
      <c r="A162" s="64"/>
      <c r="B162" s="28">
        <v>390</v>
      </c>
      <c r="C162" s="59" t="s">
        <v>124</v>
      </c>
      <c r="D162" s="423">
        <v>65837.638333329931</v>
      </c>
      <c r="E162" s="423">
        <f t="shared" si="4"/>
        <v>65837.638333329931</v>
      </c>
      <c r="F162" s="423">
        <v>65837.638333329931</v>
      </c>
      <c r="G162" s="85" t="s">
        <v>152</v>
      </c>
      <c r="H162" s="67">
        <f t="shared" si="3"/>
        <v>0</v>
      </c>
      <c r="I162" s="68">
        <f ca="1">OFFSET(F162,0,RevReqCalc!$F$27,1,1)*H162</f>
        <v>0</v>
      </c>
    </row>
    <row r="163" spans="1:9">
      <c r="A163" s="64"/>
      <c r="B163" s="28">
        <v>390</v>
      </c>
      <c r="C163" s="59" t="s">
        <v>124</v>
      </c>
      <c r="D163" s="423">
        <v>39560.625416669995</v>
      </c>
      <c r="E163" s="423">
        <f t="shared" si="4"/>
        <v>39560.625416669995</v>
      </c>
      <c r="F163" s="423">
        <v>39560.625416669995</v>
      </c>
      <c r="G163" s="85" t="s">
        <v>171</v>
      </c>
      <c r="H163" s="67">
        <f t="shared" si="3"/>
        <v>0</v>
      </c>
      <c r="I163" s="68">
        <f ca="1">OFFSET(F163,0,RevReqCalc!$F$27,1,1)*H163</f>
        <v>0</v>
      </c>
    </row>
    <row r="164" spans="1:9">
      <c r="A164" s="64"/>
      <c r="B164" s="28">
        <v>390</v>
      </c>
      <c r="C164" s="59" t="s">
        <v>124</v>
      </c>
      <c r="D164" s="423">
        <v>-1597794.0737500004</v>
      </c>
      <c r="E164" s="423">
        <f t="shared" si="4"/>
        <v>-1597794.0737500004</v>
      </c>
      <c r="F164" s="423">
        <v>-1597794.0737500004</v>
      </c>
      <c r="G164" s="85" t="s">
        <v>134</v>
      </c>
      <c r="H164" s="67">
        <f t="shared" si="3"/>
        <v>6.8836744172887168E-2</v>
      </c>
      <c r="I164" s="68">
        <f ca="1">OFFSET(F164,0,RevReqCalc!$F$27,1,1)*H164</f>
        <v>-109986.94189568399</v>
      </c>
    </row>
    <row r="165" spans="1:9">
      <c r="A165" s="64"/>
      <c r="B165" s="28">
        <v>390</v>
      </c>
      <c r="C165" s="59" t="s">
        <v>124</v>
      </c>
      <c r="D165" s="423">
        <v>57828.13583330065</v>
      </c>
      <c r="E165" s="423">
        <f t="shared" si="4"/>
        <v>57828.13583330065</v>
      </c>
      <c r="F165" s="423">
        <v>57828.13583330065</v>
      </c>
      <c r="G165" s="85" t="s">
        <v>155</v>
      </c>
      <c r="H165" s="67">
        <f t="shared" si="3"/>
        <v>0</v>
      </c>
      <c r="I165" s="68">
        <f ca="1">OFFSET(F165,0,RevReqCalc!$F$27,1,1)*H165</f>
        <v>0</v>
      </c>
    </row>
    <row r="166" spans="1:9">
      <c r="A166" s="64"/>
      <c r="B166" s="28">
        <v>390</v>
      </c>
      <c r="C166" s="59" t="s">
        <v>124</v>
      </c>
      <c r="D166" s="423">
        <v>442298.45708329976</v>
      </c>
      <c r="E166" s="423">
        <f t="shared" si="4"/>
        <v>442298.45708329976</v>
      </c>
      <c r="F166" s="423">
        <v>442298.45708329976</v>
      </c>
      <c r="G166" s="85" t="s">
        <v>153</v>
      </c>
      <c r="H166" s="67">
        <f t="shared" si="3"/>
        <v>0</v>
      </c>
      <c r="I166" s="68">
        <f ca="1">OFFSET(F166,0,RevReqCalc!$F$27,1,1)*H166</f>
        <v>0</v>
      </c>
    </row>
    <row r="167" spans="1:9">
      <c r="A167" s="64"/>
      <c r="B167" s="28">
        <v>390</v>
      </c>
      <c r="C167" s="59" t="s">
        <v>124</v>
      </c>
      <c r="D167" s="423">
        <v>1160397.2724999934</v>
      </c>
      <c r="E167" s="423">
        <f t="shared" si="4"/>
        <v>1160397.2724999934</v>
      </c>
      <c r="F167" s="423">
        <v>1160397.2724999934</v>
      </c>
      <c r="G167" s="85" t="s">
        <v>117</v>
      </c>
      <c r="H167" s="67">
        <f t="shared" si="3"/>
        <v>6.6548046661184135E-2</v>
      </c>
      <c r="I167" s="68">
        <f ca="1">OFFSET(F167,0,RevReqCalc!$F$27,1,1)*H167</f>
        <v>77222.17183584036</v>
      </c>
    </row>
    <row r="168" spans="1:9">
      <c r="A168" s="64"/>
      <c r="B168" s="28">
        <v>390</v>
      </c>
      <c r="C168" s="59" t="s">
        <v>124</v>
      </c>
      <c r="D168" s="423">
        <v>296050.89083330333</v>
      </c>
      <c r="E168" s="423">
        <f t="shared" si="4"/>
        <v>296050.89083330333</v>
      </c>
      <c r="F168" s="423">
        <v>296050.89083330333</v>
      </c>
      <c r="G168" s="85" t="s">
        <v>154</v>
      </c>
      <c r="H168" s="67">
        <f t="shared" si="3"/>
        <v>0</v>
      </c>
      <c r="I168" s="68">
        <f ca="1">OFFSET(F168,0,RevReqCalc!$F$27,1,1)*H168</f>
        <v>0</v>
      </c>
    </row>
    <row r="169" spans="1:9">
      <c r="A169" s="64"/>
      <c r="B169" s="28">
        <v>390</v>
      </c>
      <c r="C169" s="59" t="s">
        <v>124</v>
      </c>
      <c r="D169" s="423">
        <v>1651.3100000005215</v>
      </c>
      <c r="E169" s="423">
        <f t="shared" si="4"/>
        <v>1651.3100000005215</v>
      </c>
      <c r="F169" s="423">
        <v>1651.3100000005215</v>
      </c>
      <c r="G169" s="85" t="s">
        <v>125</v>
      </c>
      <c r="H169" s="67">
        <f t="shared" si="3"/>
        <v>1</v>
      </c>
      <c r="I169" s="68">
        <f ca="1">OFFSET(F169,0,RevReqCalc!$F$27,1,1)*H169</f>
        <v>1651.3100000005215</v>
      </c>
    </row>
    <row r="170" spans="1:9">
      <c r="A170" s="64"/>
      <c r="B170" s="28">
        <v>390</v>
      </c>
      <c r="C170" s="59" t="s">
        <v>124</v>
      </c>
      <c r="D170" s="423">
        <v>79922.705000000075</v>
      </c>
      <c r="E170" s="423">
        <f t="shared" si="4"/>
        <v>79922.705000000075</v>
      </c>
      <c r="F170" s="423">
        <v>79922.705000000075</v>
      </c>
      <c r="G170" s="85" t="s">
        <v>270</v>
      </c>
      <c r="H170" s="67">
        <f t="shared" si="3"/>
        <v>0</v>
      </c>
      <c r="I170" s="68">
        <f ca="1">OFFSET(F170,0,RevReqCalc!$F$27,1,1)*H170</f>
        <v>0</v>
      </c>
    </row>
    <row r="171" spans="1:9">
      <c r="A171" s="64"/>
      <c r="B171" s="28">
        <v>390</v>
      </c>
      <c r="C171" s="59" t="s">
        <v>124</v>
      </c>
      <c r="D171" s="423">
        <v>5912.5958333299495</v>
      </c>
      <c r="E171" s="423">
        <f t="shared" si="4"/>
        <v>5912.5958333299495</v>
      </c>
      <c r="F171" s="423">
        <v>5912.5958333299495</v>
      </c>
      <c r="G171" s="85" t="s">
        <v>270</v>
      </c>
      <c r="H171" s="67">
        <f t="shared" si="3"/>
        <v>0</v>
      </c>
      <c r="I171" s="68">
        <f ca="1">OFFSET(F171,0,RevReqCalc!$F$27,1,1)*H171</f>
        <v>0</v>
      </c>
    </row>
    <row r="172" spans="1:9">
      <c r="A172" s="64"/>
      <c r="B172" s="28">
        <v>391</v>
      </c>
      <c r="C172" s="59" t="s">
        <v>124</v>
      </c>
      <c r="D172" s="423">
        <v>2658.0433333330147</v>
      </c>
      <c r="E172" s="423">
        <f t="shared" si="4"/>
        <v>2658.0433333330147</v>
      </c>
      <c r="F172" s="423">
        <v>2658.0433333330147</v>
      </c>
      <c r="G172" s="85" t="s">
        <v>152</v>
      </c>
      <c r="H172" s="67">
        <f t="shared" si="3"/>
        <v>0</v>
      </c>
      <c r="I172" s="68">
        <f ca="1">OFFSET(F172,0,RevReqCalc!$F$27,1,1)*H172</f>
        <v>0</v>
      </c>
    </row>
    <row r="173" spans="1:9">
      <c r="A173" s="64"/>
      <c r="B173" s="28">
        <v>391</v>
      </c>
      <c r="C173" s="59" t="s">
        <v>124</v>
      </c>
      <c r="D173" s="423">
        <v>-4096.3525000000009</v>
      </c>
      <c r="E173" s="423">
        <f t="shared" si="4"/>
        <v>-4096.3525000000009</v>
      </c>
      <c r="F173" s="423">
        <v>-4096.3525000000009</v>
      </c>
      <c r="G173" s="85" t="s">
        <v>181</v>
      </c>
      <c r="H173" s="67">
        <f t="shared" si="3"/>
        <v>0</v>
      </c>
      <c r="I173" s="68">
        <f ca="1">OFFSET(F173,0,RevReqCalc!$F$27,1,1)*H173</f>
        <v>0</v>
      </c>
    </row>
    <row r="174" spans="1:9">
      <c r="A174" s="64"/>
      <c r="B174" s="28">
        <v>391</v>
      </c>
      <c r="C174" s="59" t="s">
        <v>124</v>
      </c>
      <c r="D174" s="423">
        <v>-120228.6579166702</v>
      </c>
      <c r="E174" s="423">
        <f t="shared" si="4"/>
        <v>-120228.6579166702</v>
      </c>
      <c r="F174" s="423">
        <v>-120228.6579166702</v>
      </c>
      <c r="G174" s="85" t="s">
        <v>171</v>
      </c>
      <c r="H174" s="67">
        <f t="shared" si="3"/>
        <v>0</v>
      </c>
      <c r="I174" s="68">
        <f ca="1">OFFSET(F174,0,RevReqCalc!$F$27,1,1)*H174</f>
        <v>0</v>
      </c>
    </row>
    <row r="175" spans="1:9">
      <c r="A175" s="64"/>
      <c r="B175" s="28">
        <v>391</v>
      </c>
      <c r="C175" s="59" t="s">
        <v>124</v>
      </c>
      <c r="D175" s="423">
        <v>-74300.709999999963</v>
      </c>
      <c r="E175" s="423">
        <f t="shared" si="4"/>
        <v>-74300.709999999963</v>
      </c>
      <c r="F175" s="423">
        <v>-74300.709999999963</v>
      </c>
      <c r="G175" s="85" t="s">
        <v>168</v>
      </c>
      <c r="H175" s="67">
        <f t="shared" si="3"/>
        <v>0.22565052397253504</v>
      </c>
      <c r="I175" s="68">
        <f ca="1">OFFSET(F175,0,RevReqCalc!$F$27,1,1)*H175</f>
        <v>-16765.994143031367</v>
      </c>
    </row>
    <row r="176" spans="1:9">
      <c r="A176" s="64"/>
      <c r="B176" s="28">
        <v>391</v>
      </c>
      <c r="C176" s="59" t="s">
        <v>124</v>
      </c>
      <c r="D176" s="423">
        <v>-47007.180416669697</v>
      </c>
      <c r="E176" s="423">
        <f t="shared" si="4"/>
        <v>-47007.180416669697</v>
      </c>
      <c r="F176" s="423">
        <v>-47007.180416669697</v>
      </c>
      <c r="G176" s="85" t="s">
        <v>134</v>
      </c>
      <c r="H176" s="67">
        <f t="shared" si="3"/>
        <v>6.8836744172887168E-2</v>
      </c>
      <c r="I176" s="68">
        <f ca="1">OFFSET(F176,0,RevReqCalc!$F$27,1,1)*H176</f>
        <v>-3235.8212526310435</v>
      </c>
    </row>
    <row r="177" spans="1:10">
      <c r="A177" s="64"/>
      <c r="B177" s="28">
        <v>391</v>
      </c>
      <c r="C177" s="59" t="s">
        <v>124</v>
      </c>
      <c r="D177" s="423">
        <v>29811.888750000042</v>
      </c>
      <c r="E177" s="423">
        <f t="shared" si="4"/>
        <v>29811.888750000042</v>
      </c>
      <c r="F177" s="423">
        <v>29811.888750000042</v>
      </c>
      <c r="G177" s="85" t="s">
        <v>155</v>
      </c>
      <c r="H177" s="67">
        <f t="shared" si="3"/>
        <v>0</v>
      </c>
      <c r="I177" s="68">
        <f ca="1">OFFSET(F177,0,RevReqCalc!$F$27,1,1)*H177</f>
        <v>0</v>
      </c>
    </row>
    <row r="178" spans="1:10">
      <c r="A178" s="64"/>
      <c r="B178" s="28">
        <v>391</v>
      </c>
      <c r="C178" s="59" t="s">
        <v>124</v>
      </c>
      <c r="D178" s="423">
        <v>-31536.430833332997</v>
      </c>
      <c r="E178" s="423">
        <f t="shared" si="4"/>
        <v>-31536.430833332997</v>
      </c>
      <c r="F178" s="423">
        <v>-31536.430833332997</v>
      </c>
      <c r="G178" s="85" t="s">
        <v>173</v>
      </c>
      <c r="H178" s="67">
        <f t="shared" si="3"/>
        <v>0.22437004168265501</v>
      </c>
      <c r="I178" s="68">
        <f ca="1">OFFSET(F178,0,RevReqCalc!$F$27,1,1)*H178</f>
        <v>-7075.8303005970911</v>
      </c>
    </row>
    <row r="179" spans="1:10">
      <c r="A179" s="64"/>
      <c r="B179" s="28">
        <v>391</v>
      </c>
      <c r="C179" s="59" t="s">
        <v>124</v>
      </c>
      <c r="D179" s="423">
        <v>-28427.490833329968</v>
      </c>
      <c r="E179" s="423">
        <f t="shared" si="4"/>
        <v>-28427.490833329968</v>
      </c>
      <c r="F179" s="423">
        <v>-28427.490833329968</v>
      </c>
      <c r="G179" s="85" t="s">
        <v>153</v>
      </c>
      <c r="H179" s="67">
        <f t="shared" si="3"/>
        <v>0</v>
      </c>
      <c r="I179" s="68">
        <f ca="1">OFFSET(F179,0,RevReqCalc!$F$27,1,1)*H179</f>
        <v>0</v>
      </c>
    </row>
    <row r="180" spans="1:10">
      <c r="A180" s="64"/>
      <c r="B180" s="28">
        <v>391</v>
      </c>
      <c r="C180" s="59" t="s">
        <v>124</v>
      </c>
      <c r="D180" s="423">
        <v>931077.55958330631</v>
      </c>
      <c r="E180" s="423">
        <f t="shared" si="4"/>
        <v>931077.55958330631</v>
      </c>
      <c r="F180" s="423">
        <v>931077.55958330631</v>
      </c>
      <c r="G180" s="85" t="s">
        <v>117</v>
      </c>
      <c r="H180" s="67">
        <f t="shared" si="3"/>
        <v>6.6548046661184135E-2</v>
      </c>
      <c r="I180" s="68">
        <f ca="1">OFFSET(F180,0,RevReqCalc!$F$27,1,1)*H180</f>
        <v>61961.392880331317</v>
      </c>
    </row>
    <row r="181" spans="1:10">
      <c r="A181" s="64"/>
      <c r="B181" s="28">
        <v>391</v>
      </c>
      <c r="C181" s="59" t="s">
        <v>124</v>
      </c>
      <c r="D181" s="423">
        <v>-128348.60833333014</v>
      </c>
      <c r="E181" s="423">
        <f t="shared" si="4"/>
        <v>-128348.60833333014</v>
      </c>
      <c r="F181" s="423">
        <v>-128348.60833333014</v>
      </c>
      <c r="G181" s="85" t="s">
        <v>154</v>
      </c>
      <c r="H181" s="67">
        <f t="shared" si="3"/>
        <v>0</v>
      </c>
      <c r="I181" s="68">
        <f ca="1">OFFSET(F181,0,RevReqCalc!$F$27,1,1)*H181</f>
        <v>0</v>
      </c>
    </row>
    <row r="182" spans="1:10">
      <c r="A182" s="64"/>
      <c r="B182" s="28">
        <v>391</v>
      </c>
      <c r="C182" s="59" t="s">
        <v>124</v>
      </c>
      <c r="D182" s="423">
        <v>-16836.228333330015</v>
      </c>
      <c r="E182" s="423">
        <f t="shared" si="4"/>
        <v>-16836.228333330015</v>
      </c>
      <c r="F182" s="423">
        <v>-16836.228333330015</v>
      </c>
      <c r="G182" s="85" t="s">
        <v>125</v>
      </c>
      <c r="H182" s="67">
        <f t="shared" si="3"/>
        <v>1</v>
      </c>
      <c r="I182" s="68">
        <f ca="1">OFFSET(F182,0,RevReqCalc!$F$27,1,1)*H182</f>
        <v>-16836.228333330015</v>
      </c>
    </row>
    <row r="183" spans="1:10">
      <c r="A183" s="64"/>
      <c r="B183" s="28">
        <v>391</v>
      </c>
      <c r="C183" s="59" t="s">
        <v>124</v>
      </c>
      <c r="D183" s="423">
        <v>-51426.021249999758</v>
      </c>
      <c r="E183" s="423">
        <f t="shared" si="4"/>
        <v>-51426.021249999758</v>
      </c>
      <c r="F183" s="423">
        <v>-51426.021249999758</v>
      </c>
      <c r="G183" s="85" t="s">
        <v>270</v>
      </c>
      <c r="H183" s="67">
        <f t="shared" si="3"/>
        <v>0</v>
      </c>
      <c r="I183" s="68">
        <f ca="1">OFFSET(F183,0,RevReqCalc!$F$27,1,1)*H183</f>
        <v>0</v>
      </c>
    </row>
    <row r="184" spans="1:10">
      <c r="A184" s="64"/>
      <c r="B184" s="28">
        <v>391</v>
      </c>
      <c r="C184" s="59" t="s">
        <v>124</v>
      </c>
      <c r="D184" s="423">
        <v>7095.6699999999983</v>
      </c>
      <c r="E184" s="423">
        <f t="shared" si="4"/>
        <v>7095.6699999999983</v>
      </c>
      <c r="F184" s="423">
        <v>7095.6699999999983</v>
      </c>
      <c r="G184" s="85" t="s">
        <v>270</v>
      </c>
      <c r="H184" s="67">
        <f t="shared" si="3"/>
        <v>0</v>
      </c>
      <c r="I184" s="68">
        <f ca="1">OFFSET(F184,0,RevReqCalc!$F$27,1,1)*H184</f>
        <v>0</v>
      </c>
      <c r="J184" s="2" t="s">
        <v>467</v>
      </c>
    </row>
    <row r="185" spans="1:10">
      <c r="A185" s="64"/>
      <c r="B185" s="28">
        <v>392</v>
      </c>
      <c r="C185" s="59" t="s">
        <v>124</v>
      </c>
      <c r="D185" s="423">
        <v>2522.9008333301172</v>
      </c>
      <c r="E185" s="423">
        <f t="shared" si="4"/>
        <v>2522.9008333301172</v>
      </c>
      <c r="F185" s="423">
        <v>2522.9008333301172</v>
      </c>
      <c r="G185" s="85" t="s">
        <v>152</v>
      </c>
      <c r="H185" s="67">
        <f t="shared" si="3"/>
        <v>0</v>
      </c>
      <c r="I185" s="68">
        <f ca="1">OFFSET(F185,0,RevReqCalc!$F$27,1,1)*H185</f>
        <v>0</v>
      </c>
    </row>
    <row r="186" spans="1:10">
      <c r="A186" s="64"/>
      <c r="B186" s="28">
        <v>392</v>
      </c>
      <c r="C186" s="59" t="s">
        <v>124</v>
      </c>
      <c r="D186" s="423">
        <v>-1491.3612500000745</v>
      </c>
      <c r="E186" s="423">
        <f t="shared" si="4"/>
        <v>-1491.3612500000745</v>
      </c>
      <c r="F186" s="423">
        <v>-1491.3612500000745</v>
      </c>
      <c r="G186" s="85" t="s">
        <v>171</v>
      </c>
      <c r="H186" s="67">
        <f t="shared" si="3"/>
        <v>0</v>
      </c>
      <c r="I186" s="68">
        <f ca="1">OFFSET(F186,0,RevReqCalc!$F$27,1,1)*H186</f>
        <v>0</v>
      </c>
    </row>
    <row r="187" spans="1:10">
      <c r="A187" s="64"/>
      <c r="B187" s="28">
        <v>392</v>
      </c>
      <c r="C187" s="59" t="s">
        <v>124</v>
      </c>
      <c r="D187" s="423">
        <v>-40636.277916670777</v>
      </c>
      <c r="E187" s="423">
        <f t="shared" si="4"/>
        <v>-40636.277916670777</v>
      </c>
      <c r="F187" s="423">
        <v>-40636.277916670777</v>
      </c>
      <c r="G187" s="85" t="s">
        <v>168</v>
      </c>
      <c r="H187" s="67">
        <f t="shared" si="3"/>
        <v>0.22565052397253504</v>
      </c>
      <c r="I187" s="68">
        <f ca="1">OFFSET(F187,0,RevReqCalc!$F$27,1,1)*H187</f>
        <v>-9169.5974041903155</v>
      </c>
    </row>
    <row r="188" spans="1:10">
      <c r="A188" s="64"/>
      <c r="B188" s="28">
        <v>392</v>
      </c>
      <c r="C188" s="59" t="s">
        <v>124</v>
      </c>
      <c r="D188" s="423">
        <v>161333.12875000015</v>
      </c>
      <c r="E188" s="423">
        <f t="shared" si="4"/>
        <v>161333.12875000015</v>
      </c>
      <c r="F188" s="423">
        <v>161333.12875000015</v>
      </c>
      <c r="G188" s="85" t="s">
        <v>155</v>
      </c>
      <c r="H188" s="67">
        <f t="shared" si="3"/>
        <v>0</v>
      </c>
      <c r="I188" s="68">
        <f ca="1">OFFSET(F188,0,RevReqCalc!$F$27,1,1)*H188</f>
        <v>0</v>
      </c>
    </row>
    <row r="189" spans="1:10">
      <c r="A189" s="64"/>
      <c r="B189" s="28">
        <v>392</v>
      </c>
      <c r="C189" s="59" t="s">
        <v>124</v>
      </c>
      <c r="D189" s="423">
        <v>524919.39999999851</v>
      </c>
      <c r="E189" s="423">
        <f t="shared" si="4"/>
        <v>524919.39999999851</v>
      </c>
      <c r="F189" s="423">
        <v>524919.39999999851</v>
      </c>
      <c r="G189" s="85" t="s">
        <v>153</v>
      </c>
      <c r="H189" s="67">
        <f t="shared" si="3"/>
        <v>0</v>
      </c>
      <c r="I189" s="68">
        <f ca="1">OFFSET(F189,0,RevReqCalc!$F$27,1,1)*H189</f>
        <v>0</v>
      </c>
    </row>
    <row r="190" spans="1:10">
      <c r="A190" s="64"/>
      <c r="B190" s="28">
        <v>392</v>
      </c>
      <c r="C190" s="59" t="s">
        <v>124</v>
      </c>
      <c r="D190" s="423">
        <v>164541.89583333023</v>
      </c>
      <c r="E190" s="423">
        <f t="shared" si="4"/>
        <v>164541.89583333023</v>
      </c>
      <c r="F190" s="423">
        <v>164541.89583333023</v>
      </c>
      <c r="G190" s="85" t="s">
        <v>117</v>
      </c>
      <c r="H190" s="67">
        <f t="shared" si="3"/>
        <v>6.6548046661184135E-2</v>
      </c>
      <c r="I190" s="68">
        <f ca="1">OFFSET(F190,0,RevReqCalc!$F$27,1,1)*H190</f>
        <v>10949.941761636159</v>
      </c>
    </row>
    <row r="191" spans="1:10">
      <c r="A191" s="64"/>
      <c r="B191" s="28">
        <v>392</v>
      </c>
      <c r="C191" s="59" t="s">
        <v>124</v>
      </c>
      <c r="D191" s="423">
        <v>166225.42333330214</v>
      </c>
      <c r="E191" s="423">
        <f t="shared" si="4"/>
        <v>166225.42333330214</v>
      </c>
      <c r="F191" s="423">
        <v>166225.42333330214</v>
      </c>
      <c r="G191" s="85" t="s">
        <v>154</v>
      </c>
      <c r="H191" s="67">
        <f t="shared" si="3"/>
        <v>0</v>
      </c>
      <c r="I191" s="68">
        <f ca="1">OFFSET(F191,0,RevReqCalc!$F$27,1,1)*H191</f>
        <v>0</v>
      </c>
    </row>
    <row r="192" spans="1:10">
      <c r="A192" s="64"/>
      <c r="B192" s="28">
        <v>392</v>
      </c>
      <c r="C192" s="59" t="s">
        <v>124</v>
      </c>
      <c r="D192" s="423">
        <v>14040.267916670069</v>
      </c>
      <c r="E192" s="423">
        <f t="shared" si="4"/>
        <v>14040.267916670069</v>
      </c>
      <c r="F192" s="423">
        <v>14040.267916670069</v>
      </c>
      <c r="G192" s="85" t="s">
        <v>125</v>
      </c>
      <c r="H192" s="67">
        <f t="shared" si="3"/>
        <v>1</v>
      </c>
      <c r="I192" s="68">
        <f ca="1">OFFSET(F192,0,RevReqCalc!$F$27,1,1)*H192</f>
        <v>14040.267916670069</v>
      </c>
    </row>
    <row r="193" spans="1:9">
      <c r="A193" s="64"/>
      <c r="B193" s="28">
        <v>392</v>
      </c>
      <c r="C193" s="59" t="s">
        <v>124</v>
      </c>
      <c r="D193" s="423">
        <v>70168.947083329782</v>
      </c>
      <c r="E193" s="423">
        <f t="shared" si="4"/>
        <v>70168.947083329782</v>
      </c>
      <c r="F193" s="423">
        <v>70168.947083329782</v>
      </c>
      <c r="G193" s="85" t="s">
        <v>270</v>
      </c>
      <c r="H193" s="67">
        <f t="shared" si="3"/>
        <v>0</v>
      </c>
      <c r="I193" s="68">
        <f ca="1">OFFSET(F193,0,RevReqCalc!$F$27,1,1)*H193</f>
        <v>0</v>
      </c>
    </row>
    <row r="194" spans="1:9">
      <c r="A194" s="64"/>
      <c r="B194" s="28">
        <v>392</v>
      </c>
      <c r="C194" s="59" t="s">
        <v>124</v>
      </c>
      <c r="D194" s="423">
        <v>17071.133750000037</v>
      </c>
      <c r="E194" s="423">
        <f t="shared" si="4"/>
        <v>17071.133750000037</v>
      </c>
      <c r="F194" s="423">
        <v>17071.133750000037</v>
      </c>
      <c r="G194" s="85" t="s">
        <v>270</v>
      </c>
      <c r="H194" s="67">
        <f t="shared" si="3"/>
        <v>0</v>
      </c>
      <c r="I194" s="68">
        <f ca="1">OFFSET(F194,0,RevReqCalc!$F$27,1,1)*H194</f>
        <v>0</v>
      </c>
    </row>
    <row r="195" spans="1:9">
      <c r="A195" s="64"/>
      <c r="B195" s="28">
        <v>393</v>
      </c>
      <c r="C195" s="59" t="s">
        <v>124</v>
      </c>
      <c r="D195" s="423">
        <v>-1162.1620833330089</v>
      </c>
      <c r="E195" s="423">
        <f t="shared" si="4"/>
        <v>-1162.1620833330089</v>
      </c>
      <c r="F195" s="423">
        <v>-1162.1620833330089</v>
      </c>
      <c r="G195" s="85" t="s">
        <v>152</v>
      </c>
      <c r="H195" s="67">
        <f t="shared" si="3"/>
        <v>0</v>
      </c>
      <c r="I195" s="68">
        <f ca="1">OFFSET(F195,0,RevReqCalc!$F$27,1,1)*H195</f>
        <v>0</v>
      </c>
    </row>
    <row r="196" spans="1:9">
      <c r="A196" s="64"/>
      <c r="B196" s="28">
        <v>393</v>
      </c>
      <c r="C196" s="59" t="s">
        <v>124</v>
      </c>
      <c r="D196" s="423">
        <v>170593.14500000002</v>
      </c>
      <c r="E196" s="423">
        <f t="shared" si="4"/>
        <v>170593.14500000002</v>
      </c>
      <c r="F196" s="423">
        <v>170593.14500000002</v>
      </c>
      <c r="G196" s="85" t="s">
        <v>171</v>
      </c>
      <c r="H196" s="67">
        <f t="shared" si="3"/>
        <v>0</v>
      </c>
      <c r="I196" s="68">
        <f ca="1">OFFSET(F196,0,RevReqCalc!$F$27,1,1)*H196</f>
        <v>0</v>
      </c>
    </row>
    <row r="197" spans="1:9">
      <c r="A197" s="64"/>
      <c r="B197" s="28">
        <v>393</v>
      </c>
      <c r="C197" s="59" t="s">
        <v>124</v>
      </c>
      <c r="D197" s="423">
        <v>12389.566666667</v>
      </c>
      <c r="E197" s="423">
        <f t="shared" si="4"/>
        <v>12389.566666667</v>
      </c>
      <c r="F197" s="423">
        <v>12389.566666667</v>
      </c>
      <c r="G197" s="85" t="s">
        <v>168</v>
      </c>
      <c r="H197" s="67">
        <f t="shared" si="3"/>
        <v>0.22565052397253504</v>
      </c>
      <c r="I197" s="68">
        <f ca="1">OFFSET(F197,0,RevReqCalc!$F$27,1,1)*H197</f>
        <v>2795.7122101260629</v>
      </c>
    </row>
    <row r="198" spans="1:9">
      <c r="A198" s="64"/>
      <c r="B198" s="28">
        <v>393</v>
      </c>
      <c r="C198" s="59" t="s">
        <v>124</v>
      </c>
      <c r="D198" s="423">
        <v>-3751.5833333329065</v>
      </c>
      <c r="E198" s="423">
        <f t="shared" si="4"/>
        <v>-3751.5833333329065</v>
      </c>
      <c r="F198" s="423">
        <v>-3751.5833333329065</v>
      </c>
      <c r="G198" s="85" t="s">
        <v>173</v>
      </c>
      <c r="H198" s="67">
        <f t="shared" si="3"/>
        <v>0.22437004168265501</v>
      </c>
      <c r="I198" s="68">
        <f ca="1">OFFSET(F198,0,RevReqCalc!$F$27,1,1)*H198</f>
        <v>-841.74290887585801</v>
      </c>
    </row>
    <row r="199" spans="1:9">
      <c r="A199" s="64"/>
      <c r="B199" s="28">
        <v>393</v>
      </c>
      <c r="C199" s="59" t="s">
        <v>124</v>
      </c>
      <c r="D199" s="423">
        <v>-69014.669999999925</v>
      </c>
      <c r="E199" s="423">
        <f t="shared" si="4"/>
        <v>-69014.669999999925</v>
      </c>
      <c r="F199" s="423">
        <v>-69014.669999999925</v>
      </c>
      <c r="G199" s="85" t="s">
        <v>153</v>
      </c>
      <c r="H199" s="67">
        <f t="shared" si="3"/>
        <v>0</v>
      </c>
      <c r="I199" s="68">
        <f ca="1">OFFSET(F199,0,RevReqCalc!$F$27,1,1)*H199</f>
        <v>0</v>
      </c>
    </row>
    <row r="200" spans="1:9">
      <c r="A200" s="64"/>
      <c r="B200" s="28">
        <v>393</v>
      </c>
      <c r="C200" s="59" t="s">
        <v>124</v>
      </c>
      <c r="D200" s="423">
        <v>5568.0041666670004</v>
      </c>
      <c r="E200" s="423">
        <f t="shared" si="4"/>
        <v>5568.0041666670004</v>
      </c>
      <c r="F200" s="423">
        <v>5568.0041666670004</v>
      </c>
      <c r="G200" s="85" t="s">
        <v>117</v>
      </c>
      <c r="H200" s="67">
        <f t="shared" si="3"/>
        <v>6.6548046661184135E-2</v>
      </c>
      <c r="I200" s="68">
        <f ca="1">OFFSET(F200,0,RevReqCalc!$F$27,1,1)*H200</f>
        <v>370.53980109302324</v>
      </c>
    </row>
    <row r="201" spans="1:9">
      <c r="A201" s="64"/>
      <c r="B201" s="28">
        <v>393</v>
      </c>
      <c r="C201" s="59" t="s">
        <v>124</v>
      </c>
      <c r="D201" s="423">
        <v>61458.023333330173</v>
      </c>
      <c r="E201" s="423">
        <f t="shared" si="4"/>
        <v>61458.023333330173</v>
      </c>
      <c r="F201" s="423">
        <v>61458.023333330173</v>
      </c>
      <c r="G201" s="85" t="s">
        <v>154</v>
      </c>
      <c r="H201" s="67">
        <f t="shared" ref="H201:H264" si="5">INDEX(WCAAllocations,IFERROR(MATCH(G201,WCAFactors,0),2),IFERROR(MATCH(G201,WCAStates,0),4))</f>
        <v>0</v>
      </c>
      <c r="I201" s="68">
        <f ca="1">OFFSET(F201,0,RevReqCalc!$F$27,1,1)*H201</f>
        <v>0</v>
      </c>
    </row>
    <row r="202" spans="1:9">
      <c r="A202" s="64"/>
      <c r="B202" s="28">
        <v>393</v>
      </c>
      <c r="C202" s="59" t="s">
        <v>124</v>
      </c>
      <c r="D202" s="423">
        <v>-6828.0224999999627</v>
      </c>
      <c r="E202" s="423">
        <f t="shared" si="4"/>
        <v>-6828.0224999999627</v>
      </c>
      <c r="F202" s="423">
        <v>-6828.0224999999627</v>
      </c>
      <c r="G202" s="85" t="s">
        <v>125</v>
      </c>
      <c r="H202" s="67">
        <f t="shared" si="5"/>
        <v>1</v>
      </c>
      <c r="I202" s="68">
        <f ca="1">OFFSET(F202,0,RevReqCalc!$F$27,1,1)*H202</f>
        <v>-6828.0224999999627</v>
      </c>
    </row>
    <row r="203" spans="1:9">
      <c r="A203" s="64"/>
      <c r="B203" s="28">
        <v>393</v>
      </c>
      <c r="C203" s="59" t="s">
        <v>124</v>
      </c>
      <c r="D203" s="423">
        <v>-10057.807499999995</v>
      </c>
      <c r="E203" s="423">
        <f t="shared" si="4"/>
        <v>-10057.807499999995</v>
      </c>
      <c r="F203" s="423">
        <v>-10057.807499999995</v>
      </c>
      <c r="G203" s="85" t="s">
        <v>270</v>
      </c>
      <c r="H203" s="67">
        <f t="shared" si="5"/>
        <v>0</v>
      </c>
      <c r="I203" s="68">
        <f ca="1">OFFSET(F203,0,RevReqCalc!$F$27,1,1)*H203</f>
        <v>0</v>
      </c>
    </row>
    <row r="204" spans="1:9">
      <c r="A204" s="64"/>
      <c r="B204" s="28">
        <v>393</v>
      </c>
      <c r="C204" s="59" t="s">
        <v>124</v>
      </c>
      <c r="D204" s="423">
        <v>-446.58250000000044</v>
      </c>
      <c r="E204" s="423">
        <f t="shared" si="4"/>
        <v>-446.58250000000044</v>
      </c>
      <c r="F204" s="423">
        <v>-446.58250000000044</v>
      </c>
      <c r="G204" s="85" t="s">
        <v>270</v>
      </c>
      <c r="H204" s="67">
        <f t="shared" si="5"/>
        <v>0</v>
      </c>
      <c r="I204" s="68">
        <f ca="1">OFFSET(F204,0,RevReqCalc!$F$27,1,1)*H204</f>
        <v>0</v>
      </c>
    </row>
    <row r="205" spans="1:9">
      <c r="A205" s="64"/>
      <c r="B205" s="28">
        <v>394</v>
      </c>
      <c r="C205" s="59" t="s">
        <v>124</v>
      </c>
      <c r="D205" s="423">
        <v>-12855.190000000061</v>
      </c>
      <c r="E205" s="423">
        <f t="shared" si="4"/>
        <v>-12855.190000000061</v>
      </c>
      <c r="F205" s="423">
        <v>-12855.190000000061</v>
      </c>
      <c r="G205" s="85" t="s">
        <v>152</v>
      </c>
      <c r="H205" s="67">
        <f t="shared" si="5"/>
        <v>0</v>
      </c>
      <c r="I205" s="68">
        <f ca="1">OFFSET(F205,0,RevReqCalc!$F$27,1,1)*H205</f>
        <v>0</v>
      </c>
    </row>
    <row r="206" spans="1:9">
      <c r="A206" s="64"/>
      <c r="B206" s="28">
        <v>394</v>
      </c>
      <c r="C206" s="59" t="s">
        <v>124</v>
      </c>
      <c r="D206" s="423">
        <v>77591.08291669935</v>
      </c>
      <c r="E206" s="423">
        <f t="shared" si="4"/>
        <v>77591.08291669935</v>
      </c>
      <c r="F206" s="423">
        <v>77591.08291669935</v>
      </c>
      <c r="G206" s="85" t="s">
        <v>171</v>
      </c>
      <c r="H206" s="67">
        <f t="shared" si="5"/>
        <v>0</v>
      </c>
      <c r="I206" s="68">
        <f ca="1">OFFSET(F206,0,RevReqCalc!$F$27,1,1)*H206</f>
        <v>0</v>
      </c>
    </row>
    <row r="207" spans="1:9">
      <c r="A207" s="64"/>
      <c r="B207" s="28">
        <v>394</v>
      </c>
      <c r="C207" s="59" t="s">
        <v>124</v>
      </c>
      <c r="D207" s="423">
        <v>9679.4187500001863</v>
      </c>
      <c r="E207" s="423">
        <f t="shared" si="4"/>
        <v>9679.4187500001863</v>
      </c>
      <c r="F207" s="423">
        <v>9679.4187500001863</v>
      </c>
      <c r="G207" s="85" t="s">
        <v>168</v>
      </c>
      <c r="H207" s="67">
        <f t="shared" si="5"/>
        <v>0.22565052397253504</v>
      </c>
      <c r="I207" s="68">
        <f ca="1">OFFSET(F207,0,RevReqCalc!$F$27,1,1)*H207</f>
        <v>2184.1659126871223</v>
      </c>
    </row>
    <row r="208" spans="1:9">
      <c r="A208" s="64"/>
      <c r="B208" s="28">
        <v>394</v>
      </c>
      <c r="C208" s="59" t="s">
        <v>124</v>
      </c>
      <c r="D208" s="423">
        <v>5529.488333330024</v>
      </c>
      <c r="E208" s="423">
        <f t="shared" si="4"/>
        <v>5529.488333330024</v>
      </c>
      <c r="F208" s="423">
        <v>5529.488333330024</v>
      </c>
      <c r="G208" s="85" t="s">
        <v>155</v>
      </c>
      <c r="H208" s="67">
        <f t="shared" si="5"/>
        <v>0</v>
      </c>
      <c r="I208" s="68">
        <f ca="1">OFFSET(F208,0,RevReqCalc!$F$27,1,1)*H208</f>
        <v>0</v>
      </c>
    </row>
    <row r="209" spans="1:9">
      <c r="A209" s="64"/>
      <c r="B209" s="28">
        <v>394</v>
      </c>
      <c r="C209" s="59" t="s">
        <v>124</v>
      </c>
      <c r="D209" s="423">
        <v>-39881.849583329633</v>
      </c>
      <c r="E209" s="423">
        <f t="shared" si="4"/>
        <v>-39881.849583329633</v>
      </c>
      <c r="F209" s="423">
        <v>-39881.849583329633</v>
      </c>
      <c r="G209" s="85" t="s">
        <v>173</v>
      </c>
      <c r="H209" s="67">
        <f t="shared" si="5"/>
        <v>0.22437004168265501</v>
      </c>
      <c r="I209" s="68">
        <f ca="1">OFFSET(F209,0,RevReqCalc!$F$27,1,1)*H209</f>
        <v>-8948.2922533930468</v>
      </c>
    </row>
    <row r="210" spans="1:9">
      <c r="A210" s="64"/>
      <c r="B210" s="28">
        <v>394</v>
      </c>
      <c r="C210" s="59" t="s">
        <v>124</v>
      </c>
      <c r="D210" s="423">
        <v>53033.357916699722</v>
      </c>
      <c r="E210" s="423">
        <f t="shared" si="4"/>
        <v>53033.357916699722</v>
      </c>
      <c r="F210" s="423">
        <v>53033.357916699722</v>
      </c>
      <c r="G210" s="85" t="s">
        <v>153</v>
      </c>
      <c r="H210" s="67">
        <f t="shared" si="5"/>
        <v>0</v>
      </c>
      <c r="I210" s="68">
        <f ca="1">OFFSET(F210,0,RevReqCalc!$F$27,1,1)*H210</f>
        <v>0</v>
      </c>
    </row>
    <row r="211" spans="1:9">
      <c r="A211" s="64"/>
      <c r="B211" s="28">
        <v>394</v>
      </c>
      <c r="C211" s="59" t="s">
        <v>124</v>
      </c>
      <c r="D211" s="423">
        <v>4542.8058333299123</v>
      </c>
      <c r="E211" s="423">
        <f t="shared" si="4"/>
        <v>4542.8058333299123</v>
      </c>
      <c r="F211" s="423">
        <v>4542.8058333299123</v>
      </c>
      <c r="G211" s="85" t="s">
        <v>117</v>
      </c>
      <c r="H211" s="67">
        <f t="shared" si="5"/>
        <v>6.6548046661184135E-2</v>
      </c>
      <c r="I211" s="68">
        <f ca="1">OFFSET(F211,0,RevReqCalc!$F$27,1,1)*H211</f>
        <v>302.3148545691385</v>
      </c>
    </row>
    <row r="212" spans="1:9">
      <c r="A212" s="64"/>
      <c r="B212" s="28">
        <v>394</v>
      </c>
      <c r="C212" s="59" t="s">
        <v>124</v>
      </c>
      <c r="D212" s="423">
        <v>84298.587083300576</v>
      </c>
      <c r="E212" s="423">
        <f t="shared" si="4"/>
        <v>84298.587083300576</v>
      </c>
      <c r="F212" s="423">
        <v>84298.587083300576</v>
      </c>
      <c r="G212" s="85" t="s">
        <v>154</v>
      </c>
      <c r="H212" s="67">
        <f t="shared" si="5"/>
        <v>0</v>
      </c>
      <c r="I212" s="68">
        <f ca="1">OFFSET(F212,0,RevReqCalc!$F$27,1,1)*H212</f>
        <v>0</v>
      </c>
    </row>
    <row r="213" spans="1:9">
      <c r="A213" s="64"/>
      <c r="B213" s="28">
        <v>394</v>
      </c>
      <c r="C213" s="59" t="s">
        <v>124</v>
      </c>
      <c r="D213" s="423">
        <v>7019.9387500002049</v>
      </c>
      <c r="E213" s="423">
        <f t="shared" ref="E213:E271" si="6">D213</f>
        <v>7019.9387500002049</v>
      </c>
      <c r="F213" s="423">
        <v>7019.9387500002049</v>
      </c>
      <c r="G213" s="85" t="s">
        <v>125</v>
      </c>
      <c r="H213" s="67">
        <f t="shared" si="5"/>
        <v>1</v>
      </c>
      <c r="I213" s="68">
        <f ca="1">OFFSET(F213,0,RevReqCalc!$F$27,1,1)*H213</f>
        <v>7019.9387500002049</v>
      </c>
    </row>
    <row r="214" spans="1:9">
      <c r="A214" s="64"/>
      <c r="B214" s="28">
        <v>394</v>
      </c>
      <c r="C214" s="59" t="s">
        <v>124</v>
      </c>
      <c r="D214" s="423">
        <v>2255.601250000298</v>
      </c>
      <c r="E214" s="423">
        <f t="shared" si="6"/>
        <v>2255.601250000298</v>
      </c>
      <c r="F214" s="423">
        <v>2255.601250000298</v>
      </c>
      <c r="G214" s="85" t="s">
        <v>270</v>
      </c>
      <c r="H214" s="67">
        <f t="shared" si="5"/>
        <v>0</v>
      </c>
      <c r="I214" s="68">
        <f ca="1">OFFSET(F214,0,RevReqCalc!$F$27,1,1)*H214</f>
        <v>0</v>
      </c>
    </row>
    <row r="215" spans="1:9">
      <c r="A215" s="64"/>
      <c r="B215" s="28">
        <v>394</v>
      </c>
      <c r="C215" s="59" t="s">
        <v>124</v>
      </c>
      <c r="D215" s="423">
        <v>-3857.8474999999744</v>
      </c>
      <c r="E215" s="423">
        <f t="shared" si="6"/>
        <v>-3857.8474999999744</v>
      </c>
      <c r="F215" s="423">
        <v>-3857.8474999999744</v>
      </c>
      <c r="G215" s="85" t="s">
        <v>270</v>
      </c>
      <c r="H215" s="67">
        <f t="shared" si="5"/>
        <v>0</v>
      </c>
      <c r="I215" s="68">
        <f ca="1">OFFSET(F215,0,RevReqCalc!$F$27,1,1)*H215</f>
        <v>0</v>
      </c>
    </row>
    <row r="216" spans="1:9">
      <c r="A216" s="64"/>
      <c r="B216" s="28">
        <v>395</v>
      </c>
      <c r="C216" s="59" t="s">
        <v>124</v>
      </c>
      <c r="D216" s="423">
        <v>-27810.626666666998</v>
      </c>
      <c r="E216" s="423">
        <f t="shared" si="6"/>
        <v>-27810.626666666998</v>
      </c>
      <c r="F216" s="423">
        <v>-27810.626666666998</v>
      </c>
      <c r="G216" s="85" t="s">
        <v>152</v>
      </c>
      <c r="H216" s="67">
        <f t="shared" si="5"/>
        <v>0</v>
      </c>
      <c r="I216" s="68">
        <f ca="1">OFFSET(F216,0,RevReqCalc!$F$27,1,1)*H216</f>
        <v>0</v>
      </c>
    </row>
    <row r="217" spans="1:9">
      <c r="A217" s="64"/>
      <c r="B217" s="28">
        <v>395</v>
      </c>
      <c r="C217" s="59" t="s">
        <v>124</v>
      </c>
      <c r="D217" s="423">
        <v>-100714.74375000037</v>
      </c>
      <c r="E217" s="423">
        <f t="shared" si="6"/>
        <v>-100714.74375000037</v>
      </c>
      <c r="F217" s="423">
        <v>-100714.74375000037</v>
      </c>
      <c r="G217" s="85" t="s">
        <v>171</v>
      </c>
      <c r="H217" s="67">
        <f t="shared" si="5"/>
        <v>0</v>
      </c>
      <c r="I217" s="68">
        <f ca="1">OFFSET(F217,0,RevReqCalc!$F$27,1,1)*H217</f>
        <v>0</v>
      </c>
    </row>
    <row r="218" spans="1:9">
      <c r="A218" s="64"/>
      <c r="B218" s="28">
        <v>395</v>
      </c>
      <c r="C218" s="59" t="s">
        <v>124</v>
      </c>
      <c r="D218" s="423">
        <v>-53782.182083330117</v>
      </c>
      <c r="E218" s="423">
        <f t="shared" si="6"/>
        <v>-53782.182083330117</v>
      </c>
      <c r="F218" s="423">
        <v>-53782.182083330117</v>
      </c>
      <c r="G218" s="85" t="s">
        <v>168</v>
      </c>
      <c r="H218" s="67">
        <f t="shared" si="5"/>
        <v>0.22565052397253504</v>
      </c>
      <c r="I218" s="68">
        <f ca="1">OFFSET(F218,0,RevReqCalc!$F$27,1,1)*H218</f>
        <v>-12135.977567489728</v>
      </c>
    </row>
    <row r="219" spans="1:9">
      <c r="A219" s="64"/>
      <c r="B219" s="28">
        <v>395</v>
      </c>
      <c r="C219" s="59" t="s">
        <v>124</v>
      </c>
      <c r="D219" s="423">
        <v>-27875.823333329987</v>
      </c>
      <c r="E219" s="423">
        <f t="shared" si="6"/>
        <v>-27875.823333329987</v>
      </c>
      <c r="F219" s="423">
        <v>-27875.823333329987</v>
      </c>
      <c r="G219" s="85" t="s">
        <v>155</v>
      </c>
      <c r="H219" s="67">
        <f t="shared" si="5"/>
        <v>0</v>
      </c>
      <c r="I219" s="68">
        <f ca="1">OFFSET(F219,0,RevReqCalc!$F$27,1,1)*H219</f>
        <v>0</v>
      </c>
    </row>
    <row r="220" spans="1:9">
      <c r="A220" s="64"/>
      <c r="B220" s="28">
        <v>395</v>
      </c>
      <c r="C220" s="59" t="s">
        <v>124</v>
      </c>
      <c r="D220" s="423">
        <v>-526560.89250000007</v>
      </c>
      <c r="E220" s="423">
        <f t="shared" si="6"/>
        <v>-526560.89250000007</v>
      </c>
      <c r="F220" s="423">
        <v>-526560.89250000007</v>
      </c>
      <c r="G220" s="85" t="s">
        <v>153</v>
      </c>
      <c r="H220" s="67">
        <f t="shared" si="5"/>
        <v>0</v>
      </c>
      <c r="I220" s="68">
        <f ca="1">OFFSET(F220,0,RevReqCalc!$F$27,1,1)*H220</f>
        <v>0</v>
      </c>
    </row>
    <row r="221" spans="1:9">
      <c r="A221" s="64"/>
      <c r="B221" s="28">
        <v>395</v>
      </c>
      <c r="C221" s="59" t="s">
        <v>124</v>
      </c>
      <c r="D221" s="423">
        <v>-30430.123333330266</v>
      </c>
      <c r="E221" s="423">
        <f t="shared" si="6"/>
        <v>-30430.123333330266</v>
      </c>
      <c r="F221" s="423">
        <v>-30430.123333330266</v>
      </c>
      <c r="G221" s="85" t="s">
        <v>117</v>
      </c>
      <c r="H221" s="67">
        <f t="shared" si="5"/>
        <v>6.6548046661184135E-2</v>
      </c>
      <c r="I221" s="68">
        <f ca="1">OFFSET(F221,0,RevReqCalc!$F$27,1,1)*H221</f>
        <v>-2025.0652674920507</v>
      </c>
    </row>
    <row r="222" spans="1:9">
      <c r="A222" s="64"/>
      <c r="B222" s="28">
        <v>395</v>
      </c>
      <c r="C222" s="59" t="s">
        <v>124</v>
      </c>
      <c r="D222" s="423">
        <v>8954.5837499992922</v>
      </c>
      <c r="E222" s="423">
        <f t="shared" si="6"/>
        <v>8954.5837499992922</v>
      </c>
      <c r="F222" s="423">
        <v>8954.5837499992922</v>
      </c>
      <c r="G222" s="85" t="s">
        <v>154</v>
      </c>
      <c r="H222" s="67">
        <f t="shared" si="5"/>
        <v>0</v>
      </c>
      <c r="I222" s="68">
        <f ca="1">OFFSET(F222,0,RevReqCalc!$F$27,1,1)*H222</f>
        <v>0</v>
      </c>
    </row>
    <row r="223" spans="1:9">
      <c r="A223" s="64"/>
      <c r="B223" s="28">
        <v>395</v>
      </c>
      <c r="C223" s="59" t="s">
        <v>124</v>
      </c>
      <c r="D223" s="423">
        <v>-44102.15833332995</v>
      </c>
      <c r="E223" s="423">
        <f t="shared" si="6"/>
        <v>-44102.15833332995</v>
      </c>
      <c r="F223" s="423">
        <v>-44102.15833332995</v>
      </c>
      <c r="G223" s="85" t="s">
        <v>125</v>
      </c>
      <c r="H223" s="67">
        <f t="shared" si="5"/>
        <v>1</v>
      </c>
      <c r="I223" s="68">
        <f ca="1">OFFSET(F223,0,RevReqCalc!$F$27,1,1)*H223</f>
        <v>-44102.15833332995</v>
      </c>
    </row>
    <row r="224" spans="1:9">
      <c r="A224" s="64"/>
      <c r="B224" s="28">
        <v>395</v>
      </c>
      <c r="C224" s="59" t="s">
        <v>124</v>
      </c>
      <c r="D224" s="423">
        <v>33199.44000000041</v>
      </c>
      <c r="E224" s="423">
        <f t="shared" si="6"/>
        <v>33199.44000000041</v>
      </c>
      <c r="F224" s="423">
        <v>33199.44000000041</v>
      </c>
      <c r="G224" s="85" t="s">
        <v>270</v>
      </c>
      <c r="H224" s="67">
        <f t="shared" si="5"/>
        <v>0</v>
      </c>
      <c r="I224" s="68">
        <f ca="1">OFFSET(F224,0,RevReqCalc!$F$27,1,1)*H224</f>
        <v>0</v>
      </c>
    </row>
    <row r="225" spans="1:10">
      <c r="A225" s="64"/>
      <c r="B225" s="28">
        <v>395</v>
      </c>
      <c r="C225" s="59" t="s">
        <v>124</v>
      </c>
      <c r="D225" s="423">
        <v>-33151.300000000047</v>
      </c>
      <c r="E225" s="423">
        <f t="shared" si="6"/>
        <v>-33151.300000000047</v>
      </c>
      <c r="F225" s="423">
        <v>-33151.300000000047</v>
      </c>
      <c r="G225" s="85" t="s">
        <v>270</v>
      </c>
      <c r="H225" s="67">
        <f t="shared" si="5"/>
        <v>0</v>
      </c>
      <c r="I225" s="68">
        <f ca="1">OFFSET(F225,0,RevReqCalc!$F$27,1,1)*H225</f>
        <v>0</v>
      </c>
    </row>
    <row r="226" spans="1:10">
      <c r="A226" s="64"/>
      <c r="B226" s="28">
        <v>396</v>
      </c>
      <c r="C226" s="59" t="s">
        <v>124</v>
      </c>
      <c r="D226" s="423">
        <v>366840.88000000268</v>
      </c>
      <c r="E226" s="423">
        <f t="shared" si="6"/>
        <v>366840.88000000268</v>
      </c>
      <c r="F226" s="423">
        <v>366840.88000000268</v>
      </c>
      <c r="G226" s="85" t="s">
        <v>171</v>
      </c>
      <c r="H226" s="67">
        <f t="shared" si="5"/>
        <v>0</v>
      </c>
      <c r="I226" s="68">
        <f ca="1">OFFSET(F226,0,RevReqCalc!$F$27,1,1)*H226</f>
        <v>0</v>
      </c>
    </row>
    <row r="227" spans="1:10">
      <c r="A227" s="64"/>
      <c r="B227" s="28">
        <v>396</v>
      </c>
      <c r="C227" s="59" t="s">
        <v>124</v>
      </c>
      <c r="D227" s="423">
        <v>1336.5979166701436</v>
      </c>
      <c r="E227" s="423">
        <f t="shared" si="6"/>
        <v>1336.5979166701436</v>
      </c>
      <c r="F227" s="423">
        <v>1336.5979166701436</v>
      </c>
      <c r="G227" s="85" t="s">
        <v>168</v>
      </c>
      <c r="H227" s="67">
        <f t="shared" si="5"/>
        <v>0.22565052397253504</v>
      </c>
      <c r="I227" s="68">
        <f ca="1">OFFSET(F227,0,RevReqCalc!$F$27,1,1)*H227</f>
        <v>301.60402023721662</v>
      </c>
    </row>
    <row r="228" spans="1:10">
      <c r="A228" s="64"/>
      <c r="B228" s="28">
        <v>396</v>
      </c>
      <c r="C228" s="59" t="s">
        <v>124</v>
      </c>
      <c r="D228" s="423">
        <v>414389.86958333105</v>
      </c>
      <c r="E228" s="423">
        <f t="shared" si="6"/>
        <v>414389.86958333105</v>
      </c>
      <c r="F228" s="423">
        <v>414389.86958333105</v>
      </c>
      <c r="G228" s="85" t="s">
        <v>155</v>
      </c>
      <c r="H228" s="67">
        <f t="shared" si="5"/>
        <v>0</v>
      </c>
      <c r="I228" s="68">
        <f ca="1">OFFSET(F228,0,RevReqCalc!$F$27,1,1)*H228</f>
        <v>0</v>
      </c>
    </row>
    <row r="229" spans="1:10">
      <c r="A229" s="64"/>
      <c r="B229" s="28">
        <v>396</v>
      </c>
      <c r="C229" s="59" t="s">
        <v>124</v>
      </c>
      <c r="D229" s="423">
        <v>216866.62374999933</v>
      </c>
      <c r="E229" s="423">
        <f t="shared" si="6"/>
        <v>216866.62374999933</v>
      </c>
      <c r="F229" s="423">
        <v>216866.62374999933</v>
      </c>
      <c r="G229" s="85" t="s">
        <v>173</v>
      </c>
      <c r="H229" s="67">
        <f t="shared" si="5"/>
        <v>0.22437004168265501</v>
      </c>
      <c r="I229" s="68">
        <f ca="1">OFFSET(F229,0,RevReqCalc!$F$27,1,1)*H229</f>
        <v>48658.373410364009</v>
      </c>
    </row>
    <row r="230" spans="1:10">
      <c r="A230" s="64"/>
      <c r="B230" s="28">
        <v>396</v>
      </c>
      <c r="C230" s="59" t="s">
        <v>124</v>
      </c>
      <c r="D230" s="423">
        <v>-31182.98749999702</v>
      </c>
      <c r="E230" s="423">
        <f t="shared" si="6"/>
        <v>-31182.98749999702</v>
      </c>
      <c r="F230" s="423">
        <v>-31182.98749999702</v>
      </c>
      <c r="G230" s="85" t="s">
        <v>153</v>
      </c>
      <c r="H230" s="67">
        <f t="shared" si="5"/>
        <v>0</v>
      </c>
      <c r="I230" s="68">
        <f ca="1">OFFSET(F230,0,RevReqCalc!$F$27,1,1)*H230</f>
        <v>0</v>
      </c>
    </row>
    <row r="231" spans="1:10">
      <c r="A231" s="64"/>
      <c r="B231" s="28">
        <v>396</v>
      </c>
      <c r="C231" s="59" t="s">
        <v>124</v>
      </c>
      <c r="D231" s="423">
        <v>207659.37624999997</v>
      </c>
      <c r="E231" s="423">
        <f t="shared" si="6"/>
        <v>207659.37624999997</v>
      </c>
      <c r="F231" s="423">
        <v>207659.37624999997</v>
      </c>
      <c r="G231" s="85" t="s">
        <v>117</v>
      </c>
      <c r="H231" s="67">
        <f t="shared" si="5"/>
        <v>6.6548046661184135E-2</v>
      </c>
      <c r="I231" s="68">
        <f ca="1">OFFSET(F231,0,RevReqCalc!$F$27,1,1)*H231</f>
        <v>13819.325860317391</v>
      </c>
    </row>
    <row r="232" spans="1:10">
      <c r="A232" s="64"/>
      <c r="B232" s="28">
        <v>396</v>
      </c>
      <c r="C232" s="59" t="s">
        <v>124</v>
      </c>
      <c r="D232" s="423">
        <v>549827.25791670382</v>
      </c>
      <c r="E232" s="423">
        <f t="shared" si="6"/>
        <v>549827.25791670382</v>
      </c>
      <c r="F232" s="423">
        <v>549827.25791670382</v>
      </c>
      <c r="G232" s="85" t="s">
        <v>154</v>
      </c>
      <c r="H232" s="67">
        <f t="shared" si="5"/>
        <v>0</v>
      </c>
      <c r="I232" s="68">
        <f ca="1">OFFSET(F232,0,RevReqCalc!$F$27,1,1)*H232</f>
        <v>0</v>
      </c>
    </row>
    <row r="233" spans="1:10">
      <c r="A233" s="64"/>
      <c r="B233" s="28">
        <v>396</v>
      </c>
      <c r="C233" s="59" t="s">
        <v>124</v>
      </c>
      <c r="D233" s="423">
        <v>204958.53583329916</v>
      </c>
      <c r="E233" s="423">
        <f t="shared" si="6"/>
        <v>204958.53583329916</v>
      </c>
      <c r="F233" s="423">
        <v>204958.53583329916</v>
      </c>
      <c r="G233" s="85" t="s">
        <v>270</v>
      </c>
      <c r="H233" s="67">
        <f t="shared" si="5"/>
        <v>0</v>
      </c>
      <c r="I233" s="68">
        <f ca="1">OFFSET(F233,0,RevReqCalc!$F$27,1,1)*H233</f>
        <v>0</v>
      </c>
    </row>
    <row r="234" spans="1:10">
      <c r="A234" s="64"/>
      <c r="B234" s="28">
        <v>396</v>
      </c>
      <c r="C234" s="59" t="s">
        <v>124</v>
      </c>
      <c r="D234" s="423">
        <v>133115.81208333001</v>
      </c>
      <c r="E234" s="423">
        <f t="shared" si="6"/>
        <v>133115.81208333001</v>
      </c>
      <c r="F234" s="423">
        <v>133115.81208333001</v>
      </c>
      <c r="G234" s="85" t="s">
        <v>270</v>
      </c>
      <c r="H234" s="67">
        <f t="shared" si="5"/>
        <v>0</v>
      </c>
      <c r="I234" s="68">
        <f ca="1">OFFSET(F234,0,RevReqCalc!$F$27,1,1)*H234</f>
        <v>0</v>
      </c>
      <c r="J234" s="2" t="s">
        <v>467</v>
      </c>
    </row>
    <row r="235" spans="1:10">
      <c r="A235" s="64"/>
      <c r="B235" s="28">
        <v>397</v>
      </c>
      <c r="C235" s="59" t="s">
        <v>124</v>
      </c>
      <c r="D235" s="423">
        <v>25027.147499999963</v>
      </c>
      <c r="E235" s="423">
        <f t="shared" si="6"/>
        <v>25027.147499999963</v>
      </c>
      <c r="F235" s="423">
        <v>25027.147499999963</v>
      </c>
      <c r="G235" s="85" t="s">
        <v>152</v>
      </c>
      <c r="H235" s="67">
        <f t="shared" si="5"/>
        <v>0</v>
      </c>
      <c r="I235" s="68">
        <f ca="1">OFFSET(F235,0,RevReqCalc!$F$27,1,1)*H235</f>
        <v>0</v>
      </c>
    </row>
    <row r="236" spans="1:10">
      <c r="A236" s="64"/>
      <c r="B236" s="28">
        <v>397</v>
      </c>
      <c r="C236" s="59" t="s">
        <v>124</v>
      </c>
      <c r="D236" s="423">
        <v>-54679.141666666954</v>
      </c>
      <c r="E236" s="423">
        <f t="shared" si="6"/>
        <v>-54679.141666666954</v>
      </c>
      <c r="F236" s="423">
        <v>-54679.141666666954</v>
      </c>
      <c r="G236" s="85" t="s">
        <v>181</v>
      </c>
      <c r="H236" s="67">
        <f t="shared" si="5"/>
        <v>0</v>
      </c>
      <c r="I236" s="68">
        <f ca="1">OFFSET(F236,0,RevReqCalc!$F$27,1,1)*H236</f>
        <v>0</v>
      </c>
    </row>
    <row r="237" spans="1:10">
      <c r="A237" s="64"/>
      <c r="B237" s="28">
        <v>397</v>
      </c>
      <c r="C237" s="59" t="s">
        <v>124</v>
      </c>
      <c r="D237" s="423">
        <v>4077527.319167003</v>
      </c>
      <c r="E237" s="423">
        <f t="shared" si="6"/>
        <v>4077527.319167003</v>
      </c>
      <c r="F237" s="423">
        <v>4081739.319167003</v>
      </c>
      <c r="G237" s="85" t="s">
        <v>171</v>
      </c>
      <c r="H237" s="67">
        <f t="shared" si="5"/>
        <v>0</v>
      </c>
      <c r="I237" s="68">
        <f ca="1">OFFSET(F237,0,RevReqCalc!$F$27,1,1)*H237</f>
        <v>0</v>
      </c>
    </row>
    <row r="238" spans="1:10">
      <c r="A238" s="64"/>
      <c r="B238" s="28">
        <v>397</v>
      </c>
      <c r="C238" s="59" t="s">
        <v>124</v>
      </c>
      <c r="D238" s="423">
        <v>956032.16625000536</v>
      </c>
      <c r="E238" s="423">
        <f t="shared" si="6"/>
        <v>956032.16625000536</v>
      </c>
      <c r="F238" s="423">
        <v>951820.16625000536</v>
      </c>
      <c r="G238" s="85" t="s">
        <v>168</v>
      </c>
      <c r="H238" s="67">
        <f t="shared" si="5"/>
        <v>0.22565052397253504</v>
      </c>
      <c r="I238" s="68">
        <f ca="1">OFFSET(F238,0,RevReqCalc!$F$27,1,1)*H238</f>
        <v>214778.71924193914</v>
      </c>
    </row>
    <row r="239" spans="1:10">
      <c r="A239" s="64"/>
      <c r="B239" s="28">
        <v>397</v>
      </c>
      <c r="C239" s="59" t="s">
        <v>124</v>
      </c>
      <c r="D239" s="423">
        <v>3486.2204166697338</v>
      </c>
      <c r="E239" s="423">
        <f t="shared" si="6"/>
        <v>3486.2204166697338</v>
      </c>
      <c r="F239" s="423">
        <v>3486.2204166697338</v>
      </c>
      <c r="G239" s="85" t="s">
        <v>134</v>
      </c>
      <c r="H239" s="67">
        <f t="shared" si="5"/>
        <v>6.8836744172887168E-2</v>
      </c>
      <c r="I239" s="68">
        <f ca="1">OFFSET(F239,0,RevReqCalc!$F$27,1,1)*H239</f>
        <v>239.98006295259057</v>
      </c>
    </row>
    <row r="240" spans="1:10">
      <c r="A240" s="64"/>
      <c r="B240" s="28">
        <v>397</v>
      </c>
      <c r="C240" s="59" t="s">
        <v>124</v>
      </c>
      <c r="D240" s="423">
        <v>536846.93500000052</v>
      </c>
      <c r="E240" s="423">
        <f t="shared" si="6"/>
        <v>536846.93500000052</v>
      </c>
      <c r="F240" s="423">
        <v>536846.93500000052</v>
      </c>
      <c r="G240" s="85" t="s">
        <v>155</v>
      </c>
      <c r="H240" s="67">
        <f t="shared" si="5"/>
        <v>0</v>
      </c>
      <c r="I240" s="68">
        <f ca="1">OFFSET(F240,0,RevReqCalc!$F$27,1,1)*H240</f>
        <v>0</v>
      </c>
    </row>
    <row r="241" spans="1:9">
      <c r="A241" s="64"/>
      <c r="B241" s="28">
        <v>397</v>
      </c>
      <c r="C241" s="59" t="s">
        <v>124</v>
      </c>
      <c r="D241" s="423">
        <v>153475.61000000034</v>
      </c>
      <c r="E241" s="423">
        <f t="shared" si="6"/>
        <v>153475.61000000034</v>
      </c>
      <c r="F241" s="423">
        <v>153475.61000000034</v>
      </c>
      <c r="G241" s="85" t="s">
        <v>173</v>
      </c>
      <c r="H241" s="67">
        <f t="shared" si="5"/>
        <v>0.22437004168265501</v>
      </c>
      <c r="I241" s="68">
        <f ca="1">OFFSET(F241,0,RevReqCalc!$F$27,1,1)*H241</f>
        <v>34435.329012970979</v>
      </c>
    </row>
    <row r="242" spans="1:9">
      <c r="A242" s="64"/>
      <c r="B242" s="28">
        <v>397</v>
      </c>
      <c r="C242" s="59" t="s">
        <v>124</v>
      </c>
      <c r="D242" s="423">
        <v>1456702.943333298</v>
      </c>
      <c r="E242" s="423">
        <f t="shared" si="6"/>
        <v>1456702.943333298</v>
      </c>
      <c r="F242" s="423">
        <v>1456702.943333298</v>
      </c>
      <c r="G242" s="85" t="s">
        <v>153</v>
      </c>
      <c r="H242" s="67">
        <f t="shared" si="5"/>
        <v>0</v>
      </c>
      <c r="I242" s="68">
        <f ca="1">OFFSET(F242,0,RevReqCalc!$F$27,1,1)*H242</f>
        <v>0</v>
      </c>
    </row>
    <row r="243" spans="1:9">
      <c r="A243" s="64"/>
      <c r="B243" s="28">
        <v>397</v>
      </c>
      <c r="C243" s="59" t="s">
        <v>124</v>
      </c>
      <c r="D243" s="423">
        <v>337528.11208330095</v>
      </c>
      <c r="E243" s="423">
        <f t="shared" si="6"/>
        <v>337528.11208330095</v>
      </c>
      <c r="F243" s="423">
        <v>337528.11208330095</v>
      </c>
      <c r="G243" s="85" t="s">
        <v>117</v>
      </c>
      <c r="H243" s="67">
        <f t="shared" si="5"/>
        <v>6.6548046661184135E-2</v>
      </c>
      <c r="I243" s="68">
        <f ca="1">OFFSET(F243,0,RevReqCalc!$F$27,1,1)*H243</f>
        <v>22461.836552380901</v>
      </c>
    </row>
    <row r="244" spans="1:9">
      <c r="A244" s="64"/>
      <c r="B244" s="28">
        <v>397</v>
      </c>
      <c r="C244" s="59" t="s">
        <v>124</v>
      </c>
      <c r="D244" s="423">
        <v>1203427.1574999988</v>
      </c>
      <c r="E244" s="423">
        <f t="shared" si="6"/>
        <v>1203427.1574999988</v>
      </c>
      <c r="F244" s="423">
        <v>1203427.1574999988</v>
      </c>
      <c r="G244" s="85" t="s">
        <v>154</v>
      </c>
      <c r="H244" s="67">
        <f t="shared" si="5"/>
        <v>0</v>
      </c>
      <c r="I244" s="68">
        <f ca="1">OFFSET(F244,0,RevReqCalc!$F$27,1,1)*H244</f>
        <v>0</v>
      </c>
    </row>
    <row r="245" spans="1:9">
      <c r="A245" s="64"/>
      <c r="B245" s="28">
        <v>397</v>
      </c>
      <c r="C245" s="59" t="s">
        <v>124</v>
      </c>
      <c r="D245" s="423">
        <v>-206113.34458330087</v>
      </c>
      <c r="E245" s="423">
        <f t="shared" si="6"/>
        <v>-206113.34458330087</v>
      </c>
      <c r="F245" s="423">
        <v>-206113.34458330087</v>
      </c>
      <c r="G245" s="85" t="s">
        <v>125</v>
      </c>
      <c r="H245" s="67">
        <f t="shared" si="5"/>
        <v>1</v>
      </c>
      <c r="I245" s="68">
        <f ca="1">OFFSET(F245,0,RevReqCalc!$F$27,1,1)*H245</f>
        <v>-206113.34458330087</v>
      </c>
    </row>
    <row r="246" spans="1:9">
      <c r="A246" s="64"/>
      <c r="B246" s="28">
        <v>397</v>
      </c>
      <c r="C246" s="59" t="s">
        <v>124</v>
      </c>
      <c r="D246" s="423">
        <v>267774.71416670084</v>
      </c>
      <c r="E246" s="423">
        <f t="shared" si="6"/>
        <v>267774.71416670084</v>
      </c>
      <c r="F246" s="423">
        <v>267774.71416670084</v>
      </c>
      <c r="G246" s="85" t="s">
        <v>270</v>
      </c>
      <c r="H246" s="67">
        <f t="shared" si="5"/>
        <v>0</v>
      </c>
      <c r="I246" s="68">
        <f ca="1">OFFSET(F246,0,RevReqCalc!$F$27,1,1)*H246</f>
        <v>0</v>
      </c>
    </row>
    <row r="247" spans="1:9">
      <c r="A247" s="64"/>
      <c r="B247" s="28">
        <v>397</v>
      </c>
      <c r="C247" s="59" t="s">
        <v>124</v>
      </c>
      <c r="D247" s="423">
        <v>53592.910416670144</v>
      </c>
      <c r="E247" s="423">
        <f t="shared" si="6"/>
        <v>53592.910416670144</v>
      </c>
      <c r="F247" s="423">
        <v>53592.910416670144</v>
      </c>
      <c r="G247" s="85" t="s">
        <v>270</v>
      </c>
      <c r="H247" s="67">
        <f t="shared" si="5"/>
        <v>0</v>
      </c>
      <c r="I247" s="68">
        <f ca="1">OFFSET(F247,0,RevReqCalc!$F$27,1,1)*H247</f>
        <v>0</v>
      </c>
    </row>
    <row r="248" spans="1:9">
      <c r="A248" s="64"/>
      <c r="B248" s="28">
        <v>398</v>
      </c>
      <c r="C248" s="59" t="s">
        <v>124</v>
      </c>
      <c r="D248" s="423">
        <v>-2430.7183333333014</v>
      </c>
      <c r="E248" s="423">
        <f t="shared" si="6"/>
        <v>-2430.7183333333014</v>
      </c>
      <c r="F248" s="423">
        <v>-2430.7183333333014</v>
      </c>
      <c r="G248" s="85" t="s">
        <v>152</v>
      </c>
      <c r="H248" s="67">
        <f t="shared" si="5"/>
        <v>0</v>
      </c>
      <c r="I248" s="68">
        <f ca="1">OFFSET(F248,0,RevReqCalc!$F$27,1,1)*H248</f>
        <v>0</v>
      </c>
    </row>
    <row r="249" spans="1:9">
      <c r="A249" s="64"/>
      <c r="B249" s="28">
        <v>398</v>
      </c>
      <c r="C249" s="59" t="s">
        <v>124</v>
      </c>
      <c r="D249" s="423">
        <v>59829.983333330136</v>
      </c>
      <c r="E249" s="423">
        <f t="shared" si="6"/>
        <v>59829.983333330136</v>
      </c>
      <c r="F249" s="423">
        <v>59829.983333330136</v>
      </c>
      <c r="G249" s="85" t="s">
        <v>171</v>
      </c>
      <c r="H249" s="67">
        <f t="shared" si="5"/>
        <v>0</v>
      </c>
      <c r="I249" s="68">
        <f ca="1">OFFSET(F249,0,RevReqCalc!$F$27,1,1)*H249</f>
        <v>0</v>
      </c>
    </row>
    <row r="250" spans="1:9">
      <c r="A250" s="64"/>
      <c r="B250" s="28">
        <v>398</v>
      </c>
      <c r="C250" s="59" t="s">
        <v>124</v>
      </c>
      <c r="D250" s="423">
        <v>-2969.3191666670027</v>
      </c>
      <c r="E250" s="423">
        <f t="shared" si="6"/>
        <v>-2969.3191666670027</v>
      </c>
      <c r="F250" s="423">
        <v>-2969.3191666670027</v>
      </c>
      <c r="G250" s="85" t="s">
        <v>168</v>
      </c>
      <c r="H250" s="67">
        <f t="shared" si="5"/>
        <v>0.22565052397253504</v>
      </c>
      <c r="I250" s="68">
        <f ca="1">OFFSET(F250,0,RevReqCalc!$F$27,1,1)*H250</f>
        <v>-670.02842580010031</v>
      </c>
    </row>
    <row r="251" spans="1:9">
      <c r="A251" s="64"/>
      <c r="B251" s="28">
        <v>398</v>
      </c>
      <c r="C251" s="59" t="s">
        <v>124</v>
      </c>
      <c r="D251" s="423">
        <v>-646.47916666670062</v>
      </c>
      <c r="E251" s="423">
        <f t="shared" si="6"/>
        <v>-646.47916666670062</v>
      </c>
      <c r="F251" s="423">
        <v>-646.47916666670062</v>
      </c>
      <c r="G251" s="85" t="s">
        <v>155</v>
      </c>
      <c r="H251" s="67">
        <f t="shared" si="5"/>
        <v>0</v>
      </c>
      <c r="I251" s="68">
        <f ca="1">OFFSET(F251,0,RevReqCalc!$F$27,1,1)*H251</f>
        <v>0</v>
      </c>
    </row>
    <row r="252" spans="1:9">
      <c r="A252" s="64"/>
      <c r="B252" s="28">
        <v>398</v>
      </c>
      <c r="C252" s="59" t="s">
        <v>124</v>
      </c>
      <c r="D252" s="423">
        <v>-534.83625000000757</v>
      </c>
      <c r="E252" s="423">
        <f t="shared" si="6"/>
        <v>-534.83625000000757</v>
      </c>
      <c r="F252" s="423">
        <v>-534.83625000000757</v>
      </c>
      <c r="G252" s="85" t="s">
        <v>173</v>
      </c>
      <c r="H252" s="67">
        <f t="shared" si="5"/>
        <v>0.22437004168265501</v>
      </c>
      <c r="I252" s="68">
        <f ca="1">OFFSET(F252,0,RevReqCalc!$F$27,1,1)*H252</f>
        <v>-120.00123170589659</v>
      </c>
    </row>
    <row r="253" spans="1:9">
      <c r="A253" s="64"/>
      <c r="B253" s="28">
        <v>398</v>
      </c>
      <c r="C253" s="59" t="s">
        <v>124</v>
      </c>
      <c r="D253" s="423">
        <v>-7066.2633333299309</v>
      </c>
      <c r="E253" s="423">
        <f t="shared" si="6"/>
        <v>-7066.2633333299309</v>
      </c>
      <c r="F253" s="423">
        <v>-7066.2633333299309</v>
      </c>
      <c r="G253" s="85" t="s">
        <v>153</v>
      </c>
      <c r="H253" s="67">
        <f t="shared" si="5"/>
        <v>0</v>
      </c>
      <c r="I253" s="68">
        <f ca="1">OFFSET(F253,0,RevReqCalc!$F$27,1,1)*H253</f>
        <v>0</v>
      </c>
    </row>
    <row r="254" spans="1:9">
      <c r="A254" s="64"/>
      <c r="B254" s="28">
        <v>398</v>
      </c>
      <c r="C254" s="59" t="s">
        <v>124</v>
      </c>
      <c r="D254" s="423">
        <v>-133764.42874999996</v>
      </c>
      <c r="E254" s="423">
        <f t="shared" si="6"/>
        <v>-133764.42874999996</v>
      </c>
      <c r="F254" s="423">
        <v>-133764.42874999996</v>
      </c>
      <c r="G254" s="85" t="s">
        <v>117</v>
      </c>
      <c r="H254" s="67">
        <f t="shared" si="5"/>
        <v>6.6548046661184135E-2</v>
      </c>
      <c r="I254" s="68">
        <f ca="1">OFFSET(F254,0,RevReqCalc!$F$27,1,1)*H254</f>
        <v>-8901.7614460616387</v>
      </c>
    </row>
    <row r="255" spans="1:9">
      <c r="A255" s="64"/>
      <c r="B255" s="28">
        <v>398</v>
      </c>
      <c r="C255" s="59" t="s">
        <v>124</v>
      </c>
      <c r="D255" s="423">
        <v>39182.04791666707</v>
      </c>
      <c r="E255" s="423">
        <f t="shared" si="6"/>
        <v>39182.04791666707</v>
      </c>
      <c r="F255" s="423">
        <v>39182.04791666707</v>
      </c>
      <c r="G255" s="85" t="s">
        <v>154</v>
      </c>
      <c r="H255" s="67">
        <f t="shared" si="5"/>
        <v>0</v>
      </c>
      <c r="I255" s="68">
        <f ca="1">OFFSET(F255,0,RevReqCalc!$F$27,1,1)*H255</f>
        <v>0</v>
      </c>
    </row>
    <row r="256" spans="1:9">
      <c r="A256" s="64"/>
      <c r="B256" s="28">
        <v>398</v>
      </c>
      <c r="C256" s="59" t="s">
        <v>124</v>
      </c>
      <c r="D256" s="423">
        <v>-6743.7158333330008</v>
      </c>
      <c r="E256" s="423">
        <f t="shared" si="6"/>
        <v>-6743.7158333330008</v>
      </c>
      <c r="F256" s="423">
        <v>-6743.7158333330008</v>
      </c>
      <c r="G256" s="85" t="s">
        <v>125</v>
      </c>
      <c r="H256" s="67">
        <f t="shared" si="5"/>
        <v>1</v>
      </c>
      <c r="I256" s="68">
        <f ca="1">OFFSET(F256,0,RevReqCalc!$F$27,1,1)*H256</f>
        <v>-6743.7158333330008</v>
      </c>
    </row>
    <row r="257" spans="1:9">
      <c r="A257" s="64"/>
      <c r="B257" s="28">
        <v>398</v>
      </c>
      <c r="C257" s="59" t="s">
        <v>124</v>
      </c>
      <c r="D257" s="423">
        <v>10294.834583333024</v>
      </c>
      <c r="E257" s="423">
        <f t="shared" si="6"/>
        <v>10294.834583333024</v>
      </c>
      <c r="F257" s="423">
        <v>10294.834583333024</v>
      </c>
      <c r="G257" s="85" t="s">
        <v>270</v>
      </c>
      <c r="H257" s="67">
        <f t="shared" si="5"/>
        <v>0</v>
      </c>
      <c r="I257" s="68">
        <f ca="1">OFFSET(F257,0,RevReqCalc!$F$27,1,1)*H257</f>
        <v>0</v>
      </c>
    </row>
    <row r="258" spans="1:9">
      <c r="A258" s="64"/>
      <c r="B258" s="28">
        <v>398</v>
      </c>
      <c r="C258" s="59" t="s">
        <v>124</v>
      </c>
      <c r="D258" s="423">
        <v>-832.29249999999956</v>
      </c>
      <c r="E258" s="423">
        <f t="shared" si="6"/>
        <v>-832.29249999999956</v>
      </c>
      <c r="F258" s="423">
        <v>-832.29249999999956</v>
      </c>
      <c r="G258" s="85" t="s">
        <v>270</v>
      </c>
      <c r="H258" s="67">
        <f t="shared" si="5"/>
        <v>0</v>
      </c>
      <c r="I258" s="68">
        <f ca="1">OFFSET(F258,0,RevReqCalc!$F$27,1,1)*H258</f>
        <v>0</v>
      </c>
    </row>
    <row r="259" spans="1:9">
      <c r="A259" s="64"/>
      <c r="B259" s="28">
        <v>399</v>
      </c>
      <c r="C259" s="59" t="s">
        <v>124</v>
      </c>
      <c r="D259" s="423">
        <v>-280488635.04333299</v>
      </c>
      <c r="E259" s="423">
        <f t="shared" si="6"/>
        <v>-280488635.04333299</v>
      </c>
      <c r="F259" s="423">
        <v>-280488635.04333299</v>
      </c>
      <c r="G259" s="85" t="s">
        <v>181</v>
      </c>
      <c r="H259" s="67">
        <f t="shared" si="5"/>
        <v>0</v>
      </c>
      <c r="I259" s="68">
        <f ca="1">OFFSET(F259,0,RevReqCalc!$F$27,1,1)*H259</f>
        <v>0</v>
      </c>
    </row>
    <row r="260" spans="1:9">
      <c r="A260" s="64"/>
      <c r="B260" s="28" t="s">
        <v>386</v>
      </c>
      <c r="C260" s="59" t="s">
        <v>124</v>
      </c>
      <c r="D260" s="423">
        <v>-609907.29416666704</v>
      </c>
      <c r="E260" s="423">
        <f t="shared" si="6"/>
        <v>-609907.29416666704</v>
      </c>
      <c r="F260" s="423">
        <v>-609907.29416666704</v>
      </c>
      <c r="G260" s="85" t="s">
        <v>152</v>
      </c>
      <c r="H260" s="67">
        <f t="shared" si="5"/>
        <v>0</v>
      </c>
      <c r="I260" s="68">
        <f ca="1">OFFSET(F260,0,RevReqCalc!$F$27,1,1)*H260</f>
        <v>0</v>
      </c>
    </row>
    <row r="261" spans="1:9">
      <c r="A261" s="64"/>
      <c r="B261" s="28" t="s">
        <v>386</v>
      </c>
      <c r="C261" s="59" t="s">
        <v>124</v>
      </c>
      <c r="D261" s="423">
        <v>411894.50875000004</v>
      </c>
      <c r="E261" s="423">
        <f t="shared" si="6"/>
        <v>411894.50875000004</v>
      </c>
      <c r="F261" s="423">
        <v>411894.50875000004</v>
      </c>
      <c r="G261" s="85" t="s">
        <v>155</v>
      </c>
      <c r="H261" s="67">
        <f t="shared" si="5"/>
        <v>0</v>
      </c>
      <c r="I261" s="68">
        <f ca="1">OFFSET(F261,0,RevReqCalc!$F$27,1,1)*H261</f>
        <v>0</v>
      </c>
    </row>
    <row r="262" spans="1:9">
      <c r="A262" s="64"/>
      <c r="B262" s="28" t="s">
        <v>386</v>
      </c>
      <c r="C262" s="59" t="s">
        <v>124</v>
      </c>
      <c r="D262" s="423">
        <v>4852177.6262500007</v>
      </c>
      <c r="E262" s="423">
        <f t="shared" si="6"/>
        <v>4852177.6262500007</v>
      </c>
      <c r="F262" s="423">
        <v>4852177.6262500007</v>
      </c>
      <c r="G262" s="85" t="s">
        <v>153</v>
      </c>
      <c r="H262" s="67">
        <f t="shared" si="5"/>
        <v>0</v>
      </c>
      <c r="I262" s="68">
        <f ca="1">OFFSET(F262,0,RevReqCalc!$F$27,1,1)*H262</f>
        <v>0</v>
      </c>
    </row>
    <row r="263" spans="1:9">
      <c r="A263" s="64"/>
      <c r="B263" s="28" t="s">
        <v>386</v>
      </c>
      <c r="C263" s="59" t="s">
        <v>124</v>
      </c>
      <c r="D263" s="423">
        <v>1278106.8762499997</v>
      </c>
      <c r="E263" s="423">
        <f t="shared" si="6"/>
        <v>1278106.8762499997</v>
      </c>
      <c r="F263" s="423">
        <v>1278106.8762499997</v>
      </c>
      <c r="G263" s="85" t="s">
        <v>154</v>
      </c>
      <c r="H263" s="67">
        <f t="shared" si="5"/>
        <v>0</v>
      </c>
      <c r="I263" s="68">
        <f ca="1">OFFSET(F263,0,RevReqCalc!$F$27,1,1)*H263</f>
        <v>0</v>
      </c>
    </row>
    <row r="264" spans="1:9">
      <c r="A264" s="64"/>
      <c r="B264" s="28" t="s">
        <v>386</v>
      </c>
      <c r="C264" s="59" t="s">
        <v>124</v>
      </c>
      <c r="D264" s="423">
        <v>1434017.9762499998</v>
      </c>
      <c r="E264" s="423">
        <f t="shared" si="6"/>
        <v>1434017.9762499998</v>
      </c>
      <c r="F264" s="423">
        <v>1434017.9762499998</v>
      </c>
      <c r="G264" s="85" t="s">
        <v>125</v>
      </c>
      <c r="H264" s="67">
        <f t="shared" si="5"/>
        <v>1</v>
      </c>
      <c r="I264" s="68">
        <f ca="1">OFFSET(F264,0,RevReqCalc!$F$27,1,1)*H264</f>
        <v>1434017.9762499998</v>
      </c>
    </row>
    <row r="265" spans="1:9">
      <c r="A265" s="64"/>
      <c r="B265" s="28" t="s">
        <v>386</v>
      </c>
      <c r="C265" s="59" t="s">
        <v>124</v>
      </c>
      <c r="D265" s="423">
        <v>539993.77541667037</v>
      </c>
      <c r="E265" s="423">
        <f t="shared" si="6"/>
        <v>539993.77541667037</v>
      </c>
      <c r="F265" s="423">
        <v>539993.77541667037</v>
      </c>
      <c r="G265" s="85" t="s">
        <v>270</v>
      </c>
      <c r="H265" s="67">
        <f t="shared" ref="H265:H271" si="7">INDEX(WCAAllocations,IFERROR(MATCH(G265,WCAFactors,0),2),IFERROR(MATCH(G265,WCAStates,0),4))</f>
        <v>0</v>
      </c>
      <c r="I265" s="68">
        <f ca="1">OFFSET(F265,0,RevReqCalc!$F$27,1,1)*H265</f>
        <v>0</v>
      </c>
    </row>
    <row r="266" spans="1:9">
      <c r="A266" s="64"/>
      <c r="B266" s="28" t="s">
        <v>385</v>
      </c>
      <c r="C266" s="59" t="s">
        <v>124</v>
      </c>
      <c r="D266" s="423">
        <v>286716.33999999985</v>
      </c>
      <c r="E266" s="423">
        <f t="shared" si="6"/>
        <v>286716.33999999985</v>
      </c>
      <c r="F266" s="423">
        <v>286716.33999999985</v>
      </c>
      <c r="G266" s="85" t="s">
        <v>117</v>
      </c>
      <c r="H266" s="67">
        <f t="shared" si="7"/>
        <v>6.6548046661184135E-2</v>
      </c>
      <c r="I266" s="68">
        <f ca="1">OFFSET(F266,0,RevReqCalc!$F$27,1,1)*H266</f>
        <v>19080.412372843926</v>
      </c>
    </row>
    <row r="267" spans="1:9">
      <c r="A267" s="64"/>
      <c r="B267" s="28" t="s">
        <v>384</v>
      </c>
      <c r="C267" s="59" t="s">
        <v>124</v>
      </c>
      <c r="D267" s="423">
        <v>23065380.935416669</v>
      </c>
      <c r="E267" s="423">
        <f t="shared" si="6"/>
        <v>23065380.935416669</v>
      </c>
      <c r="F267" s="423">
        <v>23065380.935416669</v>
      </c>
      <c r="G267" s="85" t="s">
        <v>171</v>
      </c>
      <c r="H267" s="67">
        <f t="shared" si="7"/>
        <v>0</v>
      </c>
      <c r="I267" s="68">
        <f ca="1">OFFSET(F267,0,RevReqCalc!$F$27,1,1)*H267</f>
        <v>0</v>
      </c>
    </row>
    <row r="268" spans="1:9">
      <c r="A268" s="64"/>
      <c r="B268" s="28" t="s">
        <v>383</v>
      </c>
      <c r="C268" s="59" t="s">
        <v>124</v>
      </c>
      <c r="D268" s="423">
        <v>-9331198.6462500002</v>
      </c>
      <c r="E268" s="423">
        <f t="shared" si="6"/>
        <v>-9331198.6462500002</v>
      </c>
      <c r="F268" s="423">
        <v>-9331198.6462500002</v>
      </c>
      <c r="G268" s="85" t="s">
        <v>171</v>
      </c>
      <c r="H268" s="67">
        <f t="shared" si="7"/>
        <v>0</v>
      </c>
      <c r="I268" s="68">
        <f ca="1">OFFSET(F268,0,RevReqCalc!$F$27,1,1)*H268</f>
        <v>0</v>
      </c>
    </row>
    <row r="269" spans="1:9">
      <c r="A269" s="64"/>
      <c r="B269" s="28" t="s">
        <v>383</v>
      </c>
      <c r="C269" s="59" t="s">
        <v>124</v>
      </c>
      <c r="D269" s="423">
        <v>1547718.0054167006</v>
      </c>
      <c r="E269" s="423">
        <f t="shared" si="6"/>
        <v>1547718.0054167006</v>
      </c>
      <c r="F269" s="423">
        <v>1547718.0054167006</v>
      </c>
      <c r="G269" s="85" t="s">
        <v>128</v>
      </c>
      <c r="H269" s="67">
        <f t="shared" si="7"/>
        <v>8.2285226967736394E-2</v>
      </c>
      <c r="I269" s="68">
        <f ca="1">OFFSET(F269,0,RevReqCalc!$F$27,1,1)*H269</f>
        <v>127354.32735776548</v>
      </c>
    </row>
    <row r="270" spans="1:9">
      <c r="A270" s="64"/>
      <c r="B270" s="28" t="s">
        <v>382</v>
      </c>
      <c r="C270" s="59" t="s">
        <v>124</v>
      </c>
      <c r="D270" s="423">
        <v>299297334.48791671</v>
      </c>
      <c r="E270" s="423">
        <f t="shared" si="6"/>
        <v>299297334.48791671</v>
      </c>
      <c r="F270" s="423">
        <v>299297334.48791671</v>
      </c>
      <c r="G270" s="85" t="s">
        <v>171</v>
      </c>
      <c r="H270" s="67">
        <f t="shared" si="7"/>
        <v>0</v>
      </c>
      <c r="I270" s="68">
        <f ca="1">OFFSET(F270,0,RevReqCalc!$F$27,1,1)*H270</f>
        <v>0</v>
      </c>
    </row>
    <row r="271" spans="1:9">
      <c r="A271" s="64"/>
      <c r="B271" s="28" t="s">
        <v>382</v>
      </c>
      <c r="C271" s="59" t="s">
        <v>124</v>
      </c>
      <c r="D271" s="423">
        <v>19797088.938750003</v>
      </c>
      <c r="E271" s="423">
        <f t="shared" si="6"/>
        <v>19797088.938750003</v>
      </c>
      <c r="F271" s="423">
        <v>19797088.938750003</v>
      </c>
      <c r="G271" s="85" t="s">
        <v>168</v>
      </c>
      <c r="H271" s="67">
        <f t="shared" si="7"/>
        <v>0.22565052397253504</v>
      </c>
      <c r="I271" s="68">
        <f ca="1">OFFSET(F271,0,RevReqCalc!$F$27,1,1)*H271</f>
        <v>4467223.4921598155</v>
      </c>
    </row>
    <row r="272" spans="1:9" s="458" customFormat="1" ht="13.5" thickBot="1">
      <c r="A272" s="455"/>
      <c r="B272" s="456"/>
      <c r="C272" s="59"/>
      <c r="D272" s="457">
        <f>SUM(D9:D271)</f>
        <v>361280592.02291918</v>
      </c>
      <c r="E272" s="457">
        <f>SUM(E9:E271)</f>
        <v>361280592.02291918</v>
      </c>
      <c r="F272" s="457">
        <f>SUM(F9:F271)</f>
        <v>361280592.02291918</v>
      </c>
      <c r="I272" s="457">
        <f ca="1">SUM(I9:I271)</f>
        <v>26987762.564930215</v>
      </c>
    </row>
    <row r="273" spans="1:9" s="458" customFormat="1" ht="13.5" thickTop="1">
      <c r="A273" s="455"/>
      <c r="B273" s="456"/>
      <c r="C273" s="59"/>
      <c r="D273" s="2"/>
      <c r="E273" s="2"/>
      <c r="F273" s="2"/>
      <c r="G273" s="2"/>
      <c r="H273" s="459"/>
    </row>
    <row r="274" spans="1:9">
      <c r="A274" s="60" t="s">
        <v>127</v>
      </c>
      <c r="C274" s="59"/>
    </row>
    <row r="275" spans="1:9" ht="12.75" customHeight="1">
      <c r="A275" s="528" t="s">
        <v>484</v>
      </c>
      <c r="B275" s="528"/>
      <c r="C275" s="528"/>
      <c r="D275" s="528"/>
      <c r="E275" s="528"/>
      <c r="F275" s="528"/>
      <c r="G275" s="528"/>
      <c r="H275" s="528"/>
      <c r="I275" s="528"/>
    </row>
    <row r="276" spans="1:9">
      <c r="A276" s="528"/>
      <c r="B276" s="528"/>
      <c r="C276" s="528"/>
      <c r="D276" s="528"/>
      <c r="E276" s="528"/>
      <c r="F276" s="528"/>
      <c r="G276" s="528"/>
      <c r="H276" s="528"/>
      <c r="I276" s="528"/>
    </row>
    <row r="277" spans="1:9">
      <c r="A277" s="528"/>
      <c r="B277" s="528"/>
      <c r="C277" s="528"/>
      <c r="D277" s="528"/>
      <c r="E277" s="528"/>
      <c r="F277" s="528"/>
      <c r="G277" s="528"/>
      <c r="H277" s="528"/>
      <c r="I277" s="528"/>
    </row>
    <row r="278" spans="1:9">
      <c r="A278" s="528"/>
      <c r="B278" s="528"/>
      <c r="C278" s="528"/>
      <c r="D278" s="528"/>
      <c r="E278" s="528"/>
      <c r="F278" s="528"/>
      <c r="G278" s="528"/>
      <c r="H278" s="528"/>
      <c r="I278" s="528"/>
    </row>
    <row r="279" spans="1:9">
      <c r="A279" s="528"/>
      <c r="B279" s="528"/>
      <c r="C279" s="528"/>
      <c r="D279" s="528"/>
      <c r="E279" s="528"/>
      <c r="F279" s="528"/>
      <c r="G279" s="528"/>
      <c r="H279" s="528"/>
      <c r="I279" s="528"/>
    </row>
    <row r="280" spans="1:9">
      <c r="A280" s="528"/>
      <c r="B280" s="528"/>
      <c r="C280" s="528"/>
      <c r="D280" s="528"/>
      <c r="E280" s="528"/>
      <c r="F280" s="528"/>
      <c r="G280" s="528"/>
      <c r="H280" s="528"/>
      <c r="I280" s="528"/>
    </row>
    <row r="281" spans="1:9">
      <c r="A281" s="528"/>
      <c r="B281" s="528"/>
      <c r="C281" s="528"/>
      <c r="D281" s="528"/>
      <c r="E281" s="528"/>
      <c r="F281" s="528"/>
      <c r="G281" s="528"/>
      <c r="H281" s="528"/>
      <c r="I281" s="528"/>
    </row>
    <row r="282" spans="1:9">
      <c r="A282" s="528"/>
      <c r="B282" s="528"/>
      <c r="C282" s="528"/>
      <c r="D282" s="528"/>
      <c r="E282" s="528"/>
      <c r="F282" s="528"/>
      <c r="G282" s="528"/>
      <c r="H282" s="528"/>
      <c r="I282" s="528"/>
    </row>
    <row r="283" spans="1:9">
      <c r="A283" s="528"/>
      <c r="B283" s="528"/>
      <c r="C283" s="528"/>
      <c r="D283" s="528"/>
      <c r="E283" s="528"/>
      <c r="F283" s="528"/>
      <c r="G283" s="528"/>
      <c r="H283" s="528"/>
      <c r="I283" s="528"/>
    </row>
    <row r="284" spans="1:9">
      <c r="A284" s="528"/>
      <c r="B284" s="528"/>
      <c r="C284" s="528"/>
      <c r="D284" s="528"/>
      <c r="E284" s="528"/>
      <c r="F284" s="528"/>
      <c r="G284" s="528"/>
      <c r="H284" s="528"/>
      <c r="I284" s="528"/>
    </row>
    <row r="285" spans="1:9">
      <c r="C285" s="460"/>
    </row>
    <row r="286" spans="1:9">
      <c r="C286" s="460"/>
    </row>
    <row r="287" spans="1:9">
      <c r="C287" s="460"/>
    </row>
    <row r="288" spans="1:9">
      <c r="C288" s="460"/>
    </row>
    <row r="289" spans="3:3">
      <c r="C289" s="460"/>
    </row>
    <row r="290" spans="3:3">
      <c r="C290" s="461"/>
    </row>
  </sheetData>
  <mergeCells count="1">
    <mergeCell ref="A275:I284"/>
  </mergeCells>
  <dataValidations count="1">
    <dataValidation allowBlank="1" sqref="F9:F271"/>
  </dataValidations>
  <pageMargins left="0.7" right="0.7" top="0.75" bottom="0.75" header="0.3" footer="0.3"/>
  <pageSetup scale="86" fitToHeight="0" orientation="portrait" r:id="rId1"/>
  <headerFooter>
    <oddHeader>&amp;R&amp;"Times New Roman,Regular"Exhibit No. JLB-2
 Docket UE-152253
Page &amp;P of &amp;N</oddHeader>
  </headerFooter>
  <extLst>
    <ext xmlns:x14="http://schemas.microsoft.com/office/spreadsheetml/2009/9/main" uri="{78C0D931-6437-407d-A8EE-F0AAD7539E65}">
      <x14:conditionalFormattings>
        <x14:conditionalFormatting xmlns:xm="http://schemas.microsoft.com/office/excel/2006/main">
          <x14:cfRule type="expression" priority="179" id="{2070FDF3-FA63-4359-B809-5B53DEA6C8B2}">
            <xm:f>RevReqCalc!$F$27=-2</xm:f>
            <x14:dxf>
              <font>
                <b/>
                <i val="0"/>
              </font>
            </x14:dxf>
          </x14:cfRule>
          <xm:sqref>D5:D273</xm:sqref>
        </x14:conditionalFormatting>
        <x14:conditionalFormatting xmlns:xm="http://schemas.microsoft.com/office/excel/2006/main">
          <x14:cfRule type="expression" priority="180" id="{EF17A9E7-338E-43A2-AC9E-D27BC40213FF}">
            <xm:f>RevReqCalc!$F$27=-1</xm:f>
            <x14:dxf>
              <font>
                <b/>
                <i val="0"/>
              </font>
            </x14:dxf>
          </x14:cfRule>
          <xm:sqref>E5:E273</xm:sqref>
        </x14:conditionalFormatting>
        <x14:conditionalFormatting xmlns:xm="http://schemas.microsoft.com/office/excel/2006/main">
          <x14:cfRule type="expression" priority="181" id="{C806254D-AA49-49AB-BCCA-88A9729B8392}">
            <xm:f>RevReqCalc!$F$27=0</xm:f>
            <x14:dxf>
              <font>
                <b/>
                <i val="0"/>
              </font>
            </x14:dxf>
          </x14:cfRule>
          <xm:sqref>F5:F274</xm:sqref>
        </x14:conditionalFormatting>
      </x14:conditionalFormattings>
    </ext>
    <ext xmlns:x14="http://schemas.microsoft.com/office/spreadsheetml/2009/9/main" uri="{CCE6A557-97BC-4b89-ADB6-D9C93CAAB3DF}">
      <x14:dataValidations xmlns:xm="http://schemas.microsoft.com/office/excel/2006/main" count="1">
        <x14:dataValidation type="list" allowBlank="1">
          <x14:formula1>
            <xm:f>'WCA Allocation Factors'!$B$7:$B$40</xm:f>
          </x14:formula1>
          <xm:sqref>G9:G271</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C000"/>
  </sheetPr>
  <dimension ref="A1:L379"/>
  <sheetViews>
    <sheetView topLeftCell="A56" zoomScaleNormal="100" workbookViewId="0">
      <selection activeCell="A76" sqref="A76:I89"/>
    </sheetView>
  </sheetViews>
  <sheetFormatPr defaultColWidth="8.85546875" defaultRowHeight="12.75"/>
  <cols>
    <col min="1" max="1" width="10.28515625" style="2" customWidth="1"/>
    <col min="2" max="2" width="19.28515625" style="2" customWidth="1"/>
    <col min="3" max="3" width="5.42578125" style="2" bestFit="1" customWidth="1"/>
    <col min="4" max="4" width="12.28515625" style="2" bestFit="1" customWidth="1"/>
    <col min="5" max="5" width="14.140625" style="2" bestFit="1" customWidth="1"/>
    <col min="6" max="6" width="12.28515625" style="2" customWidth="1"/>
    <col min="7" max="7" width="9.140625" style="2" customWidth="1"/>
    <col min="8" max="8" width="10" style="2" bestFit="1" customWidth="1"/>
    <col min="9" max="9" width="13.28515625" style="2" bestFit="1" customWidth="1"/>
    <col min="10" max="10" width="9.28515625" style="2" bestFit="1" customWidth="1"/>
    <col min="11" max="16384" width="8.85546875" style="2"/>
  </cols>
  <sheetData>
    <row r="1" spans="1:12">
      <c r="A1" s="15" t="str">
        <f>RevReqSummary!A1</f>
        <v>Pacific Power GRC UE-152253</v>
      </c>
      <c r="B1" s="425"/>
      <c r="C1" s="425"/>
      <c r="D1" s="425"/>
      <c r="E1" s="425"/>
      <c r="F1" s="425"/>
      <c r="G1" s="425"/>
      <c r="H1" s="426"/>
      <c r="I1" s="425"/>
      <c r="J1" s="424"/>
      <c r="K1" s="66"/>
      <c r="L1" s="66"/>
    </row>
    <row r="2" spans="1:12">
      <c r="A2" s="15" t="str">
        <f>RevReqSummary!A2</f>
        <v>Rate Plan Year 1 - Staff Proposed Revenue Requirement Increase</v>
      </c>
      <c r="B2" s="425"/>
      <c r="C2" s="425"/>
      <c r="D2" s="425"/>
      <c r="E2" s="425"/>
      <c r="F2" s="425"/>
      <c r="G2" s="425"/>
      <c r="H2" s="426"/>
      <c r="I2" s="425"/>
      <c r="J2" s="424"/>
      <c r="K2" s="66"/>
      <c r="L2" s="66"/>
    </row>
    <row r="3" spans="1:12">
      <c r="A3" s="427" t="s">
        <v>364</v>
      </c>
      <c r="B3" s="425"/>
      <c r="C3" s="425"/>
      <c r="D3" s="425"/>
      <c r="E3" s="425"/>
      <c r="F3" s="425"/>
      <c r="G3" s="425"/>
      <c r="H3" s="426"/>
      <c r="I3" s="425"/>
      <c r="J3" s="424"/>
      <c r="K3" s="66"/>
      <c r="L3" s="66"/>
    </row>
    <row r="4" spans="1:12">
      <c r="A4" s="428" t="s">
        <v>439</v>
      </c>
      <c r="B4" s="425"/>
      <c r="C4" s="425"/>
      <c r="D4" s="425"/>
      <c r="E4" s="425"/>
      <c r="F4" s="425"/>
      <c r="G4" s="425"/>
      <c r="H4" s="426"/>
      <c r="I4" s="425"/>
      <c r="J4" s="424"/>
      <c r="K4" s="66"/>
      <c r="L4" s="66"/>
    </row>
    <row r="5" spans="1:12">
      <c r="A5" s="66"/>
      <c r="B5" s="425"/>
      <c r="C5" s="425"/>
      <c r="D5" s="440" t="s">
        <v>118</v>
      </c>
      <c r="E5" s="413" t="s">
        <v>118</v>
      </c>
      <c r="F5" s="425"/>
      <c r="G5" s="425"/>
      <c r="H5" s="426"/>
      <c r="I5" s="425"/>
      <c r="J5" s="424"/>
      <c r="K5" s="66"/>
      <c r="L5" s="66"/>
    </row>
    <row r="6" spans="1:12">
      <c r="A6" s="66"/>
      <c r="B6" s="413"/>
      <c r="C6" s="413"/>
      <c r="D6" s="441" t="s">
        <v>120</v>
      </c>
      <c r="E6" s="307" t="s">
        <v>120</v>
      </c>
      <c r="F6" s="307" t="s">
        <v>373</v>
      </c>
      <c r="G6" s="413"/>
      <c r="H6" s="413"/>
      <c r="I6" s="413" t="s">
        <v>176</v>
      </c>
      <c r="J6" s="424"/>
      <c r="K6" s="66"/>
      <c r="L6" s="66"/>
    </row>
    <row r="7" spans="1:12" ht="13.5">
      <c r="A7" s="66"/>
      <c r="B7" s="307" t="s">
        <v>119</v>
      </c>
      <c r="C7" s="307" t="s">
        <v>302</v>
      </c>
      <c r="D7" s="442" t="s">
        <v>397</v>
      </c>
      <c r="E7" s="429" t="s">
        <v>398</v>
      </c>
      <c r="F7" s="307"/>
      <c r="G7" s="307" t="s">
        <v>121</v>
      </c>
      <c r="H7" s="307" t="s">
        <v>122</v>
      </c>
      <c r="I7" s="307" t="s">
        <v>123</v>
      </c>
      <c r="J7" s="430"/>
      <c r="K7" s="66"/>
      <c r="L7" s="66"/>
    </row>
    <row r="8" spans="1:12">
      <c r="A8" s="443" t="s">
        <v>374</v>
      </c>
      <c r="C8" s="31"/>
      <c r="D8" s="392"/>
      <c r="E8" s="31"/>
      <c r="F8" s="31"/>
      <c r="G8" s="66"/>
      <c r="H8" s="67"/>
      <c r="I8" s="68"/>
      <c r="J8" s="424"/>
      <c r="K8" s="65"/>
      <c r="L8" s="66"/>
    </row>
    <row r="9" spans="1:12">
      <c r="B9" s="28">
        <v>352</v>
      </c>
      <c r="C9" s="28" t="s">
        <v>245</v>
      </c>
      <c r="D9" s="444">
        <v>-88856.691740809023</v>
      </c>
      <c r="E9" s="423">
        <f>D9</f>
        <v>-88856.691740809023</v>
      </c>
      <c r="F9" s="423">
        <v>0</v>
      </c>
      <c r="G9" s="29" t="s">
        <v>171</v>
      </c>
      <c r="H9" s="67">
        <f t="shared" ref="H9:H27" si="0">INDEX(WCAAllocations,IFERROR(MATCH(G9,WCAFactors,0),2),IFERROR(MATCH(G9,WCAStates,0),4))</f>
        <v>0</v>
      </c>
      <c r="I9" s="68">
        <f ca="1">OFFSET(F9,0,RevReqCalc!$F$27,1,1)*H9</f>
        <v>0</v>
      </c>
      <c r="J9" s="432"/>
      <c r="K9" s="65"/>
      <c r="L9" s="66"/>
    </row>
    <row r="10" spans="1:12">
      <c r="A10" s="69"/>
      <c r="B10" s="28">
        <v>353</v>
      </c>
      <c r="C10" s="28" t="s">
        <v>245</v>
      </c>
      <c r="D10" s="444">
        <v>-9765627.263861388</v>
      </c>
      <c r="E10" s="423">
        <f t="shared" ref="E10:E27" si="1">D10</f>
        <v>-9765627.263861388</v>
      </c>
      <c r="F10" s="423">
        <v>0</v>
      </c>
      <c r="G10" s="29" t="s">
        <v>171</v>
      </c>
      <c r="H10" s="67">
        <f t="shared" si="0"/>
        <v>0</v>
      </c>
      <c r="I10" s="68">
        <f ca="1">OFFSET(F10,0,RevReqCalc!$F$27,1,1)*H10</f>
        <v>0</v>
      </c>
      <c r="J10" s="424"/>
      <c r="K10" s="65"/>
      <c r="L10" s="66"/>
    </row>
    <row r="11" spans="1:12">
      <c r="A11" s="69"/>
      <c r="B11" s="28">
        <v>355</v>
      </c>
      <c r="C11" s="28" t="s">
        <v>245</v>
      </c>
      <c r="D11" s="444">
        <v>-804037.8500075842</v>
      </c>
      <c r="E11" s="423">
        <f t="shared" si="1"/>
        <v>-804037.8500075842</v>
      </c>
      <c r="F11" s="423">
        <v>0</v>
      </c>
      <c r="G11" s="29" t="s">
        <v>171</v>
      </c>
      <c r="H11" s="67">
        <f t="shared" si="0"/>
        <v>0</v>
      </c>
      <c r="I11" s="68">
        <f ca="1">OFFSET(F11,0,RevReqCalc!$F$27,1,1)*H11</f>
        <v>0</v>
      </c>
      <c r="J11" s="432"/>
      <c r="K11" s="65"/>
      <c r="L11" s="66"/>
    </row>
    <row r="12" spans="1:12">
      <c r="A12" s="69"/>
      <c r="B12" s="28">
        <v>356</v>
      </c>
      <c r="C12" s="28" t="s">
        <v>245</v>
      </c>
      <c r="D12" s="444">
        <v>-1848587.3691278584</v>
      </c>
      <c r="E12" s="423">
        <f t="shared" si="1"/>
        <v>-1848587.3691278584</v>
      </c>
      <c r="F12" s="423">
        <v>0</v>
      </c>
      <c r="G12" s="29" t="s">
        <v>171</v>
      </c>
      <c r="H12" s="67">
        <f t="shared" si="0"/>
        <v>0</v>
      </c>
      <c r="I12" s="68">
        <f ca="1">OFFSET(F12,0,RevReqCalc!$F$27,1,1)*H12</f>
        <v>0</v>
      </c>
      <c r="J12" s="432"/>
      <c r="K12" s="65"/>
      <c r="L12" s="66"/>
    </row>
    <row r="13" spans="1:12">
      <c r="B13" s="28">
        <v>352</v>
      </c>
      <c r="C13" s="28" t="s">
        <v>245</v>
      </c>
      <c r="D13" s="444">
        <v>-9364.708524226824</v>
      </c>
      <c r="E13" s="423">
        <f t="shared" si="1"/>
        <v>-9364.708524226824</v>
      </c>
      <c r="F13" s="423">
        <v>0</v>
      </c>
      <c r="G13" s="29" t="s">
        <v>168</v>
      </c>
      <c r="H13" s="67">
        <f t="shared" si="0"/>
        <v>0.22565052397253504</v>
      </c>
      <c r="I13" s="68">
        <f ca="1">OFFSET(F13,0,RevReqCalc!$F$27,1,1)*H13</f>
        <v>0</v>
      </c>
      <c r="J13" s="424"/>
      <c r="K13" s="65"/>
      <c r="L13" s="66"/>
    </row>
    <row r="14" spans="1:12">
      <c r="B14" s="28">
        <v>353</v>
      </c>
      <c r="C14" s="28" t="s">
        <v>245</v>
      </c>
      <c r="D14" s="444">
        <v>-4326909.1145621538</v>
      </c>
      <c r="E14" s="423">
        <f t="shared" si="1"/>
        <v>-4326909.1145621538</v>
      </c>
      <c r="F14" s="423">
        <v>0</v>
      </c>
      <c r="G14" s="29" t="s">
        <v>168</v>
      </c>
      <c r="H14" s="67">
        <f t="shared" si="0"/>
        <v>0.22565052397253504</v>
      </c>
      <c r="I14" s="68">
        <f ca="1">OFFSET(F14,0,RevReqCalc!$F$27,1,1)*H14</f>
        <v>0</v>
      </c>
      <c r="J14" s="424"/>
    </row>
    <row r="15" spans="1:12">
      <c r="B15" s="28">
        <v>397</v>
      </c>
      <c r="C15" s="28" t="s">
        <v>245</v>
      </c>
      <c r="D15" s="444">
        <v>-1899.2337804878048</v>
      </c>
      <c r="E15" s="423">
        <f t="shared" si="1"/>
        <v>-1899.2337804878048</v>
      </c>
      <c r="F15" s="423">
        <v>0</v>
      </c>
      <c r="G15" s="29" t="s">
        <v>168</v>
      </c>
      <c r="H15" s="67">
        <f t="shared" si="0"/>
        <v>0.22565052397253504</v>
      </c>
      <c r="I15" s="68">
        <f ca="1">OFFSET(F15,0,RevReqCalc!$F$27,1,1)*H15</f>
        <v>0</v>
      </c>
      <c r="J15" s="424"/>
    </row>
    <row r="16" spans="1:12">
      <c r="B16" s="28">
        <v>398</v>
      </c>
      <c r="C16" s="28" t="s">
        <v>245</v>
      </c>
      <c r="D16" s="444">
        <v>-219.45512195121952</v>
      </c>
      <c r="E16" s="423">
        <f t="shared" si="1"/>
        <v>-219.45512195121952</v>
      </c>
      <c r="F16" s="423">
        <v>0</v>
      </c>
      <c r="G16" s="29" t="s">
        <v>168</v>
      </c>
      <c r="H16" s="67">
        <f t="shared" si="0"/>
        <v>0.22565052397253504</v>
      </c>
      <c r="I16" s="68">
        <f ca="1">OFFSET(F16,0,RevReqCalc!$F$27,1,1)*H16</f>
        <v>0</v>
      </c>
      <c r="J16" s="424"/>
    </row>
    <row r="17" spans="1:10">
      <c r="B17" s="28">
        <v>354</v>
      </c>
      <c r="C17" s="28" t="s">
        <v>245</v>
      </c>
      <c r="D17" s="444">
        <v>-9458992.3537752032</v>
      </c>
      <c r="E17" s="423">
        <f t="shared" si="1"/>
        <v>-9458992.3537752032</v>
      </c>
      <c r="F17" s="423">
        <v>0</v>
      </c>
      <c r="G17" s="29" t="s">
        <v>171</v>
      </c>
      <c r="H17" s="67">
        <f t="shared" si="0"/>
        <v>0</v>
      </c>
      <c r="I17" s="68">
        <f ca="1">OFFSET(F17,0,RevReqCalc!$F$27,1,1)*H17</f>
        <v>0</v>
      </c>
      <c r="J17" s="424"/>
    </row>
    <row r="18" spans="1:10">
      <c r="B18" s="28">
        <v>362</v>
      </c>
      <c r="C18" s="28" t="s">
        <v>245</v>
      </c>
      <c r="D18" s="444">
        <v>-11960.170918411486</v>
      </c>
      <c r="E18" s="423">
        <f t="shared" si="1"/>
        <v>-11960.170918411486</v>
      </c>
      <c r="F18" s="423">
        <v>0</v>
      </c>
      <c r="G18" s="29" t="s">
        <v>155</v>
      </c>
      <c r="H18" s="67">
        <f t="shared" si="0"/>
        <v>0</v>
      </c>
      <c r="I18" s="68">
        <f ca="1">OFFSET(F18,0,RevReqCalc!$F$27,1,1)*H18</f>
        <v>0</v>
      </c>
      <c r="J18" s="424"/>
    </row>
    <row r="19" spans="1:10">
      <c r="B19" s="28">
        <v>397</v>
      </c>
      <c r="C19" s="28" t="s">
        <v>245</v>
      </c>
      <c r="D19" s="444">
        <v>-120816.63686225956</v>
      </c>
      <c r="E19" s="423">
        <f t="shared" si="1"/>
        <v>-120816.63686225956</v>
      </c>
      <c r="F19" s="423">
        <v>0</v>
      </c>
      <c r="G19" s="29" t="s">
        <v>171</v>
      </c>
      <c r="H19" s="67">
        <f t="shared" si="0"/>
        <v>0</v>
      </c>
      <c r="I19" s="68">
        <f ca="1">OFFSET(F19,0,RevReqCalc!$F$27,1,1)*H19</f>
        <v>0</v>
      </c>
      <c r="J19" s="424"/>
    </row>
    <row r="20" spans="1:10">
      <c r="B20" s="28">
        <v>353</v>
      </c>
      <c r="C20" s="28" t="s">
        <v>245</v>
      </c>
      <c r="D20" s="444">
        <v>-366554.82595833315</v>
      </c>
      <c r="E20" s="423">
        <f t="shared" si="1"/>
        <v>-366554.82595833315</v>
      </c>
      <c r="F20" s="423">
        <v>0</v>
      </c>
      <c r="G20" s="29" t="s">
        <v>173</v>
      </c>
      <c r="H20" s="67">
        <f t="shared" si="0"/>
        <v>0.22437004168265501</v>
      </c>
      <c r="I20" s="68">
        <f ca="1">OFFSET(F20,0,RevReqCalc!$F$27,1,1)*H20</f>
        <v>0</v>
      </c>
      <c r="J20" s="424"/>
    </row>
    <row r="21" spans="1:10">
      <c r="B21" s="28">
        <v>397</v>
      </c>
      <c r="C21" s="28" t="s">
        <v>245</v>
      </c>
      <c r="D21" s="444">
        <v>-41362.898208333325</v>
      </c>
      <c r="E21" s="423">
        <f t="shared" si="1"/>
        <v>-41362.898208333325</v>
      </c>
      <c r="F21" s="423">
        <v>0</v>
      </c>
      <c r="G21" s="29" t="s">
        <v>173</v>
      </c>
      <c r="H21" s="67">
        <f t="shared" si="0"/>
        <v>0.22437004168265501</v>
      </c>
      <c r="I21" s="68">
        <f ca="1">OFFSET(F21,0,RevReqCalc!$F$27,1,1)*H21</f>
        <v>0</v>
      </c>
      <c r="J21" s="424"/>
    </row>
    <row r="22" spans="1:10">
      <c r="B22" s="28">
        <v>354</v>
      </c>
      <c r="C22" s="28" t="s">
        <v>245</v>
      </c>
      <c r="D22" s="444">
        <v>-7603314.0909429835</v>
      </c>
      <c r="E22" s="423">
        <f t="shared" si="1"/>
        <v>-7603314.0909429835</v>
      </c>
      <c r="F22" s="423"/>
      <c r="G22" s="29" t="s">
        <v>173</v>
      </c>
      <c r="H22" s="67">
        <f t="shared" si="0"/>
        <v>0.22437004168265501</v>
      </c>
      <c r="I22" s="68">
        <f ca="1">OFFSET(F22,0,RevReqCalc!$F$27,1,1)*H22</f>
        <v>0</v>
      </c>
      <c r="J22" s="424"/>
    </row>
    <row r="23" spans="1:10" s="434" customFormat="1">
      <c r="A23" s="2"/>
      <c r="B23" s="28">
        <v>355</v>
      </c>
      <c r="C23" s="28" t="s">
        <v>245</v>
      </c>
      <c r="D23" s="444">
        <v>-276824.89333333337</v>
      </c>
      <c r="E23" s="423">
        <f t="shared" si="1"/>
        <v>-276824.89333333337</v>
      </c>
      <c r="F23" s="423">
        <v>0</v>
      </c>
      <c r="G23" s="29" t="s">
        <v>173</v>
      </c>
      <c r="H23" s="67">
        <f t="shared" si="0"/>
        <v>0.22437004168265501</v>
      </c>
      <c r="I23" s="68">
        <f ca="1">OFFSET(F23,0,RevReqCalc!$F$27,1,1)*H23</f>
        <v>0</v>
      </c>
      <c r="J23" s="432"/>
    </row>
    <row r="24" spans="1:10" s="434" customFormat="1">
      <c r="A24" s="2"/>
      <c r="B24" s="28">
        <v>356</v>
      </c>
      <c r="C24" s="28" t="s">
        <v>245</v>
      </c>
      <c r="D24" s="444">
        <v>-5480394.0272587724</v>
      </c>
      <c r="E24" s="423">
        <f t="shared" si="1"/>
        <v>-5480394.0272587724</v>
      </c>
      <c r="F24" s="423">
        <v>0</v>
      </c>
      <c r="G24" s="29" t="s">
        <v>173</v>
      </c>
      <c r="H24" s="67">
        <f t="shared" si="0"/>
        <v>0.22437004168265501</v>
      </c>
      <c r="I24" s="68">
        <f ca="1">OFFSET(F24,0,RevReqCalc!$F$27,1,1)*H24</f>
        <v>0</v>
      </c>
      <c r="J24" s="432"/>
    </row>
    <row r="25" spans="1:10" s="434" customFormat="1">
      <c r="A25" s="2"/>
      <c r="B25" s="28">
        <v>356</v>
      </c>
      <c r="C25" s="28" t="s">
        <v>245</v>
      </c>
      <c r="D25" s="444">
        <v>-15176148.450876558</v>
      </c>
      <c r="E25" s="423">
        <f t="shared" si="1"/>
        <v>-15176148.450876558</v>
      </c>
      <c r="F25" s="423">
        <v>0</v>
      </c>
      <c r="G25" s="29" t="s">
        <v>168</v>
      </c>
      <c r="H25" s="67">
        <f t="shared" si="0"/>
        <v>0.22565052397253504</v>
      </c>
      <c r="I25" s="68">
        <f ca="1">OFFSET(F25,0,RevReqCalc!$F$27,1,1)*H25</f>
        <v>0</v>
      </c>
      <c r="J25" s="432"/>
    </row>
    <row r="26" spans="1:10" s="434" customFormat="1">
      <c r="A26" s="2"/>
      <c r="B26" s="28">
        <v>354</v>
      </c>
      <c r="C26" s="28" t="s">
        <v>245</v>
      </c>
      <c r="D26" s="444">
        <v>-14170109.080745418</v>
      </c>
      <c r="E26" s="423">
        <f t="shared" si="1"/>
        <v>-14170109.080745418</v>
      </c>
      <c r="F26" s="423">
        <v>0</v>
      </c>
      <c r="G26" s="29" t="s">
        <v>168</v>
      </c>
      <c r="H26" s="67">
        <f t="shared" si="0"/>
        <v>0.22565052397253504</v>
      </c>
      <c r="I26" s="68">
        <f ca="1">OFFSET(F26,0,RevReqCalc!$F$27,1,1)*H26</f>
        <v>0</v>
      </c>
      <c r="J26" s="432"/>
    </row>
    <row r="27" spans="1:10" s="434" customFormat="1">
      <c r="A27" s="2"/>
      <c r="B27" s="28">
        <v>355</v>
      </c>
      <c r="C27" s="28" t="s">
        <v>245</v>
      </c>
      <c r="D27" s="444">
        <v>-3842095.8063243674</v>
      </c>
      <c r="E27" s="423">
        <f t="shared" si="1"/>
        <v>-3842095.8063243674</v>
      </c>
      <c r="F27" s="423">
        <v>0</v>
      </c>
      <c r="G27" s="29" t="s">
        <v>168</v>
      </c>
      <c r="H27" s="67">
        <f t="shared" si="0"/>
        <v>0.22565052397253504</v>
      </c>
      <c r="I27" s="68">
        <f ca="1">OFFSET(F27,0,RevReqCalc!$F$27,1,1)*H27</f>
        <v>0</v>
      </c>
      <c r="J27" s="432"/>
    </row>
    <row r="28" spans="1:10" s="434" customFormat="1" ht="13.5" thickBot="1">
      <c r="A28" s="445" t="s">
        <v>377</v>
      </c>
      <c r="B28" s="69"/>
      <c r="C28" s="28"/>
      <c r="D28" s="393">
        <f>SUM(D9:D27)</f>
        <v>-73394074.921930432</v>
      </c>
      <c r="E28" s="391">
        <f>SUM(E9:E27)</f>
        <v>-73394074.921930432</v>
      </c>
      <c r="F28" s="391">
        <f>SUM(F9:F27)</f>
        <v>0</v>
      </c>
      <c r="I28" s="391">
        <f ca="1">SUM(I9:I27)</f>
        <v>0</v>
      </c>
      <c r="J28" s="432"/>
    </row>
    <row r="29" spans="1:10" s="434" customFormat="1" ht="13.5" thickTop="1">
      <c r="A29" s="2"/>
      <c r="B29" s="2"/>
      <c r="C29" s="2"/>
      <c r="D29" s="446"/>
      <c r="E29" s="2"/>
      <c r="F29" s="2"/>
      <c r="H29" s="432"/>
      <c r="I29" s="432"/>
      <c r="J29" s="432"/>
    </row>
    <row r="30" spans="1:10" s="434" customFormat="1">
      <c r="A30" s="443" t="s">
        <v>375</v>
      </c>
      <c r="B30" s="2"/>
      <c r="C30" s="2"/>
      <c r="D30" s="446"/>
      <c r="E30" s="2"/>
      <c r="F30" s="2"/>
      <c r="H30" s="432"/>
      <c r="I30" s="432"/>
      <c r="J30" s="432"/>
    </row>
    <row r="31" spans="1:10" s="434" customFormat="1">
      <c r="A31" s="443"/>
      <c r="B31" s="28" t="s">
        <v>159</v>
      </c>
      <c r="C31" s="28" t="s">
        <v>245</v>
      </c>
      <c r="D31" s="444">
        <v>7039809.742101985</v>
      </c>
      <c r="E31" s="423">
        <f>D31</f>
        <v>7039809.742101985</v>
      </c>
      <c r="F31" s="423">
        <v>0</v>
      </c>
      <c r="G31" s="29" t="s">
        <v>171</v>
      </c>
      <c r="H31" s="67">
        <f t="shared" ref="H31:H37" si="2">INDEX(WCAAllocations,IFERROR(MATCH(G31,WCAFactors,0),2),IFERROR(MATCH(G31,WCAStates,0),4))</f>
        <v>0</v>
      </c>
      <c r="I31" s="68">
        <f ca="1">OFFSET(F31,0,RevReqCalc!$F$27,1,1)*H31</f>
        <v>0</v>
      </c>
      <c r="J31" s="432"/>
    </row>
    <row r="32" spans="1:10" s="434" customFormat="1">
      <c r="A32" s="443"/>
      <c r="B32" s="28" t="s">
        <v>159</v>
      </c>
      <c r="C32" s="28" t="s">
        <v>245</v>
      </c>
      <c r="D32" s="444">
        <v>16381461.03845763</v>
      </c>
      <c r="E32" s="423">
        <f t="shared" ref="E32:E37" si="3">D32</f>
        <v>16381461.03845763</v>
      </c>
      <c r="F32" s="423">
        <v>0</v>
      </c>
      <c r="G32" s="29" t="s">
        <v>168</v>
      </c>
      <c r="H32" s="67">
        <f t="shared" si="2"/>
        <v>0.22565052397253504</v>
      </c>
      <c r="I32" s="68">
        <f ca="1">OFFSET(F32,0,RevReqCalc!$F$27,1,1)*H32</f>
        <v>0</v>
      </c>
      <c r="J32" s="432"/>
    </row>
    <row r="33" spans="1:10" s="434" customFormat="1">
      <c r="A33" s="443"/>
      <c r="B33" s="28" t="s">
        <v>156</v>
      </c>
      <c r="C33" s="28" t="s">
        <v>245</v>
      </c>
      <c r="D33" s="444">
        <v>681.48869935250673</v>
      </c>
      <c r="E33" s="423">
        <f t="shared" si="3"/>
        <v>681.48869935250673</v>
      </c>
      <c r="F33" s="423">
        <v>0</v>
      </c>
      <c r="G33" s="29" t="s">
        <v>168</v>
      </c>
      <c r="H33" s="67">
        <f t="shared" si="2"/>
        <v>0.22565052397253504</v>
      </c>
      <c r="I33" s="68">
        <f ca="1">OFFSET(F33,0,RevReqCalc!$F$27,1,1)*H33</f>
        <v>0</v>
      </c>
      <c r="J33" s="432"/>
    </row>
    <row r="34" spans="1:10" s="434" customFormat="1">
      <c r="A34" s="443"/>
      <c r="B34" s="28" t="s">
        <v>156</v>
      </c>
      <c r="C34" s="28" t="s">
        <v>245</v>
      </c>
      <c r="D34" s="444">
        <v>25236.24356385292</v>
      </c>
      <c r="E34" s="423">
        <f t="shared" si="3"/>
        <v>25236.24356385292</v>
      </c>
      <c r="F34" s="423">
        <v>0</v>
      </c>
      <c r="G34" s="29" t="s">
        <v>171</v>
      </c>
      <c r="H34" s="67">
        <f t="shared" si="2"/>
        <v>0</v>
      </c>
      <c r="I34" s="68">
        <f ca="1">OFFSET(F34,0,RevReqCalc!$F$27,1,1)*H34</f>
        <v>0</v>
      </c>
      <c r="J34" s="432"/>
    </row>
    <row r="35" spans="1:10" s="434" customFormat="1">
      <c r="A35" s="443"/>
      <c r="B35" s="28" t="s">
        <v>159</v>
      </c>
      <c r="C35" s="28" t="s">
        <v>245</v>
      </c>
      <c r="D35" s="444">
        <v>7079859.8795939432</v>
      </c>
      <c r="E35" s="423">
        <f t="shared" si="3"/>
        <v>7079859.8795939432</v>
      </c>
      <c r="F35" s="423">
        <v>0</v>
      </c>
      <c r="G35" s="29" t="s">
        <v>173</v>
      </c>
      <c r="H35" s="67">
        <f t="shared" si="2"/>
        <v>0.22437004168265501</v>
      </c>
      <c r="I35" s="68">
        <f ca="1">OFFSET(F35,0,RevReqCalc!$F$27,1,1)*H35</f>
        <v>0</v>
      </c>
      <c r="J35" s="432"/>
    </row>
    <row r="36" spans="1:10" s="434" customFormat="1">
      <c r="A36" s="443"/>
      <c r="B36" s="28" t="s">
        <v>156</v>
      </c>
      <c r="C36" s="28" t="s">
        <v>245</v>
      </c>
      <c r="D36" s="444">
        <v>10313.389531989942</v>
      </c>
      <c r="E36" s="423">
        <f t="shared" si="3"/>
        <v>10313.389531989942</v>
      </c>
      <c r="F36" s="423">
        <v>0</v>
      </c>
      <c r="G36" s="29" t="s">
        <v>173</v>
      </c>
      <c r="H36" s="67">
        <f t="shared" si="2"/>
        <v>0.22437004168265501</v>
      </c>
      <c r="I36" s="68">
        <f ca="1">OFFSET(F36,0,RevReqCalc!$F$27,1,1)*H36</f>
        <v>0</v>
      </c>
      <c r="J36" s="432"/>
    </row>
    <row r="37" spans="1:10" s="434" customFormat="1">
      <c r="A37" s="443"/>
      <c r="B37" s="28">
        <v>108362</v>
      </c>
      <c r="C37" s="28" t="s">
        <v>245</v>
      </c>
      <c r="D37" s="444">
        <v>3940.9469225510315</v>
      </c>
      <c r="E37" s="423">
        <f t="shared" si="3"/>
        <v>3940.9469225510315</v>
      </c>
      <c r="F37" s="423">
        <v>0</v>
      </c>
      <c r="G37" s="29" t="s">
        <v>155</v>
      </c>
      <c r="H37" s="67">
        <f t="shared" si="2"/>
        <v>0</v>
      </c>
      <c r="I37" s="68">
        <f ca="1">OFFSET(F37,0,RevReqCalc!$F$27,1,1)*H37</f>
        <v>0</v>
      </c>
      <c r="J37" s="432"/>
    </row>
    <row r="38" spans="1:10" s="434" customFormat="1" ht="13.5" thickBot="1">
      <c r="A38" s="443" t="s">
        <v>377</v>
      </c>
      <c r="B38" s="69"/>
      <c r="C38" s="28"/>
      <c r="D38" s="393">
        <f>SUM(D31:D37)</f>
        <v>30541302.728871305</v>
      </c>
      <c r="E38" s="391">
        <f>SUM(E31:E37)</f>
        <v>30541302.728871305</v>
      </c>
      <c r="F38" s="391">
        <f>SUM(F19:F37)</f>
        <v>0</v>
      </c>
      <c r="H38" s="432"/>
      <c r="I38" s="391">
        <f ca="1">SUM(I31:I37)</f>
        <v>0</v>
      </c>
      <c r="J38" s="432"/>
    </row>
    <row r="39" spans="1:10" s="434" customFormat="1" ht="13.5" thickTop="1">
      <c r="A39" s="443"/>
      <c r="B39" s="2"/>
      <c r="C39" s="2"/>
      <c r="D39" s="446"/>
      <c r="E39" s="2"/>
      <c r="F39" s="2"/>
      <c r="H39" s="432"/>
      <c r="I39" s="432"/>
      <c r="J39" s="432"/>
    </row>
    <row r="40" spans="1:10" s="434" customFormat="1">
      <c r="A40" s="443" t="s">
        <v>376</v>
      </c>
      <c r="B40" s="2"/>
      <c r="C40" s="2"/>
      <c r="D40" s="446"/>
      <c r="E40" s="2"/>
      <c r="F40" s="2"/>
      <c r="H40" s="67"/>
      <c r="I40" s="68"/>
      <c r="J40" s="432"/>
    </row>
    <row r="41" spans="1:10" s="434" customFormat="1">
      <c r="A41" s="443"/>
      <c r="B41" s="28">
        <v>352</v>
      </c>
      <c r="C41" s="28" t="s">
        <v>245</v>
      </c>
      <c r="D41" s="444">
        <v>1826454.3273333339</v>
      </c>
      <c r="E41" s="423">
        <f>D41</f>
        <v>1826454.3273333339</v>
      </c>
      <c r="F41" s="423">
        <v>0</v>
      </c>
      <c r="G41" s="29" t="s">
        <v>171</v>
      </c>
      <c r="H41" s="67">
        <f t="shared" ref="H41:H55" si="4">INDEX(WCAAllocations,IFERROR(MATCH(G41,WCAFactors,0),2),IFERROR(MATCH(G41,WCAStates,0),4))</f>
        <v>0</v>
      </c>
      <c r="I41" s="68">
        <f ca="1">OFFSET(F41,0,RevReqCalc!$F$27,1,1)*H41</f>
        <v>0</v>
      </c>
      <c r="J41" s="432"/>
    </row>
    <row r="42" spans="1:10" s="434" customFormat="1">
      <c r="A42" s="443"/>
      <c r="B42" s="28">
        <v>352</v>
      </c>
      <c r="C42" s="28" t="s">
        <v>245</v>
      </c>
      <c r="D42" s="444">
        <v>1344695.9067322193</v>
      </c>
      <c r="E42" s="423">
        <f t="shared" ref="E42:E55" si="5">D42</f>
        <v>1344695.9067322193</v>
      </c>
      <c r="F42" s="423">
        <v>0</v>
      </c>
      <c r="G42" s="29" t="s">
        <v>168</v>
      </c>
      <c r="H42" s="67">
        <f t="shared" si="4"/>
        <v>0.22565052397253504</v>
      </c>
      <c r="I42" s="68">
        <f ca="1">OFFSET(F42,0,RevReqCalc!$F$27,1,1)*H42</f>
        <v>0</v>
      </c>
      <c r="J42" s="432"/>
    </row>
    <row r="43" spans="1:10" s="434" customFormat="1">
      <c r="A43" s="443"/>
      <c r="B43" s="28">
        <v>352</v>
      </c>
      <c r="C43" s="28" t="s">
        <v>245</v>
      </c>
      <c r="D43" s="444">
        <v>18869.021137500022</v>
      </c>
      <c r="E43" s="423">
        <f t="shared" si="5"/>
        <v>18869.021137500022</v>
      </c>
      <c r="F43" s="423">
        <v>0</v>
      </c>
      <c r="G43" s="29" t="s">
        <v>173</v>
      </c>
      <c r="H43" s="67">
        <f t="shared" si="4"/>
        <v>0.22437004168265501</v>
      </c>
      <c r="I43" s="68">
        <f ca="1">OFFSET(F43,0,RevReqCalc!$F$27,1,1)*H43</f>
        <v>0</v>
      </c>
      <c r="J43" s="432"/>
    </row>
    <row r="44" spans="1:10" s="434" customFormat="1">
      <c r="A44" s="443"/>
      <c r="B44" s="28">
        <v>353</v>
      </c>
      <c r="C44" s="28" t="s">
        <v>245</v>
      </c>
      <c r="D44" s="444">
        <v>6622693.3765833331</v>
      </c>
      <c r="E44" s="423">
        <f t="shared" si="5"/>
        <v>6622693.3765833331</v>
      </c>
      <c r="F44" s="423">
        <v>0</v>
      </c>
      <c r="G44" s="29" t="s">
        <v>171</v>
      </c>
      <c r="H44" s="67">
        <f t="shared" si="4"/>
        <v>0</v>
      </c>
      <c r="I44" s="68">
        <f ca="1">OFFSET(F44,0,RevReqCalc!$F$27,1,1)*H44</f>
        <v>0</v>
      </c>
      <c r="J44" s="432"/>
    </row>
    <row r="45" spans="1:10" s="434" customFormat="1">
      <c r="A45" s="443"/>
      <c r="B45" s="28">
        <v>353</v>
      </c>
      <c r="C45" s="28" t="s">
        <v>245</v>
      </c>
      <c r="D45" s="444">
        <v>20946822.968875967</v>
      </c>
      <c r="E45" s="423">
        <f t="shared" si="5"/>
        <v>20946822.968875967</v>
      </c>
      <c r="F45" s="423">
        <v>0</v>
      </c>
      <c r="G45" s="29" t="s">
        <v>168</v>
      </c>
      <c r="H45" s="67">
        <f t="shared" si="4"/>
        <v>0.22565052397253504</v>
      </c>
      <c r="I45" s="68">
        <f ca="1">OFFSET(F45,0,RevReqCalc!$F$27,1,1)*H45</f>
        <v>0</v>
      </c>
      <c r="J45" s="432"/>
    </row>
    <row r="46" spans="1:10" s="434" customFormat="1">
      <c r="A46" s="443"/>
      <c r="B46" s="28">
        <v>353</v>
      </c>
      <c r="C46" s="28" t="s">
        <v>245</v>
      </c>
      <c r="D46" s="444">
        <v>3073892.9781000023</v>
      </c>
      <c r="E46" s="423">
        <f t="shared" si="5"/>
        <v>3073892.9781000023</v>
      </c>
      <c r="F46" s="423">
        <v>0</v>
      </c>
      <c r="G46" s="29" t="s">
        <v>173</v>
      </c>
      <c r="H46" s="67">
        <f t="shared" si="4"/>
        <v>0.22437004168265501</v>
      </c>
      <c r="I46" s="68">
        <f ca="1">OFFSET(F46,0,RevReqCalc!$F$27,1,1)*H46</f>
        <v>0</v>
      </c>
      <c r="J46" s="432"/>
    </row>
    <row r="47" spans="1:10" s="434" customFormat="1">
      <c r="A47" s="443"/>
      <c r="B47" s="28">
        <v>354</v>
      </c>
      <c r="C47" s="28" t="s">
        <v>245</v>
      </c>
      <c r="D47" s="444">
        <v>9856028.3873182908</v>
      </c>
      <c r="E47" s="423">
        <f t="shared" si="5"/>
        <v>9856028.3873182908</v>
      </c>
      <c r="F47" s="423">
        <v>0</v>
      </c>
      <c r="G47" s="29" t="s">
        <v>168</v>
      </c>
      <c r="H47" s="67">
        <f t="shared" si="4"/>
        <v>0.22565052397253504</v>
      </c>
      <c r="I47" s="68">
        <f ca="1">OFFSET(F47,0,RevReqCalc!$F$27,1,1)*H47</f>
        <v>0</v>
      </c>
      <c r="J47" s="432"/>
    </row>
    <row r="48" spans="1:10" s="434" customFormat="1">
      <c r="A48" s="443"/>
      <c r="B48" s="28">
        <v>354</v>
      </c>
      <c r="C48" s="28" t="s">
        <v>245</v>
      </c>
      <c r="D48" s="444">
        <v>6436371.1899999995</v>
      </c>
      <c r="E48" s="423">
        <f t="shared" si="5"/>
        <v>6436371.1899999995</v>
      </c>
      <c r="F48" s="423">
        <v>0</v>
      </c>
      <c r="G48" s="29" t="s">
        <v>173</v>
      </c>
      <c r="H48" s="67">
        <f t="shared" si="4"/>
        <v>0.22437004168265501</v>
      </c>
      <c r="I48" s="68">
        <f ca="1">OFFSET(F48,0,RevReqCalc!$F$27,1,1)*H48</f>
        <v>0</v>
      </c>
      <c r="J48" s="432"/>
    </row>
    <row r="49" spans="1:10" s="434" customFormat="1">
      <c r="A49" s="443"/>
      <c r="B49" s="28">
        <v>355</v>
      </c>
      <c r="C49" s="28" t="s">
        <v>245</v>
      </c>
      <c r="D49" s="444">
        <v>283563.40433566435</v>
      </c>
      <c r="E49" s="423">
        <f t="shared" si="5"/>
        <v>283563.40433566435</v>
      </c>
      <c r="F49" s="423">
        <v>0</v>
      </c>
      <c r="G49" s="29" t="s">
        <v>171</v>
      </c>
      <c r="H49" s="67">
        <f t="shared" si="4"/>
        <v>0</v>
      </c>
      <c r="I49" s="68">
        <f ca="1">OFFSET(F49,0,RevReqCalc!$F$27,1,1)*H49</f>
        <v>0</v>
      </c>
      <c r="J49" s="432"/>
    </row>
    <row r="50" spans="1:10" s="434" customFormat="1">
      <c r="A50" s="443"/>
      <c r="B50" s="28">
        <v>355</v>
      </c>
      <c r="C50" s="28" t="s">
        <v>245</v>
      </c>
      <c r="D50" s="444">
        <v>2535284.8250293266</v>
      </c>
      <c r="E50" s="423">
        <f t="shared" si="5"/>
        <v>2535284.8250293266</v>
      </c>
      <c r="F50" s="423">
        <v>0</v>
      </c>
      <c r="G50" s="29" t="s">
        <v>168</v>
      </c>
      <c r="H50" s="67">
        <f t="shared" si="4"/>
        <v>0.22565052397253504</v>
      </c>
      <c r="I50" s="68">
        <f ca="1">OFFSET(F50,0,RevReqCalc!$F$27,1,1)*H50</f>
        <v>0</v>
      </c>
      <c r="J50" s="432"/>
    </row>
    <row r="51" spans="1:10" s="434" customFormat="1">
      <c r="A51" s="443"/>
      <c r="B51" s="28">
        <v>355</v>
      </c>
      <c r="C51" s="28" t="s">
        <v>245</v>
      </c>
      <c r="D51" s="444">
        <v>45987.238333333335</v>
      </c>
      <c r="E51" s="423">
        <f t="shared" si="5"/>
        <v>45987.238333333335</v>
      </c>
      <c r="F51" s="423">
        <v>0</v>
      </c>
      <c r="G51" s="29" t="s">
        <v>173</v>
      </c>
      <c r="H51" s="67">
        <f t="shared" si="4"/>
        <v>0.22437004168265501</v>
      </c>
      <c r="I51" s="68">
        <f ca="1">OFFSET(F51,0,RevReqCalc!$F$27,1,1)*H51</f>
        <v>0</v>
      </c>
      <c r="J51" s="432"/>
    </row>
    <row r="52" spans="1:10" s="434" customFormat="1">
      <c r="A52" s="443"/>
      <c r="B52" s="28">
        <v>356</v>
      </c>
      <c r="C52" s="28" t="s">
        <v>245</v>
      </c>
      <c r="D52" s="444">
        <v>384022.80727272731</v>
      </c>
      <c r="E52" s="423">
        <f t="shared" si="5"/>
        <v>384022.80727272731</v>
      </c>
      <c r="F52" s="423">
        <v>0</v>
      </c>
      <c r="G52" s="29" t="s">
        <v>171</v>
      </c>
      <c r="H52" s="67">
        <f t="shared" si="4"/>
        <v>0</v>
      </c>
      <c r="I52" s="68">
        <f ca="1">OFFSET(F52,0,RevReqCalc!$F$27,1,1)*H52</f>
        <v>0</v>
      </c>
      <c r="J52" s="432"/>
    </row>
    <row r="53" spans="1:10" s="434" customFormat="1">
      <c r="A53" s="443"/>
      <c r="B53" s="28">
        <v>356</v>
      </c>
      <c r="C53" s="28" t="s">
        <v>245</v>
      </c>
      <c r="D53" s="444">
        <v>5514590.0816928903</v>
      </c>
      <c r="E53" s="423">
        <f t="shared" si="5"/>
        <v>5514590.0816928903</v>
      </c>
      <c r="F53" s="423">
        <v>0</v>
      </c>
      <c r="G53" s="29" t="s">
        <v>168</v>
      </c>
      <c r="H53" s="67">
        <f t="shared" si="4"/>
        <v>0.22565052397253504</v>
      </c>
      <c r="I53" s="68">
        <f ca="1">OFFSET(F53,0,RevReqCalc!$F$27,1,1)*H53</f>
        <v>0</v>
      </c>
      <c r="J53" s="432"/>
    </row>
    <row r="54" spans="1:10" s="434" customFormat="1">
      <c r="A54" s="443"/>
      <c r="B54" s="28">
        <v>356</v>
      </c>
      <c r="C54" s="28" t="s">
        <v>245</v>
      </c>
      <c r="D54" s="444">
        <v>5439586.5741666667</v>
      </c>
      <c r="E54" s="423">
        <f t="shared" si="5"/>
        <v>5439586.5741666667</v>
      </c>
      <c r="F54" s="423">
        <v>0</v>
      </c>
      <c r="G54" s="29" t="s">
        <v>173</v>
      </c>
      <c r="H54" s="67">
        <f t="shared" si="4"/>
        <v>0.22437004168265501</v>
      </c>
      <c r="I54" s="68">
        <f ca="1">OFFSET(F54,0,RevReqCalc!$F$27,1,1)*H54</f>
        <v>0</v>
      </c>
      <c r="J54" s="432"/>
    </row>
    <row r="55" spans="1:10" s="434" customFormat="1">
      <c r="A55" s="443"/>
      <c r="B55" s="28">
        <v>397</v>
      </c>
      <c r="C55" s="28" t="s">
        <v>245</v>
      </c>
      <c r="D55" s="444">
        <v>1197.575</v>
      </c>
      <c r="E55" s="423">
        <f t="shared" si="5"/>
        <v>1197.575</v>
      </c>
      <c r="F55" s="423">
        <v>0</v>
      </c>
      <c r="G55" s="29" t="s">
        <v>173</v>
      </c>
      <c r="H55" s="67">
        <f t="shared" si="4"/>
        <v>0.22437004168265501</v>
      </c>
      <c r="I55" s="68">
        <f ca="1">OFFSET(F55,0,RevReqCalc!$F$27,1,1)*H55</f>
        <v>0</v>
      </c>
      <c r="J55" s="432"/>
    </row>
    <row r="56" spans="1:10" s="434" customFormat="1" ht="13.5" thickBot="1">
      <c r="A56" s="443" t="s">
        <v>377</v>
      </c>
      <c r="B56" s="69"/>
      <c r="C56" s="28"/>
      <c r="D56" s="393">
        <f>SUM(D41:D55)</f>
        <v>64330060.661911264</v>
      </c>
      <c r="E56" s="391">
        <f>SUM(E41:E55)</f>
        <v>64330060.661911264</v>
      </c>
      <c r="F56" s="391">
        <f>SUM(F41:F55)</f>
        <v>0</v>
      </c>
      <c r="H56" s="67"/>
      <c r="I56" s="391">
        <f ca="1">SUM(I41:I55)</f>
        <v>0</v>
      </c>
      <c r="J56" s="432"/>
    </row>
    <row r="57" spans="1:10" s="434" customFormat="1" ht="13.5" thickTop="1">
      <c r="A57" s="443"/>
      <c r="B57" s="69"/>
      <c r="C57" s="28"/>
      <c r="D57" s="271"/>
      <c r="E57" s="29"/>
      <c r="F57" s="29"/>
      <c r="H57" s="67"/>
      <c r="I57" s="68"/>
      <c r="J57" s="432"/>
    </row>
    <row r="58" spans="1:10" s="434" customFormat="1">
      <c r="A58" s="443" t="s">
        <v>378</v>
      </c>
      <c r="B58" s="2"/>
      <c r="C58" s="2"/>
      <c r="D58" s="446"/>
      <c r="E58" s="2"/>
      <c r="F58" s="2"/>
      <c r="H58" s="67"/>
      <c r="I58" s="68"/>
      <c r="J58" s="432"/>
    </row>
    <row r="59" spans="1:10" s="434" customFormat="1">
      <c r="A59" s="443"/>
      <c r="B59" s="28" t="s">
        <v>159</v>
      </c>
      <c r="C59" s="28" t="s">
        <v>245</v>
      </c>
      <c r="D59" s="444">
        <v>-7285528.6219562124</v>
      </c>
      <c r="E59" s="423">
        <f>D59</f>
        <v>-7285528.6219562124</v>
      </c>
      <c r="F59" s="423">
        <v>0</v>
      </c>
      <c r="G59" s="29" t="s">
        <v>173</v>
      </c>
      <c r="H59" s="67">
        <f>INDEX(WCAAllocations,IFERROR(MATCH(G59,WCAFactors,0),2),IFERROR(MATCH(G59,WCAStates,0),4))</f>
        <v>0.22437004168265501</v>
      </c>
      <c r="I59" s="68">
        <f ca="1">OFFSET(F59,0,RevReqCalc!$F$27,1,1)*H59</f>
        <v>0</v>
      </c>
      <c r="J59" s="432"/>
    </row>
    <row r="60" spans="1:10" s="434" customFormat="1">
      <c r="A60" s="443"/>
      <c r="B60" s="28" t="s">
        <v>156</v>
      </c>
      <c r="C60" s="28" t="s">
        <v>245</v>
      </c>
      <c r="D60" s="444">
        <v>-1210.6499933502439</v>
      </c>
      <c r="E60" s="423">
        <f t="shared" ref="E60:E62" si="6">D60</f>
        <v>-1210.6499933502439</v>
      </c>
      <c r="F60" s="423">
        <v>0</v>
      </c>
      <c r="G60" s="29" t="s">
        <v>173</v>
      </c>
      <c r="H60" s="67">
        <f>INDEX(WCAAllocations,IFERROR(MATCH(G60,WCAFactors,0),2),IFERROR(MATCH(G60,WCAStates,0),4))</f>
        <v>0.22437004168265501</v>
      </c>
      <c r="I60" s="68">
        <f ca="1">OFFSET(F60,0,RevReqCalc!$F$27,1,1)*H60</f>
        <v>0</v>
      </c>
      <c r="J60" s="432"/>
    </row>
    <row r="61" spans="1:10" s="434" customFormat="1">
      <c r="A61" s="443"/>
      <c r="B61" s="28" t="s">
        <v>159</v>
      </c>
      <c r="C61" s="28" t="s">
        <v>245</v>
      </c>
      <c r="D61" s="444">
        <v>-12634458.95280554</v>
      </c>
      <c r="E61" s="423">
        <f t="shared" si="6"/>
        <v>-12634458.95280554</v>
      </c>
      <c r="F61" s="423">
        <v>0</v>
      </c>
      <c r="G61" s="29" t="s">
        <v>168</v>
      </c>
      <c r="H61" s="67">
        <f>INDEX(WCAAllocations,IFERROR(MATCH(G61,WCAFactors,0),2),IFERROR(MATCH(G61,WCAStates,0),4))</f>
        <v>0.22565052397253504</v>
      </c>
      <c r="I61" s="68">
        <f ca="1">OFFSET(F61,0,RevReqCalc!$F$27,1,1)*H61</f>
        <v>0</v>
      </c>
      <c r="J61" s="432"/>
    </row>
    <row r="62" spans="1:10" s="434" customFormat="1">
      <c r="A62" s="443"/>
      <c r="B62" s="28" t="s">
        <v>159</v>
      </c>
      <c r="C62" s="28" t="s">
        <v>245</v>
      </c>
      <c r="D62" s="444">
        <v>-1251923.2669017594</v>
      </c>
      <c r="E62" s="423">
        <f t="shared" si="6"/>
        <v>-1251923.2669017594</v>
      </c>
      <c r="F62" s="423">
        <v>0</v>
      </c>
      <c r="G62" s="29" t="s">
        <v>171</v>
      </c>
      <c r="H62" s="67">
        <f>INDEX(WCAAllocations,IFERROR(MATCH(G62,WCAFactors,0),2),IFERROR(MATCH(G62,WCAStates,0),4))</f>
        <v>0</v>
      </c>
      <c r="I62" s="68">
        <f ca="1">OFFSET(F62,0,RevReqCalc!$F$27,1,1)*H62</f>
        <v>0</v>
      </c>
      <c r="J62" s="432"/>
    </row>
    <row r="63" spans="1:10" s="434" customFormat="1" ht="13.5" thickBot="1">
      <c r="A63" s="443" t="s">
        <v>377</v>
      </c>
      <c r="B63" s="69"/>
      <c r="C63" s="28"/>
      <c r="D63" s="393">
        <f>SUM(D48:D62)</f>
        <v>63797542.866085</v>
      </c>
      <c r="E63" s="391">
        <f>SUM(E59:E62)</f>
        <v>-21173121.491656862</v>
      </c>
      <c r="F63" s="391">
        <f>SUM(F59:F62)</f>
        <v>0</v>
      </c>
      <c r="H63" s="67"/>
      <c r="I63" s="391">
        <f ca="1">SUM(I59:I62)</f>
        <v>0</v>
      </c>
      <c r="J63" s="432"/>
    </row>
    <row r="64" spans="1:10" s="434" customFormat="1" ht="13.5" thickTop="1">
      <c r="A64" s="443"/>
      <c r="B64" s="69"/>
      <c r="C64" s="28"/>
      <c r="D64" s="271"/>
      <c r="E64" s="29"/>
      <c r="F64" s="29"/>
      <c r="H64" s="67"/>
      <c r="I64" s="68"/>
      <c r="J64" s="432"/>
    </row>
    <row r="65" spans="1:10" s="434" customFormat="1">
      <c r="A65" s="447"/>
      <c r="B65" s="448"/>
      <c r="C65" s="448"/>
      <c r="D65" s="449"/>
      <c r="E65" s="449"/>
      <c r="F65" s="449"/>
      <c r="H65" s="67"/>
      <c r="I65" s="68"/>
      <c r="J65" s="432"/>
    </row>
    <row r="66" spans="1:10" s="434" customFormat="1">
      <c r="A66" s="443" t="s">
        <v>379</v>
      </c>
      <c r="B66" s="28">
        <v>282</v>
      </c>
      <c r="C66" s="28" t="s">
        <v>245</v>
      </c>
      <c r="D66" s="271">
        <v>1727109</v>
      </c>
      <c r="E66" s="423">
        <f>D66</f>
        <v>1727109</v>
      </c>
      <c r="F66" s="423">
        <v>0</v>
      </c>
      <c r="G66" s="29" t="s">
        <v>125</v>
      </c>
      <c r="H66" s="67">
        <f>INDEX(WCAAllocations,IFERROR(MATCH(G66,WCAFactors,0),2),IFERROR(MATCH(G66,WCAStates,0),4))</f>
        <v>1</v>
      </c>
      <c r="I66" s="68">
        <f ca="1">OFFSET(F66,0,RevReqCalc!$F$27,1,1)*H66</f>
        <v>0</v>
      </c>
      <c r="J66" s="432"/>
    </row>
    <row r="67" spans="1:10" s="434" customFormat="1">
      <c r="A67" s="66"/>
      <c r="B67" s="66"/>
      <c r="C67" s="66"/>
      <c r="D67" s="66"/>
      <c r="E67" s="66"/>
      <c r="F67" s="66"/>
      <c r="G67" s="72"/>
      <c r="H67" s="67"/>
      <c r="I67" s="68"/>
      <c r="J67" s="432"/>
    </row>
    <row r="68" spans="1:10" s="434" customFormat="1">
      <c r="A68" s="66"/>
      <c r="B68" s="66"/>
      <c r="C68" s="66"/>
      <c r="D68" s="66"/>
      <c r="E68" s="66"/>
      <c r="F68" s="66"/>
      <c r="G68" s="72"/>
      <c r="H68" s="67"/>
      <c r="I68" s="68"/>
      <c r="J68" s="432"/>
    </row>
    <row r="69" spans="1:10" s="434" customFormat="1">
      <c r="A69" s="392" t="s">
        <v>437</v>
      </c>
      <c r="B69" s="394" t="s">
        <v>265</v>
      </c>
      <c r="C69" s="72" t="s">
        <v>245</v>
      </c>
      <c r="D69" s="271">
        <v>0</v>
      </c>
      <c r="E69" s="423">
        <f>D69</f>
        <v>0</v>
      </c>
      <c r="F69" s="423">
        <f>-44144438+44134452</f>
        <v>-9986</v>
      </c>
      <c r="G69" s="29" t="s">
        <v>125</v>
      </c>
      <c r="H69" s="67">
        <f>INDEX(WCAAllocations,IFERROR(MATCH(G69,WCAFactors,0),2),IFERROR(MATCH(G69,WCAStates,0),4))</f>
        <v>1</v>
      </c>
      <c r="I69" s="68">
        <f ca="1">OFFSET(F69,0,RevReqCalc!$F$27,1,1)*H69</f>
        <v>-9986</v>
      </c>
      <c r="J69" s="432"/>
    </row>
    <row r="70" spans="1:10" s="434" customFormat="1">
      <c r="A70" s="66"/>
      <c r="B70" s="394" t="s">
        <v>36</v>
      </c>
      <c r="C70" s="72" t="s">
        <v>245</v>
      </c>
      <c r="D70" s="271">
        <v>0</v>
      </c>
      <c r="E70" s="423">
        <f t="shared" ref="E70:E71" si="7">D70</f>
        <v>0</v>
      </c>
      <c r="F70" s="423">
        <f>1708936441-1711240085</f>
        <v>-2303644</v>
      </c>
      <c r="G70" s="29" t="s">
        <v>125</v>
      </c>
      <c r="H70" s="67">
        <f>INDEX(WCAAllocations,IFERROR(MATCH(G70,WCAFactors,0),2),IFERROR(MATCH(G70,WCAStates,0),4))</f>
        <v>1</v>
      </c>
      <c r="I70" s="68">
        <f ca="1">OFFSET(F70,0,RevReqCalc!$F$27,1,1)*H70</f>
        <v>-2303644</v>
      </c>
      <c r="J70" s="432"/>
    </row>
    <row r="71" spans="1:10" s="434" customFormat="1" ht="25.5">
      <c r="A71" s="66"/>
      <c r="B71" s="394" t="s">
        <v>438</v>
      </c>
      <c r="C71" s="72" t="s">
        <v>245</v>
      </c>
      <c r="D71" s="271">
        <v>0</v>
      </c>
      <c r="E71" s="423">
        <f t="shared" si="7"/>
        <v>0</v>
      </c>
      <c r="F71" s="423">
        <f>-650413143.8--650698309</f>
        <v>285165.20000004768</v>
      </c>
      <c r="G71" s="29" t="s">
        <v>125</v>
      </c>
      <c r="H71" s="67">
        <f>INDEX(WCAAllocations,IFERROR(MATCH(G71,WCAFactors,0),2),IFERROR(MATCH(G71,WCAStates,0),4))</f>
        <v>1</v>
      </c>
      <c r="I71" s="68">
        <f ca="1">OFFSET(F71,0,RevReqCalc!$F$27,1,1)*H71</f>
        <v>285165.20000004768</v>
      </c>
      <c r="J71" s="432"/>
    </row>
    <row r="72" spans="1:10" s="434" customFormat="1">
      <c r="A72" s="66"/>
      <c r="B72" s="66"/>
      <c r="C72" s="66"/>
      <c r="D72" s="66"/>
      <c r="E72" s="66"/>
      <c r="F72" s="66"/>
      <c r="G72" s="72"/>
      <c r="H72" s="67"/>
      <c r="I72" s="68"/>
      <c r="J72" s="432"/>
    </row>
    <row r="73" spans="1:10" s="434" customFormat="1">
      <c r="A73" s="66"/>
      <c r="B73" s="66"/>
      <c r="C73" s="66"/>
      <c r="D73" s="66"/>
      <c r="E73" s="66"/>
      <c r="F73" s="66"/>
      <c r="G73" s="72"/>
      <c r="H73" s="67"/>
      <c r="I73" s="68"/>
      <c r="J73" s="432"/>
    </row>
    <row r="74" spans="1:10" s="434" customFormat="1">
      <c r="A74" s="66"/>
      <c r="B74" s="66"/>
      <c r="C74" s="66"/>
      <c r="D74" s="66"/>
      <c r="E74" s="66"/>
      <c r="F74" s="66"/>
      <c r="G74" s="72"/>
      <c r="H74" s="67"/>
      <c r="I74" s="68"/>
      <c r="J74" s="432"/>
    </row>
    <row r="75" spans="1:10" s="434" customFormat="1">
      <c r="A75" s="60" t="s">
        <v>127</v>
      </c>
      <c r="B75" s="69"/>
      <c r="C75" s="28"/>
      <c r="D75" s="28"/>
      <c r="E75" s="28"/>
      <c r="F75" s="28"/>
      <c r="G75" s="28"/>
      <c r="H75" s="437"/>
      <c r="I75" s="28"/>
      <c r="J75" s="438"/>
    </row>
    <row r="76" spans="1:10" ht="12.75" customHeight="1">
      <c r="A76" s="527" t="s">
        <v>500</v>
      </c>
      <c r="B76" s="527"/>
      <c r="C76" s="527"/>
      <c r="D76" s="527"/>
      <c r="E76" s="527"/>
      <c r="F76" s="527"/>
      <c r="G76" s="527"/>
      <c r="H76" s="527"/>
      <c r="I76" s="527"/>
      <c r="J76" s="28"/>
    </row>
    <row r="77" spans="1:10">
      <c r="A77" s="527"/>
      <c r="B77" s="527"/>
      <c r="C77" s="527"/>
      <c r="D77" s="527"/>
      <c r="E77" s="527"/>
      <c r="F77" s="527"/>
      <c r="G77" s="527"/>
      <c r="H77" s="527"/>
      <c r="I77" s="527"/>
    </row>
    <row r="78" spans="1:10">
      <c r="A78" s="527"/>
      <c r="B78" s="527"/>
      <c r="C78" s="527"/>
      <c r="D78" s="527"/>
      <c r="E78" s="527"/>
      <c r="F78" s="527"/>
      <c r="G78" s="527"/>
      <c r="H78" s="527"/>
      <c r="I78" s="527"/>
    </row>
    <row r="79" spans="1:10">
      <c r="A79" s="527"/>
      <c r="B79" s="527"/>
      <c r="C79" s="527"/>
      <c r="D79" s="527"/>
      <c r="E79" s="527"/>
      <c r="F79" s="527"/>
      <c r="G79" s="527"/>
      <c r="H79" s="527"/>
      <c r="I79" s="527"/>
    </row>
    <row r="80" spans="1:10">
      <c r="A80" s="527"/>
      <c r="B80" s="527"/>
      <c r="C80" s="527"/>
      <c r="D80" s="527"/>
      <c r="E80" s="527"/>
      <c r="F80" s="527"/>
      <c r="G80" s="527"/>
      <c r="H80" s="527"/>
      <c r="I80" s="527"/>
    </row>
    <row r="81" spans="1:9">
      <c r="A81" s="527"/>
      <c r="B81" s="527"/>
      <c r="C81" s="527"/>
      <c r="D81" s="527"/>
      <c r="E81" s="527"/>
      <c r="F81" s="527"/>
      <c r="G81" s="527"/>
      <c r="H81" s="527"/>
      <c r="I81" s="527"/>
    </row>
    <row r="82" spans="1:9">
      <c r="A82" s="527"/>
      <c r="B82" s="527"/>
      <c r="C82" s="527"/>
      <c r="D82" s="527"/>
      <c r="E82" s="527"/>
      <c r="F82" s="527"/>
      <c r="G82" s="527"/>
      <c r="H82" s="527"/>
      <c r="I82" s="527"/>
    </row>
    <row r="83" spans="1:9">
      <c r="A83" s="527"/>
      <c r="B83" s="527"/>
      <c r="C83" s="527"/>
      <c r="D83" s="527"/>
      <c r="E83" s="527"/>
      <c r="F83" s="527"/>
      <c r="G83" s="527"/>
      <c r="H83" s="527"/>
      <c r="I83" s="527"/>
    </row>
    <row r="84" spans="1:9">
      <c r="A84" s="527"/>
      <c r="B84" s="527"/>
      <c r="C84" s="527"/>
      <c r="D84" s="527"/>
      <c r="E84" s="527"/>
      <c r="F84" s="527"/>
      <c r="G84" s="527"/>
      <c r="H84" s="527"/>
      <c r="I84" s="527"/>
    </row>
    <row r="85" spans="1:9">
      <c r="A85" s="527"/>
      <c r="B85" s="527"/>
      <c r="C85" s="527"/>
      <c r="D85" s="527"/>
      <c r="E85" s="527"/>
      <c r="F85" s="527"/>
      <c r="G85" s="527"/>
      <c r="H85" s="527"/>
      <c r="I85" s="527"/>
    </row>
    <row r="86" spans="1:9">
      <c r="A86" s="527"/>
      <c r="B86" s="527"/>
      <c r="C86" s="527"/>
      <c r="D86" s="527"/>
      <c r="E86" s="527"/>
      <c r="F86" s="527"/>
      <c r="G86" s="527"/>
      <c r="H86" s="527"/>
      <c r="I86" s="527"/>
    </row>
    <row r="87" spans="1:9">
      <c r="A87" s="527"/>
      <c r="B87" s="527"/>
      <c r="C87" s="527"/>
      <c r="D87" s="527"/>
      <c r="E87" s="527"/>
      <c r="F87" s="527"/>
      <c r="G87" s="527"/>
      <c r="H87" s="527"/>
      <c r="I87" s="527"/>
    </row>
    <row r="88" spans="1:9">
      <c r="A88" s="527"/>
      <c r="B88" s="527"/>
      <c r="C88" s="527"/>
      <c r="D88" s="527"/>
      <c r="E88" s="527"/>
      <c r="F88" s="527"/>
      <c r="G88" s="527"/>
      <c r="H88" s="527"/>
      <c r="I88" s="527"/>
    </row>
    <row r="89" spans="1:9">
      <c r="A89" s="527"/>
      <c r="B89" s="527"/>
      <c r="C89" s="527"/>
      <c r="D89" s="527"/>
      <c r="E89" s="527"/>
      <c r="F89" s="527"/>
      <c r="G89" s="527"/>
      <c r="H89" s="527"/>
      <c r="I89" s="527"/>
    </row>
    <row r="90" spans="1:9">
      <c r="B90" s="439"/>
    </row>
    <row r="91" spans="1:9">
      <c r="B91" s="439"/>
    </row>
    <row r="92" spans="1:9">
      <c r="B92" s="439"/>
    </row>
    <row r="93" spans="1:9">
      <c r="B93" s="439"/>
    </row>
    <row r="94" spans="1:9">
      <c r="B94" s="439"/>
    </row>
    <row r="95" spans="1:9">
      <c r="B95" s="439"/>
    </row>
    <row r="96" spans="1:9">
      <c r="B96" s="439"/>
    </row>
    <row r="97" spans="2:2">
      <c r="B97" s="439"/>
    </row>
    <row r="98" spans="2:2">
      <c r="B98" s="439"/>
    </row>
    <row r="99" spans="2:2">
      <c r="B99" s="439"/>
    </row>
    <row r="100" spans="2:2">
      <c r="B100" s="439"/>
    </row>
    <row r="101" spans="2:2">
      <c r="B101" s="439"/>
    </row>
    <row r="102" spans="2:2">
      <c r="B102" s="439"/>
    </row>
    <row r="103" spans="2:2">
      <c r="B103" s="439"/>
    </row>
    <row r="104" spans="2:2">
      <c r="B104" s="439"/>
    </row>
    <row r="105" spans="2:2">
      <c r="B105" s="439"/>
    </row>
    <row r="106" spans="2:2">
      <c r="B106" s="439"/>
    </row>
    <row r="107" spans="2:2">
      <c r="B107" s="439"/>
    </row>
    <row r="108" spans="2:2">
      <c r="B108" s="439"/>
    </row>
    <row r="109" spans="2:2">
      <c r="B109" s="439"/>
    </row>
    <row r="110" spans="2:2">
      <c r="B110" s="439"/>
    </row>
    <row r="111" spans="2:2">
      <c r="B111" s="439"/>
    </row>
    <row r="112" spans="2:2">
      <c r="B112" s="439"/>
    </row>
    <row r="113" spans="2:2">
      <c r="B113" s="439"/>
    </row>
    <row r="114" spans="2:2">
      <c r="B114" s="439"/>
    </row>
    <row r="115" spans="2:2">
      <c r="B115" s="439"/>
    </row>
    <row r="116" spans="2:2">
      <c r="B116" s="439"/>
    </row>
    <row r="117" spans="2:2">
      <c r="B117" s="439"/>
    </row>
    <row r="118" spans="2:2">
      <c r="B118" s="439"/>
    </row>
    <row r="119" spans="2:2">
      <c r="B119" s="439"/>
    </row>
    <row r="120" spans="2:2">
      <c r="B120" s="439"/>
    </row>
    <row r="121" spans="2:2">
      <c r="B121" s="439"/>
    </row>
    <row r="122" spans="2:2">
      <c r="B122" s="439"/>
    </row>
    <row r="123" spans="2:2">
      <c r="B123" s="439"/>
    </row>
    <row r="124" spans="2:2">
      <c r="B124" s="439"/>
    </row>
    <row r="125" spans="2:2">
      <c r="B125" s="439"/>
    </row>
    <row r="126" spans="2:2">
      <c r="B126" s="439"/>
    </row>
    <row r="127" spans="2:2">
      <c r="B127" s="439"/>
    </row>
    <row r="128" spans="2:2">
      <c r="B128" s="439"/>
    </row>
    <row r="129" spans="2:2">
      <c r="B129" s="439"/>
    </row>
    <row r="130" spans="2:2">
      <c r="B130" s="439"/>
    </row>
    <row r="131" spans="2:2">
      <c r="B131" s="439"/>
    </row>
    <row r="132" spans="2:2">
      <c r="B132" s="439"/>
    </row>
    <row r="133" spans="2:2">
      <c r="B133" s="439"/>
    </row>
    <row r="134" spans="2:2">
      <c r="B134" s="439"/>
    </row>
    <row r="135" spans="2:2">
      <c r="B135" s="439"/>
    </row>
    <row r="136" spans="2:2">
      <c r="B136" s="439"/>
    </row>
    <row r="137" spans="2:2">
      <c r="B137" s="439"/>
    </row>
    <row r="138" spans="2:2">
      <c r="B138" s="439"/>
    </row>
    <row r="139" spans="2:2">
      <c r="B139" s="439"/>
    </row>
    <row r="140" spans="2:2">
      <c r="B140" s="439"/>
    </row>
    <row r="141" spans="2:2">
      <c r="B141" s="439"/>
    </row>
    <row r="142" spans="2:2">
      <c r="B142" s="439"/>
    </row>
    <row r="143" spans="2:2">
      <c r="B143" s="439"/>
    </row>
    <row r="144" spans="2:2">
      <c r="B144" s="439"/>
    </row>
    <row r="145" spans="2:2">
      <c r="B145" s="439"/>
    </row>
    <row r="146" spans="2:2">
      <c r="B146" s="439"/>
    </row>
    <row r="147" spans="2:2">
      <c r="B147" s="439"/>
    </row>
    <row r="148" spans="2:2">
      <c r="B148" s="439"/>
    </row>
    <row r="149" spans="2:2">
      <c r="B149" s="439"/>
    </row>
    <row r="150" spans="2:2">
      <c r="B150" s="439"/>
    </row>
    <row r="151" spans="2:2">
      <c r="B151" s="439"/>
    </row>
    <row r="152" spans="2:2">
      <c r="B152" s="439"/>
    </row>
    <row r="153" spans="2:2">
      <c r="B153" s="439"/>
    </row>
    <row r="154" spans="2:2">
      <c r="B154" s="439"/>
    </row>
    <row r="155" spans="2:2">
      <c r="B155" s="439"/>
    </row>
    <row r="156" spans="2:2">
      <c r="B156" s="439"/>
    </row>
    <row r="157" spans="2:2">
      <c r="B157" s="439"/>
    </row>
    <row r="158" spans="2:2">
      <c r="B158" s="439"/>
    </row>
    <row r="159" spans="2:2">
      <c r="B159" s="439"/>
    </row>
    <row r="160" spans="2:2">
      <c r="B160" s="439"/>
    </row>
    <row r="161" spans="2:2">
      <c r="B161" s="439"/>
    </row>
    <row r="162" spans="2:2">
      <c r="B162" s="439"/>
    </row>
    <row r="163" spans="2:2">
      <c r="B163" s="439"/>
    </row>
    <row r="164" spans="2:2">
      <c r="B164" s="439"/>
    </row>
    <row r="165" spans="2:2">
      <c r="B165" s="439"/>
    </row>
    <row r="166" spans="2:2">
      <c r="B166" s="439"/>
    </row>
    <row r="167" spans="2:2">
      <c r="B167" s="439"/>
    </row>
    <row r="168" spans="2:2">
      <c r="B168" s="439"/>
    </row>
    <row r="169" spans="2:2">
      <c r="B169" s="439"/>
    </row>
    <row r="170" spans="2:2">
      <c r="B170" s="439"/>
    </row>
    <row r="171" spans="2:2">
      <c r="B171" s="439"/>
    </row>
    <row r="172" spans="2:2">
      <c r="B172" s="439"/>
    </row>
    <row r="173" spans="2:2">
      <c r="B173" s="439"/>
    </row>
    <row r="174" spans="2:2">
      <c r="B174" s="439"/>
    </row>
    <row r="175" spans="2:2">
      <c r="B175" s="439"/>
    </row>
    <row r="176" spans="2:2">
      <c r="B176" s="439"/>
    </row>
    <row r="177" spans="2:2">
      <c r="B177" s="439"/>
    </row>
    <row r="178" spans="2:2">
      <c r="B178" s="439"/>
    </row>
    <row r="179" spans="2:2">
      <c r="B179" s="439"/>
    </row>
    <row r="180" spans="2:2">
      <c r="B180" s="439"/>
    </row>
    <row r="181" spans="2:2">
      <c r="B181" s="439"/>
    </row>
    <row r="182" spans="2:2">
      <c r="B182" s="439"/>
    </row>
    <row r="183" spans="2:2">
      <c r="B183" s="439"/>
    </row>
    <row r="184" spans="2:2">
      <c r="B184" s="439"/>
    </row>
    <row r="185" spans="2:2">
      <c r="B185" s="439"/>
    </row>
    <row r="186" spans="2:2">
      <c r="B186" s="439"/>
    </row>
    <row r="187" spans="2:2">
      <c r="B187" s="439"/>
    </row>
    <row r="188" spans="2:2">
      <c r="B188" s="439"/>
    </row>
    <row r="189" spans="2:2">
      <c r="B189" s="439"/>
    </row>
    <row r="190" spans="2:2">
      <c r="B190" s="439"/>
    </row>
    <row r="191" spans="2:2">
      <c r="B191" s="439"/>
    </row>
    <row r="192" spans="2:2">
      <c r="B192" s="439"/>
    </row>
    <row r="193" spans="2:2">
      <c r="B193" s="439"/>
    </row>
    <row r="194" spans="2:2">
      <c r="B194" s="439"/>
    </row>
    <row r="195" spans="2:2">
      <c r="B195" s="439"/>
    </row>
    <row r="196" spans="2:2">
      <c r="B196" s="439"/>
    </row>
    <row r="197" spans="2:2">
      <c r="B197" s="439"/>
    </row>
    <row r="198" spans="2:2">
      <c r="B198" s="439"/>
    </row>
    <row r="199" spans="2:2">
      <c r="B199" s="439"/>
    </row>
    <row r="200" spans="2:2">
      <c r="B200" s="439"/>
    </row>
    <row r="201" spans="2:2">
      <c r="B201" s="439"/>
    </row>
    <row r="202" spans="2:2">
      <c r="B202" s="439"/>
    </row>
    <row r="203" spans="2:2">
      <c r="B203" s="439"/>
    </row>
    <row r="204" spans="2:2">
      <c r="B204" s="439"/>
    </row>
    <row r="205" spans="2:2">
      <c r="B205" s="439"/>
    </row>
    <row r="206" spans="2:2">
      <c r="B206" s="439"/>
    </row>
    <row r="207" spans="2:2">
      <c r="B207" s="439"/>
    </row>
    <row r="208" spans="2:2">
      <c r="B208" s="439"/>
    </row>
    <row r="209" spans="2:2">
      <c r="B209" s="439"/>
    </row>
    <row r="210" spans="2:2">
      <c r="B210" s="439"/>
    </row>
    <row r="211" spans="2:2">
      <c r="B211" s="439"/>
    </row>
    <row r="212" spans="2:2">
      <c r="B212" s="439"/>
    </row>
    <row r="213" spans="2:2">
      <c r="B213" s="439"/>
    </row>
    <row r="214" spans="2:2">
      <c r="B214" s="439"/>
    </row>
    <row r="215" spans="2:2">
      <c r="B215" s="439"/>
    </row>
    <row r="216" spans="2:2">
      <c r="B216" s="439"/>
    </row>
    <row r="217" spans="2:2">
      <c r="B217" s="439"/>
    </row>
    <row r="218" spans="2:2">
      <c r="B218" s="439"/>
    </row>
    <row r="219" spans="2:2">
      <c r="B219" s="439"/>
    </row>
    <row r="220" spans="2:2">
      <c r="B220" s="439"/>
    </row>
    <row r="221" spans="2:2">
      <c r="B221" s="439"/>
    </row>
    <row r="222" spans="2:2">
      <c r="B222" s="439"/>
    </row>
    <row r="223" spans="2:2">
      <c r="B223" s="439"/>
    </row>
    <row r="224" spans="2:2">
      <c r="B224" s="439"/>
    </row>
    <row r="225" spans="2:2">
      <c r="B225" s="439"/>
    </row>
    <row r="226" spans="2:2">
      <c r="B226" s="439"/>
    </row>
    <row r="227" spans="2:2">
      <c r="B227" s="439"/>
    </row>
    <row r="228" spans="2:2">
      <c r="B228" s="439"/>
    </row>
    <row r="229" spans="2:2">
      <c r="B229" s="439"/>
    </row>
    <row r="230" spans="2:2">
      <c r="B230" s="439"/>
    </row>
    <row r="231" spans="2:2">
      <c r="B231" s="439"/>
    </row>
    <row r="232" spans="2:2">
      <c r="B232" s="439"/>
    </row>
    <row r="233" spans="2:2">
      <c r="B233" s="439"/>
    </row>
    <row r="234" spans="2:2">
      <c r="B234" s="439"/>
    </row>
    <row r="235" spans="2:2">
      <c r="B235" s="439"/>
    </row>
    <row r="236" spans="2:2">
      <c r="B236" s="439"/>
    </row>
    <row r="237" spans="2:2">
      <c r="B237" s="439"/>
    </row>
    <row r="238" spans="2:2">
      <c r="B238" s="439"/>
    </row>
    <row r="239" spans="2:2">
      <c r="B239" s="439"/>
    </row>
    <row r="240" spans="2:2">
      <c r="B240" s="439"/>
    </row>
    <row r="241" spans="2:2">
      <c r="B241" s="439"/>
    </row>
    <row r="242" spans="2:2">
      <c r="B242" s="439"/>
    </row>
    <row r="243" spans="2:2">
      <c r="B243" s="439"/>
    </row>
    <row r="244" spans="2:2">
      <c r="B244" s="439"/>
    </row>
    <row r="245" spans="2:2">
      <c r="B245" s="439"/>
    </row>
    <row r="246" spans="2:2">
      <c r="B246" s="439"/>
    </row>
    <row r="247" spans="2:2">
      <c r="B247" s="439"/>
    </row>
    <row r="248" spans="2:2">
      <c r="B248" s="439"/>
    </row>
    <row r="249" spans="2:2">
      <c r="B249" s="439"/>
    </row>
    <row r="250" spans="2:2">
      <c r="B250" s="439"/>
    </row>
    <row r="251" spans="2:2">
      <c r="B251" s="439"/>
    </row>
    <row r="252" spans="2:2">
      <c r="B252" s="439"/>
    </row>
    <row r="253" spans="2:2">
      <c r="B253" s="439"/>
    </row>
    <row r="254" spans="2:2">
      <c r="B254" s="439"/>
    </row>
    <row r="255" spans="2:2">
      <c r="B255" s="439"/>
    </row>
    <row r="256" spans="2:2">
      <c r="B256" s="439"/>
    </row>
    <row r="257" spans="2:2">
      <c r="B257" s="439"/>
    </row>
    <row r="258" spans="2:2">
      <c r="B258" s="439"/>
    </row>
    <row r="259" spans="2:2">
      <c r="B259" s="439"/>
    </row>
    <row r="260" spans="2:2">
      <c r="B260" s="439"/>
    </row>
    <row r="261" spans="2:2">
      <c r="B261" s="439"/>
    </row>
    <row r="262" spans="2:2">
      <c r="B262" s="439"/>
    </row>
    <row r="263" spans="2:2">
      <c r="B263" s="439"/>
    </row>
    <row r="264" spans="2:2">
      <c r="B264" s="439"/>
    </row>
    <row r="265" spans="2:2">
      <c r="B265" s="439"/>
    </row>
    <row r="266" spans="2:2">
      <c r="B266" s="439"/>
    </row>
    <row r="267" spans="2:2">
      <c r="B267" s="439"/>
    </row>
    <row r="268" spans="2:2">
      <c r="B268" s="439"/>
    </row>
    <row r="269" spans="2:2">
      <c r="B269" s="439"/>
    </row>
    <row r="270" spans="2:2">
      <c r="B270" s="439"/>
    </row>
    <row r="271" spans="2:2">
      <c r="B271" s="439"/>
    </row>
    <row r="272" spans="2:2">
      <c r="B272" s="439"/>
    </row>
    <row r="273" spans="2:2">
      <c r="B273" s="439"/>
    </row>
    <row r="274" spans="2:2">
      <c r="B274" s="439"/>
    </row>
    <row r="275" spans="2:2">
      <c r="B275" s="439"/>
    </row>
    <row r="276" spans="2:2">
      <c r="B276" s="439"/>
    </row>
    <row r="277" spans="2:2">
      <c r="B277" s="439"/>
    </row>
    <row r="278" spans="2:2">
      <c r="B278" s="439"/>
    </row>
    <row r="279" spans="2:2">
      <c r="B279" s="439"/>
    </row>
    <row r="280" spans="2:2">
      <c r="B280" s="439"/>
    </row>
    <row r="281" spans="2:2">
      <c r="B281" s="439"/>
    </row>
    <row r="282" spans="2:2">
      <c r="B282" s="439"/>
    </row>
    <row r="283" spans="2:2">
      <c r="B283" s="439"/>
    </row>
    <row r="284" spans="2:2">
      <c r="B284" s="439"/>
    </row>
    <row r="285" spans="2:2">
      <c r="B285" s="439"/>
    </row>
    <row r="286" spans="2:2">
      <c r="B286" s="439"/>
    </row>
    <row r="287" spans="2:2">
      <c r="B287" s="439"/>
    </row>
    <row r="288" spans="2:2">
      <c r="B288" s="439"/>
    </row>
    <row r="289" spans="2:2">
      <c r="B289" s="439"/>
    </row>
    <row r="290" spans="2:2">
      <c r="B290" s="439"/>
    </row>
    <row r="291" spans="2:2">
      <c r="B291" s="439"/>
    </row>
    <row r="292" spans="2:2">
      <c r="B292" s="439"/>
    </row>
    <row r="293" spans="2:2">
      <c r="B293" s="439"/>
    </row>
    <row r="294" spans="2:2">
      <c r="B294" s="439"/>
    </row>
    <row r="295" spans="2:2">
      <c r="B295" s="439"/>
    </row>
    <row r="296" spans="2:2">
      <c r="B296" s="439"/>
    </row>
    <row r="297" spans="2:2">
      <c r="B297" s="439"/>
    </row>
    <row r="298" spans="2:2">
      <c r="B298" s="439"/>
    </row>
    <row r="299" spans="2:2">
      <c r="B299" s="439"/>
    </row>
    <row r="300" spans="2:2">
      <c r="B300" s="439"/>
    </row>
    <row r="301" spans="2:2">
      <c r="B301" s="439"/>
    </row>
    <row r="302" spans="2:2">
      <c r="B302" s="439"/>
    </row>
    <row r="303" spans="2:2">
      <c r="B303" s="439"/>
    </row>
    <row r="304" spans="2:2">
      <c r="B304" s="439"/>
    </row>
    <row r="305" spans="2:2">
      <c r="B305" s="439"/>
    </row>
    <row r="306" spans="2:2">
      <c r="B306" s="439"/>
    </row>
    <row r="307" spans="2:2">
      <c r="B307" s="439"/>
    </row>
    <row r="308" spans="2:2">
      <c r="B308" s="439"/>
    </row>
    <row r="309" spans="2:2">
      <c r="B309" s="439"/>
    </row>
    <row r="310" spans="2:2">
      <c r="B310" s="439"/>
    </row>
    <row r="311" spans="2:2">
      <c r="B311" s="439"/>
    </row>
    <row r="312" spans="2:2">
      <c r="B312" s="439"/>
    </row>
    <row r="313" spans="2:2">
      <c r="B313" s="439"/>
    </row>
    <row r="314" spans="2:2">
      <c r="B314" s="439"/>
    </row>
    <row r="315" spans="2:2">
      <c r="B315" s="439"/>
    </row>
    <row r="316" spans="2:2">
      <c r="B316" s="439"/>
    </row>
    <row r="317" spans="2:2">
      <c r="B317" s="439"/>
    </row>
    <row r="318" spans="2:2">
      <c r="B318" s="439"/>
    </row>
    <row r="319" spans="2:2">
      <c r="B319" s="439"/>
    </row>
    <row r="320" spans="2:2">
      <c r="B320" s="439"/>
    </row>
    <row r="321" spans="2:2">
      <c r="B321" s="439"/>
    </row>
    <row r="322" spans="2:2">
      <c r="B322" s="439"/>
    </row>
    <row r="323" spans="2:2">
      <c r="B323" s="439"/>
    </row>
    <row r="324" spans="2:2">
      <c r="B324" s="439"/>
    </row>
    <row r="325" spans="2:2">
      <c r="B325" s="439"/>
    </row>
    <row r="326" spans="2:2">
      <c r="B326" s="439"/>
    </row>
    <row r="327" spans="2:2">
      <c r="B327" s="439"/>
    </row>
    <row r="328" spans="2:2">
      <c r="B328" s="439"/>
    </row>
    <row r="329" spans="2:2">
      <c r="B329" s="439"/>
    </row>
    <row r="330" spans="2:2">
      <c r="B330" s="439"/>
    </row>
    <row r="331" spans="2:2">
      <c r="B331" s="439"/>
    </row>
    <row r="332" spans="2:2">
      <c r="B332" s="439"/>
    </row>
    <row r="333" spans="2:2">
      <c r="B333" s="439"/>
    </row>
    <row r="334" spans="2:2">
      <c r="B334" s="439"/>
    </row>
    <row r="335" spans="2:2">
      <c r="B335" s="439"/>
    </row>
    <row r="336" spans="2:2">
      <c r="B336" s="439"/>
    </row>
    <row r="337" spans="2:2">
      <c r="B337" s="439"/>
    </row>
    <row r="338" spans="2:2">
      <c r="B338" s="439"/>
    </row>
    <row r="339" spans="2:2">
      <c r="B339" s="439"/>
    </row>
    <row r="340" spans="2:2">
      <c r="B340" s="439"/>
    </row>
    <row r="341" spans="2:2">
      <c r="B341" s="439"/>
    </row>
    <row r="342" spans="2:2">
      <c r="B342" s="439"/>
    </row>
    <row r="343" spans="2:2">
      <c r="B343" s="439"/>
    </row>
    <row r="344" spans="2:2">
      <c r="B344" s="439"/>
    </row>
    <row r="345" spans="2:2">
      <c r="B345" s="439"/>
    </row>
    <row r="346" spans="2:2">
      <c r="B346" s="439"/>
    </row>
    <row r="347" spans="2:2">
      <c r="B347" s="439"/>
    </row>
    <row r="348" spans="2:2">
      <c r="B348" s="439"/>
    </row>
    <row r="349" spans="2:2">
      <c r="B349" s="439"/>
    </row>
    <row r="350" spans="2:2">
      <c r="B350" s="439"/>
    </row>
    <row r="351" spans="2:2">
      <c r="B351" s="439"/>
    </row>
    <row r="352" spans="2:2">
      <c r="B352" s="439"/>
    </row>
    <row r="353" spans="2:2">
      <c r="B353" s="439"/>
    </row>
    <row r="354" spans="2:2">
      <c r="B354" s="439"/>
    </row>
    <row r="355" spans="2:2">
      <c r="B355" s="439"/>
    </row>
    <row r="356" spans="2:2">
      <c r="B356" s="439"/>
    </row>
    <row r="357" spans="2:2">
      <c r="B357" s="439"/>
    </row>
    <row r="358" spans="2:2">
      <c r="B358" s="439"/>
    </row>
    <row r="359" spans="2:2">
      <c r="B359" s="439"/>
    </row>
    <row r="360" spans="2:2">
      <c r="B360" s="439"/>
    </row>
    <row r="361" spans="2:2">
      <c r="B361" s="439"/>
    </row>
    <row r="362" spans="2:2">
      <c r="B362" s="439"/>
    </row>
    <row r="363" spans="2:2">
      <c r="B363" s="439"/>
    </row>
    <row r="364" spans="2:2">
      <c r="B364" s="439"/>
    </row>
    <row r="365" spans="2:2">
      <c r="B365" s="439"/>
    </row>
    <row r="366" spans="2:2">
      <c r="B366" s="439"/>
    </row>
    <row r="367" spans="2:2">
      <c r="B367" s="439"/>
    </row>
    <row r="368" spans="2:2">
      <c r="B368" s="439"/>
    </row>
    <row r="369" spans="2:2">
      <c r="B369" s="439"/>
    </row>
    <row r="370" spans="2:2">
      <c r="B370" s="439"/>
    </row>
    <row r="371" spans="2:2">
      <c r="B371" s="439"/>
    </row>
    <row r="372" spans="2:2">
      <c r="B372" s="439"/>
    </row>
    <row r="373" spans="2:2">
      <c r="B373" s="439"/>
    </row>
    <row r="374" spans="2:2">
      <c r="B374" s="439"/>
    </row>
    <row r="375" spans="2:2">
      <c r="B375" s="439"/>
    </row>
    <row r="376" spans="2:2">
      <c r="B376" s="439"/>
    </row>
    <row r="377" spans="2:2">
      <c r="B377" s="439"/>
    </row>
    <row r="378" spans="2:2">
      <c r="B378" s="439"/>
    </row>
    <row r="379" spans="2:2">
      <c r="B379" s="439"/>
    </row>
  </sheetData>
  <mergeCells count="1">
    <mergeCell ref="A76:I89"/>
  </mergeCells>
  <dataValidations count="3">
    <dataValidation type="list" allowBlank="1" showInputMessage="1" showErrorMessage="1" errorTitle="Account Input Error" error="The account number entered is not valid." sqref="B65">
      <formula1>ValidAccount</formula1>
    </dataValidation>
    <dataValidation type="list" allowBlank="1" showInputMessage="1" showErrorMessage="1" errorTitle="Adjsutment Type Input Error" error="An invalid adjustment type was entered._x000a__x000a_Valid values are 1, 2, or 3." sqref="C65">
      <formula1>"1,2,3"</formula1>
    </dataValidation>
    <dataValidation type="list" allowBlank="1" sqref="G9:G27 G31:G37 G41:G55 G59:G62 G66 G69:G71">
      <formula1>$B$7:$B$44</formula1>
    </dataValidation>
  </dataValidations>
  <pageMargins left="0.7" right="0.7" top="0.75" bottom="0.75" header="0.3" footer="0.3"/>
  <pageSetup scale="85" fitToWidth="0" fitToHeight="0" orientation="portrait" r:id="rId1"/>
  <headerFooter>
    <oddHeader>&amp;R&amp;"Times New Roman,Regular"Exhibit No. JLB-2
 Docket UE-152253
Page &amp;P of &amp;N</oddHeader>
  </headerFooter>
  <rowBreaks count="1" manualBreakCount="1">
    <brk id="56" max="16383" man="1"/>
  </rowBreaks>
  <extLst>
    <ext xmlns:x14="http://schemas.microsoft.com/office/spreadsheetml/2009/9/main" uri="{78C0D931-6437-407d-A8EE-F0AAD7539E65}">
      <x14:conditionalFormattings>
        <x14:conditionalFormatting xmlns:xm="http://schemas.microsoft.com/office/excel/2006/main">
          <x14:cfRule type="expression" priority="182" id="{F8D62688-12FA-4C31-B315-7B7F2E5EC1C4}">
            <xm:f>RevReqCalc!$F$27=0</xm:f>
            <x14:dxf>
              <font>
                <b/>
                <i val="0"/>
              </font>
            </x14:dxf>
          </x14:cfRule>
          <xm:sqref>F5:F71</xm:sqref>
        </x14:conditionalFormatting>
        <x14:conditionalFormatting xmlns:xm="http://schemas.microsoft.com/office/excel/2006/main">
          <x14:cfRule type="expression" priority="183" id="{CEFD182C-668B-46E6-8CE2-C3D8AB1541E4}">
            <xm:f>RevReqCalc!$F$27=-1</xm:f>
            <x14:dxf>
              <font>
                <b/>
                <i val="0"/>
              </font>
            </x14:dxf>
          </x14:cfRule>
          <xm:sqref>E5:E71</xm:sqref>
        </x14:conditionalFormatting>
        <x14:conditionalFormatting xmlns:xm="http://schemas.microsoft.com/office/excel/2006/main">
          <x14:cfRule type="expression" priority="184" id="{F0D5B3C8-CCAE-4F7B-AB95-0ACB460172E2}">
            <xm:f>RevReqCalc!$F$27=-2</xm:f>
            <x14:dxf>
              <font>
                <b/>
                <i val="0"/>
              </font>
            </x14:dxf>
          </x14:cfRule>
          <xm:sqref>D5:D71</xm:sqref>
        </x14:conditionalFormatting>
      </x14:conditionalFormatting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pageSetUpPr fitToPage="1"/>
  </sheetPr>
  <dimension ref="A1:N116"/>
  <sheetViews>
    <sheetView zoomScaleNormal="100" workbookViewId="0">
      <selection activeCell="A3" sqref="A3"/>
    </sheetView>
  </sheetViews>
  <sheetFormatPr defaultColWidth="43.28515625" defaultRowHeight="12.75"/>
  <cols>
    <col min="1" max="1" width="40.140625" style="2" customWidth="1"/>
    <col min="2" max="2" width="12.140625" style="2" bestFit="1" customWidth="1"/>
    <col min="3" max="4" width="10.7109375" style="41" bestFit="1" customWidth="1"/>
    <col min="5" max="5" width="10.7109375" style="42" bestFit="1" customWidth="1"/>
    <col min="6" max="7" width="10.7109375" style="41" bestFit="1" customWidth="1"/>
    <col min="8" max="8" width="9.5703125" style="41" bestFit="1" customWidth="1"/>
    <col min="9" max="9" width="9" style="41" bestFit="1" customWidth="1"/>
    <col min="10" max="11" width="10.7109375" style="41" bestFit="1" customWidth="1"/>
    <col min="12" max="13" width="10.42578125" style="41" bestFit="1" customWidth="1"/>
    <col min="14" max="14" width="5.5703125" style="2" customWidth="1"/>
    <col min="15" max="16384" width="43.28515625" style="2"/>
  </cols>
  <sheetData>
    <row r="1" spans="1:14">
      <c r="A1" s="15" t="str">
        <f>RevReqSummary!A1</f>
        <v>Pacific Power GRC UE-152253</v>
      </c>
      <c r="B1" s="40"/>
      <c r="N1" s="40"/>
    </row>
    <row r="2" spans="1:14">
      <c r="A2" s="15" t="str">
        <f>RevReqSummary!A2</f>
        <v>Rate Plan Year 1 - Staff Proposed Revenue Requirement Increase</v>
      </c>
      <c r="B2" s="40"/>
      <c r="N2" s="40"/>
    </row>
    <row r="3" spans="1:14">
      <c r="A3" s="38" t="s">
        <v>320</v>
      </c>
      <c r="B3" s="40"/>
      <c r="N3" s="40"/>
    </row>
    <row r="4" spans="1:14">
      <c r="A4" s="38"/>
      <c r="B4" s="38"/>
      <c r="C4" s="44"/>
      <c r="D4" s="44"/>
      <c r="E4" s="45"/>
      <c r="F4" s="44"/>
      <c r="G4" s="44"/>
      <c r="H4" s="44"/>
      <c r="I4" s="44"/>
      <c r="J4" s="44"/>
      <c r="K4" s="44"/>
      <c r="L4" s="44"/>
      <c r="M4" s="44"/>
      <c r="N4" s="38"/>
    </row>
    <row r="5" spans="1:14" ht="25.5">
      <c r="A5" s="141" t="s">
        <v>189</v>
      </c>
      <c r="B5" s="142" t="s">
        <v>190</v>
      </c>
      <c r="N5" s="40"/>
    </row>
    <row r="6" spans="1:14" s="13" customFormat="1">
      <c r="A6" s="46" t="s">
        <v>191</v>
      </c>
      <c r="B6" s="46" t="s">
        <v>121</v>
      </c>
      <c r="C6" s="47" t="s">
        <v>152</v>
      </c>
      <c r="D6" s="47" t="s">
        <v>153</v>
      </c>
      <c r="E6" s="48" t="s">
        <v>125</v>
      </c>
      <c r="F6" s="47" t="s">
        <v>154</v>
      </c>
      <c r="G6" s="47" t="s">
        <v>155</v>
      </c>
      <c r="H6" s="47" t="s">
        <v>255</v>
      </c>
      <c r="I6" s="47" t="s">
        <v>257</v>
      </c>
      <c r="J6" s="47" t="s">
        <v>270</v>
      </c>
      <c r="K6" s="47" t="s">
        <v>192</v>
      </c>
      <c r="L6" s="47" t="s">
        <v>416</v>
      </c>
      <c r="M6" s="47" t="s">
        <v>256</v>
      </c>
      <c r="N6" s="43"/>
    </row>
    <row r="7" spans="1:14" s="55" customFormat="1">
      <c r="A7" s="49" t="s">
        <v>126</v>
      </c>
      <c r="B7" s="50" t="s">
        <v>180</v>
      </c>
      <c r="C7" s="51">
        <v>0</v>
      </c>
      <c r="D7" s="51">
        <v>0</v>
      </c>
      <c r="E7" s="52">
        <v>1</v>
      </c>
      <c r="F7" s="53">
        <v>0</v>
      </c>
      <c r="G7" s="53">
        <v>0</v>
      </c>
      <c r="H7" s="53">
        <v>0</v>
      </c>
      <c r="I7" s="36">
        <v>0</v>
      </c>
      <c r="J7" s="53">
        <v>0</v>
      </c>
      <c r="K7" s="53">
        <v>0</v>
      </c>
      <c r="L7" s="389">
        <v>0</v>
      </c>
      <c r="M7" s="54">
        <v>0</v>
      </c>
    </row>
    <row r="8" spans="1:14" s="55" customFormat="1">
      <c r="A8" s="49" t="s">
        <v>193</v>
      </c>
      <c r="B8" s="50" t="s">
        <v>128</v>
      </c>
      <c r="C8" s="51">
        <v>1.56824028584839E-2</v>
      </c>
      <c r="D8" s="51">
        <v>0.25592680565191639</v>
      </c>
      <c r="E8" s="52">
        <v>8.2285226967736394E-2</v>
      </c>
      <c r="F8" s="53">
        <v>0.43295353225946065</v>
      </c>
      <c r="G8" s="53">
        <v>5.641316521923026E-2</v>
      </c>
      <c r="H8" s="53">
        <v>2.6697792313303763E-2</v>
      </c>
      <c r="I8" s="36">
        <v>0.12640881630177533</v>
      </c>
      <c r="J8" s="53">
        <v>0.1531066086150791</v>
      </c>
      <c r="K8" s="53">
        <v>3.6322584280934532E-3</v>
      </c>
      <c r="L8" s="53">
        <v>0</v>
      </c>
      <c r="M8" s="54">
        <v>0</v>
      </c>
      <c r="N8" s="55" t="s">
        <v>167</v>
      </c>
    </row>
    <row r="9" spans="1:14" s="55" customFormat="1">
      <c r="A9" s="49" t="s">
        <v>194</v>
      </c>
      <c r="B9" s="50" t="s">
        <v>129</v>
      </c>
      <c r="C9" s="51">
        <v>1.5770820700621791E-2</v>
      </c>
      <c r="D9" s="51">
        <v>0.25999137699325009</v>
      </c>
      <c r="E9" s="52">
        <v>8.4113449570768828E-2</v>
      </c>
      <c r="F9" s="53">
        <v>0.43410202882533905</v>
      </c>
      <c r="G9" s="53">
        <v>5.4389589567435968E-2</v>
      </c>
      <c r="H9" s="53">
        <v>2.5495916544115618E-2</v>
      </c>
      <c r="I9" s="36">
        <v>0.12244986788486978</v>
      </c>
      <c r="J9" s="53">
        <v>0.1479457844289854</v>
      </c>
      <c r="K9" s="53">
        <v>3.6869499135989319E-3</v>
      </c>
      <c r="L9" s="53">
        <v>0</v>
      </c>
      <c r="M9" s="54">
        <v>0</v>
      </c>
      <c r="N9" s="55" t="s">
        <v>167</v>
      </c>
    </row>
    <row r="10" spans="1:14" s="55" customFormat="1">
      <c r="A10" s="49" t="s">
        <v>195</v>
      </c>
      <c r="B10" s="50" t="s">
        <v>130</v>
      </c>
      <c r="C10" s="51">
        <v>1.5417149332070222E-2</v>
      </c>
      <c r="D10" s="51">
        <v>0.24373309162791518</v>
      </c>
      <c r="E10" s="52">
        <v>7.6800559158639092E-2</v>
      </c>
      <c r="F10" s="53">
        <v>0.42950804256182529</v>
      </c>
      <c r="G10" s="53">
        <v>6.248389217461315E-2</v>
      </c>
      <c r="H10" s="53">
        <v>3.0303419620868206E-2</v>
      </c>
      <c r="I10" s="36">
        <v>0.13828566155249197</v>
      </c>
      <c r="J10" s="53">
        <v>0.16858908117336019</v>
      </c>
      <c r="K10" s="53">
        <v>3.4681839715770173E-3</v>
      </c>
      <c r="L10" s="53">
        <v>0</v>
      </c>
      <c r="M10" s="54">
        <v>0</v>
      </c>
      <c r="N10" s="55" t="s">
        <v>167</v>
      </c>
    </row>
    <row r="11" spans="1:14" s="55" customFormat="1">
      <c r="A11" s="49" t="s">
        <v>196</v>
      </c>
      <c r="B11" s="50" t="s">
        <v>170</v>
      </c>
      <c r="C11" s="51">
        <v>4.5891092763066542E-2</v>
      </c>
      <c r="D11" s="51">
        <v>0.72550234005054559</v>
      </c>
      <c r="E11" s="52">
        <v>0.22860656718638789</v>
      </c>
      <c r="F11" s="53">
        <v>0</v>
      </c>
      <c r="G11" s="53">
        <v>0</v>
      </c>
      <c r="H11" s="53">
        <v>0</v>
      </c>
      <c r="I11" s="36">
        <v>0</v>
      </c>
      <c r="J11" s="53">
        <v>0</v>
      </c>
      <c r="K11" s="53">
        <v>0</v>
      </c>
      <c r="L11" s="53">
        <v>0</v>
      </c>
      <c r="M11" s="54">
        <v>0</v>
      </c>
      <c r="N11" s="55" t="s">
        <v>167</v>
      </c>
    </row>
    <row r="12" spans="1:14" s="55" customFormat="1">
      <c r="A12" s="49" t="s">
        <v>197</v>
      </c>
      <c r="B12" s="50" t="s">
        <v>181</v>
      </c>
      <c r="C12" s="51">
        <v>0</v>
      </c>
      <c r="D12" s="51">
        <v>0</v>
      </c>
      <c r="E12" s="52">
        <v>0</v>
      </c>
      <c r="F12" s="53">
        <v>0.646801536149056</v>
      </c>
      <c r="G12" s="53">
        <v>9.4095275147948604E-2</v>
      </c>
      <c r="H12" s="53">
        <v>4.5634298823463003E-2</v>
      </c>
      <c r="I12" s="36">
        <v>0.20824610823594855</v>
      </c>
      <c r="J12" s="53">
        <v>0.25388040705941156</v>
      </c>
      <c r="K12" s="53">
        <v>5.2227816435838894E-3</v>
      </c>
      <c r="L12" s="53">
        <v>0</v>
      </c>
      <c r="M12" s="54">
        <v>0</v>
      </c>
      <c r="N12" s="55" t="s">
        <v>167</v>
      </c>
    </row>
    <row r="13" spans="1:14" s="55" customFormat="1">
      <c r="A13" s="49" t="s">
        <v>372</v>
      </c>
      <c r="B13" s="50" t="s">
        <v>117</v>
      </c>
      <c r="C13" s="51">
        <v>1.9895131859357866E-2</v>
      </c>
      <c r="D13" s="51">
        <v>0.23500243969896045</v>
      </c>
      <c r="E13" s="52">
        <v>6.6548046661184135E-2</v>
      </c>
      <c r="F13" s="53">
        <v>0.46582196059765707</v>
      </c>
      <c r="G13" s="53">
        <v>5.9544529937811085E-2</v>
      </c>
      <c r="H13" s="53">
        <v>2.6215357502840975E-2</v>
      </c>
      <c r="I13" s="36">
        <v>0.12411062113094487</v>
      </c>
      <c r="J13" s="53">
        <v>0.15032597863378586</v>
      </c>
      <c r="K13" s="53">
        <v>2.8619126112435049E-3</v>
      </c>
      <c r="L13" s="53">
        <v>0</v>
      </c>
      <c r="M13" s="54">
        <v>0</v>
      </c>
      <c r="N13" s="55" t="s">
        <v>167</v>
      </c>
    </row>
    <row r="14" spans="1:14" s="55" customFormat="1">
      <c r="A14" s="49" t="s">
        <v>199</v>
      </c>
      <c r="B14" s="50" t="s">
        <v>131</v>
      </c>
      <c r="C14" s="51">
        <v>1.9895131859357863E-2</v>
      </c>
      <c r="D14" s="51">
        <v>0.2350024396989604</v>
      </c>
      <c r="E14" s="52">
        <v>6.6548046661184135E-2</v>
      </c>
      <c r="F14" s="53">
        <v>0.46582196059765707</v>
      </c>
      <c r="G14" s="53">
        <v>5.9544529937811091E-2</v>
      </c>
      <c r="H14" s="53">
        <v>2.6215357502840972E-2</v>
      </c>
      <c r="I14" s="36">
        <v>0.12411062113094486</v>
      </c>
      <c r="J14" s="53">
        <v>0.15032597863378583</v>
      </c>
      <c r="K14" s="53">
        <v>2.8619126112435058E-3</v>
      </c>
      <c r="L14" s="53">
        <v>0</v>
      </c>
      <c r="M14" s="54">
        <v>0</v>
      </c>
      <c r="N14" s="55" t="s">
        <v>167</v>
      </c>
    </row>
    <row r="15" spans="1:14" s="55" customFormat="1">
      <c r="A15" s="49" t="s">
        <v>200</v>
      </c>
      <c r="B15" s="50" t="s">
        <v>132</v>
      </c>
      <c r="C15" s="51">
        <v>1.7445925849422943E-2</v>
      </c>
      <c r="D15" s="51">
        <v>0.20950964807316241</v>
      </c>
      <c r="E15" s="52">
        <v>5.9885991094907359E-2</v>
      </c>
      <c r="F15" s="53">
        <v>0.49246015233860996</v>
      </c>
      <c r="G15" s="53">
        <v>6.1175097813842526E-2</v>
      </c>
      <c r="H15" s="53">
        <v>2.7151622536152095E-2</v>
      </c>
      <c r="I15" s="36">
        <v>0.12926501958045133</v>
      </c>
      <c r="J15" s="53">
        <v>0.15641664211660344</v>
      </c>
      <c r="K15" s="53">
        <v>3.0770295081573346E-3</v>
      </c>
      <c r="L15" s="53">
        <v>2.9513205293839512E-5</v>
      </c>
      <c r="M15" s="54">
        <v>0</v>
      </c>
      <c r="N15" s="55" t="s">
        <v>167</v>
      </c>
    </row>
    <row r="16" spans="1:14" s="55" customFormat="1">
      <c r="A16" s="49" t="s">
        <v>201</v>
      </c>
      <c r="B16" s="50" t="s">
        <v>133</v>
      </c>
      <c r="C16" s="51">
        <v>3.5759652256885592E-2</v>
      </c>
      <c r="D16" s="51">
        <v>0.26461653474081032</v>
      </c>
      <c r="E16" s="52">
        <v>6.3308872574412173E-2</v>
      </c>
      <c r="F16" s="53">
        <v>0.47864820664456531</v>
      </c>
      <c r="G16" s="53">
        <v>4.7955801021475508E-2</v>
      </c>
      <c r="H16" s="53">
        <v>1.7886411008280735E-2</v>
      </c>
      <c r="I16" s="36">
        <v>9.182452175357031E-2</v>
      </c>
      <c r="J16" s="53">
        <v>0.10971093276185104</v>
      </c>
      <c r="K16" s="53">
        <v>0</v>
      </c>
      <c r="L16" s="53">
        <v>0</v>
      </c>
      <c r="M16" s="54">
        <v>0</v>
      </c>
      <c r="N16" s="55" t="s">
        <v>167</v>
      </c>
    </row>
    <row r="17" spans="1:14" s="55" customFormat="1">
      <c r="A17" s="49" t="s">
        <v>202</v>
      </c>
      <c r="B17" s="50" t="s">
        <v>168</v>
      </c>
      <c r="C17" s="51">
        <v>4.4288595114896571E-2</v>
      </c>
      <c r="D17" s="51">
        <v>0.73006088091256849</v>
      </c>
      <c r="E17" s="56">
        <v>0.22565052397253504</v>
      </c>
      <c r="F17" s="53">
        <v>0</v>
      </c>
      <c r="G17" s="53">
        <v>0</v>
      </c>
      <c r="H17" s="53">
        <v>0</v>
      </c>
      <c r="I17" s="36">
        <v>0</v>
      </c>
      <c r="J17" s="53">
        <v>0</v>
      </c>
      <c r="K17" s="53">
        <v>0</v>
      </c>
      <c r="L17" s="53">
        <v>0</v>
      </c>
      <c r="M17" s="57">
        <v>0</v>
      </c>
      <c r="N17" s="55" t="s">
        <v>167</v>
      </c>
    </row>
    <row r="18" spans="1:14" s="55" customFormat="1">
      <c r="A18" s="49" t="s">
        <v>203</v>
      </c>
      <c r="B18" s="50" t="s">
        <v>171</v>
      </c>
      <c r="C18" s="51">
        <v>0</v>
      </c>
      <c r="D18" s="51">
        <v>0</v>
      </c>
      <c r="E18" s="52">
        <v>0</v>
      </c>
      <c r="F18" s="53">
        <v>0.67711944784793054</v>
      </c>
      <c r="G18" s="53">
        <v>8.702915149255025E-2</v>
      </c>
      <c r="H18" s="53">
        <v>4.0416557147584395E-2</v>
      </c>
      <c r="I18" s="36">
        <v>0.18990995294907181</v>
      </c>
      <c r="J18" s="53">
        <v>0.23032651009665622</v>
      </c>
      <c r="K18" s="53">
        <v>5.5248905628631478E-3</v>
      </c>
      <c r="L18" s="53">
        <v>0</v>
      </c>
      <c r="M18" s="57">
        <v>0</v>
      </c>
      <c r="N18" s="55" t="s">
        <v>167</v>
      </c>
    </row>
    <row r="19" spans="1:14" s="55" customFormat="1">
      <c r="A19" s="49" t="s">
        <v>204</v>
      </c>
      <c r="B19" s="50" t="s">
        <v>173</v>
      </c>
      <c r="C19" s="51">
        <v>4.403727390947719E-2</v>
      </c>
      <c r="D19" s="51">
        <v>0.72591805858676461</v>
      </c>
      <c r="E19" s="56">
        <v>0.22437004168265501</v>
      </c>
      <c r="F19" s="53">
        <v>3.8423995027291034E-3</v>
      </c>
      <c r="G19" s="53">
        <v>4.9385787024833997E-4</v>
      </c>
      <c r="H19" s="53">
        <v>2.2934883878978119E-4</v>
      </c>
      <c r="I19" s="36">
        <v>1.0776679226893234E-3</v>
      </c>
      <c r="J19" s="53">
        <v>1.3070167614791046E-3</v>
      </c>
      <c r="K19" s="53">
        <v>3.1351686646793391E-5</v>
      </c>
      <c r="L19" s="53">
        <v>0</v>
      </c>
      <c r="M19" s="54">
        <v>0</v>
      </c>
      <c r="N19" s="55" t="s">
        <v>167</v>
      </c>
    </row>
    <row r="20" spans="1:14" s="55" customFormat="1">
      <c r="A20" s="49" t="s">
        <v>205</v>
      </c>
      <c r="B20" s="50" t="s">
        <v>174</v>
      </c>
      <c r="C20" s="51">
        <v>4.5630677983114598E-2</v>
      </c>
      <c r="D20" s="51">
        <v>0.72138538573842392</v>
      </c>
      <c r="E20" s="52">
        <v>0.22730931045735822</v>
      </c>
      <c r="F20" s="53">
        <v>3.6703566981607389E-3</v>
      </c>
      <c r="G20" s="53">
        <v>5.3395547799837257E-4</v>
      </c>
      <c r="H20" s="53">
        <v>2.5895757043156893E-4</v>
      </c>
      <c r="I20" s="36">
        <v>1.1817187429399947E-3</v>
      </c>
      <c r="J20" s="53">
        <v>1.4406763133715636E-3</v>
      </c>
      <c r="K20" s="53">
        <v>2.9637331572665684E-5</v>
      </c>
      <c r="L20" s="53">
        <v>0</v>
      </c>
      <c r="M20" s="54">
        <v>0</v>
      </c>
      <c r="N20" s="55" t="s">
        <v>167</v>
      </c>
    </row>
    <row r="21" spans="1:14" s="55" customFormat="1">
      <c r="A21" s="49" t="s">
        <v>206</v>
      </c>
      <c r="B21" s="50" t="s">
        <v>178</v>
      </c>
      <c r="C21" s="51">
        <v>9.5865090998301389E-3</v>
      </c>
      <c r="D21" s="51">
        <v>0.15802567817158655</v>
      </c>
      <c r="E21" s="56">
        <v>4.8843292405916679E-2</v>
      </c>
      <c r="F21" s="53">
        <v>0.53055323296515589</v>
      </c>
      <c r="G21" s="53">
        <v>6.8191214760319002E-2</v>
      </c>
      <c r="H21" s="53">
        <v>3.1668171883297673E-2</v>
      </c>
      <c r="I21" s="36">
        <v>0.14880290298798074</v>
      </c>
      <c r="J21" s="53">
        <v>0.18047107487127842</v>
      </c>
      <c r="K21" s="53">
        <v>4.3289977259138345E-3</v>
      </c>
      <c r="L21" s="53">
        <v>0</v>
      </c>
      <c r="M21" s="54">
        <v>0</v>
      </c>
      <c r="N21" s="55" t="s">
        <v>167</v>
      </c>
    </row>
    <row r="22" spans="1:14" s="55" customFormat="1">
      <c r="A22" s="49" t="s">
        <v>207</v>
      </c>
      <c r="B22" s="50" t="s">
        <v>179</v>
      </c>
      <c r="C22" s="51">
        <v>9.9333784969465686E-3</v>
      </c>
      <c r="D22" s="51">
        <v>0.15703895702266865</v>
      </c>
      <c r="E22" s="52">
        <v>4.9483144157718123E-2</v>
      </c>
      <c r="F22" s="53">
        <v>0.50679779938587621</v>
      </c>
      <c r="G22" s="53">
        <v>7.372783723042875E-2</v>
      </c>
      <c r="H22" s="53">
        <v>3.5756504781891567E-2</v>
      </c>
      <c r="I22" s="36">
        <v>0.16317009698679849</v>
      </c>
      <c r="J22" s="53">
        <v>0.19892660176869006</v>
      </c>
      <c r="K22" s="53">
        <v>4.0922819376719693E-3</v>
      </c>
      <c r="L22" s="53">
        <v>0</v>
      </c>
      <c r="M22" s="54">
        <v>0</v>
      </c>
      <c r="N22" s="55" t="s">
        <v>167</v>
      </c>
    </row>
    <row r="23" spans="1:14" s="55" customFormat="1">
      <c r="A23" s="49" t="s">
        <v>208</v>
      </c>
      <c r="B23" s="50" t="s">
        <v>134</v>
      </c>
      <c r="C23" s="51">
        <v>2.4136350365629448E-2</v>
      </c>
      <c r="D23" s="51">
        <v>0.3027514155704929</v>
      </c>
      <c r="E23" s="52">
        <v>6.8836744172887168E-2</v>
      </c>
      <c r="F23" s="53">
        <v>0.49041945453999319</v>
      </c>
      <c r="G23" s="53">
        <v>3.9191236341890728E-2</v>
      </c>
      <c r="H23" s="53">
        <v>8.3513916837563099E-3</v>
      </c>
      <c r="I23" s="36">
        <v>6.6313407325350238E-2</v>
      </c>
      <c r="J23" s="53">
        <v>7.4664799009106553E-2</v>
      </c>
      <c r="K23" s="53">
        <v>0</v>
      </c>
      <c r="L23" s="53">
        <v>0</v>
      </c>
      <c r="M23" s="54">
        <v>0</v>
      </c>
      <c r="N23" s="55" t="s">
        <v>167</v>
      </c>
    </row>
    <row r="24" spans="1:14" s="55" customFormat="1">
      <c r="A24" s="49" t="s">
        <v>135</v>
      </c>
      <c r="B24" s="50" t="s">
        <v>135</v>
      </c>
      <c r="C24" s="51">
        <v>3.5759652256885592E-2</v>
      </c>
      <c r="D24" s="51">
        <v>0.26461653474081032</v>
      </c>
      <c r="E24" s="52">
        <v>6.3308872574412173E-2</v>
      </c>
      <c r="F24" s="53">
        <v>0.47864820664456531</v>
      </c>
      <c r="G24" s="53">
        <v>4.7955801021475508E-2</v>
      </c>
      <c r="H24" s="53">
        <v>1.7886411008280735E-2</v>
      </c>
      <c r="I24" s="36">
        <v>9.182452175357031E-2</v>
      </c>
      <c r="J24" s="53">
        <v>0.10971093276185104</v>
      </c>
      <c r="K24" s="53">
        <v>0</v>
      </c>
      <c r="L24" s="53">
        <v>0</v>
      </c>
      <c r="M24" s="54">
        <v>0</v>
      </c>
      <c r="N24" s="55" t="s">
        <v>167</v>
      </c>
    </row>
    <row r="25" spans="1:14" s="55" customFormat="1">
      <c r="A25" s="49" t="s">
        <v>209</v>
      </c>
      <c r="B25" s="50" t="s">
        <v>137</v>
      </c>
      <c r="C25" s="51">
        <v>3.6107972386250652E-2</v>
      </c>
      <c r="D25" s="51">
        <v>0.38500169829594505</v>
      </c>
      <c r="E25" s="52">
        <v>0.14128261921377361</v>
      </c>
      <c r="F25" s="53">
        <v>0.33650004197499506</v>
      </c>
      <c r="G25" s="53">
        <v>3.7576617240706732E-2</v>
      </c>
      <c r="H25" s="53">
        <v>2.021240696648343E-5</v>
      </c>
      <c r="I25" s="36">
        <v>6.3510838481362214E-2</v>
      </c>
      <c r="J25" s="53">
        <v>6.3531050888328694E-2</v>
      </c>
      <c r="K25" s="53">
        <v>0</v>
      </c>
      <c r="L25" s="53">
        <v>0</v>
      </c>
      <c r="M25" s="54">
        <v>0</v>
      </c>
      <c r="N25" s="55" t="s">
        <v>167</v>
      </c>
    </row>
    <row r="26" spans="1:14" s="55" customFormat="1">
      <c r="A26" s="49" t="s">
        <v>210</v>
      </c>
      <c r="B26" s="50" t="s">
        <v>140</v>
      </c>
      <c r="C26" s="51">
        <v>3.2870000000000003E-2</v>
      </c>
      <c r="D26" s="51">
        <v>0.70975999999999995</v>
      </c>
      <c r="E26" s="52">
        <v>0.14180000000000001</v>
      </c>
      <c r="F26" s="53">
        <v>0</v>
      </c>
      <c r="G26" s="53">
        <v>0</v>
      </c>
      <c r="H26" s="53">
        <v>0</v>
      </c>
      <c r="I26" s="36">
        <v>0.10946</v>
      </c>
      <c r="J26" s="53">
        <v>0.10946</v>
      </c>
      <c r="K26" s="53">
        <v>0</v>
      </c>
      <c r="L26" s="53">
        <v>0</v>
      </c>
      <c r="M26" s="54">
        <v>6.11E-3</v>
      </c>
      <c r="N26" s="55" t="s">
        <v>167</v>
      </c>
    </row>
    <row r="27" spans="1:14" s="55" customFormat="1">
      <c r="A27" s="49" t="s">
        <v>211</v>
      </c>
      <c r="B27" s="50" t="s">
        <v>141</v>
      </c>
      <c r="C27" s="51">
        <v>5.4199999999999998E-2</v>
      </c>
      <c r="D27" s="51">
        <v>0.67689999999999995</v>
      </c>
      <c r="E27" s="52">
        <v>0.1336</v>
      </c>
      <c r="F27" s="53">
        <v>0</v>
      </c>
      <c r="G27" s="53">
        <v>0</v>
      </c>
      <c r="H27" s="53">
        <v>0</v>
      </c>
      <c r="I27" s="36">
        <v>0.11609999999999999</v>
      </c>
      <c r="J27" s="53">
        <v>0.11609999999999999</v>
      </c>
      <c r="K27" s="53">
        <v>0</v>
      </c>
      <c r="L27" s="53">
        <v>0</v>
      </c>
      <c r="M27" s="54">
        <v>1.9199999999999998E-2</v>
      </c>
      <c r="N27" s="55" t="s">
        <v>167</v>
      </c>
    </row>
    <row r="28" spans="1:14" s="55" customFormat="1">
      <c r="A28" s="49" t="s">
        <v>212</v>
      </c>
      <c r="B28" s="50" t="s">
        <v>142</v>
      </c>
      <c r="C28" s="51">
        <v>4.7890000000000002E-2</v>
      </c>
      <c r="D28" s="51">
        <v>0.64607999999999999</v>
      </c>
      <c r="E28" s="52">
        <v>0.13125999999999999</v>
      </c>
      <c r="F28" s="53">
        <v>0</v>
      </c>
      <c r="G28" s="53">
        <v>0</v>
      </c>
      <c r="H28" s="53">
        <v>0</v>
      </c>
      <c r="I28" s="36">
        <v>0.155</v>
      </c>
      <c r="J28" s="53">
        <v>0.155</v>
      </c>
      <c r="K28" s="53">
        <v>0</v>
      </c>
      <c r="L28" s="53">
        <v>0</v>
      </c>
      <c r="M28" s="54">
        <v>1.9769999999999999E-2</v>
      </c>
      <c r="N28" s="55" t="s">
        <v>167</v>
      </c>
    </row>
    <row r="29" spans="1:14" s="55" customFormat="1">
      <c r="A29" s="49" t="s">
        <v>213</v>
      </c>
      <c r="B29" s="50" t="s">
        <v>143</v>
      </c>
      <c r="C29" s="51">
        <v>4.2700000000000002E-2</v>
      </c>
      <c r="D29" s="51">
        <v>0.61199999999999999</v>
      </c>
      <c r="E29" s="52">
        <v>0.14960000000000001</v>
      </c>
      <c r="F29" s="53">
        <v>0</v>
      </c>
      <c r="G29" s="53">
        <v>0</v>
      </c>
      <c r="H29" s="53">
        <v>0</v>
      </c>
      <c r="I29" s="36">
        <v>0.1671</v>
      </c>
      <c r="J29" s="53">
        <v>0.1671</v>
      </c>
      <c r="K29" s="53">
        <v>0</v>
      </c>
      <c r="L29" s="53">
        <v>0</v>
      </c>
      <c r="M29" s="54">
        <v>2.86E-2</v>
      </c>
      <c r="N29" s="55" t="s">
        <v>167</v>
      </c>
    </row>
    <row r="30" spans="1:14" s="55" customFormat="1">
      <c r="A30" s="49" t="s">
        <v>214</v>
      </c>
      <c r="B30" s="50" t="s">
        <v>144</v>
      </c>
      <c r="C30" s="51">
        <v>4.8806000000000002E-2</v>
      </c>
      <c r="D30" s="51">
        <v>0.563558</v>
      </c>
      <c r="E30" s="52">
        <v>0.15268799999999999</v>
      </c>
      <c r="F30" s="53">
        <v>0</v>
      </c>
      <c r="G30" s="53">
        <v>0</v>
      </c>
      <c r="H30" s="53">
        <v>0</v>
      </c>
      <c r="I30" s="36">
        <v>0.20677599999999999</v>
      </c>
      <c r="J30" s="53">
        <v>0.20677599999999999</v>
      </c>
      <c r="K30" s="53">
        <v>0</v>
      </c>
      <c r="L30" s="53">
        <v>0</v>
      </c>
      <c r="M30" s="54">
        <v>2.8171999999999999E-2</v>
      </c>
      <c r="N30" s="55" t="s">
        <v>167</v>
      </c>
    </row>
    <row r="31" spans="1:14" s="55" customFormat="1">
      <c r="A31" s="348" t="s">
        <v>215</v>
      </c>
      <c r="B31" s="50" t="s">
        <v>145</v>
      </c>
      <c r="C31" s="51">
        <v>1.5047E-2</v>
      </c>
      <c r="D31" s="51">
        <v>0.159356</v>
      </c>
      <c r="E31" s="52">
        <v>3.9132E-2</v>
      </c>
      <c r="F31" s="53">
        <v>0.46935500000000002</v>
      </c>
      <c r="G31" s="53">
        <v>0.13981499999999999</v>
      </c>
      <c r="H31" s="53">
        <v>0.135384</v>
      </c>
      <c r="I31" s="36">
        <v>3.8051000000000001E-2</v>
      </c>
      <c r="J31" s="53">
        <v>0.17343500000000001</v>
      </c>
      <c r="K31" s="53">
        <v>0</v>
      </c>
      <c r="L31" s="53">
        <v>0</v>
      </c>
      <c r="M31" s="54">
        <v>3.8600000000000001E-3</v>
      </c>
      <c r="N31" s="55" t="s">
        <v>167</v>
      </c>
    </row>
    <row r="32" spans="1:14" s="55" customFormat="1">
      <c r="A32" s="49" t="s">
        <v>216</v>
      </c>
      <c r="B32" s="50" t="s">
        <v>146</v>
      </c>
      <c r="C32" s="51">
        <v>0</v>
      </c>
      <c r="D32" s="51">
        <v>0</v>
      </c>
      <c r="E32" s="52">
        <v>0</v>
      </c>
      <c r="F32" s="53">
        <v>0</v>
      </c>
      <c r="G32" s="53">
        <v>0</v>
      </c>
      <c r="H32" s="53">
        <v>0</v>
      </c>
      <c r="I32" s="36">
        <v>0</v>
      </c>
      <c r="J32" s="53">
        <v>0</v>
      </c>
      <c r="K32" s="53">
        <v>0</v>
      </c>
      <c r="L32" s="53">
        <v>1</v>
      </c>
      <c r="M32" s="54">
        <v>0</v>
      </c>
      <c r="N32" s="55" t="s">
        <v>167</v>
      </c>
    </row>
    <row r="33" spans="1:14" s="55" customFormat="1">
      <c r="A33" s="49" t="s">
        <v>217</v>
      </c>
      <c r="B33" s="50" t="s">
        <v>147</v>
      </c>
      <c r="C33" s="51">
        <v>0</v>
      </c>
      <c r="D33" s="51">
        <v>0</v>
      </c>
      <c r="E33" s="52">
        <v>0</v>
      </c>
      <c r="F33" s="53">
        <v>0</v>
      </c>
      <c r="G33" s="53">
        <v>0</v>
      </c>
      <c r="H33" s="53">
        <v>0</v>
      </c>
      <c r="I33" s="36">
        <v>0</v>
      </c>
      <c r="J33" s="53">
        <v>0</v>
      </c>
      <c r="K33" s="53">
        <v>0</v>
      </c>
      <c r="L33" s="53">
        <v>0</v>
      </c>
      <c r="M33" s="54">
        <v>1</v>
      </c>
      <c r="N33" s="55" t="s">
        <v>167</v>
      </c>
    </row>
    <row r="34" spans="1:14" s="55" customFormat="1">
      <c r="A34" s="49" t="s">
        <v>218</v>
      </c>
      <c r="B34" s="50" t="s">
        <v>148</v>
      </c>
      <c r="C34" s="51">
        <v>9.5865142444241797E-3</v>
      </c>
      <c r="D34" s="51">
        <v>0.15802427153449494</v>
      </c>
      <c r="E34" s="56">
        <v>4.8844693898414199E-2</v>
      </c>
      <c r="F34" s="53">
        <v>0.53055061487151134</v>
      </c>
      <c r="G34" s="53">
        <v>6.8191320442949538E-2</v>
      </c>
      <c r="H34" s="53">
        <v>3.1668509122590928E-2</v>
      </c>
      <c r="I34" s="36">
        <v>0.14880504203937886</v>
      </c>
      <c r="J34" s="53">
        <v>0.18047355116196978</v>
      </c>
      <c r="K34" s="53">
        <v>4.329033846236412E-3</v>
      </c>
      <c r="L34" s="53">
        <v>0</v>
      </c>
      <c r="M34" s="54">
        <v>0</v>
      </c>
      <c r="N34" s="55" t="s">
        <v>167</v>
      </c>
    </row>
    <row r="35" spans="1:14" s="55" customFormat="1">
      <c r="A35" s="49" t="s">
        <v>219</v>
      </c>
      <c r="B35" s="50" t="s">
        <v>149</v>
      </c>
      <c r="C35" s="51">
        <v>4.4532026771772905E-2</v>
      </c>
      <c r="D35" s="51">
        <v>0.72936840366853151</v>
      </c>
      <c r="E35" s="52">
        <v>0.22609956955969582</v>
      </c>
      <c r="F35" s="53">
        <v>0</v>
      </c>
      <c r="G35" s="53">
        <v>0</v>
      </c>
      <c r="H35" s="53">
        <v>0</v>
      </c>
      <c r="I35" s="36">
        <v>0</v>
      </c>
      <c r="J35" s="53">
        <v>0</v>
      </c>
      <c r="K35" s="53">
        <v>0</v>
      </c>
      <c r="L35" s="53">
        <v>0</v>
      </c>
      <c r="M35" s="54">
        <v>0</v>
      </c>
      <c r="N35" s="55" t="s">
        <v>167</v>
      </c>
    </row>
    <row r="36" spans="1:14" s="55" customFormat="1">
      <c r="A36" s="49" t="s">
        <v>220</v>
      </c>
      <c r="B36" s="50" t="s">
        <v>150</v>
      </c>
      <c r="C36" s="51">
        <v>4.4575021722145149E-2</v>
      </c>
      <c r="D36" s="51">
        <v>0.72924609819222919</v>
      </c>
      <c r="E36" s="56">
        <v>0.22617888008562573</v>
      </c>
      <c r="F36" s="53">
        <v>0</v>
      </c>
      <c r="G36" s="53">
        <v>0</v>
      </c>
      <c r="H36" s="53">
        <v>0</v>
      </c>
      <c r="I36" s="36">
        <v>0</v>
      </c>
      <c r="J36" s="53">
        <v>0</v>
      </c>
      <c r="K36" s="53">
        <v>0</v>
      </c>
      <c r="L36" s="53">
        <v>0</v>
      </c>
      <c r="M36" s="54">
        <v>0</v>
      </c>
      <c r="N36" s="55" t="s">
        <v>167</v>
      </c>
    </row>
    <row r="37" spans="1:14" s="55" customFormat="1">
      <c r="A37" s="49" t="s">
        <v>188</v>
      </c>
      <c r="B37" s="50" t="s">
        <v>138</v>
      </c>
      <c r="C37" s="51">
        <v>1.9141955588282758E-2</v>
      </c>
      <c r="D37" s="51">
        <v>0.27398036455512026</v>
      </c>
      <c r="E37" s="52">
        <v>3.2100059840287035E-2</v>
      </c>
      <c r="F37" s="53">
        <v>0.41769949533400635</v>
      </c>
      <c r="G37" s="53">
        <v>4.9355006141802826E-2</v>
      </c>
      <c r="H37" s="53">
        <v>2.6508898015263672E-2</v>
      </c>
      <c r="I37" s="36">
        <v>0.12117948257707835</v>
      </c>
      <c r="J37" s="53">
        <v>0.14768838059234202</v>
      </c>
      <c r="K37" s="53">
        <v>3.2247311804357438E-3</v>
      </c>
      <c r="L37" s="53">
        <v>0</v>
      </c>
      <c r="M37" s="54">
        <v>5.6810006767722993E-2</v>
      </c>
      <c r="N37" s="55" t="s">
        <v>167</v>
      </c>
    </row>
    <row r="38" spans="1:14" s="55" customFormat="1">
      <c r="A38" s="49" t="s">
        <v>221</v>
      </c>
      <c r="B38" s="50" t="s">
        <v>139</v>
      </c>
      <c r="C38" s="51">
        <v>2.1676539570530021E-2</v>
      </c>
      <c r="D38" s="51">
        <v>0.26635044437250482</v>
      </c>
      <c r="E38" s="52">
        <v>5.9046547227373083E-2</v>
      </c>
      <c r="F38" s="53">
        <v>0.43528210677585316</v>
      </c>
      <c r="G38" s="53">
        <v>5.6202333516659438E-2</v>
      </c>
      <c r="H38" s="53">
        <v>2.4560727993607624E-2</v>
      </c>
      <c r="I38" s="36">
        <v>0.11665804961845797</v>
      </c>
      <c r="J38" s="53">
        <v>0.14121877761206558</v>
      </c>
      <c r="K38" s="53">
        <v>2.8952912803151534E-3</v>
      </c>
      <c r="L38" s="53">
        <v>0</v>
      </c>
      <c r="M38" s="54">
        <v>1.7327959644698774E-2</v>
      </c>
      <c r="N38" s="55" t="s">
        <v>167</v>
      </c>
    </row>
    <row r="39" spans="1:14" s="55" customFormat="1">
      <c r="A39" s="49" t="s">
        <v>186</v>
      </c>
      <c r="B39" s="50" t="s">
        <v>136</v>
      </c>
      <c r="C39" s="51">
        <v>1.9671146163937149E-2</v>
      </c>
      <c r="D39" s="51">
        <v>0.25698362087991283</v>
      </c>
      <c r="E39" s="52">
        <v>4.520006230547325E-2</v>
      </c>
      <c r="F39" s="53">
        <v>0.44265253244095432</v>
      </c>
      <c r="G39" s="53">
        <v>5.7104343548327385E-2</v>
      </c>
      <c r="H39" s="53">
        <v>2.5576344758261798E-2</v>
      </c>
      <c r="I39" s="36">
        <v>0.11928736171020378</v>
      </c>
      <c r="J39" s="53">
        <v>0.14486370646846558</v>
      </c>
      <c r="K39" s="53">
        <v>3.0163538762903283E-3</v>
      </c>
      <c r="L39" s="53">
        <v>0</v>
      </c>
      <c r="M39" s="54">
        <v>3.0508234316639144E-2</v>
      </c>
      <c r="N39" s="55" t="s">
        <v>167</v>
      </c>
    </row>
    <row r="40" spans="1:14" s="55" customFormat="1">
      <c r="A40" s="49" t="s">
        <v>222</v>
      </c>
      <c r="B40" s="50" t="s">
        <v>151</v>
      </c>
      <c r="C40" s="51">
        <v>2.0535982178677473E-2</v>
      </c>
      <c r="D40" s="51">
        <v>0.22737344358647074</v>
      </c>
      <c r="E40" s="52">
        <v>6.6320859295176629E-2</v>
      </c>
      <c r="F40" s="53">
        <v>0.46166483999270386</v>
      </c>
      <c r="G40" s="53">
        <v>5.9729329129644536E-2</v>
      </c>
      <c r="H40" s="53">
        <v>2.8591038707183773E-2</v>
      </c>
      <c r="I40" s="36">
        <v>0.13266251442493548</v>
      </c>
      <c r="J40" s="53">
        <v>0.16125355313211925</v>
      </c>
      <c r="K40" s="53">
        <v>3.1219926852073215E-3</v>
      </c>
      <c r="L40" s="53">
        <v>0</v>
      </c>
      <c r="M40" s="54">
        <v>0</v>
      </c>
      <c r="N40" s="55" t="s">
        <v>167</v>
      </c>
    </row>
    <row r="42" spans="1:14">
      <c r="A42" s="516" t="s">
        <v>485</v>
      </c>
      <c r="B42" s="516"/>
      <c r="C42" s="516"/>
      <c r="D42" s="516"/>
      <c r="E42" s="516"/>
      <c r="F42" s="516"/>
      <c r="G42" s="516"/>
      <c r="H42" s="516"/>
      <c r="I42" s="516"/>
      <c r="J42" s="516"/>
      <c r="K42" s="516"/>
      <c r="L42" s="516"/>
      <c r="M42" s="516"/>
    </row>
    <row r="43" spans="1:14">
      <c r="A43" s="46" t="str">
        <f>A6</f>
        <v>DESCRIPTION</v>
      </c>
      <c r="B43" s="46" t="str">
        <f t="shared" ref="B43:M43" si="0">B6</f>
        <v>FACTOR</v>
      </c>
      <c r="C43" s="47" t="str">
        <f t="shared" si="0"/>
        <v>CA</v>
      </c>
      <c r="D43" s="47" t="str">
        <f t="shared" si="0"/>
        <v>OR</v>
      </c>
      <c r="E43" s="48" t="str">
        <f t="shared" si="0"/>
        <v>WA</v>
      </c>
      <c r="F43" s="47" t="str">
        <f t="shared" si="0"/>
        <v>UT</v>
      </c>
      <c r="G43" s="47" t="str">
        <f t="shared" si="0"/>
        <v>ID</v>
      </c>
      <c r="H43" s="47" t="str">
        <f t="shared" si="0"/>
        <v xml:space="preserve"> Wyo-UPL</v>
      </c>
      <c r="I43" s="47" t="str">
        <f t="shared" si="0"/>
        <v>WYP</v>
      </c>
      <c r="J43" s="47" t="str">
        <f t="shared" si="0"/>
        <v>WY</v>
      </c>
      <c r="K43" s="47" t="str">
        <f t="shared" si="0"/>
        <v>FERC-UPL</v>
      </c>
      <c r="L43" s="47" t="str">
        <f t="shared" si="0"/>
        <v xml:space="preserve">OTHER </v>
      </c>
      <c r="M43" s="47" t="str">
        <f t="shared" si="0"/>
        <v>NON-UTIL</v>
      </c>
    </row>
    <row r="44" spans="1:14">
      <c r="A44" s="49" t="s">
        <v>126</v>
      </c>
      <c r="B44" s="50" t="s">
        <v>180</v>
      </c>
      <c r="C44" s="51">
        <v>0</v>
      </c>
      <c r="D44" s="51">
        <v>0</v>
      </c>
      <c r="E44" s="52">
        <v>1</v>
      </c>
      <c r="F44" s="53">
        <v>0</v>
      </c>
      <c r="G44" s="53">
        <v>0</v>
      </c>
      <c r="H44" s="53">
        <v>0</v>
      </c>
      <c r="I44" s="36">
        <v>0</v>
      </c>
      <c r="J44" s="53">
        <v>0</v>
      </c>
      <c r="K44" s="53">
        <v>0</v>
      </c>
      <c r="L44" s="389"/>
      <c r="M44" s="54"/>
    </row>
    <row r="45" spans="1:14">
      <c r="A45" s="49" t="s">
        <v>193</v>
      </c>
      <c r="B45" s="50" t="s">
        <v>128</v>
      </c>
      <c r="C45" s="51">
        <v>1.56824028584839E-2</v>
      </c>
      <c r="D45" s="51">
        <v>0.25592680565191639</v>
      </c>
      <c r="E45" s="52">
        <v>8.2285226967736394E-2</v>
      </c>
      <c r="F45" s="53">
        <v>0.43295353225946065</v>
      </c>
      <c r="G45" s="53">
        <v>5.641316521923026E-2</v>
      </c>
      <c r="H45" s="53">
        <v>2.6697792313303763E-2</v>
      </c>
      <c r="I45" s="36">
        <v>0.12640881630177533</v>
      </c>
      <c r="J45" s="53">
        <v>0.1531066086150791</v>
      </c>
      <c r="K45" s="53">
        <v>3.6322584280934532E-3</v>
      </c>
      <c r="L45" s="53"/>
      <c r="M45" s="54"/>
    </row>
    <row r="46" spans="1:14">
      <c r="A46" s="49" t="s">
        <v>194</v>
      </c>
      <c r="B46" s="50" t="s">
        <v>129</v>
      </c>
      <c r="C46" s="51">
        <v>1.5770820700621791E-2</v>
      </c>
      <c r="D46" s="51">
        <v>0.25999137699325009</v>
      </c>
      <c r="E46" s="52">
        <v>8.4113449570768828E-2</v>
      </c>
      <c r="F46" s="53">
        <v>0.43410202882533905</v>
      </c>
      <c r="G46" s="53">
        <v>5.4389589567435968E-2</v>
      </c>
      <c r="H46" s="53">
        <v>2.5495916544115618E-2</v>
      </c>
      <c r="I46" s="36">
        <v>0.12244986788486978</v>
      </c>
      <c r="J46" s="53">
        <v>0.1479457844289854</v>
      </c>
      <c r="K46" s="53">
        <v>3.6869499135989319E-3</v>
      </c>
      <c r="L46" s="53"/>
      <c r="M46" s="54"/>
    </row>
    <row r="47" spans="1:14">
      <c r="A47" s="49" t="s">
        <v>195</v>
      </c>
      <c r="B47" s="50" t="s">
        <v>130</v>
      </c>
      <c r="C47" s="51">
        <v>1.5417149332070222E-2</v>
      </c>
      <c r="D47" s="51">
        <v>0.24373309162791518</v>
      </c>
      <c r="E47" s="52">
        <v>7.6800559158639092E-2</v>
      </c>
      <c r="F47" s="53">
        <v>0.42950804256182529</v>
      </c>
      <c r="G47" s="53">
        <v>6.248389217461315E-2</v>
      </c>
      <c r="H47" s="53">
        <v>3.0303419620868206E-2</v>
      </c>
      <c r="I47" s="36">
        <v>0.13828566155249197</v>
      </c>
      <c r="J47" s="53">
        <v>0.16858908117336019</v>
      </c>
      <c r="K47" s="53">
        <v>3.4681839715770173E-3</v>
      </c>
      <c r="L47" s="53"/>
      <c r="M47" s="54"/>
    </row>
    <row r="48" spans="1:14">
      <c r="A48" s="49" t="s">
        <v>196</v>
      </c>
      <c r="B48" s="50" t="s">
        <v>170</v>
      </c>
      <c r="C48" s="51">
        <v>4.5891092763066542E-2</v>
      </c>
      <c r="D48" s="51">
        <v>0.72550234005054559</v>
      </c>
      <c r="E48" s="52">
        <v>0.22860656718638789</v>
      </c>
      <c r="F48" s="53">
        <v>0</v>
      </c>
      <c r="G48" s="53">
        <v>0</v>
      </c>
      <c r="H48" s="53">
        <v>0</v>
      </c>
      <c r="I48" s="36">
        <v>0</v>
      </c>
      <c r="J48" s="53">
        <v>0</v>
      </c>
      <c r="K48" s="53">
        <v>0</v>
      </c>
      <c r="L48" s="53"/>
      <c r="M48" s="54"/>
    </row>
    <row r="49" spans="1:13">
      <c r="A49" s="49" t="s">
        <v>197</v>
      </c>
      <c r="B49" s="50" t="s">
        <v>181</v>
      </c>
      <c r="C49" s="51">
        <v>0</v>
      </c>
      <c r="D49" s="51">
        <v>0</v>
      </c>
      <c r="E49" s="52">
        <v>0</v>
      </c>
      <c r="F49" s="53">
        <v>0.646801536149056</v>
      </c>
      <c r="G49" s="53">
        <v>9.4095275147948604E-2</v>
      </c>
      <c r="H49" s="53">
        <v>4.5634298823463003E-2</v>
      </c>
      <c r="I49" s="36">
        <v>0.20824610823594855</v>
      </c>
      <c r="J49" s="53">
        <v>0.25388040705941156</v>
      </c>
      <c r="K49" s="53">
        <v>5.2227816435838894E-3</v>
      </c>
      <c r="L49" s="53"/>
      <c r="M49" s="54"/>
    </row>
    <row r="50" spans="1:13">
      <c r="A50" s="49" t="s">
        <v>198</v>
      </c>
      <c r="B50" s="50" t="s">
        <v>117</v>
      </c>
      <c r="C50" s="51">
        <v>1.9877108251406633E-2</v>
      </c>
      <c r="D50" s="51">
        <v>0.23470535369029538</v>
      </c>
      <c r="E50" s="52">
        <v>6.6456223168454953E-2</v>
      </c>
      <c r="F50" s="53">
        <v>0.46609750166998576</v>
      </c>
      <c r="G50" s="53">
        <v>5.9579944884620012E-2</v>
      </c>
      <c r="H50" s="53">
        <v>2.6231804575833104E-2</v>
      </c>
      <c r="I50" s="36">
        <v>0.12418790271291927</v>
      </c>
      <c r="J50" s="53">
        <v>0.15041970728875237</v>
      </c>
      <c r="K50" s="53">
        <v>2.8641610464846313E-3</v>
      </c>
      <c r="L50" s="53"/>
      <c r="M50" s="54"/>
    </row>
    <row r="51" spans="1:13">
      <c r="A51" s="49" t="s">
        <v>199</v>
      </c>
      <c r="B51" s="50" t="s">
        <v>131</v>
      </c>
      <c r="C51" s="51">
        <v>1.9877553234022585E-2</v>
      </c>
      <c r="D51" s="51">
        <v>0.23471268840982862</v>
      </c>
      <c r="E51" s="52">
        <v>6.6458490187251126E-2</v>
      </c>
      <c r="F51" s="53">
        <v>0.46609069887070742</v>
      </c>
      <c r="G51" s="53">
        <v>5.9579070529401167E-2</v>
      </c>
      <c r="H51" s="53">
        <v>2.6231398516092762E-2</v>
      </c>
      <c r="I51" s="36">
        <v>0.12418599471754983</v>
      </c>
      <c r="J51" s="53">
        <v>0.15041739323364259</v>
      </c>
      <c r="K51" s="53">
        <v>2.864105535146497E-3</v>
      </c>
      <c r="L51" s="53"/>
      <c r="M51" s="54"/>
    </row>
    <row r="52" spans="1:13">
      <c r="A52" s="49" t="s">
        <v>200</v>
      </c>
      <c r="B52" s="50" t="s">
        <v>132</v>
      </c>
      <c r="C52" s="51">
        <v>1.7422431702926976E-2</v>
      </c>
      <c r="D52" s="51">
        <v>0.20912238931886387</v>
      </c>
      <c r="E52" s="52">
        <v>5.9766296829154505E-2</v>
      </c>
      <c r="F52" s="53">
        <v>0.49281932563360381</v>
      </c>
      <c r="G52" s="53">
        <v>6.1221262441054934E-2</v>
      </c>
      <c r="H52" s="53">
        <v>2.7173061873242449E-2</v>
      </c>
      <c r="I52" s="36">
        <v>0.12936575858139931</v>
      </c>
      <c r="J52" s="53">
        <v>0.15653882045464176</v>
      </c>
      <c r="K52" s="53">
        <v>3.0799604230906464E-3</v>
      </c>
      <c r="L52" s="53">
        <v>2.9513196663479948E-5</v>
      </c>
      <c r="M52" s="54"/>
    </row>
    <row r="53" spans="1:13">
      <c r="A53" s="49" t="s">
        <v>201</v>
      </c>
      <c r="B53" s="50" t="s">
        <v>133</v>
      </c>
      <c r="C53" s="51">
        <v>3.5759652256885592E-2</v>
      </c>
      <c r="D53" s="51">
        <v>0.26461653474081032</v>
      </c>
      <c r="E53" s="52">
        <v>6.3308872574412173E-2</v>
      </c>
      <c r="F53" s="53">
        <v>0.47864820664456531</v>
      </c>
      <c r="G53" s="53">
        <v>4.7955801021475508E-2</v>
      </c>
      <c r="H53" s="53">
        <v>1.7886411008280735E-2</v>
      </c>
      <c r="I53" s="36">
        <v>9.182452175357031E-2</v>
      </c>
      <c r="J53" s="53">
        <v>0.10971093276185104</v>
      </c>
      <c r="K53" s="53">
        <v>0</v>
      </c>
      <c r="L53" s="53"/>
      <c r="M53" s="54"/>
    </row>
    <row r="54" spans="1:13">
      <c r="A54" s="49" t="s">
        <v>202</v>
      </c>
      <c r="B54" s="50" t="s">
        <v>168</v>
      </c>
      <c r="C54" s="51">
        <v>4.4288595114896571E-2</v>
      </c>
      <c r="D54" s="51">
        <v>0.73006088091256849</v>
      </c>
      <c r="E54" s="56">
        <v>0.22565052397253504</v>
      </c>
      <c r="F54" s="53">
        <v>0</v>
      </c>
      <c r="G54" s="53">
        <v>0</v>
      </c>
      <c r="H54" s="53">
        <v>0</v>
      </c>
      <c r="I54" s="36">
        <v>0</v>
      </c>
      <c r="J54" s="53">
        <v>0</v>
      </c>
      <c r="K54" s="53">
        <v>0</v>
      </c>
      <c r="L54" s="53"/>
      <c r="M54" s="57"/>
    </row>
    <row r="55" spans="1:13">
      <c r="A55" s="49" t="s">
        <v>203</v>
      </c>
      <c r="B55" s="50" t="s">
        <v>171</v>
      </c>
      <c r="C55" s="51">
        <v>0</v>
      </c>
      <c r="D55" s="51">
        <v>0</v>
      </c>
      <c r="E55" s="52">
        <v>0</v>
      </c>
      <c r="F55" s="53">
        <v>0.67711944784793054</v>
      </c>
      <c r="G55" s="53">
        <v>8.702915149255025E-2</v>
      </c>
      <c r="H55" s="53">
        <v>4.0416557147584395E-2</v>
      </c>
      <c r="I55" s="36">
        <v>0.18990995294907181</v>
      </c>
      <c r="J55" s="53">
        <v>0.23032651009665622</v>
      </c>
      <c r="K55" s="53">
        <v>5.5248905628631478E-3</v>
      </c>
      <c r="L55" s="53"/>
      <c r="M55" s="57"/>
    </row>
    <row r="56" spans="1:13">
      <c r="A56" s="49" t="s">
        <v>204</v>
      </c>
      <c r="B56" s="50" t="s">
        <v>173</v>
      </c>
      <c r="C56" s="51">
        <v>4.403727390947719E-2</v>
      </c>
      <c r="D56" s="51">
        <v>0.72591805858676461</v>
      </c>
      <c r="E56" s="56">
        <v>0.22437004168265501</v>
      </c>
      <c r="F56" s="53">
        <v>3.8423995027291034E-3</v>
      </c>
      <c r="G56" s="53">
        <v>4.9385787024833997E-4</v>
      </c>
      <c r="H56" s="53">
        <v>2.2934883878978119E-4</v>
      </c>
      <c r="I56" s="36">
        <v>1.0776679226893234E-3</v>
      </c>
      <c r="J56" s="53">
        <v>1.3070167614791046E-3</v>
      </c>
      <c r="K56" s="53">
        <v>3.1351686646793391E-5</v>
      </c>
      <c r="L56" s="53"/>
      <c r="M56" s="54"/>
    </row>
    <row r="57" spans="1:13">
      <c r="A57" s="49" t="s">
        <v>205</v>
      </c>
      <c r="B57" s="50" t="s">
        <v>174</v>
      </c>
      <c r="C57" s="51">
        <v>4.5630677983114598E-2</v>
      </c>
      <c r="D57" s="51">
        <v>0.72138538573842392</v>
      </c>
      <c r="E57" s="52">
        <v>0.22730931045735822</v>
      </c>
      <c r="F57" s="53">
        <v>3.6703566981607389E-3</v>
      </c>
      <c r="G57" s="53">
        <v>5.3395547799837257E-4</v>
      </c>
      <c r="H57" s="53">
        <v>2.5895757043156893E-4</v>
      </c>
      <c r="I57" s="36">
        <v>1.1817187429399947E-3</v>
      </c>
      <c r="J57" s="53">
        <v>1.4406763133715636E-3</v>
      </c>
      <c r="K57" s="53">
        <v>2.9637331572665684E-5</v>
      </c>
      <c r="L57" s="53"/>
      <c r="M57" s="54"/>
    </row>
    <row r="58" spans="1:13">
      <c r="A58" s="49" t="s">
        <v>206</v>
      </c>
      <c r="B58" s="50" t="s">
        <v>178</v>
      </c>
      <c r="C58" s="51">
        <v>9.5050066389267707E-3</v>
      </c>
      <c r="D58" s="51">
        <v>0.15668217747463981</v>
      </c>
      <c r="E58" s="56">
        <v>4.8428037124953603E-2</v>
      </c>
      <c r="F58" s="53">
        <v>0.53179930774314255</v>
      </c>
      <c r="G58" s="53">
        <v>6.835137089077592E-2</v>
      </c>
      <c r="H58" s="53">
        <v>3.1742548793656289E-2</v>
      </c>
      <c r="I58" s="36">
        <v>0.14915238638150988</v>
      </c>
      <c r="J58" s="53">
        <v>0.18089493517516617</v>
      </c>
      <c r="K58" s="53">
        <v>4.3391649523956627E-3</v>
      </c>
      <c r="L58" s="53"/>
      <c r="M58" s="54"/>
    </row>
    <row r="59" spans="1:13">
      <c r="A59" s="49" t="s">
        <v>207</v>
      </c>
      <c r="B59" s="50" t="s">
        <v>179</v>
      </c>
      <c r="C59" s="51">
        <v>9.8489270262229773E-3</v>
      </c>
      <c r="D59" s="51">
        <v>0.15570384521901193</v>
      </c>
      <c r="E59" s="52">
        <v>4.9062448993285254E-2</v>
      </c>
      <c r="F59" s="53">
        <v>0.50798808137101181</v>
      </c>
      <c r="G59" s="53">
        <v>7.3900996854572215E-2</v>
      </c>
      <c r="H59" s="53">
        <v>3.5840483685400763E-2</v>
      </c>
      <c r="I59" s="36">
        <v>0.16355332364482972</v>
      </c>
      <c r="J59" s="53">
        <v>0.19939380733023049</v>
      </c>
      <c r="K59" s="53">
        <v>4.1018932056656526E-3</v>
      </c>
      <c r="L59" s="53"/>
      <c r="M59" s="54"/>
    </row>
    <row r="60" spans="1:13">
      <c r="A60" s="49" t="s">
        <v>208</v>
      </c>
      <c r="B60" s="50" t="s">
        <v>134</v>
      </c>
      <c r="C60" s="51">
        <v>2.4136350365629448E-2</v>
      </c>
      <c r="D60" s="51">
        <v>0.3027514155704929</v>
      </c>
      <c r="E60" s="52">
        <v>6.8836744172887168E-2</v>
      </c>
      <c r="F60" s="53">
        <v>0.49041945453999319</v>
      </c>
      <c r="G60" s="53">
        <v>3.9191236341890728E-2</v>
      </c>
      <c r="H60" s="53">
        <v>8.3513916837563099E-3</v>
      </c>
      <c r="I60" s="36">
        <v>6.6313407325350238E-2</v>
      </c>
      <c r="J60" s="53">
        <v>7.4664799009106553E-2</v>
      </c>
      <c r="K60" s="53">
        <v>0</v>
      </c>
      <c r="L60" s="53">
        <v>0</v>
      </c>
      <c r="M60" s="54">
        <v>0</v>
      </c>
    </row>
    <row r="61" spans="1:13">
      <c r="A61" s="49" t="s">
        <v>135</v>
      </c>
      <c r="B61" s="50" t="s">
        <v>135</v>
      </c>
      <c r="C61" s="51">
        <v>3.5759652256885592E-2</v>
      </c>
      <c r="D61" s="51">
        <v>0.26461653474081032</v>
      </c>
      <c r="E61" s="52">
        <v>6.3308872574412173E-2</v>
      </c>
      <c r="F61" s="53">
        <v>0.47864820664456531</v>
      </c>
      <c r="G61" s="53">
        <v>4.7955801021475508E-2</v>
      </c>
      <c r="H61" s="53">
        <v>1.7886411008280735E-2</v>
      </c>
      <c r="I61" s="36">
        <v>9.182452175357031E-2</v>
      </c>
      <c r="J61" s="53">
        <v>0.10971093276185104</v>
      </c>
      <c r="K61" s="53">
        <v>0</v>
      </c>
      <c r="L61" s="53"/>
      <c r="M61" s="54"/>
    </row>
    <row r="62" spans="1:13">
      <c r="A62" s="49" t="s">
        <v>209</v>
      </c>
      <c r="B62" s="50" t="s">
        <v>137</v>
      </c>
      <c r="C62" s="51">
        <v>3.6107972386250652E-2</v>
      </c>
      <c r="D62" s="51">
        <v>0.38500169829594505</v>
      </c>
      <c r="E62" s="52">
        <v>0.14128261921377361</v>
      </c>
      <c r="F62" s="53">
        <v>0.33650004197499506</v>
      </c>
      <c r="G62" s="53">
        <v>3.7576617240706732E-2</v>
      </c>
      <c r="H62" s="53">
        <v>2.021240696648343E-5</v>
      </c>
      <c r="I62" s="36">
        <v>6.3510838481362214E-2</v>
      </c>
      <c r="J62" s="53">
        <v>6.3531050888328694E-2</v>
      </c>
      <c r="K62" s="53">
        <v>0</v>
      </c>
      <c r="L62" s="53">
        <v>0</v>
      </c>
      <c r="M62" s="54">
        <v>0</v>
      </c>
    </row>
    <row r="63" spans="1:13">
      <c r="A63" s="49" t="s">
        <v>210</v>
      </c>
      <c r="B63" s="50" t="s">
        <v>140</v>
      </c>
      <c r="C63" s="51">
        <v>3.2870000000000003E-2</v>
      </c>
      <c r="D63" s="51">
        <v>0.70975999999999995</v>
      </c>
      <c r="E63" s="52">
        <v>0.14180000000000001</v>
      </c>
      <c r="F63" s="53">
        <v>0</v>
      </c>
      <c r="G63" s="53">
        <v>0</v>
      </c>
      <c r="H63" s="53">
        <v>0</v>
      </c>
      <c r="I63" s="36">
        <v>0.10946</v>
      </c>
      <c r="J63" s="53">
        <v>0.10946</v>
      </c>
      <c r="K63" s="53">
        <v>0</v>
      </c>
      <c r="L63" s="53"/>
      <c r="M63" s="54">
        <v>6.11E-3</v>
      </c>
    </row>
    <row r="64" spans="1:13">
      <c r="A64" s="49" t="s">
        <v>211</v>
      </c>
      <c r="B64" s="50" t="s">
        <v>141</v>
      </c>
      <c r="C64" s="51">
        <v>5.4199999999999998E-2</v>
      </c>
      <c r="D64" s="51">
        <v>0.67689999999999995</v>
      </c>
      <c r="E64" s="52">
        <v>0.1336</v>
      </c>
      <c r="F64" s="53">
        <v>0</v>
      </c>
      <c r="G64" s="53">
        <v>0</v>
      </c>
      <c r="H64" s="53">
        <v>0</v>
      </c>
      <c r="I64" s="36">
        <v>0.11609999999999999</v>
      </c>
      <c r="J64" s="53">
        <v>0.11609999999999999</v>
      </c>
      <c r="K64" s="53">
        <v>0</v>
      </c>
      <c r="L64" s="53"/>
      <c r="M64" s="54">
        <v>1.9199999999999998E-2</v>
      </c>
    </row>
    <row r="65" spans="1:13">
      <c r="A65" s="49" t="s">
        <v>212</v>
      </c>
      <c r="B65" s="50" t="s">
        <v>142</v>
      </c>
      <c r="C65" s="51">
        <v>4.7890000000000002E-2</v>
      </c>
      <c r="D65" s="51">
        <v>0.64607999999999999</v>
      </c>
      <c r="E65" s="52">
        <v>0.13125999999999999</v>
      </c>
      <c r="F65" s="53">
        <v>0</v>
      </c>
      <c r="G65" s="53">
        <v>0</v>
      </c>
      <c r="H65" s="53">
        <v>0</v>
      </c>
      <c r="I65" s="36">
        <v>0.155</v>
      </c>
      <c r="J65" s="53">
        <v>0.155</v>
      </c>
      <c r="K65" s="53">
        <v>0</v>
      </c>
      <c r="L65" s="53"/>
      <c r="M65" s="54">
        <v>1.9769999999999999E-2</v>
      </c>
    </row>
    <row r="66" spans="1:13">
      <c r="A66" s="49" t="s">
        <v>213</v>
      </c>
      <c r="B66" s="50" t="s">
        <v>143</v>
      </c>
      <c r="C66" s="51">
        <v>4.2700000000000002E-2</v>
      </c>
      <c r="D66" s="51">
        <v>0.61199999999999999</v>
      </c>
      <c r="E66" s="52">
        <v>0.14960000000000001</v>
      </c>
      <c r="F66" s="53">
        <v>0</v>
      </c>
      <c r="G66" s="53">
        <v>0</v>
      </c>
      <c r="H66" s="53">
        <v>0</v>
      </c>
      <c r="I66" s="36">
        <v>0.1671</v>
      </c>
      <c r="J66" s="53">
        <v>0.1671</v>
      </c>
      <c r="K66" s="53">
        <v>0</v>
      </c>
      <c r="L66" s="53"/>
      <c r="M66" s="54">
        <v>2.86E-2</v>
      </c>
    </row>
    <row r="67" spans="1:13">
      <c r="A67" s="49" t="s">
        <v>214</v>
      </c>
      <c r="B67" s="50" t="s">
        <v>144</v>
      </c>
      <c r="C67" s="51">
        <v>4.8806000000000002E-2</v>
      </c>
      <c r="D67" s="51">
        <v>0.563558</v>
      </c>
      <c r="E67" s="52">
        <v>0.15268799999999999</v>
      </c>
      <c r="F67" s="53">
        <v>0</v>
      </c>
      <c r="G67" s="53">
        <v>0</v>
      </c>
      <c r="H67" s="53">
        <v>0</v>
      </c>
      <c r="I67" s="36">
        <v>0.20677599999999999</v>
      </c>
      <c r="J67" s="53">
        <v>0.20677599999999999</v>
      </c>
      <c r="K67" s="53">
        <v>0</v>
      </c>
      <c r="L67" s="53"/>
      <c r="M67" s="54">
        <v>2.8171999999999999E-2</v>
      </c>
    </row>
    <row r="68" spans="1:13">
      <c r="A68" s="49" t="s">
        <v>215</v>
      </c>
      <c r="B68" s="50" t="s">
        <v>145</v>
      </c>
      <c r="C68" s="51">
        <v>1.5047E-2</v>
      </c>
      <c r="D68" s="51">
        <v>0.159356</v>
      </c>
      <c r="E68" s="52">
        <v>3.9132E-2</v>
      </c>
      <c r="F68" s="53">
        <v>0.46935500000000002</v>
      </c>
      <c r="G68" s="53">
        <v>0.13981499999999999</v>
      </c>
      <c r="H68" s="53">
        <v>0.135384</v>
      </c>
      <c r="I68" s="36">
        <v>3.8051000000000001E-2</v>
      </c>
      <c r="J68" s="53">
        <v>0.17343500000000001</v>
      </c>
      <c r="K68" s="53">
        <v>0</v>
      </c>
      <c r="L68" s="53"/>
      <c r="M68" s="54">
        <v>3.8600000000000001E-3</v>
      </c>
    </row>
    <row r="69" spans="1:13">
      <c r="A69" s="49" t="s">
        <v>216</v>
      </c>
      <c r="B69" s="50" t="s">
        <v>146</v>
      </c>
      <c r="C69" s="51">
        <v>0</v>
      </c>
      <c r="D69" s="51">
        <v>0</v>
      </c>
      <c r="E69" s="52">
        <v>0</v>
      </c>
      <c r="F69" s="53">
        <v>0</v>
      </c>
      <c r="G69" s="53">
        <v>0</v>
      </c>
      <c r="H69" s="53">
        <v>0</v>
      </c>
      <c r="I69" s="36">
        <v>0</v>
      </c>
      <c r="J69" s="53">
        <v>0</v>
      </c>
      <c r="K69" s="53">
        <v>0</v>
      </c>
      <c r="L69" s="53">
        <v>1</v>
      </c>
      <c r="M69" s="54">
        <v>0</v>
      </c>
    </row>
    <row r="70" spans="1:13">
      <c r="A70" s="49" t="s">
        <v>217</v>
      </c>
      <c r="B70" s="50" t="s">
        <v>147</v>
      </c>
      <c r="C70" s="51">
        <v>0</v>
      </c>
      <c r="D70" s="51">
        <v>0</v>
      </c>
      <c r="E70" s="52">
        <v>0</v>
      </c>
      <c r="F70" s="53">
        <v>0</v>
      </c>
      <c r="G70" s="53">
        <v>0</v>
      </c>
      <c r="H70" s="53">
        <v>0</v>
      </c>
      <c r="I70" s="36">
        <v>0</v>
      </c>
      <c r="J70" s="53">
        <v>0</v>
      </c>
      <c r="K70" s="53">
        <v>0</v>
      </c>
      <c r="L70" s="53">
        <v>0</v>
      </c>
      <c r="M70" s="54">
        <v>1</v>
      </c>
    </row>
    <row r="71" spans="1:13">
      <c r="A71" s="49" t="s">
        <v>218</v>
      </c>
      <c r="B71" s="50" t="s">
        <v>148</v>
      </c>
      <c r="C71" s="51">
        <v>9.5050117835144571E-3</v>
      </c>
      <c r="D71" s="51">
        <v>0.15668077083928594</v>
      </c>
      <c r="E71" s="56">
        <v>4.8429438615719751E-2</v>
      </c>
      <c r="F71" s="53">
        <v>0.5317966896527323</v>
      </c>
      <c r="G71" s="53">
        <v>6.8351476573275879E-2</v>
      </c>
      <c r="H71" s="53">
        <v>3.1742886032532912E-2</v>
      </c>
      <c r="I71" s="36">
        <v>0.14915452543026536</v>
      </c>
      <c r="J71" s="53">
        <v>0.18089741146279828</v>
      </c>
      <c r="K71" s="53">
        <v>4.3392010726736154E-3</v>
      </c>
      <c r="L71" s="53"/>
      <c r="M71" s="54"/>
    </row>
    <row r="72" spans="1:13">
      <c r="A72" s="49" t="s">
        <v>219</v>
      </c>
      <c r="B72" s="50" t="s">
        <v>149</v>
      </c>
      <c r="C72" s="51">
        <v>4.4532026771772905E-2</v>
      </c>
      <c r="D72" s="51">
        <v>0.72936840366853151</v>
      </c>
      <c r="E72" s="52">
        <v>0.22609956955969582</v>
      </c>
      <c r="F72" s="53">
        <v>0</v>
      </c>
      <c r="G72" s="53">
        <v>0</v>
      </c>
      <c r="H72" s="53">
        <v>0</v>
      </c>
      <c r="I72" s="36">
        <v>0</v>
      </c>
      <c r="J72" s="53">
        <v>0</v>
      </c>
      <c r="K72" s="53">
        <v>0</v>
      </c>
      <c r="L72" s="53"/>
      <c r="M72" s="54"/>
    </row>
    <row r="73" spans="1:13">
      <c r="A73" s="49" t="s">
        <v>220</v>
      </c>
      <c r="B73" s="50" t="s">
        <v>150</v>
      </c>
      <c r="C73" s="51">
        <v>4.4575021722145149E-2</v>
      </c>
      <c r="D73" s="51">
        <v>0.72924609819222919</v>
      </c>
      <c r="E73" s="56">
        <v>0.22617888008562573</v>
      </c>
      <c r="F73" s="53">
        <v>0</v>
      </c>
      <c r="G73" s="53">
        <v>0</v>
      </c>
      <c r="H73" s="53">
        <v>0</v>
      </c>
      <c r="I73" s="36">
        <v>0</v>
      </c>
      <c r="J73" s="53">
        <v>0</v>
      </c>
      <c r="K73" s="53">
        <v>0</v>
      </c>
      <c r="L73" s="53"/>
      <c r="M73" s="54"/>
    </row>
    <row r="74" spans="1:13">
      <c r="A74" s="49" t="s">
        <v>188</v>
      </c>
      <c r="B74" s="50" t="s">
        <v>138</v>
      </c>
      <c r="C74" s="51">
        <v>1.9141955588282758E-2</v>
      </c>
      <c r="D74" s="51">
        <v>0.27398036455512026</v>
      </c>
      <c r="E74" s="52">
        <v>3.2100059840287035E-2</v>
      </c>
      <c r="F74" s="53">
        <v>0.41769949533400635</v>
      </c>
      <c r="G74" s="53">
        <v>4.9355006141802826E-2</v>
      </c>
      <c r="H74" s="53">
        <v>2.6508898015263672E-2</v>
      </c>
      <c r="I74" s="36">
        <v>0.12117948257707835</v>
      </c>
      <c r="J74" s="53">
        <v>0.14768838059234202</v>
      </c>
      <c r="K74" s="53">
        <v>3.2247311804357438E-3</v>
      </c>
      <c r="L74" s="53">
        <v>0</v>
      </c>
      <c r="M74" s="54">
        <v>5.6810006767722993E-2</v>
      </c>
    </row>
    <row r="75" spans="1:13">
      <c r="A75" s="49" t="s">
        <v>221</v>
      </c>
      <c r="B75" s="50" t="s">
        <v>139</v>
      </c>
      <c r="C75" s="51">
        <v>2.1676539570530021E-2</v>
      </c>
      <c r="D75" s="51">
        <v>0.26635044437250482</v>
      </c>
      <c r="E75" s="52">
        <v>5.9046547227373083E-2</v>
      </c>
      <c r="F75" s="53">
        <v>0.43528210677585316</v>
      </c>
      <c r="G75" s="53">
        <v>5.6202333516659438E-2</v>
      </c>
      <c r="H75" s="53">
        <v>2.4560727993607624E-2</v>
      </c>
      <c r="I75" s="36">
        <v>0.11665804961845797</v>
      </c>
      <c r="J75" s="53">
        <v>0.14121877761206558</v>
      </c>
      <c r="K75" s="53">
        <v>2.8952912803151534E-3</v>
      </c>
      <c r="L75" s="53">
        <v>0</v>
      </c>
      <c r="M75" s="54">
        <v>1.7327959644698774E-2</v>
      </c>
    </row>
    <row r="76" spans="1:13">
      <c r="A76" s="49" t="s">
        <v>186</v>
      </c>
      <c r="B76" s="50" t="s">
        <v>136</v>
      </c>
      <c r="C76" s="51">
        <v>1.9671146163937149E-2</v>
      </c>
      <c r="D76" s="51">
        <v>0.25698362087991283</v>
      </c>
      <c r="E76" s="52">
        <v>4.520006230547325E-2</v>
      </c>
      <c r="F76" s="53">
        <v>0.44265253244095432</v>
      </c>
      <c r="G76" s="53">
        <v>5.7104343548327385E-2</v>
      </c>
      <c r="H76" s="53">
        <v>2.5576344758261798E-2</v>
      </c>
      <c r="I76" s="36">
        <v>0.11928736171020378</v>
      </c>
      <c r="J76" s="53">
        <v>0.14486370646846558</v>
      </c>
      <c r="K76" s="53">
        <v>3.0163538762903283E-3</v>
      </c>
      <c r="L76" s="53">
        <v>0</v>
      </c>
      <c r="M76" s="54">
        <v>3.0508234316639144E-2</v>
      </c>
    </row>
    <row r="77" spans="1:13">
      <c r="A77" s="49" t="s">
        <v>222</v>
      </c>
      <c r="B77" s="50" t="s">
        <v>151</v>
      </c>
      <c r="C77" s="51">
        <v>2.0533037532467671E-2</v>
      </c>
      <c r="D77" s="51">
        <v>0.22732490352778686</v>
      </c>
      <c r="E77" s="52">
        <v>6.6305856313970471E-2</v>
      </c>
      <c r="F77" s="53">
        <v>0.46170986009800458</v>
      </c>
      <c r="G77" s="53">
        <v>5.9735115496550514E-2</v>
      </c>
      <c r="H77" s="53">
        <v>2.859372591054864E-2</v>
      </c>
      <c r="I77" s="36">
        <v>0.13267514109827441</v>
      </c>
      <c r="J77" s="53">
        <v>0.16126886700882306</v>
      </c>
      <c r="K77" s="53">
        <v>3.1223600223968012E-3</v>
      </c>
      <c r="L77" s="53">
        <v>0</v>
      </c>
      <c r="M77" s="54">
        <v>0</v>
      </c>
    </row>
    <row r="79" spans="1:13">
      <c r="A79" s="2" t="s">
        <v>126</v>
      </c>
      <c r="B79" s="2" t="s">
        <v>180</v>
      </c>
      <c r="C79" s="41">
        <f t="shared" ref="C79:L79" si="1">C7-C44</f>
        <v>0</v>
      </c>
      <c r="D79" s="41">
        <f t="shared" si="1"/>
        <v>0</v>
      </c>
      <c r="E79" s="41">
        <f t="shared" si="1"/>
        <v>0</v>
      </c>
      <c r="F79" s="41">
        <f t="shared" si="1"/>
        <v>0</v>
      </c>
      <c r="G79" s="41">
        <f t="shared" si="1"/>
        <v>0</v>
      </c>
      <c r="H79" s="41">
        <f t="shared" si="1"/>
        <v>0</v>
      </c>
      <c r="I79" s="41">
        <f t="shared" si="1"/>
        <v>0</v>
      </c>
      <c r="J79" s="41">
        <f t="shared" si="1"/>
        <v>0</v>
      </c>
      <c r="K79" s="41">
        <f t="shared" si="1"/>
        <v>0</v>
      </c>
      <c r="L79" s="41">
        <f t="shared" si="1"/>
        <v>0</v>
      </c>
      <c r="M79" s="41">
        <f t="shared" ref="M79" si="2">M7-M44</f>
        <v>0</v>
      </c>
    </row>
    <row r="80" spans="1:13">
      <c r="A80" s="2" t="s">
        <v>193</v>
      </c>
      <c r="B80" s="2" t="s">
        <v>128</v>
      </c>
      <c r="C80" s="41">
        <f t="shared" ref="C80:L80" si="3">C8-C45</f>
        <v>0</v>
      </c>
      <c r="D80" s="41">
        <f t="shared" si="3"/>
        <v>0</v>
      </c>
      <c r="E80" s="41">
        <f t="shared" si="3"/>
        <v>0</v>
      </c>
      <c r="F80" s="41">
        <f t="shared" si="3"/>
        <v>0</v>
      </c>
      <c r="G80" s="41">
        <f t="shared" si="3"/>
        <v>0</v>
      </c>
      <c r="H80" s="41">
        <f t="shared" si="3"/>
        <v>0</v>
      </c>
      <c r="I80" s="41">
        <f t="shared" si="3"/>
        <v>0</v>
      </c>
      <c r="J80" s="41">
        <f t="shared" si="3"/>
        <v>0</v>
      </c>
      <c r="K80" s="41">
        <f t="shared" si="3"/>
        <v>0</v>
      </c>
      <c r="L80" s="41">
        <f t="shared" si="3"/>
        <v>0</v>
      </c>
      <c r="M80" s="41">
        <f t="shared" ref="M80:M112" si="4">M8-M45</f>
        <v>0</v>
      </c>
    </row>
    <row r="81" spans="1:13">
      <c r="A81" s="2" t="s">
        <v>194</v>
      </c>
      <c r="B81" s="2" t="s">
        <v>129</v>
      </c>
      <c r="C81" s="41">
        <f t="shared" ref="C81:L81" si="5">C9-C46</f>
        <v>0</v>
      </c>
      <c r="D81" s="41">
        <f t="shared" si="5"/>
        <v>0</v>
      </c>
      <c r="E81" s="41">
        <f t="shared" si="5"/>
        <v>0</v>
      </c>
      <c r="F81" s="41">
        <f t="shared" si="5"/>
        <v>0</v>
      </c>
      <c r="G81" s="41">
        <f t="shared" si="5"/>
        <v>0</v>
      </c>
      <c r="H81" s="41">
        <f t="shared" si="5"/>
        <v>0</v>
      </c>
      <c r="I81" s="41">
        <f t="shared" si="5"/>
        <v>0</v>
      </c>
      <c r="J81" s="41">
        <f t="shared" si="5"/>
        <v>0</v>
      </c>
      <c r="K81" s="41">
        <f t="shared" si="5"/>
        <v>0</v>
      </c>
      <c r="L81" s="41">
        <f t="shared" si="5"/>
        <v>0</v>
      </c>
      <c r="M81" s="41">
        <f t="shared" si="4"/>
        <v>0</v>
      </c>
    </row>
    <row r="82" spans="1:13">
      <c r="A82" s="2" t="s">
        <v>195</v>
      </c>
      <c r="B82" s="2" t="s">
        <v>130</v>
      </c>
      <c r="C82" s="41">
        <f t="shared" ref="C82:L82" si="6">C10-C47</f>
        <v>0</v>
      </c>
      <c r="D82" s="41">
        <f t="shared" si="6"/>
        <v>0</v>
      </c>
      <c r="E82" s="41">
        <f t="shared" si="6"/>
        <v>0</v>
      </c>
      <c r="F82" s="41">
        <f t="shared" si="6"/>
        <v>0</v>
      </c>
      <c r="G82" s="41">
        <f t="shared" si="6"/>
        <v>0</v>
      </c>
      <c r="H82" s="41">
        <f t="shared" si="6"/>
        <v>0</v>
      </c>
      <c r="I82" s="41">
        <f t="shared" si="6"/>
        <v>0</v>
      </c>
      <c r="J82" s="41">
        <f t="shared" si="6"/>
        <v>0</v>
      </c>
      <c r="K82" s="41">
        <f t="shared" si="6"/>
        <v>0</v>
      </c>
      <c r="L82" s="41">
        <f t="shared" si="6"/>
        <v>0</v>
      </c>
      <c r="M82" s="41">
        <f t="shared" si="4"/>
        <v>0</v>
      </c>
    </row>
    <row r="83" spans="1:13">
      <c r="A83" s="2" t="s">
        <v>196</v>
      </c>
      <c r="B83" s="2" t="s">
        <v>170</v>
      </c>
      <c r="C83" s="41">
        <f t="shared" ref="C83:L83" si="7">C11-C48</f>
        <v>0</v>
      </c>
      <c r="D83" s="41">
        <f t="shared" si="7"/>
        <v>0</v>
      </c>
      <c r="E83" s="41">
        <f t="shared" si="7"/>
        <v>0</v>
      </c>
      <c r="F83" s="41">
        <f t="shared" si="7"/>
        <v>0</v>
      </c>
      <c r="G83" s="41">
        <f t="shared" si="7"/>
        <v>0</v>
      </c>
      <c r="H83" s="41">
        <f t="shared" si="7"/>
        <v>0</v>
      </c>
      <c r="I83" s="41">
        <f t="shared" si="7"/>
        <v>0</v>
      </c>
      <c r="J83" s="41">
        <f t="shared" si="7"/>
        <v>0</v>
      </c>
      <c r="K83" s="41">
        <f t="shared" si="7"/>
        <v>0</v>
      </c>
      <c r="L83" s="41">
        <f t="shared" si="7"/>
        <v>0</v>
      </c>
      <c r="M83" s="41">
        <f t="shared" si="4"/>
        <v>0</v>
      </c>
    </row>
    <row r="84" spans="1:13">
      <c r="A84" s="2" t="s">
        <v>197</v>
      </c>
      <c r="B84" s="2" t="s">
        <v>181</v>
      </c>
      <c r="C84" s="41">
        <f t="shared" ref="C84:L84" si="8">C12-C49</f>
        <v>0</v>
      </c>
      <c r="D84" s="41">
        <f t="shared" si="8"/>
        <v>0</v>
      </c>
      <c r="E84" s="41">
        <f t="shared" si="8"/>
        <v>0</v>
      </c>
      <c r="F84" s="41">
        <f t="shared" si="8"/>
        <v>0</v>
      </c>
      <c r="G84" s="41">
        <f t="shared" si="8"/>
        <v>0</v>
      </c>
      <c r="H84" s="41">
        <f t="shared" si="8"/>
        <v>0</v>
      </c>
      <c r="I84" s="41">
        <f t="shared" si="8"/>
        <v>0</v>
      </c>
      <c r="J84" s="41">
        <f t="shared" si="8"/>
        <v>0</v>
      </c>
      <c r="K84" s="41">
        <f t="shared" si="8"/>
        <v>0</v>
      </c>
      <c r="L84" s="41">
        <f t="shared" si="8"/>
        <v>0</v>
      </c>
      <c r="M84" s="41">
        <f t="shared" si="4"/>
        <v>0</v>
      </c>
    </row>
    <row r="85" spans="1:13">
      <c r="A85" s="2" t="s">
        <v>198</v>
      </c>
      <c r="B85" s="2" t="s">
        <v>117</v>
      </c>
      <c r="C85" s="41">
        <f t="shared" ref="C85:L85" si="9">C13-C50</f>
        <v>1.802360795123345E-5</v>
      </c>
      <c r="D85" s="41">
        <f t="shared" si="9"/>
        <v>2.9708600866507062E-4</v>
      </c>
      <c r="E85" s="41">
        <f t="shared" si="9"/>
        <v>9.1823492729181666E-5</v>
      </c>
      <c r="F85" s="41">
        <f t="shared" si="9"/>
        <v>-2.7554107232868885E-4</v>
      </c>
      <c r="G85" s="41">
        <f t="shared" si="9"/>
        <v>-3.5414946808927372E-5</v>
      </c>
      <c r="H85" s="41">
        <f t="shared" si="9"/>
        <v>-1.6447072992128997E-5</v>
      </c>
      <c r="I85" s="41">
        <f t="shared" si="9"/>
        <v>-7.7281581974397717E-5</v>
      </c>
      <c r="J85" s="41">
        <f t="shared" si="9"/>
        <v>-9.3728654966512837E-5</v>
      </c>
      <c r="K85" s="41">
        <f t="shared" si="9"/>
        <v>-2.2484352411263932E-6</v>
      </c>
      <c r="L85" s="41">
        <f t="shared" si="9"/>
        <v>0</v>
      </c>
      <c r="M85" s="41">
        <f t="shared" si="4"/>
        <v>0</v>
      </c>
    </row>
    <row r="86" spans="1:13">
      <c r="A86" s="2" t="s">
        <v>199</v>
      </c>
      <c r="B86" s="2" t="s">
        <v>131</v>
      </c>
      <c r="C86" s="41">
        <f t="shared" ref="C86:L86" si="10">C14-C51</f>
        <v>1.7578625335277348E-5</v>
      </c>
      <c r="D86" s="41">
        <f t="shared" si="10"/>
        <v>2.8975128913177883E-4</v>
      </c>
      <c r="E86" s="41">
        <f t="shared" si="10"/>
        <v>8.9556473933008474E-5</v>
      </c>
      <c r="F86" s="41">
        <f t="shared" si="10"/>
        <v>-2.687382730503507E-4</v>
      </c>
      <c r="G86" s="41">
        <f t="shared" si="10"/>
        <v>-3.4540591590075109E-5</v>
      </c>
      <c r="H86" s="41">
        <f t="shared" si="10"/>
        <v>-1.6041013251789915E-5</v>
      </c>
      <c r="I86" s="41">
        <f t="shared" si="10"/>
        <v>-7.5373586604976506E-5</v>
      </c>
      <c r="J86" s="41">
        <f t="shared" si="10"/>
        <v>-9.1414599856759482E-5</v>
      </c>
      <c r="K86" s="41">
        <f t="shared" si="10"/>
        <v>-2.1929239029912576E-6</v>
      </c>
      <c r="L86" s="41">
        <f t="shared" si="10"/>
        <v>0</v>
      </c>
      <c r="M86" s="41">
        <f t="shared" si="4"/>
        <v>0</v>
      </c>
    </row>
    <row r="87" spans="1:13">
      <c r="A87" s="2" t="s">
        <v>200</v>
      </c>
      <c r="B87" s="2" t="s">
        <v>132</v>
      </c>
      <c r="C87" s="41">
        <f t="shared" ref="C87:L87" si="11">C15-C52</f>
        <v>2.3494146495967039E-5</v>
      </c>
      <c r="D87" s="41">
        <f t="shared" si="11"/>
        <v>3.8725875429854173E-4</v>
      </c>
      <c r="E87" s="41">
        <f t="shared" si="11"/>
        <v>1.196942657528538E-4</v>
      </c>
      <c r="F87" s="41">
        <f t="shared" si="11"/>
        <v>-3.5917329499385309E-4</v>
      </c>
      <c r="G87" s="41">
        <f t="shared" si="11"/>
        <v>-4.6164627212408327E-5</v>
      </c>
      <c r="H87" s="41">
        <f t="shared" si="11"/>
        <v>-2.1439337090353727E-5</v>
      </c>
      <c r="I87" s="41">
        <f t="shared" si="11"/>
        <v>-1.0073900094798027E-4</v>
      </c>
      <c r="J87" s="41">
        <f t="shared" si="11"/>
        <v>-1.2217833803832012E-4</v>
      </c>
      <c r="K87" s="41">
        <f t="shared" si="11"/>
        <v>-2.9309149333117852E-6</v>
      </c>
      <c r="L87" s="41">
        <f t="shared" si="11"/>
        <v>8.6303595631218206E-12</v>
      </c>
      <c r="M87" s="41">
        <f t="shared" si="4"/>
        <v>0</v>
      </c>
    </row>
    <row r="88" spans="1:13">
      <c r="A88" s="2" t="s">
        <v>201</v>
      </c>
      <c r="B88" s="2" t="s">
        <v>133</v>
      </c>
      <c r="C88" s="41">
        <f t="shared" ref="C88:L88" si="12">C16-C53</f>
        <v>0</v>
      </c>
      <c r="D88" s="41">
        <f t="shared" si="12"/>
        <v>0</v>
      </c>
      <c r="E88" s="41">
        <f t="shared" si="12"/>
        <v>0</v>
      </c>
      <c r="F88" s="41">
        <f t="shared" si="12"/>
        <v>0</v>
      </c>
      <c r="G88" s="41">
        <f t="shared" si="12"/>
        <v>0</v>
      </c>
      <c r="H88" s="41">
        <f t="shared" si="12"/>
        <v>0</v>
      </c>
      <c r="I88" s="41">
        <f t="shared" si="12"/>
        <v>0</v>
      </c>
      <c r="J88" s="41">
        <f t="shared" si="12"/>
        <v>0</v>
      </c>
      <c r="K88" s="41">
        <f t="shared" si="12"/>
        <v>0</v>
      </c>
      <c r="L88" s="41">
        <f t="shared" si="12"/>
        <v>0</v>
      </c>
      <c r="M88" s="41">
        <f t="shared" si="4"/>
        <v>0</v>
      </c>
    </row>
    <row r="89" spans="1:13">
      <c r="A89" s="2" t="s">
        <v>202</v>
      </c>
      <c r="B89" s="2" t="s">
        <v>168</v>
      </c>
      <c r="C89" s="41">
        <f t="shared" ref="C89:L89" si="13">C17-C54</f>
        <v>0</v>
      </c>
      <c r="D89" s="41">
        <f t="shared" si="13"/>
        <v>0</v>
      </c>
      <c r="E89" s="41">
        <f t="shared" si="13"/>
        <v>0</v>
      </c>
      <c r="F89" s="41">
        <f t="shared" si="13"/>
        <v>0</v>
      </c>
      <c r="G89" s="41">
        <f t="shared" si="13"/>
        <v>0</v>
      </c>
      <c r="H89" s="41">
        <f t="shared" si="13"/>
        <v>0</v>
      </c>
      <c r="I89" s="41">
        <f t="shared" si="13"/>
        <v>0</v>
      </c>
      <c r="J89" s="41">
        <f t="shared" si="13"/>
        <v>0</v>
      </c>
      <c r="K89" s="41">
        <f t="shared" si="13"/>
        <v>0</v>
      </c>
      <c r="L89" s="41">
        <f t="shared" si="13"/>
        <v>0</v>
      </c>
      <c r="M89" s="41">
        <f t="shared" si="4"/>
        <v>0</v>
      </c>
    </row>
    <row r="90" spans="1:13">
      <c r="A90" s="2" t="s">
        <v>203</v>
      </c>
      <c r="B90" s="2" t="s">
        <v>171</v>
      </c>
      <c r="C90" s="41">
        <f t="shared" ref="C90:L90" si="14">C18-C55</f>
        <v>0</v>
      </c>
      <c r="D90" s="41">
        <f t="shared" si="14"/>
        <v>0</v>
      </c>
      <c r="E90" s="41">
        <f t="shared" si="14"/>
        <v>0</v>
      </c>
      <c r="F90" s="41">
        <f t="shared" si="14"/>
        <v>0</v>
      </c>
      <c r="G90" s="41">
        <f t="shared" si="14"/>
        <v>0</v>
      </c>
      <c r="H90" s="41">
        <f t="shared" si="14"/>
        <v>0</v>
      </c>
      <c r="I90" s="41">
        <f t="shared" si="14"/>
        <v>0</v>
      </c>
      <c r="J90" s="41">
        <f t="shared" si="14"/>
        <v>0</v>
      </c>
      <c r="K90" s="41">
        <f t="shared" si="14"/>
        <v>0</v>
      </c>
      <c r="L90" s="41">
        <f t="shared" si="14"/>
        <v>0</v>
      </c>
      <c r="M90" s="41">
        <f t="shared" si="4"/>
        <v>0</v>
      </c>
    </row>
    <row r="91" spans="1:13">
      <c r="A91" s="2" t="s">
        <v>204</v>
      </c>
      <c r="B91" s="2" t="s">
        <v>173</v>
      </c>
      <c r="C91" s="41">
        <f t="shared" ref="C91:L91" si="15">C19-C56</f>
        <v>0</v>
      </c>
      <c r="D91" s="41">
        <f t="shared" si="15"/>
        <v>0</v>
      </c>
      <c r="E91" s="41">
        <f t="shared" si="15"/>
        <v>0</v>
      </c>
      <c r="F91" s="41">
        <f t="shared" si="15"/>
        <v>0</v>
      </c>
      <c r="G91" s="41">
        <f t="shared" si="15"/>
        <v>0</v>
      </c>
      <c r="H91" s="41">
        <f t="shared" si="15"/>
        <v>0</v>
      </c>
      <c r="I91" s="41">
        <f t="shared" si="15"/>
        <v>0</v>
      </c>
      <c r="J91" s="41">
        <f t="shared" si="15"/>
        <v>0</v>
      </c>
      <c r="K91" s="41">
        <f t="shared" si="15"/>
        <v>0</v>
      </c>
      <c r="L91" s="41">
        <f t="shared" si="15"/>
        <v>0</v>
      </c>
      <c r="M91" s="41">
        <f t="shared" si="4"/>
        <v>0</v>
      </c>
    </row>
    <row r="92" spans="1:13">
      <c r="A92" s="2" t="s">
        <v>205</v>
      </c>
      <c r="B92" s="2" t="s">
        <v>174</v>
      </c>
      <c r="C92" s="41">
        <f t="shared" ref="C92:L92" si="16">C20-C57</f>
        <v>0</v>
      </c>
      <c r="D92" s="41">
        <f t="shared" si="16"/>
        <v>0</v>
      </c>
      <c r="E92" s="41">
        <f t="shared" si="16"/>
        <v>0</v>
      </c>
      <c r="F92" s="41">
        <f t="shared" si="16"/>
        <v>0</v>
      </c>
      <c r="G92" s="41">
        <f t="shared" si="16"/>
        <v>0</v>
      </c>
      <c r="H92" s="41">
        <f t="shared" si="16"/>
        <v>0</v>
      </c>
      <c r="I92" s="41">
        <f t="shared" si="16"/>
        <v>0</v>
      </c>
      <c r="J92" s="41">
        <f t="shared" si="16"/>
        <v>0</v>
      </c>
      <c r="K92" s="41">
        <f t="shared" si="16"/>
        <v>0</v>
      </c>
      <c r="L92" s="41">
        <f t="shared" si="16"/>
        <v>0</v>
      </c>
      <c r="M92" s="41">
        <f t="shared" si="4"/>
        <v>0</v>
      </c>
    </row>
    <row r="93" spans="1:13">
      <c r="A93" s="2" t="s">
        <v>206</v>
      </c>
      <c r="B93" s="2" t="s">
        <v>178</v>
      </c>
      <c r="C93" s="41">
        <f t="shared" ref="C93:L93" si="17">C21-C58</f>
        <v>8.1502460903368212E-5</v>
      </c>
      <c r="D93" s="41">
        <f t="shared" si="17"/>
        <v>1.3435006969467478E-3</v>
      </c>
      <c r="E93" s="41">
        <f t="shared" si="17"/>
        <v>4.1525528096307551E-4</v>
      </c>
      <c r="F93" s="41">
        <f t="shared" si="17"/>
        <v>-1.246074777986661E-3</v>
      </c>
      <c r="G93" s="41">
        <f t="shared" si="17"/>
        <v>-1.6015613045691768E-4</v>
      </c>
      <c r="H93" s="41">
        <f t="shared" si="17"/>
        <v>-7.4376910358615878E-5</v>
      </c>
      <c r="I93" s="41">
        <f t="shared" si="17"/>
        <v>-3.4948339352913749E-4</v>
      </c>
      <c r="J93" s="41">
        <f t="shared" si="17"/>
        <v>-4.2386030388774643E-4</v>
      </c>
      <c r="K93" s="41">
        <f t="shared" si="17"/>
        <v>-1.0167226481828245E-5</v>
      </c>
      <c r="L93" s="41">
        <f t="shared" si="17"/>
        <v>0</v>
      </c>
      <c r="M93" s="41">
        <f t="shared" si="4"/>
        <v>0</v>
      </c>
    </row>
    <row r="94" spans="1:13">
      <c r="A94" s="2" t="s">
        <v>207</v>
      </c>
      <c r="B94" s="2" t="s">
        <v>179</v>
      </c>
      <c r="C94" s="41">
        <f t="shared" ref="C94:L94" si="18">C22-C59</f>
        <v>8.4451470723591326E-5</v>
      </c>
      <c r="D94" s="41">
        <f t="shared" si="18"/>
        <v>1.3351118036567244E-3</v>
      </c>
      <c r="E94" s="41">
        <f t="shared" si="18"/>
        <v>4.2069516443286881E-4</v>
      </c>
      <c r="F94" s="41">
        <f t="shared" si="18"/>
        <v>-1.1902819851355995E-3</v>
      </c>
      <c r="G94" s="41">
        <f t="shared" si="18"/>
        <v>-1.731596241434652E-4</v>
      </c>
      <c r="H94" s="41">
        <f t="shared" si="18"/>
        <v>-8.3978903509196456E-5</v>
      </c>
      <c r="I94" s="41">
        <f t="shared" si="18"/>
        <v>-3.8322665803122713E-4</v>
      </c>
      <c r="J94" s="41">
        <f t="shared" si="18"/>
        <v>-4.6720556154042359E-4</v>
      </c>
      <c r="K94" s="41">
        <f t="shared" si="18"/>
        <v>-9.6112679936833159E-6</v>
      </c>
      <c r="L94" s="41">
        <f t="shared" si="18"/>
        <v>0</v>
      </c>
      <c r="M94" s="41">
        <f t="shared" si="4"/>
        <v>0</v>
      </c>
    </row>
    <row r="95" spans="1:13">
      <c r="A95" s="2" t="s">
        <v>208</v>
      </c>
      <c r="B95" s="2" t="s">
        <v>134</v>
      </c>
      <c r="C95" s="41">
        <f t="shared" ref="C95:L95" si="19">C23-C60</f>
        <v>0</v>
      </c>
      <c r="D95" s="41">
        <f t="shared" si="19"/>
        <v>0</v>
      </c>
      <c r="E95" s="41">
        <f t="shared" si="19"/>
        <v>0</v>
      </c>
      <c r="F95" s="41">
        <f t="shared" si="19"/>
        <v>0</v>
      </c>
      <c r="G95" s="41">
        <f t="shared" si="19"/>
        <v>0</v>
      </c>
      <c r="H95" s="41">
        <f t="shared" si="19"/>
        <v>0</v>
      </c>
      <c r="I95" s="41">
        <f t="shared" si="19"/>
        <v>0</v>
      </c>
      <c r="J95" s="41">
        <f t="shared" si="19"/>
        <v>0</v>
      </c>
      <c r="K95" s="41">
        <f t="shared" si="19"/>
        <v>0</v>
      </c>
      <c r="L95" s="41">
        <f t="shared" si="19"/>
        <v>0</v>
      </c>
      <c r="M95" s="41">
        <f t="shared" si="4"/>
        <v>0</v>
      </c>
    </row>
    <row r="96" spans="1:13">
      <c r="A96" s="2" t="s">
        <v>135</v>
      </c>
      <c r="B96" s="2" t="s">
        <v>135</v>
      </c>
      <c r="C96" s="41">
        <f t="shared" ref="C96:L96" si="20">C24-C61</f>
        <v>0</v>
      </c>
      <c r="D96" s="41">
        <f t="shared" si="20"/>
        <v>0</v>
      </c>
      <c r="E96" s="41">
        <f t="shared" si="20"/>
        <v>0</v>
      </c>
      <c r="F96" s="41">
        <f t="shared" si="20"/>
        <v>0</v>
      </c>
      <c r="G96" s="41">
        <f t="shared" si="20"/>
        <v>0</v>
      </c>
      <c r="H96" s="41">
        <f t="shared" si="20"/>
        <v>0</v>
      </c>
      <c r="I96" s="41">
        <f t="shared" si="20"/>
        <v>0</v>
      </c>
      <c r="J96" s="41">
        <f t="shared" si="20"/>
        <v>0</v>
      </c>
      <c r="K96" s="41">
        <f t="shared" si="20"/>
        <v>0</v>
      </c>
      <c r="L96" s="41">
        <f t="shared" si="20"/>
        <v>0</v>
      </c>
      <c r="M96" s="41">
        <f t="shared" si="4"/>
        <v>0</v>
      </c>
    </row>
    <row r="97" spans="1:13">
      <c r="A97" s="2" t="s">
        <v>209</v>
      </c>
      <c r="B97" s="2" t="s">
        <v>137</v>
      </c>
      <c r="C97" s="41">
        <f t="shared" ref="C97:L97" si="21">C25-C62</f>
        <v>0</v>
      </c>
      <c r="D97" s="41">
        <f t="shared" si="21"/>
        <v>0</v>
      </c>
      <c r="E97" s="41">
        <f t="shared" si="21"/>
        <v>0</v>
      </c>
      <c r="F97" s="41">
        <f t="shared" si="21"/>
        <v>0</v>
      </c>
      <c r="G97" s="41">
        <f t="shared" si="21"/>
        <v>0</v>
      </c>
      <c r="H97" s="41">
        <f t="shared" si="21"/>
        <v>0</v>
      </c>
      <c r="I97" s="41">
        <f t="shared" si="21"/>
        <v>0</v>
      </c>
      <c r="J97" s="41">
        <f t="shared" si="21"/>
        <v>0</v>
      </c>
      <c r="K97" s="41">
        <f t="shared" si="21"/>
        <v>0</v>
      </c>
      <c r="L97" s="41">
        <f t="shared" si="21"/>
        <v>0</v>
      </c>
      <c r="M97" s="41">
        <f t="shared" si="4"/>
        <v>0</v>
      </c>
    </row>
    <row r="98" spans="1:13">
      <c r="A98" s="2" t="s">
        <v>210</v>
      </c>
      <c r="B98" s="2" t="s">
        <v>140</v>
      </c>
      <c r="C98" s="41">
        <f t="shared" ref="C98:L98" si="22">C26-C63</f>
        <v>0</v>
      </c>
      <c r="D98" s="41">
        <f t="shared" si="22"/>
        <v>0</v>
      </c>
      <c r="E98" s="41">
        <f t="shared" si="22"/>
        <v>0</v>
      </c>
      <c r="F98" s="41">
        <f t="shared" si="22"/>
        <v>0</v>
      </c>
      <c r="G98" s="41">
        <f t="shared" si="22"/>
        <v>0</v>
      </c>
      <c r="H98" s="41">
        <f t="shared" si="22"/>
        <v>0</v>
      </c>
      <c r="I98" s="41">
        <f t="shared" si="22"/>
        <v>0</v>
      </c>
      <c r="J98" s="41">
        <f t="shared" si="22"/>
        <v>0</v>
      </c>
      <c r="K98" s="41">
        <f t="shared" si="22"/>
        <v>0</v>
      </c>
      <c r="L98" s="41">
        <f t="shared" si="22"/>
        <v>0</v>
      </c>
      <c r="M98" s="41">
        <f t="shared" si="4"/>
        <v>0</v>
      </c>
    </row>
    <row r="99" spans="1:13">
      <c r="A99" s="2" t="s">
        <v>211</v>
      </c>
      <c r="B99" s="2" t="s">
        <v>141</v>
      </c>
      <c r="C99" s="41">
        <f t="shared" ref="C99:L99" si="23">C27-C64</f>
        <v>0</v>
      </c>
      <c r="D99" s="41">
        <f t="shared" si="23"/>
        <v>0</v>
      </c>
      <c r="E99" s="41">
        <f t="shared" si="23"/>
        <v>0</v>
      </c>
      <c r="F99" s="41">
        <f t="shared" si="23"/>
        <v>0</v>
      </c>
      <c r="G99" s="41">
        <f t="shared" si="23"/>
        <v>0</v>
      </c>
      <c r="H99" s="41">
        <f t="shared" si="23"/>
        <v>0</v>
      </c>
      <c r="I99" s="41">
        <f t="shared" si="23"/>
        <v>0</v>
      </c>
      <c r="J99" s="41">
        <f t="shared" si="23"/>
        <v>0</v>
      </c>
      <c r="K99" s="41">
        <f t="shared" si="23"/>
        <v>0</v>
      </c>
      <c r="L99" s="41">
        <f t="shared" si="23"/>
        <v>0</v>
      </c>
      <c r="M99" s="41">
        <f t="shared" si="4"/>
        <v>0</v>
      </c>
    </row>
    <row r="100" spans="1:13">
      <c r="A100" s="2" t="s">
        <v>212</v>
      </c>
      <c r="B100" s="2" t="s">
        <v>142</v>
      </c>
      <c r="C100" s="41">
        <f t="shared" ref="C100:L100" si="24">C28-C65</f>
        <v>0</v>
      </c>
      <c r="D100" s="41">
        <f t="shared" si="24"/>
        <v>0</v>
      </c>
      <c r="E100" s="41">
        <f t="shared" si="24"/>
        <v>0</v>
      </c>
      <c r="F100" s="41">
        <f t="shared" si="24"/>
        <v>0</v>
      </c>
      <c r="G100" s="41">
        <f t="shared" si="24"/>
        <v>0</v>
      </c>
      <c r="H100" s="41">
        <f t="shared" si="24"/>
        <v>0</v>
      </c>
      <c r="I100" s="41">
        <f t="shared" si="24"/>
        <v>0</v>
      </c>
      <c r="J100" s="41">
        <f t="shared" si="24"/>
        <v>0</v>
      </c>
      <c r="K100" s="41">
        <f t="shared" si="24"/>
        <v>0</v>
      </c>
      <c r="L100" s="41">
        <f t="shared" si="24"/>
        <v>0</v>
      </c>
      <c r="M100" s="41">
        <f t="shared" si="4"/>
        <v>0</v>
      </c>
    </row>
    <row r="101" spans="1:13">
      <c r="A101" s="2" t="s">
        <v>213</v>
      </c>
      <c r="B101" s="2" t="s">
        <v>143</v>
      </c>
      <c r="C101" s="41">
        <f t="shared" ref="C101:L101" si="25">C29-C66</f>
        <v>0</v>
      </c>
      <c r="D101" s="41">
        <f t="shared" si="25"/>
        <v>0</v>
      </c>
      <c r="E101" s="41">
        <f t="shared" si="25"/>
        <v>0</v>
      </c>
      <c r="F101" s="41">
        <f t="shared" si="25"/>
        <v>0</v>
      </c>
      <c r="G101" s="41">
        <f t="shared" si="25"/>
        <v>0</v>
      </c>
      <c r="H101" s="41">
        <f t="shared" si="25"/>
        <v>0</v>
      </c>
      <c r="I101" s="41">
        <f t="shared" si="25"/>
        <v>0</v>
      </c>
      <c r="J101" s="41">
        <f t="shared" si="25"/>
        <v>0</v>
      </c>
      <c r="K101" s="41">
        <f t="shared" si="25"/>
        <v>0</v>
      </c>
      <c r="L101" s="41">
        <f t="shared" si="25"/>
        <v>0</v>
      </c>
      <c r="M101" s="41">
        <f t="shared" si="4"/>
        <v>0</v>
      </c>
    </row>
    <row r="102" spans="1:13">
      <c r="A102" s="2" t="s">
        <v>214</v>
      </c>
      <c r="B102" s="2" t="s">
        <v>144</v>
      </c>
      <c r="C102" s="41">
        <f t="shared" ref="C102:L102" si="26">C30-C67</f>
        <v>0</v>
      </c>
      <c r="D102" s="41">
        <f t="shared" si="26"/>
        <v>0</v>
      </c>
      <c r="E102" s="41">
        <f t="shared" si="26"/>
        <v>0</v>
      </c>
      <c r="F102" s="41">
        <f t="shared" si="26"/>
        <v>0</v>
      </c>
      <c r="G102" s="41">
        <f t="shared" si="26"/>
        <v>0</v>
      </c>
      <c r="H102" s="41">
        <f t="shared" si="26"/>
        <v>0</v>
      </c>
      <c r="I102" s="41">
        <f t="shared" si="26"/>
        <v>0</v>
      </c>
      <c r="J102" s="41">
        <f t="shared" si="26"/>
        <v>0</v>
      </c>
      <c r="K102" s="41">
        <f t="shared" si="26"/>
        <v>0</v>
      </c>
      <c r="L102" s="41">
        <f t="shared" si="26"/>
        <v>0</v>
      </c>
      <c r="M102" s="41">
        <f t="shared" si="4"/>
        <v>0</v>
      </c>
    </row>
    <row r="103" spans="1:13">
      <c r="A103" s="2" t="s">
        <v>215</v>
      </c>
      <c r="B103" s="2" t="s">
        <v>145</v>
      </c>
      <c r="C103" s="41">
        <f t="shared" ref="C103:L103" si="27">C31-C68</f>
        <v>0</v>
      </c>
      <c r="D103" s="41">
        <f t="shared" si="27"/>
        <v>0</v>
      </c>
      <c r="E103" s="41">
        <f t="shared" si="27"/>
        <v>0</v>
      </c>
      <c r="F103" s="41">
        <f t="shared" si="27"/>
        <v>0</v>
      </c>
      <c r="G103" s="41">
        <f t="shared" si="27"/>
        <v>0</v>
      </c>
      <c r="H103" s="41">
        <f t="shared" si="27"/>
        <v>0</v>
      </c>
      <c r="I103" s="41">
        <f t="shared" si="27"/>
        <v>0</v>
      </c>
      <c r="J103" s="41">
        <f t="shared" si="27"/>
        <v>0</v>
      </c>
      <c r="K103" s="41">
        <f t="shared" si="27"/>
        <v>0</v>
      </c>
      <c r="L103" s="41">
        <f t="shared" si="27"/>
        <v>0</v>
      </c>
      <c r="M103" s="41">
        <f t="shared" si="4"/>
        <v>0</v>
      </c>
    </row>
    <row r="104" spans="1:13">
      <c r="A104" s="2" t="s">
        <v>216</v>
      </c>
      <c r="B104" s="2" t="s">
        <v>146</v>
      </c>
      <c r="C104" s="41">
        <f t="shared" ref="C104:L104" si="28">C32-C69</f>
        <v>0</v>
      </c>
      <c r="D104" s="41">
        <f t="shared" si="28"/>
        <v>0</v>
      </c>
      <c r="E104" s="41">
        <f t="shared" si="28"/>
        <v>0</v>
      </c>
      <c r="F104" s="41">
        <f t="shared" si="28"/>
        <v>0</v>
      </c>
      <c r="G104" s="41">
        <f t="shared" si="28"/>
        <v>0</v>
      </c>
      <c r="H104" s="41">
        <f t="shared" si="28"/>
        <v>0</v>
      </c>
      <c r="I104" s="41">
        <f t="shared" si="28"/>
        <v>0</v>
      </c>
      <c r="J104" s="41">
        <f t="shared" si="28"/>
        <v>0</v>
      </c>
      <c r="K104" s="41">
        <f t="shared" si="28"/>
        <v>0</v>
      </c>
      <c r="L104" s="41">
        <f t="shared" si="28"/>
        <v>0</v>
      </c>
      <c r="M104" s="41">
        <f t="shared" si="4"/>
        <v>0</v>
      </c>
    </row>
    <row r="105" spans="1:13">
      <c r="A105" s="2" t="s">
        <v>217</v>
      </c>
      <c r="B105" s="2" t="s">
        <v>147</v>
      </c>
      <c r="C105" s="41">
        <f t="shared" ref="C105:L105" si="29">C33-C70</f>
        <v>0</v>
      </c>
      <c r="D105" s="41">
        <f t="shared" si="29"/>
        <v>0</v>
      </c>
      <c r="E105" s="41">
        <f t="shared" si="29"/>
        <v>0</v>
      </c>
      <c r="F105" s="41">
        <f t="shared" si="29"/>
        <v>0</v>
      </c>
      <c r="G105" s="41">
        <f t="shared" si="29"/>
        <v>0</v>
      </c>
      <c r="H105" s="41">
        <f t="shared" si="29"/>
        <v>0</v>
      </c>
      <c r="I105" s="41">
        <f t="shared" si="29"/>
        <v>0</v>
      </c>
      <c r="J105" s="41">
        <f t="shared" si="29"/>
        <v>0</v>
      </c>
      <c r="K105" s="41">
        <f t="shared" si="29"/>
        <v>0</v>
      </c>
      <c r="L105" s="41">
        <f t="shared" si="29"/>
        <v>0</v>
      </c>
      <c r="M105" s="41">
        <f t="shared" si="4"/>
        <v>0</v>
      </c>
    </row>
    <row r="106" spans="1:13">
      <c r="A106" s="2" t="s">
        <v>218</v>
      </c>
      <c r="B106" s="2" t="s">
        <v>148</v>
      </c>
      <c r="C106" s="41">
        <f t="shared" ref="C106:L106" si="30">C34-C71</f>
        <v>8.1502460909722504E-5</v>
      </c>
      <c r="D106" s="41">
        <f t="shared" si="30"/>
        <v>1.343500695208999E-3</v>
      </c>
      <c r="E106" s="41">
        <f t="shared" si="30"/>
        <v>4.152552826944475E-4</v>
      </c>
      <c r="F106" s="41">
        <f t="shared" si="30"/>
        <v>-1.2460747812209627E-3</v>
      </c>
      <c r="G106" s="41">
        <f t="shared" si="30"/>
        <v>-1.6015613032634157E-4</v>
      </c>
      <c r="H106" s="41">
        <f t="shared" si="30"/>
        <v>-7.4376909941983871E-5</v>
      </c>
      <c r="I106" s="41">
        <f t="shared" si="30"/>
        <v>-3.4948339088650138E-4</v>
      </c>
      <c r="J106" s="41">
        <f t="shared" si="30"/>
        <v>-4.2386030082849913E-4</v>
      </c>
      <c r="K106" s="41">
        <f t="shared" si="30"/>
        <v>-1.0167226437203351E-5</v>
      </c>
      <c r="L106" s="41">
        <f t="shared" si="30"/>
        <v>0</v>
      </c>
      <c r="M106" s="41">
        <f t="shared" si="4"/>
        <v>0</v>
      </c>
    </row>
    <row r="107" spans="1:13">
      <c r="A107" s="2" t="s">
        <v>219</v>
      </c>
      <c r="B107" s="2" t="s">
        <v>149</v>
      </c>
      <c r="C107" s="41">
        <f t="shared" ref="C107:L107" si="31">C35-C72</f>
        <v>0</v>
      </c>
      <c r="D107" s="41">
        <f t="shared" si="31"/>
        <v>0</v>
      </c>
      <c r="E107" s="41">
        <f t="shared" si="31"/>
        <v>0</v>
      </c>
      <c r="F107" s="41">
        <f t="shared" si="31"/>
        <v>0</v>
      </c>
      <c r="G107" s="41">
        <f t="shared" si="31"/>
        <v>0</v>
      </c>
      <c r="H107" s="41">
        <f t="shared" si="31"/>
        <v>0</v>
      </c>
      <c r="I107" s="41">
        <f t="shared" si="31"/>
        <v>0</v>
      </c>
      <c r="J107" s="41">
        <f t="shared" si="31"/>
        <v>0</v>
      </c>
      <c r="K107" s="41">
        <f t="shared" si="31"/>
        <v>0</v>
      </c>
      <c r="L107" s="41">
        <f t="shared" si="31"/>
        <v>0</v>
      </c>
      <c r="M107" s="41">
        <f t="shared" si="4"/>
        <v>0</v>
      </c>
    </row>
    <row r="108" spans="1:13">
      <c r="A108" s="2" t="s">
        <v>220</v>
      </c>
      <c r="B108" s="2" t="s">
        <v>150</v>
      </c>
      <c r="C108" s="41">
        <f t="shared" ref="C108:L108" si="32">C36-C73</f>
        <v>0</v>
      </c>
      <c r="D108" s="41">
        <f t="shared" si="32"/>
        <v>0</v>
      </c>
      <c r="E108" s="41">
        <f t="shared" si="32"/>
        <v>0</v>
      </c>
      <c r="F108" s="41">
        <f t="shared" si="32"/>
        <v>0</v>
      </c>
      <c r="G108" s="41">
        <f t="shared" si="32"/>
        <v>0</v>
      </c>
      <c r="H108" s="41">
        <f t="shared" si="32"/>
        <v>0</v>
      </c>
      <c r="I108" s="41">
        <f t="shared" si="32"/>
        <v>0</v>
      </c>
      <c r="J108" s="41">
        <f t="shared" si="32"/>
        <v>0</v>
      </c>
      <c r="K108" s="41">
        <f t="shared" si="32"/>
        <v>0</v>
      </c>
      <c r="L108" s="41">
        <f t="shared" si="32"/>
        <v>0</v>
      </c>
      <c r="M108" s="41">
        <f t="shared" si="4"/>
        <v>0</v>
      </c>
    </row>
    <row r="109" spans="1:13">
      <c r="A109" s="2" t="s">
        <v>188</v>
      </c>
      <c r="B109" s="2" t="s">
        <v>138</v>
      </c>
      <c r="C109" s="41">
        <f t="shared" ref="C109:L109" si="33">C37-C74</f>
        <v>0</v>
      </c>
      <c r="D109" s="41">
        <f t="shared" si="33"/>
        <v>0</v>
      </c>
      <c r="E109" s="41">
        <f t="shared" si="33"/>
        <v>0</v>
      </c>
      <c r="F109" s="41">
        <f t="shared" si="33"/>
        <v>0</v>
      </c>
      <c r="G109" s="41">
        <f t="shared" si="33"/>
        <v>0</v>
      </c>
      <c r="H109" s="41">
        <f t="shared" si="33"/>
        <v>0</v>
      </c>
      <c r="I109" s="41">
        <f t="shared" si="33"/>
        <v>0</v>
      </c>
      <c r="J109" s="41">
        <f t="shared" si="33"/>
        <v>0</v>
      </c>
      <c r="K109" s="41">
        <f t="shared" si="33"/>
        <v>0</v>
      </c>
      <c r="L109" s="41">
        <f t="shared" si="33"/>
        <v>0</v>
      </c>
      <c r="M109" s="41">
        <f t="shared" si="4"/>
        <v>0</v>
      </c>
    </row>
    <row r="110" spans="1:13">
      <c r="A110" s="2" t="s">
        <v>221</v>
      </c>
      <c r="B110" s="2" t="s">
        <v>139</v>
      </c>
      <c r="C110" s="41">
        <f t="shared" ref="C110:L110" si="34">C38-C75</f>
        <v>0</v>
      </c>
      <c r="D110" s="41">
        <f t="shared" si="34"/>
        <v>0</v>
      </c>
      <c r="E110" s="41">
        <f t="shared" si="34"/>
        <v>0</v>
      </c>
      <c r="F110" s="41">
        <f t="shared" si="34"/>
        <v>0</v>
      </c>
      <c r="G110" s="41">
        <f t="shared" si="34"/>
        <v>0</v>
      </c>
      <c r="H110" s="41">
        <f t="shared" si="34"/>
        <v>0</v>
      </c>
      <c r="I110" s="41">
        <f t="shared" si="34"/>
        <v>0</v>
      </c>
      <c r="J110" s="41">
        <f t="shared" si="34"/>
        <v>0</v>
      </c>
      <c r="K110" s="41">
        <f t="shared" si="34"/>
        <v>0</v>
      </c>
      <c r="L110" s="41">
        <f t="shared" si="34"/>
        <v>0</v>
      </c>
      <c r="M110" s="41">
        <f t="shared" si="4"/>
        <v>0</v>
      </c>
    </row>
    <row r="111" spans="1:13">
      <c r="A111" s="2" t="s">
        <v>186</v>
      </c>
      <c r="B111" s="2" t="s">
        <v>136</v>
      </c>
      <c r="C111" s="41">
        <f t="shared" ref="C111:L111" si="35">C39-C76</f>
        <v>0</v>
      </c>
      <c r="D111" s="41">
        <f t="shared" si="35"/>
        <v>0</v>
      </c>
      <c r="E111" s="41">
        <f t="shared" si="35"/>
        <v>0</v>
      </c>
      <c r="F111" s="41">
        <f t="shared" si="35"/>
        <v>0</v>
      </c>
      <c r="G111" s="41">
        <f t="shared" si="35"/>
        <v>0</v>
      </c>
      <c r="H111" s="41">
        <f t="shared" si="35"/>
        <v>0</v>
      </c>
      <c r="I111" s="41">
        <f t="shared" si="35"/>
        <v>0</v>
      </c>
      <c r="J111" s="41">
        <f t="shared" si="35"/>
        <v>0</v>
      </c>
      <c r="K111" s="41">
        <f t="shared" si="35"/>
        <v>0</v>
      </c>
      <c r="L111" s="41">
        <f t="shared" si="35"/>
        <v>0</v>
      </c>
      <c r="M111" s="41">
        <f t="shared" si="4"/>
        <v>0</v>
      </c>
    </row>
    <row r="112" spans="1:13">
      <c r="A112" s="2" t="s">
        <v>222</v>
      </c>
      <c r="B112" s="2" t="s">
        <v>151</v>
      </c>
      <c r="C112" s="41">
        <f t="shared" ref="C112:L112" si="36">C40-C77</f>
        <v>2.9446462098021986E-6</v>
      </c>
      <c r="D112" s="41">
        <f t="shared" si="36"/>
        <v>4.8540058683876897E-5</v>
      </c>
      <c r="E112" s="41">
        <f t="shared" si="36"/>
        <v>1.5002981206158061E-5</v>
      </c>
      <c r="F112" s="41">
        <f t="shared" si="36"/>
        <v>-4.5020105300719315E-5</v>
      </c>
      <c r="G112" s="41">
        <f t="shared" si="36"/>
        <v>-5.7863669059785017E-6</v>
      </c>
      <c r="H112" s="41">
        <f t="shared" si="36"/>
        <v>-2.6872033648678295E-6</v>
      </c>
      <c r="I112" s="41">
        <f t="shared" si="36"/>
        <v>-1.2626673338927974E-5</v>
      </c>
      <c r="J112" s="41">
        <f t="shared" si="36"/>
        <v>-1.5313876703809681E-5</v>
      </c>
      <c r="K112" s="41">
        <f t="shared" si="36"/>
        <v>-3.67337189479712E-7</v>
      </c>
      <c r="L112" s="41">
        <f t="shared" si="36"/>
        <v>0</v>
      </c>
      <c r="M112" s="41">
        <f t="shared" si="4"/>
        <v>0</v>
      </c>
    </row>
    <row r="113" spans="5:5">
      <c r="E113" s="41"/>
    </row>
    <row r="114" spans="5:5">
      <c r="E114" s="41"/>
    </row>
    <row r="115" spans="5:5">
      <c r="E115" s="41"/>
    </row>
    <row r="116" spans="5:5">
      <c r="E116" s="41"/>
    </row>
  </sheetData>
  <mergeCells count="1">
    <mergeCell ref="A42:M42"/>
  </mergeCells>
  <conditionalFormatting sqref="C79:M112">
    <cfRule type="cellIs" dxfId="0" priority="1" operator="notEqual">
      <formula>0</formula>
    </cfRule>
  </conditionalFormatting>
  <pageMargins left="0.7" right="0.7" top="0.75" bottom="0.75" header="0.3" footer="0.3"/>
  <pageSetup scale="74" orientation="landscape" r:id="rId1"/>
  <headerFooter>
    <oddHeader>&amp;R&amp;"Times New Roman,Regular"Exhibit No. JLB-2
 Docket UE-152253
Page &amp;P of &amp;N</oddHeader>
  </headerFooter>
  <colBreaks count="1" manualBreakCount="1">
    <brk id="6" max="41"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Testimony</DocumentSetType>
    <IsConfidential xmlns="dc463f71-b30c-4ab2-9473-d307f9d35888">false</IsConfidential>
    <AgendaOrder xmlns="dc463f71-b30c-4ab2-9473-d307f9d35888">false</AgendaOrder>
    <CaseType xmlns="dc463f71-b30c-4ab2-9473-d307f9d35888">Tariff Revision</CaseType>
    <IndustryCode xmlns="dc463f71-b30c-4ab2-9473-d307f9d35888">140</IndustryCode>
    <CaseStatus xmlns="dc463f71-b30c-4ab2-9473-d307f9d35888">Formal</CaseStatus>
    <OpenedDate xmlns="dc463f71-b30c-4ab2-9473-d307f9d35888">2015-11-25T08:00:00+00:00</OpenedDate>
    <Date1 xmlns="dc463f71-b30c-4ab2-9473-d307f9d35888">2016-03-17T20:34:30+00:00</Date1>
    <IsDocumentOrder xmlns="dc463f71-b30c-4ab2-9473-d307f9d35888" xsi:nil="true"/>
    <IsHighlyConfidential xmlns="dc463f71-b30c-4ab2-9473-d307f9d35888">false</IsHighlyConfidential>
    <CaseCompanyNames xmlns="dc463f71-b30c-4ab2-9473-d307f9d35888">Pacific Power &amp; Light Company</CaseCompanyNames>
    <DocketNumber xmlns="dc463f71-b30c-4ab2-9473-d307f9d35888">152253</DocketNumber>
    <DelegatedOrder xmlns="dc463f71-b30c-4ab2-9473-d307f9d35888">false</DelegatedOrder>
    <Visibility xmlns="dc463f71-b30c-4ab2-9473-d307f9d35888" xsi:nil="true"/>
    <Nickname xmlns="http://schemas.microsoft.com/sharepoint/v3" xsi:nil="true"/>
    <SignificantOrder xmlns="dc463f71-b30c-4ab2-9473-d307f9d35888">false</SignificantOrder>
  </documentManagement>
</p:properties>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7595E2AA379E88449A4F511BF799667C" ma:contentTypeVersion="119" ma:contentTypeDescription="" ma:contentTypeScope="" ma:versionID="bb6eb7831c5f97d5faa43925b617fec1">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4ccd4140794adb7bccf17b21b5812a9d"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337CC66-375B-43D9-835B-4F24C7D74DF0}"/>
</file>

<file path=customXml/itemProps2.xml><?xml version="1.0" encoding="utf-8"?>
<ds:datastoreItem xmlns:ds="http://schemas.openxmlformats.org/officeDocument/2006/customXml" ds:itemID="{993C8FC9-1C72-49B8-92AE-294AF7DBF3AB}"/>
</file>

<file path=customXml/itemProps3.xml><?xml version="1.0" encoding="utf-8"?>
<ds:datastoreItem xmlns:ds="http://schemas.openxmlformats.org/officeDocument/2006/customXml" ds:itemID="{4554336A-472F-4E32-985C-C2C03FB77517}"/>
</file>

<file path=customXml/itemProps4.xml><?xml version="1.0" encoding="utf-8"?>
<ds:datastoreItem xmlns:ds="http://schemas.openxmlformats.org/officeDocument/2006/customXml" ds:itemID="{FA3EFE87-5E0F-4E15-8E18-B549E28144B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23</vt:i4>
      </vt:variant>
      <vt:variant>
        <vt:lpstr>Named Ranges</vt:lpstr>
      </vt:variant>
      <vt:variant>
        <vt:i4>23</vt:i4>
      </vt:variant>
    </vt:vector>
  </HeadingPairs>
  <TitlesOfParts>
    <vt:vector size="46" baseType="lpstr">
      <vt:lpstr>RevReqSummary</vt:lpstr>
      <vt:lpstr>Summary-Staff v Company</vt:lpstr>
      <vt:lpstr>RevReqCalc</vt:lpstr>
      <vt:lpstr>Conversion factor</vt:lpstr>
      <vt:lpstr>Cost of Capital</vt:lpstr>
      <vt:lpstr>Adj - Total</vt:lpstr>
      <vt:lpstr>Adjustments - restating</vt:lpstr>
      <vt:lpstr>Adjustments - Pro Forma</vt:lpstr>
      <vt:lpstr>Adj 4.1 - Misc Exp</vt:lpstr>
      <vt:lpstr>Adj 4.9 - Mem &amp; Sub</vt:lpstr>
      <vt:lpstr>Adj 6.1 - EOP Reserves</vt:lpstr>
      <vt:lpstr>Adj 6.2 - Depr Amort Exp</vt:lpstr>
      <vt:lpstr>Adj 6.4 - Accel Depr</vt:lpstr>
      <vt:lpstr>Adj 7.1 - Interest True-up</vt:lpstr>
      <vt:lpstr>Adj 7.2 - Property Tax</vt:lpstr>
      <vt:lpstr>Adj 7.4 - PowerTax ADIT</vt:lpstr>
      <vt:lpstr>Adj 7.7 - Defr State Tax</vt:lpstr>
      <vt:lpstr>Adj 8.2 - Envir Remed</vt:lpstr>
      <vt:lpstr>Adj 8.4 - Major Plant Add</vt:lpstr>
      <vt:lpstr>Adj 8.10 - ISWC</vt:lpstr>
      <vt:lpstr>Adj 8.11 - EOP Plant</vt:lpstr>
      <vt:lpstr>Adj 8.13 - Tx Exchange</vt:lpstr>
      <vt:lpstr>WCA Allocation Factors</vt:lpstr>
      <vt:lpstr>'Adj 6.1 - EOP Reserves'!Print_Area</vt:lpstr>
      <vt:lpstr>'Adj 6.2 - Depr Amort Exp'!Print_Area</vt:lpstr>
      <vt:lpstr>'Adj 7.1 - Interest True-up'!Print_Area</vt:lpstr>
      <vt:lpstr>'Adj 8.11 - EOP Plant'!Print_Area</vt:lpstr>
      <vt:lpstr>'Adjustments - Pro Forma'!Print_Area</vt:lpstr>
      <vt:lpstr>'Adjustments - restating'!Print_Area</vt:lpstr>
      <vt:lpstr>RevReqCalc!Print_Area</vt:lpstr>
      <vt:lpstr>RevReqSummary!Print_Area</vt:lpstr>
      <vt:lpstr>'Summary-Staff v Company'!Print_Area</vt:lpstr>
      <vt:lpstr>'WCA Allocation Factors'!Print_Area</vt:lpstr>
      <vt:lpstr>'Adj - Total'!Print_Titles</vt:lpstr>
      <vt:lpstr>'Adj 6.1 - EOP Reserves'!Print_Titles</vt:lpstr>
      <vt:lpstr>'Adj 6.2 - Depr Amort Exp'!Print_Titles</vt:lpstr>
      <vt:lpstr>'Adj 6.4 - Accel Depr'!Print_Titles</vt:lpstr>
      <vt:lpstr>'Adj 7.2 - Property Tax'!Print_Titles</vt:lpstr>
      <vt:lpstr>'Adj 8.10 - ISWC'!Print_Titles</vt:lpstr>
      <vt:lpstr>'Adj 8.11 - EOP Plant'!Print_Titles</vt:lpstr>
      <vt:lpstr>'Adj 8.13 - Tx Exchange'!Print_Titles</vt:lpstr>
      <vt:lpstr>'Adjustments - Pro Forma'!Print_Titles</vt:lpstr>
      <vt:lpstr>'Adjustments - restating'!Print_Titles</vt:lpstr>
      <vt:lpstr>WCAAllocations</vt:lpstr>
      <vt:lpstr>WCAFactors</vt:lpstr>
      <vt:lpstr>WCAStates</vt:lpstr>
    </vt:vector>
  </TitlesOfParts>
  <Company>WUTC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Revenue Requirement</dc:title>
  <dc:creator>mfoisy</dc:creator>
  <dc:description/>
  <cp:lastModifiedBy>Jason Ball</cp:lastModifiedBy>
  <cp:lastPrinted>2016-03-16T22:05:31Z</cp:lastPrinted>
  <dcterms:created xsi:type="dcterms:W3CDTF">2003-12-22T18:47:15Z</dcterms:created>
  <dcterms:modified xsi:type="dcterms:W3CDTF">2016-03-17T00:12:23Z</dcterms:modified>
  <cp:contentStatus>Draft</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0x0101006E56B4D1795A2E4DB2F0B01679ED314A007595E2AA379E88449A4F511BF799667C</vt:lpwstr>
  </property>
  <property fmtid="{D5CDD505-2E9C-101B-9397-08002B2CF9AE}" pid="3" name="_docset_NoMedatataSyncRequired">
    <vt:lpwstr>False</vt:lpwstr>
  </property>
</Properties>
</file>