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thomrc\Documents\NRPortbl\LEGAL\THOMRC\"/>
    </mc:Choice>
  </mc:AlternateContent>
  <xr:revisionPtr revIDLastSave="0" documentId="13_ncr:1_{A10D846F-2E60-4A28-85AD-5740567BCAE3}" xr6:coauthVersionLast="41" xr6:coauthVersionMax="41" xr10:uidLastSave="{00000000-0000-0000-0000-000000000000}"/>
  <bookViews>
    <workbookView xWindow="-120" yWindow="-120" windowWidth="25440" windowHeight="15390" activeTab="1" xr2:uid="{00000000-000D-0000-FFFF-FFFF00000000}"/>
  </bookViews>
  <sheets>
    <sheet name="Exh. JDT-15 Pg. 1" sheetId="1" r:id="rId1"/>
    <sheet name="Exh. JDT-15 Pg. 2" sheetId="2" r:id="rId2"/>
  </sheets>
  <externalReferences>
    <externalReference r:id="rId3"/>
  </externalReferences>
  <definedNames>
    <definedName name="_OTH903">[1]EXTERNAL!#REF!</definedName>
    <definedName name="DIR_CSI_910">[1]EXTERNAL!#REF!</definedName>
    <definedName name="DIR_CSITRNSP_908">[1]EXTERNAL!#REF!</definedName>
    <definedName name="EffTax">[1]INPUTS!$F$40</definedName>
    <definedName name="FTAX">[1]INPUTS!$F$39</definedName>
    <definedName name="GASREV">[1]EXTERNAL!#REF!</definedName>
    <definedName name="JPTF2_COM">[1]EXTERNAL!#REF!</definedName>
    <definedName name="JPTF2_DEM">[1]EXTERNAL!#REF!</definedName>
    <definedName name="PDAYXT_COM">[1]EXTERNAL!#REF!</definedName>
    <definedName name="_xlnm.Print_Area" localSheetId="0">'Exh. JDT-15 Pg. 1'!$B$2:$L$26</definedName>
    <definedName name="_xlnm.Print_Area" localSheetId="1">'Exh. JDT-15 Pg. 2'!$B$2:$I$24</definedName>
    <definedName name="RCF">[1]INPUTS!$F$51</definedName>
    <definedName name="ResUnc">[1]INPUTS!$F$46</definedName>
    <definedName name="ROD">[1]INPUTS!$F$34</definedName>
    <definedName name="ROR">[1]INPUTS!$F$29</definedName>
    <definedName name="SEAS2_COM">[1]EXTERNAL!#REF!</definedName>
    <definedName name="SEAS2_DEM">[1]EXTERNAL!#REF!</definedName>
    <definedName name="SEAS3_COM">[1]EXTERNAL!#REF!</definedName>
    <definedName name="SGTREV">[1]EXTERNAL!#REF!</definedName>
    <definedName name="STAX">[1]INPUTS!$F$38</definedName>
    <definedName name="TF1_COM">[1]EXTERNAL!#REF!</definedName>
    <definedName name="TF1_DEM">[1]EXTERNAL!#REF!</definedName>
  </definedNames>
  <calcPr calcId="19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2" i="2" l="1"/>
  <c r="G22" i="2"/>
  <c r="F22" i="2"/>
  <c r="E22" i="2"/>
  <c r="I22" i="2" s="1"/>
  <c r="D22" i="2"/>
  <c r="I18" i="2"/>
  <c r="H16" i="2"/>
  <c r="H23" i="2" s="1"/>
  <c r="D16" i="2"/>
  <c r="H15" i="2"/>
  <c r="H19" i="2" s="1"/>
  <c r="H20" i="2" s="1"/>
  <c r="G15" i="2"/>
  <c r="G16" i="2" s="1"/>
  <c r="F15" i="2"/>
  <c r="F19" i="2" s="1"/>
  <c r="F20" i="2" s="1"/>
  <c r="E15" i="2"/>
  <c r="E19" i="2" s="1"/>
  <c r="E20" i="2" s="1"/>
  <c r="D15" i="2"/>
  <c r="D19" i="2" s="1"/>
  <c r="I14" i="2"/>
  <c r="H12" i="2"/>
  <c r="G12" i="2"/>
  <c r="F12" i="2"/>
  <c r="E12" i="2"/>
  <c r="D12" i="2"/>
  <c r="B12" i="2"/>
  <c r="B14" i="2" s="1"/>
  <c r="B15" i="2" s="1"/>
  <c r="B16" i="2" s="1"/>
  <c r="I11" i="2"/>
  <c r="B11" i="2"/>
  <c r="I10" i="2"/>
  <c r="I12" i="2" s="1"/>
  <c r="L25" i="1"/>
  <c r="K25" i="1"/>
  <c r="J25" i="1"/>
  <c r="I25" i="1"/>
  <c r="L21" i="1"/>
  <c r="K21" i="1"/>
  <c r="J21" i="1"/>
  <c r="I21" i="1"/>
  <c r="H21" i="1"/>
  <c r="G21" i="1"/>
  <c r="E21" i="1"/>
  <c r="B11" i="1"/>
  <c r="B12" i="1" s="1"/>
  <c r="B13" i="1" s="1"/>
  <c r="B14" i="1" s="1"/>
  <c r="B15" i="1" s="1"/>
  <c r="B16" i="1" s="1"/>
  <c r="B17" i="1" s="1"/>
  <c r="B18" i="1" s="1"/>
  <c r="B19" i="1" s="1"/>
  <c r="B22" i="2" l="1"/>
  <c r="B23" i="2" s="1"/>
  <c r="B18" i="2"/>
  <c r="B19" i="2" s="1"/>
  <c r="B20" i="2" s="1"/>
  <c r="I19" i="2"/>
  <c r="I20" i="2" s="1"/>
  <c r="D20" i="2"/>
  <c r="D23" i="2" s="1"/>
  <c r="E16" i="2"/>
  <c r="E23" i="2" s="1"/>
  <c r="G19" i="2"/>
  <c r="G20" i="2" s="1"/>
  <c r="G23" i="2" s="1"/>
  <c r="I15" i="2"/>
  <c r="I16" i="2" s="1"/>
  <c r="I23" i="2" s="1"/>
  <c r="F16" i="2"/>
  <c r="F23" i="2" s="1"/>
</calcChain>
</file>

<file path=xl/sharedStrings.xml><?xml version="1.0" encoding="utf-8"?>
<sst xmlns="http://schemas.openxmlformats.org/spreadsheetml/2006/main" count="64" uniqueCount="44">
  <si>
    <t>Puget Sound Energy - Gas</t>
  </si>
  <si>
    <t>2019 Gas Cost of Service Study</t>
  </si>
  <si>
    <t>Demand Unit Cost</t>
  </si>
  <si>
    <t>Line No.</t>
  </si>
  <si>
    <t>Description</t>
  </si>
  <si>
    <t>Residential (16,23,53)</t>
  </si>
  <si>
    <t>Comm. &amp; Indus. (31,31T)</t>
  </si>
  <si>
    <t>Large Volume (41,41T)</t>
  </si>
  <si>
    <t>Interruptible (85, 85T)</t>
  </si>
  <si>
    <t>Limited Interruptible (86, 86T)</t>
  </si>
  <si>
    <t>Non-Exclusive Interruptible (87, 87T)</t>
  </si>
  <si>
    <t>Total Including Gas Supply and Storage Costs</t>
  </si>
  <si>
    <t>Total Excluding Gas Supply and Storage Costs</t>
  </si>
  <si>
    <t>Current Demand Charge</t>
  </si>
  <si>
    <t>Difference to the Actual</t>
  </si>
  <si>
    <t>Proposed Demand Charge</t>
  </si>
  <si>
    <t>Procurement Charge Calculation</t>
  </si>
  <si>
    <t>Total</t>
  </si>
  <si>
    <t>(a)</t>
  </si>
  <si>
    <t>(b)</t>
  </si>
  <si>
    <t>(c)</t>
  </si>
  <si>
    <t>(d)</t>
  </si>
  <si>
    <t>(e)</t>
  </si>
  <si>
    <t>(f)</t>
  </si>
  <si>
    <t>(g)</t>
  </si>
  <si>
    <t>Total Gas Supply (Demand &amp; Commodity $)</t>
  </si>
  <si>
    <t>Pro Forma Sales Therms</t>
  </si>
  <si>
    <t>Per Therm</t>
  </si>
  <si>
    <t>Total Storage Costs (Demand $)</t>
  </si>
  <si>
    <t>Pro Forma Therms</t>
  </si>
  <si>
    <t>Total LNG Related Costs (Demand - Allocated to Sales)</t>
  </si>
  <si>
    <t>Total Gas Supply, Storage, and LNG Costs</t>
  </si>
  <si>
    <t>Unit Cost (per therm)</t>
  </si>
  <si>
    <t>Proposed Test Year</t>
  </si>
  <si>
    <t>System Total</t>
  </si>
  <si>
    <t>(h)</t>
  </si>
  <si>
    <t>Demand (per Peak Day therm per month)</t>
  </si>
  <si>
    <t>Gas Supply</t>
  </si>
  <si>
    <t>Storage</t>
  </si>
  <si>
    <t>Transmission</t>
  </si>
  <si>
    <t>Distribution</t>
  </si>
  <si>
    <t>Gas Costs</t>
  </si>
  <si>
    <t>Sales Specific Costs</t>
  </si>
  <si>
    <t>Transport Specific Costs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</si>
</sst>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164" formatCode="0.000000"/>
    <numFmt numFmtId="165" formatCode="_(&quot;$&quot;* #,##0.0000_);_(&quot;$&quot;* \(#,##0.0000\);_(&quot;$&quot;* &quot;-&quot;??_);_(@_)"/>
    <numFmt numFmtId="166" formatCode="_(&quot;$&quot;* #,##0.00000_);_(&quot;$&quot;* \(#,##0.00000\);_(&quot;$&quot;* &quot;-&quot;??_);_(@_)"/>
    <numFmt numFmtId="167" formatCode="_(&quot;$&quot;* #,##0_);_(&quot;$&quot;* \(#,##0\);_(&quot;$&quot;* &quot;-&quot;??_);_(@_)"/>
  </numFmts>
  <fonts count="4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164" fontId="0" fillId="0" borderId="0">
      <alignment horizontal="left" wrapText="1"/>
    </xf>
    <xf numFmtId="44" fontId="1" fillId="0" borderId="0" applyFont="0" applyFill="0" applyBorder="0" applyAlignment="0" applyProtection="0"/>
    <xf numFmtId="0" fontId="3" fillId="2" borderId="1" applyNumberFormat="0">
      <alignment horizontal="center" vertical="center" wrapText="1"/>
    </xf>
  </cellStyleXfs>
  <cellXfs count="27">
    <xf numFmtId="164" fontId="0" fillId="0" borderId="0" xfId="0">
      <alignment horizontal="left" wrapText="1"/>
    </xf>
    <xf numFmtId="0" fontId="2" fillId="0" borderId="0" xfId="0" applyNumberFormat="1" applyFont="1" applyFill="1" applyAlignment="1">
      <alignment horizontal="centerContinuous"/>
    </xf>
    <xf numFmtId="0" fontId="2" fillId="0" borderId="0" xfId="0" applyNumberFormat="1" applyFont="1" applyFill="1" applyAlignment="1"/>
    <xf numFmtId="41" fontId="2" fillId="0" borderId="1" xfId="0" applyNumberFormat="1" applyFont="1" applyFill="1" applyBorder="1" applyAlignment="1">
      <alignment horizontal="center" wrapText="1"/>
    </xf>
    <xf numFmtId="0" fontId="2" fillId="0" borderId="1" xfId="0" applyNumberFormat="1" applyFont="1" applyFill="1" applyBorder="1" applyAlignment="1">
      <alignment horizontal="center"/>
    </xf>
    <xf numFmtId="0" fontId="2" fillId="0" borderId="1" xfId="0" applyNumberFormat="1" applyFont="1" applyFill="1" applyBorder="1" applyAlignment="1">
      <alignment horizontal="center" wrapText="1"/>
    </xf>
    <xf numFmtId="0" fontId="2" fillId="0" borderId="0" xfId="0" applyNumberFormat="1" applyFont="1" applyFill="1" applyAlignment="1">
      <alignment horizontal="center"/>
    </xf>
    <xf numFmtId="41" fontId="2" fillId="0" borderId="0" xfId="0" applyNumberFormat="1" applyFont="1" applyFill="1" applyAlignment="1"/>
    <xf numFmtId="41" fontId="2" fillId="0" borderId="0" xfId="0" applyNumberFormat="1" applyFont="1" applyFill="1" applyAlignment="1">
      <alignment horizontal="center"/>
    </xf>
    <xf numFmtId="42" fontId="2" fillId="0" borderId="0" xfId="0" applyNumberFormat="1" applyFont="1" applyFill="1" applyAlignment="1"/>
    <xf numFmtId="165" fontId="2" fillId="0" borderId="0" xfId="1" applyNumberFormat="1" applyFont="1" applyFill="1" applyAlignment="1"/>
    <xf numFmtId="44" fontId="2" fillId="0" borderId="0" xfId="0" applyNumberFormat="1" applyFont="1" applyFill="1" applyAlignment="1"/>
    <xf numFmtId="44" fontId="2" fillId="0" borderId="0" xfId="1" applyFont="1" applyFill="1" applyAlignment="1"/>
    <xf numFmtId="0" fontId="2" fillId="0" borderId="0" xfId="0" applyNumberFormat="1" applyFont="1" applyFill="1" applyBorder="1" applyAlignment="1"/>
    <xf numFmtId="0" fontId="0" fillId="3" borderId="0" xfId="0" applyNumberFormat="1" applyFill="1" applyAlignment="1">
      <alignment horizontal="centerContinuous"/>
    </xf>
    <xf numFmtId="0" fontId="0" fillId="3" borderId="0" xfId="0" applyNumberFormat="1" applyFill="1" applyAlignment="1"/>
    <xf numFmtId="0" fontId="2" fillId="3" borderId="0" xfId="0" applyNumberFormat="1" applyFont="1" applyFill="1" applyAlignment="1">
      <alignment horizontal="centerContinuous"/>
    </xf>
    <xf numFmtId="41" fontId="0" fillId="3" borderId="1" xfId="0" applyNumberFormat="1" applyFill="1" applyBorder="1" applyAlignment="1">
      <alignment horizontal="center" wrapText="1"/>
    </xf>
    <xf numFmtId="0" fontId="0" fillId="3" borderId="1" xfId="0" applyNumberFormat="1" applyFill="1" applyBorder="1" applyAlignment="1">
      <alignment horizontal="center"/>
    </xf>
    <xf numFmtId="41" fontId="2" fillId="3" borderId="1" xfId="2" applyNumberFormat="1" applyFont="1" applyFill="1">
      <alignment horizontal="center" vertical="center" wrapText="1"/>
    </xf>
    <xf numFmtId="0" fontId="0" fillId="3" borderId="0" xfId="0" applyNumberFormat="1" applyFill="1" applyAlignment="1">
      <alignment horizontal="center"/>
    </xf>
    <xf numFmtId="42" fontId="0" fillId="3" borderId="0" xfId="0" applyNumberFormat="1" applyFill="1" applyAlignment="1"/>
    <xf numFmtId="41" fontId="0" fillId="3" borderId="0" xfId="0" applyNumberFormat="1" applyFill="1" applyAlignment="1"/>
    <xf numFmtId="166" fontId="0" fillId="3" borderId="0" xfId="1" applyNumberFormat="1" applyFont="1" applyFill="1"/>
    <xf numFmtId="165" fontId="0" fillId="3" borderId="0" xfId="1" applyNumberFormat="1" applyFont="1" applyFill="1"/>
    <xf numFmtId="167" fontId="0" fillId="3" borderId="0" xfId="1" applyNumberFormat="1" applyFont="1" applyFill="1"/>
    <xf numFmtId="166" fontId="0" fillId="3" borderId="0" xfId="0" applyNumberFormat="1" applyFill="1" applyAlignment="1"/>
  </cellXfs>
  <cellStyles count="3">
    <cellStyle name="Currency" xfId="1" builtinId="4"/>
    <cellStyle name="Normal" xfId="0" builtinId="0"/>
    <cellStyle name="Report Heading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GrpRevnu\PUBLIC\%23%202019%20GRC\Rebuttal%20Filing\%23RevReq-COS-Attrition-REBUTTAL%20(C)\190529-30-PSE-WP-JDT-10-11-12-13-15-16-GCOS-MODEL-19GRC-01-2020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"/>
      <sheetName val="INPUTS"/>
      <sheetName val="CLASSIFIERS"/>
      <sheetName val="EXTERNAL"/>
      <sheetName val="INTERNAL"/>
      <sheetName val="ACCOUNTS"/>
      <sheetName val="CLASS"/>
      <sheetName val="FUNCALLOC"/>
      <sheetName val="CLASSALLOC"/>
      <sheetName val="ACCOUNTALLOC"/>
      <sheetName val="ALLOC"/>
      <sheetName val="REV REQ"/>
      <sheetName val="SUMMARY"/>
      <sheetName val="Compromise Method Summary"/>
      <sheetName val="Demand Chrg"/>
      <sheetName val="Procurement Chrg"/>
      <sheetName val="CCost BrkOut"/>
      <sheetName val="Compare"/>
      <sheetName val="ErrorCheck"/>
    </sheetNames>
    <sheetDataSet>
      <sheetData sheetId="0" refreshError="1"/>
      <sheetData sheetId="1">
        <row r="5">
          <cell r="B5" t="str">
            <v>Actual Test Year</v>
          </cell>
        </row>
        <row r="29">
          <cell r="F29">
            <v>7.5700000000000003E-2</v>
          </cell>
        </row>
        <row r="34">
          <cell r="F34">
            <v>2.87E-2</v>
          </cell>
        </row>
        <row r="38">
          <cell r="F38">
            <v>0</v>
          </cell>
        </row>
        <row r="39">
          <cell r="F39">
            <v>0.21</v>
          </cell>
        </row>
        <row r="40">
          <cell r="F40">
            <v>0.21</v>
          </cell>
        </row>
        <row r="46">
          <cell r="F46">
            <v>0</v>
          </cell>
        </row>
        <row r="51">
          <cell r="F51">
            <v>0.62044999999999995</v>
          </cell>
        </row>
      </sheetData>
      <sheetData sheetId="2" refreshError="1"/>
      <sheetData sheetId="3">
        <row r="116">
          <cell r="F116">
            <v>235095904.45880297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7">
          <cell r="C7" t="str">
            <v>(a)</v>
          </cell>
        </row>
      </sheetData>
      <sheetData sheetId="13" refreshError="1"/>
      <sheetData sheetId="14"/>
      <sheetData sheetId="15"/>
      <sheetData sheetId="16" refreshError="1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7">
    <pageSetUpPr fitToPage="1"/>
  </sheetPr>
  <dimension ref="B2:L26"/>
  <sheetViews>
    <sheetView showGridLines="0" zoomScaleNormal="100" workbookViewId="0">
      <selection activeCell="H7" sqref="H7"/>
    </sheetView>
  </sheetViews>
  <sheetFormatPr defaultColWidth="9.140625" defaultRowHeight="12.75" x14ac:dyDescent="0.2"/>
  <cols>
    <col min="1" max="1" width="9.140625" style="2"/>
    <col min="2" max="2" width="5" style="2" bestFit="1" customWidth="1"/>
    <col min="3" max="3" width="3.5703125" style="2" customWidth="1"/>
    <col min="4" max="4" width="38.85546875" style="2" customWidth="1"/>
    <col min="5" max="5" width="13.85546875" style="2" customWidth="1"/>
    <col min="6" max="6" width="3.7109375" style="2" customWidth="1"/>
    <col min="7" max="12" width="16.42578125" style="2" customWidth="1"/>
    <col min="13" max="16384" width="9.140625" style="2"/>
  </cols>
  <sheetData>
    <row r="2" spans="2:12" x14ac:dyDescent="0.2">
      <c r="B2" s="1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</row>
    <row r="3" spans="2:12" x14ac:dyDescent="0.2">
      <c r="B3" s="1" t="s">
        <v>1</v>
      </c>
      <c r="C3" s="1"/>
      <c r="D3" s="1"/>
      <c r="E3" s="1"/>
      <c r="F3" s="1"/>
      <c r="G3" s="1"/>
      <c r="H3" s="1"/>
      <c r="I3" s="1"/>
      <c r="J3" s="1"/>
      <c r="K3" s="1"/>
      <c r="L3" s="1"/>
    </row>
    <row r="4" spans="2:12" x14ac:dyDescent="0.2">
      <c r="B4" s="1" t="s">
        <v>2</v>
      </c>
      <c r="C4" s="1"/>
      <c r="D4" s="1"/>
      <c r="E4" s="1"/>
      <c r="F4" s="1"/>
      <c r="G4" s="1"/>
      <c r="H4" s="1"/>
      <c r="I4" s="1"/>
      <c r="J4" s="1"/>
      <c r="K4" s="1"/>
      <c r="L4" s="1"/>
    </row>
    <row r="5" spans="2:12" x14ac:dyDescent="0.2">
      <c r="B5" s="1" t="s">
        <v>33</v>
      </c>
      <c r="C5" s="1"/>
      <c r="D5" s="1"/>
      <c r="E5" s="1"/>
      <c r="F5" s="1"/>
      <c r="G5" s="1"/>
      <c r="H5" s="1"/>
      <c r="I5" s="1"/>
      <c r="J5" s="1"/>
      <c r="K5" s="1"/>
      <c r="L5" s="1"/>
    </row>
    <row r="7" spans="2:12" ht="38.25" x14ac:dyDescent="0.2">
      <c r="B7" s="3" t="s">
        <v>3</v>
      </c>
      <c r="C7" s="3"/>
      <c r="D7" s="4" t="s">
        <v>4</v>
      </c>
      <c r="E7" s="4" t="s">
        <v>34</v>
      </c>
      <c r="F7" s="4"/>
      <c r="G7" s="5" t="s">
        <v>5</v>
      </c>
      <c r="H7" s="5" t="s">
        <v>6</v>
      </c>
      <c r="I7" s="5" t="s">
        <v>7</v>
      </c>
      <c r="J7" s="3" t="s">
        <v>8</v>
      </c>
      <c r="K7" s="3" t="s">
        <v>9</v>
      </c>
      <c r="L7" s="3" t="s">
        <v>10</v>
      </c>
    </row>
    <row r="8" spans="2:12" x14ac:dyDescent="0.2">
      <c r="D8" s="6" t="s">
        <v>18</v>
      </c>
      <c r="E8" s="6" t="s">
        <v>19</v>
      </c>
      <c r="F8" s="6"/>
      <c r="G8" s="6" t="s">
        <v>20</v>
      </c>
      <c r="H8" s="6" t="s">
        <v>21</v>
      </c>
      <c r="I8" s="6" t="s">
        <v>22</v>
      </c>
      <c r="J8" s="6" t="s">
        <v>23</v>
      </c>
      <c r="K8" s="6" t="s">
        <v>24</v>
      </c>
      <c r="L8" s="6" t="s">
        <v>35</v>
      </c>
    </row>
    <row r="10" spans="2:12" x14ac:dyDescent="0.2">
      <c r="B10" s="6">
        <v>1</v>
      </c>
      <c r="C10" s="7" t="s">
        <v>36</v>
      </c>
      <c r="D10" s="8"/>
      <c r="G10" s="9"/>
      <c r="H10" s="9"/>
      <c r="I10" s="9"/>
      <c r="J10" s="9"/>
      <c r="K10" s="9"/>
      <c r="L10" s="9"/>
    </row>
    <row r="11" spans="2:12" x14ac:dyDescent="0.2">
      <c r="B11" s="6">
        <f>B10+1</f>
        <v>2</v>
      </c>
      <c r="C11" s="6"/>
      <c r="D11" s="7" t="s">
        <v>37</v>
      </c>
      <c r="E11" s="10">
        <v>5.4000000000000003E-3</v>
      </c>
      <c r="F11" s="10"/>
      <c r="G11" s="10">
        <v>5.4999999999999997E-3</v>
      </c>
      <c r="H11" s="10">
        <v>5.4999999999999997E-3</v>
      </c>
      <c r="I11" s="10">
        <v>4.1999999999999997E-3</v>
      </c>
      <c r="J11" s="10">
        <v>5.9999999999999995E-4</v>
      </c>
      <c r="K11" s="10">
        <v>5.0000000000000001E-3</v>
      </c>
      <c r="L11" s="10">
        <v>0</v>
      </c>
    </row>
    <row r="12" spans="2:12" x14ac:dyDescent="0.2">
      <c r="B12" s="6">
        <f>B11+1</f>
        <v>3</v>
      </c>
      <c r="C12" s="6"/>
      <c r="D12" s="7" t="s">
        <v>38</v>
      </c>
      <c r="E12" s="10">
        <v>8.3099999999999993E-2</v>
      </c>
      <c r="F12" s="10"/>
      <c r="G12" s="10">
        <v>8.3900000000000002E-2</v>
      </c>
      <c r="H12" s="10">
        <v>7.5700000000000003E-2</v>
      </c>
      <c r="I12" s="10">
        <v>8.9800000000000005E-2</v>
      </c>
      <c r="J12" s="10">
        <v>8.2699999999999996E-2</v>
      </c>
      <c r="K12" s="10">
        <v>0.96130000000000004</v>
      </c>
      <c r="L12" s="10">
        <v>0.4264</v>
      </c>
    </row>
    <row r="13" spans="2:12" x14ac:dyDescent="0.2">
      <c r="B13" s="6">
        <f t="shared" ref="B13:B19" si="0">B12+1</f>
        <v>4</v>
      </c>
      <c r="C13" s="8"/>
      <c r="D13" s="7" t="s">
        <v>39</v>
      </c>
      <c r="E13" s="10">
        <v>0</v>
      </c>
      <c r="F13" s="10"/>
      <c r="G13" s="10">
        <v>0</v>
      </c>
      <c r="H13" s="10">
        <v>0</v>
      </c>
      <c r="I13" s="10">
        <v>0</v>
      </c>
      <c r="J13" s="10">
        <v>1E-4</v>
      </c>
      <c r="K13" s="10">
        <v>1E-4</v>
      </c>
      <c r="L13" s="10">
        <v>4.0000000000000002E-4</v>
      </c>
    </row>
    <row r="14" spans="2:12" x14ac:dyDescent="0.2">
      <c r="B14" s="6">
        <f t="shared" si="0"/>
        <v>5</v>
      </c>
      <c r="D14" s="7" t="s">
        <v>40</v>
      </c>
      <c r="E14" s="10">
        <v>1.3117000000000001</v>
      </c>
      <c r="F14" s="10"/>
      <c r="G14" s="10">
        <v>1.3126</v>
      </c>
      <c r="H14" s="10">
        <v>1.3139000000000001</v>
      </c>
      <c r="I14" s="10">
        <v>1.3376999999999999</v>
      </c>
      <c r="J14" s="10">
        <v>1.3774</v>
      </c>
      <c r="K14" s="10">
        <v>1.3544</v>
      </c>
      <c r="L14" s="10">
        <v>1.7645</v>
      </c>
    </row>
    <row r="15" spans="2:12" x14ac:dyDescent="0.2">
      <c r="B15" s="6">
        <f t="shared" si="0"/>
        <v>6</v>
      </c>
      <c r="D15" s="7" t="s">
        <v>41</v>
      </c>
      <c r="E15" s="10">
        <v>0</v>
      </c>
      <c r="F15" s="10"/>
      <c r="G15" s="10">
        <v>0</v>
      </c>
      <c r="H15" s="10">
        <v>0</v>
      </c>
      <c r="I15" s="10">
        <v>0</v>
      </c>
      <c r="J15" s="10">
        <v>0</v>
      </c>
      <c r="K15" s="10">
        <v>0</v>
      </c>
      <c r="L15" s="10">
        <v>0</v>
      </c>
    </row>
    <row r="16" spans="2:12" x14ac:dyDescent="0.2">
      <c r="B16" s="6">
        <f t="shared" si="0"/>
        <v>7</v>
      </c>
      <c r="C16" s="7"/>
      <c r="D16" s="7" t="s">
        <v>42</v>
      </c>
      <c r="E16" s="10">
        <v>0</v>
      </c>
      <c r="F16" s="10"/>
      <c r="G16" s="10">
        <v>0</v>
      </c>
      <c r="H16" s="10">
        <v>0</v>
      </c>
      <c r="I16" s="10">
        <v>0</v>
      </c>
      <c r="J16" s="10">
        <v>0</v>
      </c>
      <c r="K16" s="10">
        <v>0</v>
      </c>
      <c r="L16" s="10">
        <v>0</v>
      </c>
    </row>
    <row r="17" spans="2:12" x14ac:dyDescent="0.2">
      <c r="B17" s="6">
        <f t="shared" si="0"/>
        <v>8</v>
      </c>
      <c r="D17" s="7" t="s">
        <v>43</v>
      </c>
      <c r="E17" s="10">
        <v>0</v>
      </c>
      <c r="F17" s="10"/>
      <c r="G17" s="10">
        <v>0</v>
      </c>
      <c r="H17" s="10">
        <v>0</v>
      </c>
      <c r="I17" s="10">
        <v>0</v>
      </c>
      <c r="J17" s="10">
        <v>0</v>
      </c>
      <c r="K17" s="10">
        <v>0</v>
      </c>
      <c r="L17" s="10">
        <v>0</v>
      </c>
    </row>
    <row r="18" spans="2:12" x14ac:dyDescent="0.2">
      <c r="B18" s="6">
        <f t="shared" si="0"/>
        <v>9</v>
      </c>
    </row>
    <row r="19" spans="2:12" x14ac:dyDescent="0.2">
      <c r="B19" s="6">
        <f t="shared" si="0"/>
        <v>10</v>
      </c>
      <c r="C19" s="2" t="s">
        <v>11</v>
      </c>
      <c r="E19" s="10">
        <v>1.4001999999999999</v>
      </c>
      <c r="G19" s="10">
        <v>1.4020999999999999</v>
      </c>
      <c r="H19" s="10">
        <v>1.3951</v>
      </c>
      <c r="I19" s="10">
        <v>1.4317</v>
      </c>
      <c r="J19" s="10">
        <v>1.4608000000000001</v>
      </c>
      <c r="K19" s="10">
        <v>2.3208000000000002</v>
      </c>
      <c r="L19" s="10">
        <v>2.1911999999999998</v>
      </c>
    </row>
    <row r="21" spans="2:12" x14ac:dyDescent="0.2">
      <c r="B21" s="6">
        <v>11</v>
      </c>
      <c r="C21" s="2" t="s">
        <v>12</v>
      </c>
      <c r="E21" s="11">
        <f>E19-E12-E11</f>
        <v>1.3116999999999999</v>
      </c>
      <c r="G21" s="11">
        <f t="shared" ref="G21:K21" si="1">G19-G12-G11</f>
        <v>1.3126999999999998</v>
      </c>
      <c r="H21" s="11">
        <f t="shared" si="1"/>
        <v>1.3138999999999998</v>
      </c>
      <c r="I21" s="11">
        <f t="shared" si="1"/>
        <v>1.3376999999999999</v>
      </c>
      <c r="J21" s="11">
        <f t="shared" si="1"/>
        <v>1.3775000000000002</v>
      </c>
      <c r="K21" s="11">
        <f t="shared" si="1"/>
        <v>1.3545000000000003</v>
      </c>
      <c r="L21" s="11">
        <f>L19-L12-L11</f>
        <v>1.7647999999999997</v>
      </c>
    </row>
    <row r="24" spans="2:12" x14ac:dyDescent="0.2">
      <c r="D24" s="2" t="s">
        <v>13</v>
      </c>
      <c r="I24" s="12">
        <v>1.17</v>
      </c>
      <c r="J24" s="12">
        <v>1.21</v>
      </c>
      <c r="K24" s="12">
        <v>1.22</v>
      </c>
      <c r="L24" s="12">
        <v>1.38</v>
      </c>
    </row>
    <row r="25" spans="2:12" x14ac:dyDescent="0.2">
      <c r="D25" s="2" t="s">
        <v>14</v>
      </c>
      <c r="I25" s="12">
        <f>I26-I24</f>
        <v>8.0000000000000071E-2</v>
      </c>
      <c r="J25" s="12">
        <f t="shared" ref="J25:L25" si="2">J26-J24</f>
        <v>9.000000000000008E-2</v>
      </c>
      <c r="K25" s="12">
        <f t="shared" si="2"/>
        <v>0.13000000000000012</v>
      </c>
      <c r="L25" s="12">
        <f t="shared" si="2"/>
        <v>7.0000000000000062E-2</v>
      </c>
    </row>
    <row r="26" spans="2:12" x14ac:dyDescent="0.2">
      <c r="D26" s="13" t="s">
        <v>15</v>
      </c>
      <c r="I26" s="12">
        <v>1.25</v>
      </c>
      <c r="J26" s="12">
        <v>1.3</v>
      </c>
      <c r="K26" s="12">
        <v>1.35</v>
      </c>
      <c r="L26" s="12">
        <v>1.45</v>
      </c>
    </row>
  </sheetData>
  <pageMargins left="0.75" right="0.75" top="1" bottom="1" header="0.5" footer="0.5"/>
  <pageSetup scale="7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B2:I23"/>
  <sheetViews>
    <sheetView tabSelected="1" zoomScale="110" zoomScaleNormal="110" workbookViewId="0">
      <selection activeCell="I28" sqref="I28"/>
    </sheetView>
  </sheetViews>
  <sheetFormatPr defaultColWidth="9.140625" defaultRowHeight="12.75" x14ac:dyDescent="0.2"/>
  <cols>
    <col min="1" max="1" width="9.140625" style="15"/>
    <col min="2" max="2" width="5" style="15" bestFit="1" customWidth="1"/>
    <col min="3" max="3" width="46.140625" style="15" customWidth="1"/>
    <col min="4" max="5" width="17.85546875" style="15" customWidth="1"/>
    <col min="6" max="6" width="16.42578125" style="15" customWidth="1"/>
    <col min="7" max="7" width="15.28515625" style="15" customWidth="1"/>
    <col min="8" max="8" width="16.85546875" style="15" customWidth="1"/>
    <col min="9" max="9" width="14.42578125" style="15" customWidth="1"/>
    <col min="10" max="16384" width="9.140625" style="15"/>
  </cols>
  <sheetData>
    <row r="2" spans="2:9" x14ac:dyDescent="0.2">
      <c r="B2" s="14" t="s">
        <v>0</v>
      </c>
      <c r="C2" s="14"/>
      <c r="D2" s="14"/>
      <c r="E2" s="14"/>
      <c r="F2" s="14"/>
      <c r="G2" s="14"/>
      <c r="H2" s="14"/>
      <c r="I2" s="14"/>
    </row>
    <row r="3" spans="2:9" x14ac:dyDescent="0.2">
      <c r="B3" s="16" t="s">
        <v>1</v>
      </c>
      <c r="C3" s="14"/>
      <c r="D3" s="14"/>
      <c r="E3" s="14"/>
      <c r="F3" s="14"/>
      <c r="G3" s="14"/>
      <c r="H3" s="14"/>
      <c r="I3" s="14"/>
    </row>
    <row r="4" spans="2:9" x14ac:dyDescent="0.2">
      <c r="B4" s="14" t="s">
        <v>16</v>
      </c>
      <c r="C4" s="14"/>
      <c r="D4" s="14"/>
      <c r="E4" s="14"/>
      <c r="F4" s="14"/>
      <c r="G4" s="14"/>
      <c r="H4" s="14"/>
      <c r="I4" s="14"/>
    </row>
    <row r="5" spans="2:9" x14ac:dyDescent="0.2">
      <c r="B5" s="14" t="s">
        <v>33</v>
      </c>
      <c r="C5" s="14"/>
      <c r="D5" s="14"/>
      <c r="E5" s="14"/>
      <c r="F5" s="14"/>
      <c r="G5" s="14"/>
      <c r="H5" s="14"/>
      <c r="I5" s="14"/>
    </row>
    <row r="7" spans="2:9" ht="38.25" x14ac:dyDescent="0.2">
      <c r="B7" s="17" t="s">
        <v>3</v>
      </c>
      <c r="C7" s="18" t="s">
        <v>4</v>
      </c>
      <c r="D7" s="19" t="s">
        <v>6</v>
      </c>
      <c r="E7" s="19" t="s">
        <v>7</v>
      </c>
      <c r="F7" s="17" t="s">
        <v>8</v>
      </c>
      <c r="G7" s="17" t="s">
        <v>9</v>
      </c>
      <c r="H7" s="17" t="s">
        <v>10</v>
      </c>
      <c r="I7" s="17" t="s">
        <v>17</v>
      </c>
    </row>
    <row r="8" spans="2:9" x14ac:dyDescent="0.2">
      <c r="C8" s="20" t="s">
        <v>18</v>
      </c>
      <c r="D8" s="20" t="s">
        <v>19</v>
      </c>
      <c r="E8" s="20" t="s">
        <v>20</v>
      </c>
      <c r="F8" s="20" t="s">
        <v>21</v>
      </c>
      <c r="G8" s="20" t="s">
        <v>22</v>
      </c>
      <c r="H8" s="20" t="s">
        <v>23</v>
      </c>
      <c r="I8" s="20" t="s">
        <v>24</v>
      </c>
    </row>
    <row r="10" spans="2:9" x14ac:dyDescent="0.2">
      <c r="B10" s="20">
        <v>1</v>
      </c>
      <c r="C10" s="15" t="s">
        <v>25</v>
      </c>
      <c r="D10" s="21">
        <v>933064.23882815742</v>
      </c>
      <c r="E10" s="21">
        <v>233436.12977086162</v>
      </c>
      <c r="F10" s="21">
        <v>46091.644530497433</v>
      </c>
      <c r="G10" s="21">
        <v>29356.632507929291</v>
      </c>
      <c r="H10" s="21">
        <v>66544.942129927484</v>
      </c>
      <c r="I10" s="21">
        <f>SUM(D10:H10)</f>
        <v>1308493.5877673733</v>
      </c>
    </row>
    <row r="11" spans="2:9" x14ac:dyDescent="0.2">
      <c r="B11" s="20">
        <f>B10+1</f>
        <v>2</v>
      </c>
      <c r="C11" s="15" t="s">
        <v>26</v>
      </c>
      <c r="D11" s="22">
        <v>235095904.45880297</v>
      </c>
      <c r="E11" s="22">
        <v>66021725.64379134</v>
      </c>
      <c r="F11" s="22">
        <v>15775106.056</v>
      </c>
      <c r="G11" s="22">
        <v>8896702.7368645743</v>
      </c>
      <c r="H11" s="22">
        <v>22798976.309999999</v>
      </c>
      <c r="I11" s="21">
        <f>SUM(D11:H11)</f>
        <v>348588415.20545888</v>
      </c>
    </row>
    <row r="12" spans="2:9" x14ac:dyDescent="0.2">
      <c r="B12" s="20">
        <f>B11+1</f>
        <v>3</v>
      </c>
      <c r="C12" s="15" t="s">
        <v>27</v>
      </c>
      <c r="D12" s="23">
        <f t="shared" ref="D12:I12" si="0">D10/D11</f>
        <v>3.9688664120972085E-3</v>
      </c>
      <c r="E12" s="23">
        <f t="shared" si="0"/>
        <v>3.535747172534165E-3</v>
      </c>
      <c r="F12" s="23">
        <f t="shared" si="0"/>
        <v>2.9217961747373899E-3</v>
      </c>
      <c r="G12" s="23">
        <f t="shared" si="0"/>
        <v>3.29972051176741E-3</v>
      </c>
      <c r="H12" s="23">
        <f t="shared" si="0"/>
        <v>2.9187688615975181E-3</v>
      </c>
      <c r="I12" s="23">
        <f t="shared" si="0"/>
        <v>3.753692121398079E-3</v>
      </c>
    </row>
    <row r="14" spans="2:9" x14ac:dyDescent="0.2">
      <c r="B14" s="20">
        <f>B12+1</f>
        <v>4</v>
      </c>
      <c r="C14" s="15" t="s">
        <v>28</v>
      </c>
      <c r="D14" s="21">
        <v>2288738.3876347076</v>
      </c>
      <c r="E14" s="21">
        <v>430464.70336970652</v>
      </c>
      <c r="F14" s="21">
        <v>63053.984718942927</v>
      </c>
      <c r="G14" s="21">
        <v>81242.634157099543</v>
      </c>
      <c r="H14" s="21">
        <v>122470.23955025453</v>
      </c>
      <c r="I14" s="21">
        <f>SUM(D14:H14)</f>
        <v>2985969.9494307111</v>
      </c>
    </row>
    <row r="15" spans="2:9" x14ac:dyDescent="0.2">
      <c r="B15" s="20">
        <f>B14+1</f>
        <v>5</v>
      </c>
      <c r="C15" s="15" t="s">
        <v>29</v>
      </c>
      <c r="D15" s="22">
        <f>D11</f>
        <v>235095904.45880297</v>
      </c>
      <c r="E15" s="22">
        <f>E11</f>
        <v>66021725.64379134</v>
      </c>
      <c r="F15" s="22">
        <f>F11</f>
        <v>15775106.056</v>
      </c>
      <c r="G15" s="22">
        <f>G11</f>
        <v>8896702.7368645743</v>
      </c>
      <c r="H15" s="22">
        <f>H11</f>
        <v>22798976.309999999</v>
      </c>
      <c r="I15" s="21">
        <f>SUM(D15:H15)</f>
        <v>348588415.20545888</v>
      </c>
    </row>
    <row r="16" spans="2:9" x14ac:dyDescent="0.2">
      <c r="B16" s="20">
        <f>B15+1</f>
        <v>6</v>
      </c>
      <c r="C16" s="15" t="s">
        <v>27</v>
      </c>
      <c r="D16" s="23">
        <f t="shared" ref="D16:I16" si="1">D14/D15</f>
        <v>9.7353392561365295E-3</v>
      </c>
      <c r="E16" s="23">
        <f t="shared" si="1"/>
        <v>6.5200462298153706E-3</v>
      </c>
      <c r="F16" s="23">
        <f t="shared" si="1"/>
        <v>3.9970561525930655E-3</v>
      </c>
      <c r="G16" s="23">
        <f t="shared" si="1"/>
        <v>9.131768989027898E-3</v>
      </c>
      <c r="H16" s="23">
        <f t="shared" si="1"/>
        <v>5.3717429188492602E-3</v>
      </c>
      <c r="I16" s="23">
        <f t="shared" si="1"/>
        <v>8.5658897977741837E-3</v>
      </c>
    </row>
    <row r="17" spans="2:9" x14ac:dyDescent="0.2">
      <c r="B17" s="20"/>
      <c r="D17" s="24"/>
      <c r="E17" s="24"/>
      <c r="F17" s="24"/>
      <c r="G17" s="24"/>
      <c r="H17" s="24"/>
      <c r="I17" s="24"/>
    </row>
    <row r="18" spans="2:9" x14ac:dyDescent="0.2">
      <c r="B18" s="20">
        <f>B16+1</f>
        <v>7</v>
      </c>
      <c r="C18" s="15" t="s">
        <v>30</v>
      </c>
      <c r="D18" s="21">
        <v>784432.1644907766</v>
      </c>
      <c r="E18" s="21">
        <v>93841.665964670829</v>
      </c>
      <c r="F18" s="21">
        <v>2111.6440285964754</v>
      </c>
      <c r="G18" s="21">
        <v>1959.4494254530159</v>
      </c>
      <c r="H18" s="21">
        <v>0</v>
      </c>
      <c r="I18" s="21">
        <f>SUM(D18:H18)</f>
        <v>882344.92390949687</v>
      </c>
    </row>
    <row r="19" spans="2:9" x14ac:dyDescent="0.2">
      <c r="B19" s="20">
        <f>B18+1</f>
        <v>8</v>
      </c>
      <c r="C19" s="15" t="s">
        <v>29</v>
      </c>
      <c r="D19" s="22">
        <f>D15</f>
        <v>235095904.45880297</v>
      </c>
      <c r="E19" s="22">
        <f>E15</f>
        <v>66021725.64379134</v>
      </c>
      <c r="F19" s="22">
        <f>F15</f>
        <v>15775106.056</v>
      </c>
      <c r="G19" s="22">
        <f>G15</f>
        <v>8896702.7368645743</v>
      </c>
      <c r="H19" s="22">
        <f>H15</f>
        <v>22798976.309999999</v>
      </c>
      <c r="I19" s="21">
        <f>SUM(D19:H19)</f>
        <v>348588415.20545888</v>
      </c>
    </row>
    <row r="20" spans="2:9" x14ac:dyDescent="0.2">
      <c r="B20" s="20">
        <f>B19+1</f>
        <v>9</v>
      </c>
      <c r="C20" s="15" t="s">
        <v>27</v>
      </c>
      <c r="D20" s="23">
        <f t="shared" ref="D20:I20" si="2">D18/D19</f>
        <v>3.3366475111361905E-3</v>
      </c>
      <c r="E20" s="23">
        <f t="shared" si="2"/>
        <v>1.4213755403937351E-3</v>
      </c>
      <c r="F20" s="23">
        <f t="shared" si="2"/>
        <v>1.3385926034984214E-4</v>
      </c>
      <c r="G20" s="23">
        <f t="shared" si="2"/>
        <v>2.2024445273795626E-4</v>
      </c>
      <c r="H20" s="23">
        <f t="shared" si="2"/>
        <v>0</v>
      </c>
      <c r="I20" s="23">
        <f t="shared" si="2"/>
        <v>2.5311940541381463E-3</v>
      </c>
    </row>
    <row r="21" spans="2:9" x14ac:dyDescent="0.2">
      <c r="B21" s="20"/>
      <c r="D21" s="24"/>
      <c r="E21" s="24"/>
      <c r="F21" s="24"/>
      <c r="G21" s="24"/>
      <c r="H21" s="24"/>
      <c r="I21" s="24"/>
    </row>
    <row r="22" spans="2:9" x14ac:dyDescent="0.2">
      <c r="B22" s="20">
        <f>B16+1</f>
        <v>7</v>
      </c>
      <c r="C22" s="15" t="s">
        <v>31</v>
      </c>
      <c r="D22" s="25">
        <f>D14+D10+D18</f>
        <v>4006234.7909536418</v>
      </c>
      <c r="E22" s="25">
        <f t="shared" ref="E22:H22" si="3">E14+E10+E18</f>
        <v>757742.49910523894</v>
      </c>
      <c r="F22" s="25">
        <f t="shared" si="3"/>
        <v>111257.27327803684</v>
      </c>
      <c r="G22" s="25">
        <f t="shared" si="3"/>
        <v>112558.71609048184</v>
      </c>
      <c r="H22" s="25">
        <f t="shared" si="3"/>
        <v>189015.181680182</v>
      </c>
      <c r="I22" s="21">
        <f>SUM(D22:H22)</f>
        <v>5176808.4611075819</v>
      </c>
    </row>
    <row r="23" spans="2:9" x14ac:dyDescent="0.2">
      <c r="B23" s="20">
        <f>B22+1</f>
        <v>8</v>
      </c>
      <c r="C23" s="15" t="s">
        <v>32</v>
      </c>
      <c r="D23" s="26">
        <f>D16+D12+D20</f>
        <v>1.704085317936993E-2</v>
      </c>
      <c r="E23" s="26">
        <f t="shared" ref="E23:I23" si="4">E16+E12+E20</f>
        <v>1.1477168942743272E-2</v>
      </c>
      <c r="F23" s="26">
        <f t="shared" si="4"/>
        <v>7.0527115876802982E-3</v>
      </c>
      <c r="G23" s="26">
        <f t="shared" si="4"/>
        <v>1.2651733953533265E-2</v>
      </c>
      <c r="H23" s="26">
        <f t="shared" si="4"/>
        <v>8.2905117804467788E-3</v>
      </c>
      <c r="I23" s="26">
        <f t="shared" si="4"/>
        <v>1.4850775973310408E-2</v>
      </c>
    </row>
  </sheetData>
  <pageMargins left="0.75" right="0.75" top="1" bottom="1" header="0.5" footer="0.5"/>
  <pageSetup scale="78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4081C303D597F46A51B1E34376944AC" ma:contentTypeVersion="56" ma:contentTypeDescription="" ma:contentTypeScope="" ma:versionID="e22e9193f40833cf40870f67854ce1a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Document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2019-06-20T07:00:00+00:00</OpenedDate>
    <SignificantOrder xmlns="dc463f71-b30c-4ab2-9473-d307f9d35888">false</SignificantOrder>
    <Date1 xmlns="dc463f71-b30c-4ab2-9473-d307f9d35888">2020-01-21T08:00:00+00:00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190529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C64C6E90-08F7-4B09-9C3D-0AA63455C906}"/>
</file>

<file path=customXml/itemProps2.xml><?xml version="1.0" encoding="utf-8"?>
<ds:datastoreItem xmlns:ds="http://schemas.openxmlformats.org/officeDocument/2006/customXml" ds:itemID="{FFDD0670-1615-46EA-9BC0-55CE8A06197D}"/>
</file>

<file path=customXml/itemProps3.xml><?xml version="1.0" encoding="utf-8"?>
<ds:datastoreItem xmlns:ds="http://schemas.openxmlformats.org/officeDocument/2006/customXml" ds:itemID="{4E6F8C7F-E53F-47EA-8D98-4B8BED8EA9B4}"/>
</file>

<file path=customXml/itemProps4.xml><?xml version="1.0" encoding="utf-8"?>
<ds:datastoreItem xmlns:ds="http://schemas.openxmlformats.org/officeDocument/2006/customXml" ds:itemID="{B037375A-C238-49B8-BF4B-56178CE9022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Exh. JDT-15 Pg. 1</vt:lpstr>
      <vt:lpstr>Exh. JDT-15 Pg. 2</vt:lpstr>
      <vt:lpstr>'Exh. JDT-15 Pg. 1'!Print_Area</vt:lpstr>
      <vt:lpstr>'Exh. JDT-15 Pg. 2'!Print_Area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Schmidt</dc:creator>
  <cp:lastModifiedBy>Willow Run</cp:lastModifiedBy>
  <cp:lastPrinted>2020-01-15T19:19:33Z</cp:lastPrinted>
  <dcterms:created xsi:type="dcterms:W3CDTF">2020-01-11T01:25:45Z</dcterms:created>
  <dcterms:modified xsi:type="dcterms:W3CDTF">2020-01-15T19:20:40Z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0x0101006E56B4D1795A2E4DB2F0B01679ED314A0074081C303D597F46A51B1E34376944AC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