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workbookProtection workbookPassword="E6B6" lockStructure="1"/>
  <bookViews>
    <workbookView xWindow="-15" yWindow="4815" windowWidth="15390" windowHeight="4500" tabRatio="678" activeTab="1"/>
  </bookViews>
  <sheets>
    <sheet name="Page 1, Summary Table (Earned)" sheetId="3" r:id="rId1"/>
    <sheet name="Page 2, Summary Table (Target)" sheetId="10" r:id="rId2"/>
    <sheet name="Page 3, Customer Cost Analysis" sheetId="2" r:id="rId3"/>
    <sheet name="Summary Table Co." sheetId="12" state="hidden" r:id="rId4"/>
    <sheet name="Unit Costs-target" sheetId="4" state="hidden" r:id="rId5"/>
    <sheet name="Distribution Summary" sheetId="5" state="hidden" r:id="rId6"/>
    <sheet name="Retail Summary" sheetId="6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0" localSheetId="3">[1]Jan!#REF!</definedName>
    <definedName name="\0">[1]Jan!#REF!</definedName>
    <definedName name="\A" localSheetId="3">#REF!</definedName>
    <definedName name="\A">#REF!</definedName>
    <definedName name="\B" localSheetId="3">#REF!</definedName>
    <definedName name="\B">#REF!</definedName>
    <definedName name="\BACK1" localSheetId="3">#REF!</definedName>
    <definedName name="\BACK1">#REF!</definedName>
    <definedName name="\BLOCK" localSheetId="3">#REF!</definedName>
    <definedName name="\BLOCK">#REF!</definedName>
    <definedName name="\BLOCKT" localSheetId="3">#REF!</definedName>
    <definedName name="\BLOCKT">#REF!</definedName>
    <definedName name="\C" localSheetId="3">#REF!</definedName>
    <definedName name="\C">#REF!</definedName>
    <definedName name="\COMP" localSheetId="3">#REF!</definedName>
    <definedName name="\COMP">#REF!</definedName>
    <definedName name="\COMPT" localSheetId="3">#REF!</definedName>
    <definedName name="\COMPT">#REF!</definedName>
    <definedName name="\G" localSheetId="3">#REF!</definedName>
    <definedName name="\G">#REF!</definedName>
    <definedName name="\I" localSheetId="3">#REF!</definedName>
    <definedName name="\I">#REF!</definedName>
    <definedName name="\K" localSheetId="3">#REF!</definedName>
    <definedName name="\K">#REF!</definedName>
    <definedName name="\L" localSheetId="3">#REF!</definedName>
    <definedName name="\L">#REF!</definedName>
    <definedName name="\M" localSheetId="3">#REF!</definedName>
    <definedName name="\M">#REF!</definedName>
    <definedName name="\P" localSheetId="3">#REF!</definedName>
    <definedName name="\P">#REF!</definedName>
    <definedName name="\Q" localSheetId="3">[2]Actual!#REF!</definedName>
    <definedName name="\Q">[2]Actual!#REF!</definedName>
    <definedName name="\R" localSheetId="3">#REF!</definedName>
    <definedName name="\R">#REF!</definedName>
    <definedName name="\S" localSheetId="3">#REF!</definedName>
    <definedName name="\S">#REF!</definedName>
    <definedName name="\TABLE1" localSheetId="3">#REF!</definedName>
    <definedName name="\TABLE1">#REF!</definedName>
    <definedName name="\TABLE2" localSheetId="3">#REF!</definedName>
    <definedName name="\TABLE2">#REF!</definedName>
    <definedName name="\TABLEA" localSheetId="3">#REF!</definedName>
    <definedName name="\TABLEA">#REF!</definedName>
    <definedName name="\TBL2" localSheetId="3">#REF!</definedName>
    <definedName name="\TBL2">#REF!</definedName>
    <definedName name="\TBL3" localSheetId="3">#REF!</definedName>
    <definedName name="\TBL3">#REF!</definedName>
    <definedName name="\TBL4" localSheetId="3">#REF!</definedName>
    <definedName name="\TBL4">#REF!</definedName>
    <definedName name="\TBL5" localSheetId="3">#REF!</definedName>
    <definedName name="\TBL5">#REF!</definedName>
    <definedName name="\W" localSheetId="3">#REF!</definedName>
    <definedName name="\W">#REF!</definedName>
    <definedName name="\WORK1" localSheetId="3">#REF!</definedName>
    <definedName name="\WORK1">#REF!</definedName>
    <definedName name="\X" localSheetId="3">#REF!</definedName>
    <definedName name="\X">#REF!</definedName>
    <definedName name="\Z" localSheetId="3">#REF!</definedName>
    <definedName name="\Z">#REF!</definedName>
    <definedName name="__123Graph_A" localSheetId="1" hidden="1">[3]Inputs!#REF!</definedName>
    <definedName name="__123Graph_A" localSheetId="3" hidden="1">[3]Inputs!#REF!</definedName>
    <definedName name="__123Graph_A" hidden="1">[3]Inputs!#REF!</definedName>
    <definedName name="__123Graph_B" localSheetId="1" hidden="1">[3]Inputs!#REF!</definedName>
    <definedName name="__123Graph_B" localSheetId="3" hidden="1">[3]Inputs!#REF!</definedName>
    <definedName name="__123Graph_B" hidden="1">[3]Inputs!#REF!</definedName>
    <definedName name="__123Graph_D" localSheetId="1" hidden="1">[3]Inputs!#REF!</definedName>
    <definedName name="__123Graph_D" localSheetId="3" hidden="1">[3]Inputs!#REF!</definedName>
    <definedName name="__123Graph_D" hidden="1">[3]Inputs!#REF!</definedName>
    <definedName name="_1Price_Ta" localSheetId="3">#REF!</definedName>
    <definedName name="_1Price_Ta">#REF!</definedName>
    <definedName name="_2Price_Ta" localSheetId="3">#REF!</definedName>
    <definedName name="_2Price_Ta">#REF!</definedName>
    <definedName name="_B" localSheetId="3">'[4]Rate Design'!#REF!</definedName>
    <definedName name="_B">'[4]Rate Design'!#REF!</definedName>
    <definedName name="_Fill" localSheetId="0" hidden="1">#REF!</definedName>
    <definedName name="_Fill" localSheetId="1" hidden="1">#REF!</definedName>
    <definedName name="_Fill" localSheetId="3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3" hidden="1">#REF!</definedName>
    <definedName name="_Key2" hidden="1">#REF!</definedName>
    <definedName name="_MEN2" localSheetId="3">[1]Jan!#REF!</definedName>
    <definedName name="_MEN2">[1]Jan!#REF!</definedName>
    <definedName name="_MEN3" localSheetId="3">[1]Jan!#REF!</definedName>
    <definedName name="_MEN3">[1]Jan!#REF!</definedName>
    <definedName name="_Order1" localSheetId="0" hidden="1">255</definedName>
    <definedName name="_Order1" localSheetId="1" hidden="1">255</definedName>
    <definedName name="_Order1" localSheetId="3" hidden="1">255</definedName>
    <definedName name="_Order1" hidden="1">0</definedName>
    <definedName name="_Order2" localSheetId="0" hidden="1">255</definedName>
    <definedName name="_Order2" localSheetId="1" hidden="1">255</definedName>
    <definedName name="_Order2" localSheetId="3" hidden="1">255</definedName>
    <definedName name="_Order2" hidden="1">0</definedName>
    <definedName name="_P" localSheetId="3">#REF!</definedName>
    <definedName name="_P">#REF!</definedName>
    <definedName name="_Regression_Int">0</definedName>
    <definedName name="_Sort" localSheetId="0" hidden="1">#REF!</definedName>
    <definedName name="_Sort" localSheetId="1" hidden="1">#REF!</definedName>
    <definedName name="_Sort" localSheetId="3" hidden="1">#REF!</definedName>
    <definedName name="_Sort" hidden="1">#REF!</definedName>
    <definedName name="_TOP1" localSheetId="3">[1]Jan!#REF!</definedName>
    <definedName name="_TOP1">[1]Jan!#REF!</definedName>
    <definedName name="_WNP3">[5]SUMCOST!$S$993:$U$994</definedName>
    <definedName name="a" hidden="1">'[3]DSM Output'!$J$21:$J$23</definedName>
    <definedName name="Acct108364" localSheetId="3">'[6]Func Study'!#REF!</definedName>
    <definedName name="Acct108364">'[6]Func Study'!#REF!</definedName>
    <definedName name="Acct108364S" localSheetId="3">'[6]Func Study'!#REF!</definedName>
    <definedName name="Acct108364S">'[6]Func Study'!#REF!</definedName>
    <definedName name="Acct228.42TROJD" localSheetId="3">'[7]Func Study'!#REF!</definedName>
    <definedName name="Acct228.42TROJD">'[7]Func Study'!#REF!</definedName>
    <definedName name="Acct2281SO">'[8]Func Study'!$H$2190</definedName>
    <definedName name="Acct2283SO">'[8]Func Study'!$H$2198</definedName>
    <definedName name="Acct22842TROJD" localSheetId="3">'[7]Func Study'!#REF!</definedName>
    <definedName name="Acct22842TROJD">'[7]Func Study'!#REF!</definedName>
    <definedName name="Acct228SO">'[8]Func Study'!$H$2194</definedName>
    <definedName name="Acct350">'[8]Func Study'!$H$1628</definedName>
    <definedName name="Acct352">'[8]Func Study'!$H$1635</definedName>
    <definedName name="Acct353">'[8]Func Study'!$H$1641</definedName>
    <definedName name="Acct354">'[8]Func Study'!$H$1647</definedName>
    <definedName name="Acct355">'[8]Func Study'!$H$1654</definedName>
    <definedName name="Acct356">'[8]Func Study'!$H$1660</definedName>
    <definedName name="Acct357">'[8]Func Study'!$H$1666</definedName>
    <definedName name="Acct358">'[8]Func Study'!$H$1672</definedName>
    <definedName name="Acct359">'[8]Func Study'!$H$1678</definedName>
    <definedName name="Acct360">'[8]Func Study'!$H$1698</definedName>
    <definedName name="Acct361">'[8]Func Study'!$H$1704</definedName>
    <definedName name="Acct362">'[8]Func Study'!$H$1710</definedName>
    <definedName name="Acct364">'[8]Func Study'!$H$1717</definedName>
    <definedName name="Acct365">'[8]Func Study'!$H$1724</definedName>
    <definedName name="Acct366">'[8]Func Study'!$H$1731</definedName>
    <definedName name="Acct367">'[8]Func Study'!$H$1738</definedName>
    <definedName name="Acct368">'[8]Func Study'!$H$1744</definedName>
    <definedName name="Acct369">'[8]Func Study'!$H$1751</definedName>
    <definedName name="Acct370">'[8]Func Study'!$H$1762</definedName>
    <definedName name="Acct371">'[8]Func Study'!$H$1769</definedName>
    <definedName name="Acct372">'[8]Func Study'!$H$1776</definedName>
    <definedName name="Acct372A">'[8]Func Study'!$H$1775</definedName>
    <definedName name="Acct372DP">'[8]Func Study'!$H$1773</definedName>
    <definedName name="Acct372DS">'[8]Func Study'!$H$1774</definedName>
    <definedName name="Acct373">'[8]Func Study'!$H$1782</definedName>
    <definedName name="Acct41011" localSheetId="3">'[9]Functional Study'!#REF!</definedName>
    <definedName name="Acct41011">'[9]Functional Study'!#REF!</definedName>
    <definedName name="Acct41011BADDEBT" localSheetId="3">'[9]Functional Study'!#REF!</definedName>
    <definedName name="Acct41011BADDEBT">'[9]Functional Study'!#REF!</definedName>
    <definedName name="Acct41011DITEXP" localSheetId="3">'[9]Functional Study'!#REF!</definedName>
    <definedName name="Acct41011DITEXP">'[9]Functional Study'!#REF!</definedName>
    <definedName name="Acct41011S" localSheetId="3">'[9]Functional Study'!#REF!</definedName>
    <definedName name="Acct41011S">'[9]Functional Study'!#REF!</definedName>
    <definedName name="Acct41011SE" localSheetId="3">'[9]Functional Study'!#REF!</definedName>
    <definedName name="Acct41011SE">'[9]Functional Study'!#REF!</definedName>
    <definedName name="Acct41011SG1" localSheetId="3">'[9]Functional Study'!#REF!</definedName>
    <definedName name="Acct41011SG1">'[9]Functional Study'!#REF!</definedName>
    <definedName name="Acct41011SG2" localSheetId="3">'[9]Functional Study'!#REF!</definedName>
    <definedName name="Acct41011SG2">'[9]Functional Study'!#REF!</definedName>
    <definedName name="ACCT41011SGCT" localSheetId="3">'[9]Functional Study'!#REF!</definedName>
    <definedName name="ACCT41011SGCT">'[9]Functional Study'!#REF!</definedName>
    <definedName name="Acct41011SGPP" localSheetId="3">'[9]Functional Study'!#REF!</definedName>
    <definedName name="Acct41011SGPP">'[9]Functional Study'!#REF!</definedName>
    <definedName name="Acct41011SNP" localSheetId="3">'[9]Functional Study'!#REF!</definedName>
    <definedName name="Acct41011SNP">'[9]Functional Study'!#REF!</definedName>
    <definedName name="ACCT41011SNPD" localSheetId="3">'[9]Functional Study'!#REF!</definedName>
    <definedName name="ACCT41011SNPD">'[9]Functional Study'!#REF!</definedName>
    <definedName name="Acct41011SO" localSheetId="3">'[9]Functional Study'!#REF!</definedName>
    <definedName name="Acct41011SO">'[9]Functional Study'!#REF!</definedName>
    <definedName name="Acct41011TROJP" localSheetId="3">'[9]Functional Study'!#REF!</definedName>
    <definedName name="Acct41011TROJP">'[9]Functional Study'!#REF!</definedName>
    <definedName name="Acct41111" localSheetId="3">'[9]Functional Study'!#REF!</definedName>
    <definedName name="Acct41111">'[9]Functional Study'!#REF!</definedName>
    <definedName name="Acct41111BADDEBT" localSheetId="3">'[9]Functional Study'!#REF!</definedName>
    <definedName name="Acct41111BADDEBT">'[9]Functional Study'!#REF!</definedName>
    <definedName name="Acct41111DITEXP" localSheetId="3">'[9]Functional Study'!#REF!</definedName>
    <definedName name="Acct41111DITEXP">'[9]Functional Study'!#REF!</definedName>
    <definedName name="Acct41111S" localSheetId="3">'[9]Functional Study'!#REF!</definedName>
    <definedName name="Acct41111S">'[9]Functional Study'!#REF!</definedName>
    <definedName name="Acct41111SE" localSheetId="3">'[9]Functional Study'!#REF!</definedName>
    <definedName name="Acct41111SE">'[9]Functional Study'!#REF!</definedName>
    <definedName name="Acct41111SG1" localSheetId="3">'[9]Functional Study'!#REF!</definedName>
    <definedName name="Acct41111SG1">'[9]Functional Study'!#REF!</definedName>
    <definedName name="Acct41111SG2" localSheetId="3">'[9]Functional Study'!#REF!</definedName>
    <definedName name="Acct41111SG2">'[9]Functional Study'!#REF!</definedName>
    <definedName name="Acct41111SG3" localSheetId="3">'[9]Functional Study'!#REF!</definedName>
    <definedName name="Acct41111SG3">'[9]Functional Study'!#REF!</definedName>
    <definedName name="Acct41111SGPP" localSheetId="3">'[9]Functional Study'!#REF!</definedName>
    <definedName name="Acct41111SGPP">'[9]Functional Study'!#REF!</definedName>
    <definedName name="Acct41111SNP" localSheetId="3">'[9]Functional Study'!#REF!</definedName>
    <definedName name="Acct41111SNP">'[9]Functional Study'!#REF!</definedName>
    <definedName name="Acct41111SNTP" localSheetId="3">'[9]Functional Study'!#REF!</definedName>
    <definedName name="Acct41111SNTP">'[9]Functional Study'!#REF!</definedName>
    <definedName name="Acct41111SO" localSheetId="3">'[9]Functional Study'!#REF!</definedName>
    <definedName name="Acct41111SO">'[9]Functional Study'!#REF!</definedName>
    <definedName name="Acct41111TROJP" localSheetId="3">'[9]Functional Study'!#REF!</definedName>
    <definedName name="Acct41111TROJP">'[9]Functional Study'!#REF!</definedName>
    <definedName name="Acct411BADDEBT" localSheetId="3">'[9]Functional Study'!#REF!</definedName>
    <definedName name="Acct411BADDEBT">'[9]Functional Study'!#REF!</definedName>
    <definedName name="Acct411DGP" localSheetId="3">'[9]Functional Study'!#REF!</definedName>
    <definedName name="Acct411DGP">'[9]Functional Study'!#REF!</definedName>
    <definedName name="Acct411DGU" localSheetId="3">'[9]Functional Study'!#REF!</definedName>
    <definedName name="Acct411DGU">'[9]Functional Study'!#REF!</definedName>
    <definedName name="Acct411DITEXP" localSheetId="3">'[9]Functional Study'!#REF!</definedName>
    <definedName name="Acct411DITEXP">'[9]Functional Study'!#REF!</definedName>
    <definedName name="Acct411DNPP" localSheetId="3">'[9]Functional Study'!#REF!</definedName>
    <definedName name="Acct411DNPP">'[9]Functional Study'!#REF!</definedName>
    <definedName name="Acct411DNPTP" localSheetId="3">'[9]Functional Study'!#REF!</definedName>
    <definedName name="Acct411DNPTP">'[9]Functional Study'!#REF!</definedName>
    <definedName name="Acct411S" localSheetId="3">'[9]Functional Study'!#REF!</definedName>
    <definedName name="Acct411S">'[9]Functional Study'!#REF!</definedName>
    <definedName name="Acct411SE" localSheetId="3">'[9]Functional Study'!#REF!</definedName>
    <definedName name="Acct411SE">'[9]Functional Study'!#REF!</definedName>
    <definedName name="Acct411SG" localSheetId="3">'[9]Functional Study'!#REF!</definedName>
    <definedName name="Acct411SG">'[9]Functional Study'!#REF!</definedName>
    <definedName name="Acct411SGPP" localSheetId="3">'[9]Functional Study'!#REF!</definedName>
    <definedName name="Acct411SGPP">'[9]Functional Study'!#REF!</definedName>
    <definedName name="Acct411SO" localSheetId="3">'[9]Functional Study'!#REF!</definedName>
    <definedName name="Acct411SO">'[9]Functional Study'!#REF!</definedName>
    <definedName name="Acct411TROJP" localSheetId="3">'[9]Functional Study'!#REF!</definedName>
    <definedName name="Acct411TROJP">'[9]Functional Study'!#REF!</definedName>
    <definedName name="Acct447DGU" localSheetId="3">'[7]Func Study'!#REF!</definedName>
    <definedName name="Acct447DGU">'[7]Func Study'!#REF!</definedName>
    <definedName name="Acct448S">'[8]Func Study'!$H$274</definedName>
    <definedName name="Acct450S">'[8]Func Study'!$H$302</definedName>
    <definedName name="Acct451S">'[8]Func Study'!$H$307</definedName>
    <definedName name="Acct454S">'[8]Func Study'!$H$318</definedName>
    <definedName name="Acct456S">'[8]Func Study'!$H$325</definedName>
    <definedName name="Acct510" localSheetId="3">'[10]Func Study'!#REF!</definedName>
    <definedName name="Acct510">'[10]Func Study'!#REF!</definedName>
    <definedName name="Acct510DNPPSU" localSheetId="3">'[10]Func Study'!#REF!</definedName>
    <definedName name="Acct510DNPPSU">'[10]Func Study'!#REF!</definedName>
    <definedName name="ACCT510JBG" localSheetId="3">'[10]Func Study'!#REF!</definedName>
    <definedName name="ACCT510JBG">'[10]Func Study'!#REF!</definedName>
    <definedName name="ACCT510SSGCH" localSheetId="3">'[10]Func Study'!#REF!</definedName>
    <definedName name="ACCT510SSGCH">'[10]Func Study'!#REF!</definedName>
    <definedName name="ACCT557CAGE">'[8]Func Study'!$H$683</definedName>
    <definedName name="Acct557CT">'[8]Func Study'!$H$681</definedName>
    <definedName name="Acct580">'[8]Func Study'!$H$791</definedName>
    <definedName name="Acct581">'[8]Func Study'!$H$796</definedName>
    <definedName name="Acct582">'[8]Func Study'!$H$801</definedName>
    <definedName name="Acct583">'[8]Func Study'!$H$806</definedName>
    <definedName name="Acct584">'[8]Func Study'!$H$811</definedName>
    <definedName name="Acct585">'[8]Func Study'!$H$816</definedName>
    <definedName name="Acct586">'[8]Func Study'!$H$821</definedName>
    <definedName name="Acct587">'[8]Func Study'!$H$826</definedName>
    <definedName name="Acct588">'[8]Func Study'!$H$831</definedName>
    <definedName name="Acct589">'[8]Func Study'!$H$836</definedName>
    <definedName name="Acct590">'[8]Func Study'!$H$841</definedName>
    <definedName name="Acct591">'[8]Func Study'!$H$846</definedName>
    <definedName name="Acct592">'[8]Func Study'!$H$851</definedName>
    <definedName name="Acct593">'[8]Func Study'!$H$856</definedName>
    <definedName name="Acct594">'[8]Func Study'!$H$861</definedName>
    <definedName name="Acct595">'[8]Func Study'!$H$866</definedName>
    <definedName name="Acct596">'[8]Func Study'!$H$876</definedName>
    <definedName name="Acct597">'[8]Func Study'!$H$881</definedName>
    <definedName name="Acct598">'[8]Func Study'!$H$886</definedName>
    <definedName name="ACCT904SG" localSheetId="3">'[11]Functional Study'!#REF!</definedName>
    <definedName name="ACCT904SG">'[11]Functional Study'!#REF!</definedName>
    <definedName name="AcctAGA">'[8]Func Study'!$H$296</definedName>
    <definedName name="AcctDFAD" localSheetId="3">'[10]Func Study'!#REF!</definedName>
    <definedName name="AcctDFAD">'[10]Func Study'!#REF!</definedName>
    <definedName name="AcctDFAP" localSheetId="3">'[10]Func Study'!#REF!</definedName>
    <definedName name="AcctDFAP">'[10]Func Study'!#REF!</definedName>
    <definedName name="AcctDFAT" localSheetId="3">'[10]Func Study'!#REF!</definedName>
    <definedName name="AcctDFAT">'[10]Func Study'!#REF!</definedName>
    <definedName name="AcctTable">[12]Variables!$AK$42:$AK$396</definedName>
    <definedName name="AcctTS0">'[8]Func Study'!$H$1686</definedName>
    <definedName name="ActualROR">'[13]G+T+D+R+M'!$H$61</definedName>
    <definedName name="ADFIT">[5]SUMCOST!$S$26:$T$27</definedName>
    <definedName name="Adjs2avg">[14]Inputs!$L$255:'[14]Inputs'!$T$505</definedName>
    <definedName name="afactor">[5]ASSIGN!$AI$39:$AN$44</definedName>
    <definedName name="AGExp_C">[5]SUMCOST!$S$973:$U$974</definedName>
    <definedName name="AGExp_D">[5]SUMCOST!$S$971:$U$972</definedName>
    <definedName name="AGExp_O">[5]SUMCOST!$S$975:$U$976</definedName>
    <definedName name="AGExp_P">[5]SUMCOST!$S$967:$U$968</definedName>
    <definedName name="AGExp_T">[5]SUMCOST!$S$969:$U$970</definedName>
    <definedName name="APR" localSheetId="3">[15]Backup!#REF!</definedName>
    <definedName name="APR">[15]Backup!#REF!</definedName>
    <definedName name="APRT" localSheetId="3">#REF!</definedName>
    <definedName name="APRT">#REF!</definedName>
    <definedName name="AUG" localSheetId="3">[15]Backup!#REF!</definedName>
    <definedName name="AUG">[15]Backup!#REF!</definedName>
    <definedName name="AUGT" localSheetId="3">#REF!</definedName>
    <definedName name="AUGT">#REF!</definedName>
    <definedName name="_xlnm.Auto_Close" localSheetId="1">[0]!Exit_Menu</definedName>
    <definedName name="_xlnm.Auto_Close" localSheetId="3">[0]!Exit_Menu</definedName>
    <definedName name="_xlnm.Auto_Close">[0]!Exit_Menu</definedName>
    <definedName name="_xlnm.Auto_Open" localSheetId="1">[0]!Menu_S</definedName>
    <definedName name="_xlnm.Auto_Open" localSheetId="3">[0]!Menu_S</definedName>
    <definedName name="_xlnm.Auto_Open">[0]!Menu_S</definedName>
    <definedName name="AvgFactors">[12]Factors!$B$3:$P$99</definedName>
    <definedName name="BACK1" localSheetId="3">#REF!</definedName>
    <definedName name="BACK1">#REF!</definedName>
    <definedName name="BACK2" localSheetId="3">#REF!</definedName>
    <definedName name="BACK2">#REF!</definedName>
    <definedName name="BACK3" localSheetId="3">#REF!</definedName>
    <definedName name="BACK3">#REF!</definedName>
    <definedName name="BACKUP1" localSheetId="3">#REF!</definedName>
    <definedName name="BACKUP1">#REF!</definedName>
    <definedName name="Base1_Billing2">'[16]Pres &amp; Prop Rev'!$N$8</definedName>
    <definedName name="BOOKADJ" localSheetId="3">#REF!</definedName>
    <definedName name="BOOKADJ">#REF!</definedName>
    <definedName name="C_C_input">[5]ASSIGN!$BC$36:$BC$48,[5]ASSIGN!$BD$50:$BD$51,[5]ASSIGN!$BG$50:$BQ$51,[5]ASSIGN!$BD$54:$BD$60,[5]ASSIGN!$BG$54:$BR$60</definedName>
    <definedName name="C_D_input">[5]ASSIGN!$BC$18:$BD$28,[5]ASSIGN!$BG$18:$BR$28</definedName>
    <definedName name="C_E_input">[5]ASSIGN!$BC$11:$BD$15,[5]ASSIGN!$BG$11:$BR$15</definedName>
    <definedName name="C_R_input">[5]ASSIGN!$BD$63:$BD$87,[5]ASSIGN!$BG$63:$BR$87</definedName>
    <definedName name="C_S_input">[5]ASSIGN!$BC$95:$BD$147,[5]ASSIGN!$BG$95:$BR$147</definedName>
    <definedName name="cap">[17]Readings!$B$2</definedName>
    <definedName name="Check" localSheetId="3">#REF!</definedName>
    <definedName name="Check">#REF!</definedName>
    <definedName name="class">[5]ASSIGN!$BC$165:$BR$216</definedName>
    <definedName name="Classification">'[8]Func Study'!$AB$251</definedName>
    <definedName name="columnheader">SUBSTITUTE(ADDRESS(1,COLUMN(),4),1,"")</definedName>
    <definedName name="COMADJ" localSheetId="3">#REF!</definedName>
    <definedName name="COMADJ">#REF!</definedName>
    <definedName name="COMP" localSheetId="3">#REF!</definedName>
    <definedName name="COMP">#REF!</definedName>
    <definedName name="COMPACTUAL" localSheetId="3">#REF!</definedName>
    <definedName name="COMPACTUAL">#REF!</definedName>
    <definedName name="COMPT" localSheetId="3">#REF!</definedName>
    <definedName name="COMPT">#REF!</definedName>
    <definedName name="COMPWEATHER" localSheetId="3">#REF!</definedName>
    <definedName name="COMPWEATHER">#REF!</definedName>
    <definedName name="COSFacVal">[8]Inputs!$R$5</definedName>
    <definedName name="Crit10A">[5]SUMCOST!$AD$261:$AF$262</definedName>
    <definedName name="Crit10B">[5]SUMCOST!$AD$263:$AF$264</definedName>
    <definedName name="Crit10C">[5]SUMCOST!$AD$265:$AF$266</definedName>
    <definedName name="Crit10D">[5]SUMCOST!$AD$267:$AF$268</definedName>
    <definedName name="Crit11A">[5]SUMCOST!$AD$285:$AF$286</definedName>
    <definedName name="Crit11B">[5]SUMCOST!$AD$287:$AF$288</definedName>
    <definedName name="Crit11C">[5]SUMCOST!$AD$289:$AF$290</definedName>
    <definedName name="Crit11D">[5]SUMCOST!$AD$291:$AF$292</definedName>
    <definedName name="Crit12A">[5]SUMCOST!$AD$308:$AF$309</definedName>
    <definedName name="Crit12B">[5]SUMCOST!$AD$310:$AF$311</definedName>
    <definedName name="Crit12C">[5]SUMCOST!$AD$312:$AF$313</definedName>
    <definedName name="Crit12D">[5]SUMCOST!$AD$314:$AF$315</definedName>
    <definedName name="Crit13A">[5]SUMCOST!$AD$330:$AF$331</definedName>
    <definedName name="Crit13B">[5]SUMCOST!$AD$332:$AF$333</definedName>
    <definedName name="Crit13C">[5]SUMCOST!$AD$334:$AF$335</definedName>
    <definedName name="Crit13D">[5]SUMCOST!$AD$336:$AF$337</definedName>
    <definedName name="Crit14A">[5]SUMCOST!$AD$350:$AF$351</definedName>
    <definedName name="Crit14B">[5]SUMCOST!$AD$352:$AF$353</definedName>
    <definedName name="Crit14C">[5]SUMCOST!$AD$354:$AF$355</definedName>
    <definedName name="Crit14D">[5]SUMCOST!$AD$356:$AF$357</definedName>
    <definedName name="Crit14E">[5]SUMCOST!$AD$358:$AF$359</definedName>
    <definedName name="Crit14F">[5]SUMCOST!$AD$360:$AF$361</definedName>
    <definedName name="Crit14G">[5]SUMCOST!$AD$362:$AF$363</definedName>
    <definedName name="Crit14H">[5]SUMCOST!$AD$364:$AF$365</definedName>
    <definedName name="Crit14I">[5]SUMCOST!$AD$366:$AF$367</definedName>
    <definedName name="Crit14J">[5]SUMCOST!$AD$368:$AF$369</definedName>
    <definedName name="Crit14K">[5]SUMCOST!$AD$370:$AF$371</definedName>
    <definedName name="Crit14L">[5]SUMCOST!$AD$372:$AF$373</definedName>
    <definedName name="Crit14M">[5]SUMCOST!$AD$374:$AF$375</definedName>
    <definedName name="Crit15A">[5]SUMCOST!$AD$380:$AF$381</definedName>
    <definedName name="Crit15B">[5]SUMCOST!$AD$382:$AF$383</definedName>
    <definedName name="Crit15C">[5]SUMCOST!$AD$384:$AF$385</definedName>
    <definedName name="Crit15D">[5]SUMCOST!$AD$386:$AF$387</definedName>
    <definedName name="Crit17A">[5]SUMCOST!$AD$40:$AF$41</definedName>
    <definedName name="Crit17B">[5]SUMCOST!$AD$42:$AF$43</definedName>
    <definedName name="Crit17C">[5]SUMCOST!$AD$44:$AF$45</definedName>
    <definedName name="Crit17D">[5]SUMCOST!$AD$46:$AF$47</definedName>
    <definedName name="Crit17E">[5]SUMCOST!$AD$48:$AF$49</definedName>
    <definedName name="Crit17F">[5]SUMCOST!$AD$50:$AF$51</definedName>
    <definedName name="Crit17G">[5]SUMCOST!$AD$52:$AF$53</definedName>
    <definedName name="Crit17H">[5]SUMCOST!$AD$54:$AF$55</definedName>
    <definedName name="Crit18A">[5]SUMCOST!$AD$76:$AF$77</definedName>
    <definedName name="Crit18B">[5]SUMCOST!$AD$78:$AF$79</definedName>
    <definedName name="Crit18C">[5]SUMCOST!$AD$80:$AF$81</definedName>
    <definedName name="Crit18D">[5]SUMCOST!$AD$82:$AF$83</definedName>
    <definedName name="Crit18E">[5]SUMCOST!$AD$84:$AF$85</definedName>
    <definedName name="Crit18F">[5]SUMCOST!$AD$86:$AF$87</definedName>
    <definedName name="Crit18G">[5]SUMCOST!$AD$88:$AF$89</definedName>
    <definedName name="Crit18H">[5]SUMCOST!$AD$90:$AF$91</definedName>
    <definedName name="Crit19A">[5]SUMCOST!$AD$201:$AF$202</definedName>
    <definedName name="Crit19B">[5]SUMCOST!$AD$203:$AF$204</definedName>
    <definedName name="Crit19C">[5]SUMCOST!$AD$205:$AF$206</definedName>
    <definedName name="Crit1A">[5]SUMCOST!$AD$4:$AF$5</definedName>
    <definedName name="Crit1B">[5]SUMCOST!$AD$6:$AF$7</definedName>
    <definedName name="Crit1C">[5]SUMCOST!$AD$8:$AF$9</definedName>
    <definedName name="Crit1D">[5]SUMCOST!$AD$10:$AF$11</definedName>
    <definedName name="Crit20A">[5]SUMCOST!$S$124:$V$125</definedName>
    <definedName name="Crit20AA">[5]SUMCOST!$S$176:$V$177</definedName>
    <definedName name="Crit20AB">[5]SUMCOST!$S$178:$V$179</definedName>
    <definedName name="Crit20AC">[5]SUMCOST!$S$180:$V$181</definedName>
    <definedName name="Crit20AD">[5]SUMCOST!$S$182:$V$183</definedName>
    <definedName name="Crit20AE">[5]SUMCOST!$S$184:$V$185</definedName>
    <definedName name="Crit20B">[5]SUMCOST!$S$126:$V$127</definedName>
    <definedName name="Crit20C">[5]SUMCOST!$S$128:$V$129</definedName>
    <definedName name="crit20D">[5]SUMCOST!$S$130:$V$131</definedName>
    <definedName name="crit20E">[5]SUMCOST!$S$132:$V$133</definedName>
    <definedName name="crit20F">[5]SUMCOST!$S$134:$V$135</definedName>
    <definedName name="crit20G">[5]SUMCOST!$S$136:$V$137</definedName>
    <definedName name="crit20H">[5]SUMCOST!$S$138:$V$139</definedName>
    <definedName name="crit20I">[5]SUMCOST!$S$140:$V$141</definedName>
    <definedName name="crit20J">[5]SUMCOST!$S$142:$V$143</definedName>
    <definedName name="crit20K">[5]SUMCOST!$S$144:$V$145</definedName>
    <definedName name="crit20L">[5]SUMCOST!$S$146:$V$147</definedName>
    <definedName name="crit20M">[5]SUMCOST!$S$148:$V$149</definedName>
    <definedName name="crit20N">[5]SUMCOST!$S$150:$V$151</definedName>
    <definedName name="crit20O">[5]SUMCOST!$S$152:$V$153</definedName>
    <definedName name="crit20P">[5]SUMCOST!$S$154:$V$155</definedName>
    <definedName name="crit20Q">[5]SUMCOST!$S$156:$V$157</definedName>
    <definedName name="crit20R">[5]SUMCOST!$S$158:$V$159</definedName>
    <definedName name="Crit20S">[5]SUMCOST!$S$160:$V$161</definedName>
    <definedName name="crit20T">[5]SUMCOST!$S$162:$V$163</definedName>
    <definedName name="crit20U">[5]SUMCOST!$S$164:$V$165</definedName>
    <definedName name="crit20V">[5]SUMCOST!$S$166:$V$167</definedName>
    <definedName name="crit20W">[5]SUMCOST!$S$168:$V$169</definedName>
    <definedName name="crit20X">[5]SUMCOST!$S$170:$V$171</definedName>
    <definedName name="crit20Y">[5]SUMCOST!$S$172:$V$173</definedName>
    <definedName name="crit20Z">[5]SUMCOST!$S$174:$V$175</definedName>
    <definedName name="Crit21A">[5]SUMCOST!$AD$110:$AF$111</definedName>
    <definedName name="Crit21B">[5]SUMCOST!$AD$112:$AF$113</definedName>
    <definedName name="Crit21C">[5]SUMCOST!$AD$114:$AF$115</definedName>
    <definedName name="Crit22A">[5]SUMCOST!$AD$233:$AF$234</definedName>
    <definedName name="Crit22B">[5]SUMCOST!$AD$235:$AF$236</definedName>
    <definedName name="Crit22C">[5]SUMCOST!$AD$237:$AF$238</definedName>
    <definedName name="Crit22D">[5]SUMCOST!$AD$239:$AF$240</definedName>
    <definedName name="Crit23A">[5]SUMCOST!$AD$390:$AF$391</definedName>
    <definedName name="Crit23B">[5]SUMCOST!$AD$392:$AF$393</definedName>
    <definedName name="Crit23C">[5]SUMCOST!$AD$394:$AF$395</definedName>
    <definedName name="Crit23D">[5]SUMCOST!$AD$396:$AF$397</definedName>
    <definedName name="Crit23E">[5]SUMCOST!$AD$398:$AF$399</definedName>
    <definedName name="Crit23F">[5]SUMCOST!$AD$400:$AF$401</definedName>
    <definedName name="Crit23G">[5]SUMCOST!$AD$402:$AF$403</definedName>
    <definedName name="Crit23H">[5]SUMCOST!$AD$404:$AF$405</definedName>
    <definedName name="Crit23I">[5]SUMCOST!$AD$406:$AF$407</definedName>
    <definedName name="Crit23J">[5]SUMCOST!$AD$408:$AF$409</definedName>
    <definedName name="Crit23K">[5]SUMCOST!$AD$410:$AF$411</definedName>
    <definedName name="Crit23L">[5]SUMCOST!$AD$412:$AF$413</definedName>
    <definedName name="Crit23M">[5]SUMCOST!$AD$414:$AF$415</definedName>
    <definedName name="Crit23N">[5]SUMCOST!$AD$416:$AF$417</definedName>
    <definedName name="Crit23O">[5]SUMCOST!$AD$418:$AF$419</definedName>
    <definedName name="Crit23P">[5]SUMCOST!$AD$420:$AF$421</definedName>
    <definedName name="Crit23Q">[5]SUMCOST!$AD$422:$AF$423</definedName>
    <definedName name="Crit23R">[5]SUMCOST!$AD$424:$AF$425</definedName>
    <definedName name="Crit23S">[5]SUMCOST!$AD$426:$AF$427</definedName>
    <definedName name="Crit23T">[5]SUMCOST!$AD$428:$AF$429</definedName>
    <definedName name="Crit23U">[5]SUMCOST!$AD$430:$AF$431</definedName>
    <definedName name="Crit23V">[5]SUMCOST!$AD$432:$AF$433</definedName>
    <definedName name="Crit24A">[5]SUMCOST!$AD$452:$AF$457</definedName>
    <definedName name="Crit24B">[5]SUMCOST!$AD$458:$AF$463</definedName>
    <definedName name="Crit24C">[5]SUMCOST!$AD$464:$AF$469</definedName>
    <definedName name="Crit24D">[5]SUMCOST!$AD$470:$AF$475</definedName>
    <definedName name="Crit24E">[5]SUMCOST!$AD$476:$AF$481</definedName>
    <definedName name="Crit2A">[5]SUMCOST!$AD$22:$AF$23</definedName>
    <definedName name="Crit2B">[5]SUMCOST!$AD$24:$AF$25</definedName>
    <definedName name="Crit2C">[5]SUMCOST!$AD$26:$AF$27</definedName>
    <definedName name="Crit2D">[5]SUMCOST!$AD$28:$AF$29</definedName>
    <definedName name="Crit3A">[5]SUMCOST!$AD$58:$AF$59</definedName>
    <definedName name="Crit3B">[5]SUMCOST!$AD$60:$AF$61</definedName>
    <definedName name="Crit3C">[5]SUMCOST!$AD$62:$AF$63</definedName>
    <definedName name="Crit3D">[5]SUMCOST!$AD$64:$AF$65</definedName>
    <definedName name="Crit4A">[5]SUMCOST!$AD$94:$AF$95</definedName>
    <definedName name="Crit4B">[5]SUMCOST!$AD$96:$AF$97</definedName>
    <definedName name="Crit4C">[5]SUMCOST!$AD$98:$AF$99</definedName>
    <definedName name="Crit4D">[5]SUMCOST!$AD$100:$AF$101</definedName>
    <definedName name="Crit5A">[5]SUMCOST!$AD$128:$AF$129</definedName>
    <definedName name="Crit5B">[5]SUMCOST!$AD$130:$AF$131</definedName>
    <definedName name="Crit5C">[5]SUMCOST!$AD$132:$AF$133</definedName>
    <definedName name="Crit5D">[5]SUMCOST!$AD$134:$AF$135</definedName>
    <definedName name="Crit6A">[5]SUMCOST!$AD$144:$AF$145</definedName>
    <definedName name="Crit6B">[5]SUMCOST!$AD$146:$AF$147</definedName>
    <definedName name="Crit6C">[5]SUMCOST!$AD$148:$AF$149</definedName>
    <definedName name="Crit6D">[5]SUMCOST!$AD$150:$AF$151</definedName>
    <definedName name="Crit7A">[5]SUMCOST!$AD$160:$AF$161</definedName>
    <definedName name="Crit7B">[5]SUMCOST!$AD$162:$AF$163</definedName>
    <definedName name="Crit7C">[5]SUMCOST!$AD$164:$AF$165</definedName>
    <definedName name="Crit7D">[5]SUMCOST!$AD$166:$AF$167</definedName>
    <definedName name="Crit8A">[5]SUMCOST!$AD$183:$AF$184</definedName>
    <definedName name="Crit8B">[5]SUMCOST!$AD$185:$AF$186</definedName>
    <definedName name="Crit8C">[5]SUMCOST!$AD$187:$AF$188</definedName>
    <definedName name="Crit8D">[5]SUMCOST!$AD$189:$AF$190</definedName>
    <definedName name="Crit9A">[5]SUMCOST!$AD$215:$AF$216</definedName>
    <definedName name="Crit9B">[5]SUMCOST!$AD$217:$AF$218</definedName>
    <definedName name="Crit9C">[5]SUMCOST!$AD$219:$AF$220</definedName>
    <definedName name="Crit9D">[5]SUMCOST!$AD$221:$AF$222</definedName>
    <definedName name="_xlnm.Database" localSheetId="3">[18]Invoice!#REF!</definedName>
    <definedName name="_xlnm.Database">[18]Invoice!#REF!</definedName>
    <definedName name="DatabaseA">[5]ASSIGN!$J$5:$AC$1501</definedName>
    <definedName name="DATE" localSheetId="3">[19]Jan!#REF!</definedName>
    <definedName name="DATE">[19]Jan!#REF!</definedName>
    <definedName name="DEC" localSheetId="3">[15]Backup!#REF!</definedName>
    <definedName name="DEC">[15]Backup!#REF!</definedName>
    <definedName name="DECT" localSheetId="3">#REF!</definedName>
    <definedName name="DECT">#REF!</definedName>
    <definedName name="Demand">[13]Inputs!$D$8</definedName>
    <definedName name="Demand2">[20]Inputs!$D$11</definedName>
    <definedName name="Depr_D">[5]SUMCOST!$S$981:$U$982</definedName>
    <definedName name="Depr_O">[5]SUMCOST!$S$983:$U$984</definedName>
    <definedName name="Depr_P">[5]SUMCOST!$S$977:$U$978</definedName>
    <definedName name="Depr_T">[5]SUMCOST!$S$979:$U$980</definedName>
    <definedName name="DeprO_S04">[5]SUMCOST!$S$1296:$V$1297</definedName>
    <definedName name="DeprO_S05">[5]SUMCOST!$S$1298:$V$1299</definedName>
    <definedName name="DeprO_S06">[5]SUMCOST!$S$1300:$V$1301</definedName>
    <definedName name="DeprO_S21">[5]SUMCOST!$S$1302:$V$1303</definedName>
    <definedName name="DeprO_S22">[5]SUMCOST!$S$1304:$V$1305</definedName>
    <definedName name="DeprO_S23">[5]SUMCOST!$S$1306:$V$1307</definedName>
    <definedName name="dfactor">[5]ASSIGN!$AI$25:$AY$36</definedName>
    <definedName name="Dis">'[8]Func Study'!$AB$250</definedName>
    <definedName name="DisFac">'[8]Func Dist Factor Table'!$A$11:$G$25</definedName>
    <definedName name="Dist_factor" localSheetId="3">#REF!</definedName>
    <definedName name="Dist_factor">#REF!</definedName>
    <definedName name="DistNE_DPlt">[5]SUMCOST!$S$1834:$V$1835</definedName>
    <definedName name="DistNE_S16">[5]SUMCOST!$S$1837:$V$1838</definedName>
    <definedName name="DistNE_S17">[5]SUMCOST!$S$1840:$V$1841</definedName>
    <definedName name="DistPeakMethod" localSheetId="3">[11]Inputs!#REF!</definedName>
    <definedName name="DistPeakMethod">[11]Inputs!#REF!</definedName>
    <definedName name="DistRB_DPlt">[5]SUMCOST!$S$1831:$V$1832</definedName>
    <definedName name="DUDE" localSheetId="1" hidden="1">#REF!</definedName>
    <definedName name="DUDE" localSheetId="3" hidden="1">#REF!</definedName>
    <definedName name="DUDE" hidden="1">#REF!</definedName>
    <definedName name="energy">[17]Readings!$B$3</definedName>
    <definedName name="Engy">[13]Inputs!$D$9</definedName>
    <definedName name="Engy2">[20]Inputs!$D$12</definedName>
    <definedName name="ERM">'[16]Rate Design'!$D$45</definedName>
    <definedName name="F_a_input">[5]ASSIGN!$AI$41:$AI$44,[5]ASSIGN!$AK$41:$AN$44,[5]ASSIGN!$AK$39:$AN$39</definedName>
    <definedName name="F_d_input">[5]ASSIGN!$AI$27:$AI$36,[5]ASSIGN!$AK$27:$AY$36,[5]ASSIGN!$AK$25:$AY$25</definedName>
    <definedName name="F_i_input">[5]ASSIGN!$AI$49:$AI$51,[5]ASSIGN!$AK$49:$AN$51,[5]ASSIGN!$AK$47:$AN$47</definedName>
    <definedName name="F_m_input">[5]ASSIGN!$AI$63:$AI$66,[5]ASSIGN!$AK$63:$AN$66,[5]ASSIGN!$AK$61:$AN$61</definedName>
    <definedName name="F_p_input">[5]ASSIGN!$AI$12:$AI$15,[5]ASSIGN!$AK$12:$AO$15,[5]ASSIGN!$AK$10:$AO$10</definedName>
    <definedName name="F_s_input">[5]ASSIGN!$AI$56:$AI$58,[5]ASSIGN!$AK$56:$AN$58,[5]ASSIGN!$AK$54:$AN$54</definedName>
    <definedName name="F_t_input">[5]ASSIGN!$AI$20:$AI$22,[5]ASSIGN!$AK$20:$AN$22,[5]ASSIGN!$AK$18:$AN$18</definedName>
    <definedName name="f101top" localSheetId="3">#REF!</definedName>
    <definedName name="f101top">#REF!</definedName>
    <definedName name="f104top" localSheetId="3">#REF!</definedName>
    <definedName name="f104top">#REF!</definedName>
    <definedName name="f138top" localSheetId="3">#REF!</definedName>
    <definedName name="f138top">#REF!</definedName>
    <definedName name="f140top" localSheetId="3">#REF!</definedName>
    <definedName name="f140top">#REF!</definedName>
    <definedName name="Factorck">'[8]COS Factor Table'!$O$15:$O$113</definedName>
    <definedName name="FactorType">[12]Variables!$AK$2:$AL$12</definedName>
    <definedName name="FACTP" localSheetId="3">#REF!</definedName>
    <definedName name="FACTP">#REF!</definedName>
    <definedName name="FactSum">'[8]COS Factor Table'!$A$14:$O$113</definedName>
    <definedName name="FEB" localSheetId="3">[15]Backup!#REF!</definedName>
    <definedName name="FEB">[15]Backup!#REF!</definedName>
    <definedName name="FEBT" localSheetId="3">#REF!</definedName>
    <definedName name="FEBT">#REF!</definedName>
    <definedName name="FranchiseTax">[14]Variables!$D$26</definedName>
    <definedName name="Func">'[8]Func Factor Table'!$A$10:$H$77</definedName>
    <definedName name="Func_Ftrs" localSheetId="3">#REF!</definedName>
    <definedName name="Func_Ftrs">#REF!</definedName>
    <definedName name="Func_GTD_Percents" localSheetId="3">#REF!</definedName>
    <definedName name="Func_GTD_Percents">#REF!</definedName>
    <definedName name="Func_MC" localSheetId="3">#REF!</definedName>
    <definedName name="Func_MC">#REF!</definedName>
    <definedName name="Func_Percents" localSheetId="3">#REF!</definedName>
    <definedName name="Func_Percents">#REF!</definedName>
    <definedName name="Func_Rev_Req1" localSheetId="3">#REF!</definedName>
    <definedName name="Func_Rev_Req1">#REF!</definedName>
    <definedName name="Func_Rev_Req2" localSheetId="3">#REF!</definedName>
    <definedName name="Func_Rev_Req2">#REF!</definedName>
    <definedName name="Func_Revenue" localSheetId="3">#REF!</definedName>
    <definedName name="Func_Revenue">#REF!</definedName>
    <definedName name="Function">'[8]Func Study'!$AB$250</definedName>
    <definedName name="GREATER10MW" localSheetId="3">#REF!</definedName>
    <definedName name="GREATER10MW">#REF!</definedName>
    <definedName name="GTD_Percents" localSheetId="3">#REF!</definedName>
    <definedName name="GTD_Percents">#REF!</definedName>
    <definedName name="HEIGHT" localSheetId="3">#REF!</definedName>
    <definedName name="HEIGHT">#REF!</definedName>
    <definedName name="I_ref">[5]ASSIGN!$AK$47:$AN$47</definedName>
    <definedName name="ID_0303_RVN_data" localSheetId="3">#REF!</definedName>
    <definedName name="ID_0303_RVN_data">#REF!</definedName>
    <definedName name="IDcontractsRVN" localSheetId="3">#REF!</definedName>
    <definedName name="IDcontractsRVN">#REF!</definedName>
    <definedName name="ifactor">[5]ASSIGN!$AI$47:$AN$51</definedName>
    <definedName name="INDADJ" localSheetId="3">#REF!</definedName>
    <definedName name="INDADJ">#REF!</definedName>
    <definedName name="INPUT" localSheetId="3">[21]Summary!#REF!</definedName>
    <definedName name="INPUT">[21]Summary!#REF!</definedName>
    <definedName name="InputDB">[5]SUMCOST!$AJ$2</definedName>
    <definedName name="Instructions" localSheetId="3">#REF!</definedName>
    <definedName name="Instructions">#REF!</definedName>
    <definedName name="JAN" localSheetId="3">[15]Backup!#REF!</definedName>
    <definedName name="JAN">[15]Backup!#REF!</definedName>
    <definedName name="JANT" localSheetId="3">#REF!</definedName>
    <definedName name="JANT">#REF!</definedName>
    <definedName name="jjj">[22]Inputs!$N$18</definedName>
    <definedName name="JUL" localSheetId="3">[15]Backup!#REF!</definedName>
    <definedName name="JUL">[15]Backup!#REF!</definedName>
    <definedName name="JULT" localSheetId="3">#REF!</definedName>
    <definedName name="JULT">#REF!</definedName>
    <definedName name="JUN" localSheetId="3">[15]Backup!#REF!</definedName>
    <definedName name="JUN">[15]Backup!#REF!</definedName>
    <definedName name="JUNT" localSheetId="3">#REF!</definedName>
    <definedName name="JUNT">#REF!</definedName>
    <definedName name="Jurisdiction">[12]Variables!$AK$15</definedName>
    <definedName name="JurisNumber">[12]Variables!$AL$15</definedName>
    <definedName name="K_ref">[5]ASSIGN!$AK$39:$AN$39</definedName>
    <definedName name="LABORMOD" localSheetId="3">#REF!</definedName>
    <definedName name="LABORMOD">#REF!</definedName>
    <definedName name="LABORROLL" localSheetId="3">#REF!</definedName>
    <definedName name="LABORROLL">#REF!</definedName>
    <definedName name="limcount" hidden="1">1</definedName>
    <definedName name="Line_Ext_Credit" localSheetId="3">#REF!</definedName>
    <definedName name="Line_Ext_Credit">#REF!</definedName>
    <definedName name="LinkCos">'[8]JAM Download'!$K$4</definedName>
    <definedName name="LOG" localSheetId="3">[15]Backup!#REF!</definedName>
    <definedName name="LOG">[15]Backup!#REF!</definedName>
    <definedName name="LOSS" localSheetId="3">[15]Backup!#REF!</definedName>
    <definedName name="LOSS">[15]Backup!#REF!</definedName>
    <definedName name="M_ref">[5]ASSIGN!$AK$61:$AN$61</definedName>
    <definedName name="MACTIT" localSheetId="3">#REF!</definedName>
    <definedName name="MACTIT">#REF!</definedName>
    <definedName name="MAR" localSheetId="3">[15]Backup!#REF!</definedName>
    <definedName name="MAR">[15]Backup!#REF!</definedName>
    <definedName name="MART" localSheetId="3">#REF!</definedName>
    <definedName name="MART">#REF!</definedName>
    <definedName name="MAY" localSheetId="3">[15]Backup!#REF!</definedName>
    <definedName name="MAY">[15]Backup!#REF!</definedName>
    <definedName name="MAYT" localSheetId="3">#REF!</definedName>
    <definedName name="MAYT">#REF!</definedName>
    <definedName name="MCtoREV" localSheetId="3">#REF!</definedName>
    <definedName name="MCtoREV">#REF!</definedName>
    <definedName name="MEN" localSheetId="3">[1]Jan!#REF!</definedName>
    <definedName name="MEN">[1]Jan!#REF!</definedName>
    <definedName name="Menu_Begin" localSheetId="3">#REF!</definedName>
    <definedName name="Menu_Begin">#REF!</definedName>
    <definedName name="Menu_Caption" localSheetId="3">#REF!</definedName>
    <definedName name="Menu_Caption">#REF!</definedName>
    <definedName name="Menu_Large" localSheetId="3">#REF!</definedName>
    <definedName name="Menu_Large">#REF!</definedName>
    <definedName name="Menu_Name" localSheetId="3">#REF!</definedName>
    <definedName name="Menu_Name">#REF!</definedName>
    <definedName name="Menu_OnAction" localSheetId="3">#REF!</definedName>
    <definedName name="Menu_OnAction">#REF!</definedName>
    <definedName name="Menu_Parent" localSheetId="3">#REF!</definedName>
    <definedName name="Menu_Parent">#REF!</definedName>
    <definedName name="Menu_Small" localSheetId="3">#REF!</definedName>
    <definedName name="Menu_Small">#REF!</definedName>
    <definedName name="Method">[13]Inputs!$C$6</definedName>
    <definedName name="mfactor">[5]ASSIGN!$AI$61:$AN$66</definedName>
    <definedName name="MONTH" localSheetId="3">[15]Backup!#REF!</definedName>
    <definedName name="MONTH">[15]Backup!#REF!</definedName>
    <definedName name="monthlist">[23]Table!$R$2:$S$13</definedName>
    <definedName name="monthtotals">'[23]WA SBC'!$D$40:$O$40</definedName>
    <definedName name="MTKWH" localSheetId="3">#REF!</definedName>
    <definedName name="MTKWH">#REF!</definedName>
    <definedName name="MTR_YR3">[24]Variables!$E$14</definedName>
    <definedName name="MTREV" localSheetId="3">#REF!</definedName>
    <definedName name="MTREV">#REF!</definedName>
    <definedName name="MULT" localSheetId="3">#REF!</definedName>
    <definedName name="MULT">#REF!</definedName>
    <definedName name="Net_to_Gross_Factor">[8]Inputs!$G$8</definedName>
    <definedName name="NetToGross">[14]Variables!$D$23</definedName>
    <definedName name="NEWMO1" localSheetId="3">[1]Jan!#REF!</definedName>
    <definedName name="NEWMO1">[1]Jan!#REF!</definedName>
    <definedName name="NEWMO2" localSheetId="3">[1]Jan!#REF!</definedName>
    <definedName name="NEWMO2">[1]Jan!#REF!</definedName>
    <definedName name="NEWMONTH" localSheetId="3">[1]Jan!#REF!</definedName>
    <definedName name="NEWMONTH">[1]Jan!#REF!</definedName>
    <definedName name="NORMALIZE" localSheetId="3">#REF!</definedName>
    <definedName name="NORMALIZE">#REF!</definedName>
    <definedName name="NOV" localSheetId="3">[15]Backup!#REF!</definedName>
    <definedName name="NOV">[15]Backup!#REF!</definedName>
    <definedName name="NOVT" localSheetId="3">#REF!</definedName>
    <definedName name="NOVT">#REF!</definedName>
    <definedName name="NPC">[25]Inputs!$N$18</definedName>
    <definedName name="NUM" localSheetId="3">#REF!</definedName>
    <definedName name="NUM">#REF!</definedName>
    <definedName name="OCT" localSheetId="3">[15]Backup!#REF!</definedName>
    <definedName name="OCT">[15]Backup!#REF!</definedName>
    <definedName name="OCTT" localSheetId="3">#REF!</definedName>
    <definedName name="OCTT">#REF!</definedName>
    <definedName name="OMExp_C">[5]SUMCOST!$S$961:$U$962</definedName>
    <definedName name="OMExp_D">[5]SUMCOST!$S$959:$U$960</definedName>
    <definedName name="OMExp_DSM">[5]SUMCOST!$S$963:$U$964</definedName>
    <definedName name="OMExp_O">[5]SUMCOST!$S$965:$U$966</definedName>
    <definedName name="OMExp_P">[5]SUMCOST!$S$955:$U$956</definedName>
    <definedName name="OMExp_T">[5]SUMCOST!$S$957:$U$958</definedName>
    <definedName name="OMExpO_S04">[5]SUMCOST!$S$1282:$V$1283</definedName>
    <definedName name="OMExpO_S05">[5]SUMCOST!$S$1284:$V$1285</definedName>
    <definedName name="OMExpO_S06">[5]SUMCOST!$S$1286:$V$1287</definedName>
    <definedName name="OMExpO_S19">[5]SUMCOST!$S$1288:$V$1289</definedName>
    <definedName name="OMExpO_S21">[5]SUMCOST!$S$1290:$V$1291</definedName>
    <definedName name="OMExpO_S22">[5]SUMCOST!$S$1292:$V$1293</definedName>
    <definedName name="OMExpO_S23">[5]SUMCOST!$S$1294:$V$1295</definedName>
    <definedName name="ONE" localSheetId="3">[1]Jan!#REF!</definedName>
    <definedName name="ONE">[1]Jan!#REF!</definedName>
    <definedName name="option">'[26]Dist Misc'!$F$120</definedName>
    <definedName name="OTax_D">[5]SUMCOST!$S$989:$U$990</definedName>
    <definedName name="OTax_O">[5]SUMCOST!$S$991:$U$992</definedName>
    <definedName name="OTax_P">[5]SUMCOST!$S$985:$U$986</definedName>
    <definedName name="OTax_T">[5]SUMCOST!$S$987:$U$988</definedName>
    <definedName name="OTaxO_S04">[5]SUMCOST!$S$1308:$V$1309</definedName>
    <definedName name="P_ref">[5]ASSIGN!$AK$10:$AS$10</definedName>
    <definedName name="Page1" localSheetId="1">'Page 2, Summary Table (Target)'!$A$1:$L$4</definedName>
    <definedName name="Page1" localSheetId="3">'Summary Table Co.'!$A$1:$L$4</definedName>
    <definedName name="Page1">'Page 1, Summary Table (Earned)'!$A$1:$L$16</definedName>
    <definedName name="Page110" localSheetId="3">#REF!</definedName>
    <definedName name="Page110">#REF!</definedName>
    <definedName name="Page120" localSheetId="3">#REF!</definedName>
    <definedName name="Page120">#REF!</definedName>
    <definedName name="Page2" localSheetId="1">'Page 2, Summary Table (Target)'!$A$5:$L$16</definedName>
    <definedName name="Page2" localSheetId="3">'Summary Table Co.'!$A$5:$L$16</definedName>
    <definedName name="Page2">'Page 1, Summary Table (Earned)'!#REF!</definedName>
    <definedName name="PAGE3" localSheetId="3">#REF!</definedName>
    <definedName name="PAGE3">#REF!</definedName>
    <definedName name="Page4" localSheetId="3">#REF!</definedName>
    <definedName name="Page4">#REF!</definedName>
    <definedName name="Page5" localSheetId="3">#REF!</definedName>
    <definedName name="Page5">#REF!</definedName>
    <definedName name="Page6" localSheetId="3">#REF!</definedName>
    <definedName name="Page6">#REF!</definedName>
    <definedName name="Page62" localSheetId="3">[27]TransInvest!#REF!</definedName>
    <definedName name="Page62">[27]TransInvest!#REF!</definedName>
    <definedName name="page65" localSheetId="3">#REF!</definedName>
    <definedName name="page65">#REF!</definedName>
    <definedName name="page66" localSheetId="3">#REF!</definedName>
    <definedName name="page66">#REF!</definedName>
    <definedName name="page67" localSheetId="3">#REF!</definedName>
    <definedName name="page67">#REF!</definedName>
    <definedName name="page68" localSheetId="3">#REF!</definedName>
    <definedName name="page68">#REF!</definedName>
    <definedName name="page69" localSheetId="3">#REF!</definedName>
    <definedName name="page69">#REF!</definedName>
    <definedName name="Page7" localSheetId="3">#REF!</definedName>
    <definedName name="Page7">#REF!</definedName>
    <definedName name="page8" localSheetId="3">#REF!</definedName>
    <definedName name="page8">#REF!</definedName>
    <definedName name="PALL" localSheetId="3">#REF!</definedName>
    <definedName name="PALL">#REF!</definedName>
    <definedName name="PBLOCK" localSheetId="3">#REF!</definedName>
    <definedName name="PBLOCK">#REF!</definedName>
    <definedName name="PBLOCKWZ" localSheetId="3">#REF!</definedName>
    <definedName name="PBLOCKWZ">#REF!</definedName>
    <definedName name="PCOMP" localSheetId="3">#REF!</definedName>
    <definedName name="PCOMP">#REF!</definedName>
    <definedName name="PCOMPOSITES" localSheetId="3">#REF!</definedName>
    <definedName name="PCOMPOSITES">#REF!</definedName>
    <definedName name="PCOMPWZ" localSheetId="3">#REF!</definedName>
    <definedName name="PCOMPWZ">#REF!</definedName>
    <definedName name="PeakMethod">[13]Inputs!$T$5</definedName>
    <definedName name="pfactor">[5]ASSIGN!$AI$10:$AS$15</definedName>
    <definedName name="PMAC" localSheetId="3">[15]Backup!#REF!</definedName>
    <definedName name="PMAC">[15]Backup!#REF!</definedName>
    <definedName name="PnCAccDep">[5]SUMCOST!$S$1864:$T$1865</definedName>
    <definedName name="PnCDepr">[5]SUMCOST!$S$1869:$T$1870</definedName>
    <definedName name="PnCO_M">[5]SUMCOST!$S$1866:$T$1868</definedName>
    <definedName name="PRESENT" localSheetId="3">#REF!</definedName>
    <definedName name="PRESENT">#REF!</definedName>
    <definedName name="PRICCHNG" localSheetId="3">#REF!</definedName>
    <definedName name="PRICCHNG">#REF!</definedName>
    <definedName name="_xlnm.Print_Area" localSheetId="2">'Page 3, Customer Cost Analysis'!$A$1:$J$50</definedName>
    <definedName name="_xlnm.Print_Area" localSheetId="6">'Retail Summary'!$A$1:$L$68</definedName>
    <definedName name="_xlnm.Print_Area" localSheetId="4">'Unit Costs-target'!$A$1:$J$150</definedName>
    <definedName name="_xlnm.Print_Titles" localSheetId="4">'Unit Costs-target'!$2:$11</definedName>
    <definedName name="PTABLES" localSheetId="3">#REF!</definedName>
    <definedName name="PTABLES">#REF!</definedName>
    <definedName name="PTDMOD" localSheetId="3">#REF!</definedName>
    <definedName name="PTDMOD">#REF!</definedName>
    <definedName name="PTDROLL" localSheetId="3">#REF!</definedName>
    <definedName name="PTDROLL">#REF!</definedName>
    <definedName name="PTMOD" localSheetId="3">#REF!</definedName>
    <definedName name="PTMOD">#REF!</definedName>
    <definedName name="PTROLL" localSheetId="3">#REF!</definedName>
    <definedName name="PTROLL">#REF!</definedName>
    <definedName name="PWORKBACK" localSheetId="3">#REF!</definedName>
    <definedName name="PWORKBACK">#REF!</definedName>
    <definedName name="Q_table">[5]MACROS!$W$3:$AB$21</definedName>
    <definedName name="Query1" localSheetId="3">#REF!</definedName>
    <definedName name="Query1">#REF!</definedName>
    <definedName name="RB_D">[5]SUMCOST!$S$949:$U$950</definedName>
    <definedName name="RB_DSM">[5]SUMCOST!$S$951:$U$952</definedName>
    <definedName name="RB_O">[5]SUMCOST!$S$953:$U$954</definedName>
    <definedName name="RB_P">[5]SUMCOST!$S$945:$U$946</definedName>
    <definedName name="RB_T">[5]SUMCOST!$S$947:$U$948</definedName>
    <definedName name="RBO_S04">[5]SUMCOST!$S$1310:$V$1311</definedName>
    <definedName name="RBO_S05">[5]SUMCOST!$S$1312:$V$1313</definedName>
    <definedName name="RBO_S06">[5]SUMCOST!$S$1314:$V$1315</definedName>
    <definedName name="RBO_S21">[5]SUMCOST!$S$1316:$V$1317</definedName>
    <definedName name="RBO_S22">[5]SUMCOST!$S$1318:$V$1319</definedName>
    <definedName name="RBO_S23">[5]SUMCOST!$S$1320:$V$1321</definedName>
    <definedName name="RC_ADJ" localSheetId="3">#REF!</definedName>
    <definedName name="RC_ADJ">#REF!</definedName>
    <definedName name="ref">[5]ASSIGN!$BC$164:$BC$216</definedName>
    <definedName name="RESADJ" localSheetId="3">#REF!</definedName>
    <definedName name="RESADJ">#REF!</definedName>
    <definedName name="ResourceSupplier">[14]Variables!$D$28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D">[5]SUMCOST!$S$999:$U$1000</definedName>
    <definedName name="Rev_DSM">[5]SUMCOST!$S$1001:$U$1002</definedName>
    <definedName name="Rev_P">[5]SUMCOST!$S$995:$U$996</definedName>
    <definedName name="REV_SCHD" localSheetId="3">#REF!</definedName>
    <definedName name="REV_SCHD">#REF!</definedName>
    <definedName name="Rev_T">[5]SUMCOST!$S$997:$U$998</definedName>
    <definedName name="Revenue_by_month_take_2" localSheetId="3">#REF!</definedName>
    <definedName name="Revenue_by_month_take_2">#REF!</definedName>
    <definedName name="RevenueCheck" localSheetId="3">#REF!</definedName>
    <definedName name="RevenueCheck">#REF!</definedName>
    <definedName name="RevReqSettle" localSheetId="3">#REF!</definedName>
    <definedName name="RevReqSettle">#REF!</definedName>
    <definedName name="REVVSTRS" localSheetId="3">#REF!</definedName>
    <definedName name="REVVSTRS">#REF!</definedName>
    <definedName name="RISFORM" localSheetId="3">#REF!</definedName>
    <definedName name="RISFORM">#REF!</definedName>
    <definedName name="S01_">[5]SUMCOST!$F$977:$Q$977</definedName>
    <definedName name="S01C">[5]SUMCOST!$E$665:$Q$665</definedName>
    <definedName name="S01D">[5]SUMCOST!$E$664:$Q$664</definedName>
    <definedName name="S01E">[5]SUMCOST!$E$663:$Q$663</definedName>
    <definedName name="S01R">[5]SUMCOST!$E$666:$Q$666</definedName>
    <definedName name="S01T">[5]SUMCOST!$E$662:$Q$662</definedName>
    <definedName name="S02_">[5]SUMCOST!$F$978:$Q$978</definedName>
    <definedName name="S02C">[5]SUMCOST!$E$672:$Q$672</definedName>
    <definedName name="S02D">[5]SUMCOST!$E$671:$Q$671</definedName>
    <definedName name="S02E">[5]SUMCOST!$E$670:$Q$670</definedName>
    <definedName name="S02R">[5]SUMCOST!$E$673:$Q$673</definedName>
    <definedName name="S02T">[5]SUMCOST!$E$669:$Q$669</definedName>
    <definedName name="S03_">[5]SUMCOST!$F$979:$Q$979</definedName>
    <definedName name="S03C">[5]SUMCOST!$E$679:$Q$679</definedName>
    <definedName name="S03D">[5]SUMCOST!$E$678:$Q$678</definedName>
    <definedName name="S03E">[5]SUMCOST!$E$677:$Q$677</definedName>
    <definedName name="S03R">[5]SUMCOST!$E$680:$Q$680</definedName>
    <definedName name="S03T">[5]SUMCOST!$E$676:$Q$676</definedName>
    <definedName name="S04_">[5]SUMCOST!$F$980:$Q$980</definedName>
    <definedName name="S04C">[5]SUMCOST!$E$686:$Q$686</definedName>
    <definedName name="S04D">[5]SUMCOST!$E$685:$Q$685</definedName>
    <definedName name="S04E">[5]SUMCOST!$E$684:$Q$684</definedName>
    <definedName name="S04R">[5]SUMCOST!$E$687:$Q$687</definedName>
    <definedName name="S04T">[5]SUMCOST!$E$683:$Q$683</definedName>
    <definedName name="S05_">[5]SUMCOST!$F$981:$Q$981</definedName>
    <definedName name="S05C">[5]SUMCOST!$E$693:$Q$693</definedName>
    <definedName name="S05D">[5]SUMCOST!$E$692:$Q$692</definedName>
    <definedName name="S05E">[5]SUMCOST!$E$691:$Q$691</definedName>
    <definedName name="S05R">[5]SUMCOST!$E$694:$Q$694</definedName>
    <definedName name="S05T">[5]SUMCOST!$E$690:$Q$690</definedName>
    <definedName name="S06_">[5]SUMCOST!$F$982:$Q$982</definedName>
    <definedName name="S06C">[5]SUMCOST!$E$700:$Q$700</definedName>
    <definedName name="S06D">[5]SUMCOST!$E$699:$Q$699</definedName>
    <definedName name="S06E">[5]SUMCOST!$E$698:$Q$698</definedName>
    <definedName name="S06R">[5]SUMCOST!$E$701:$Q$701</definedName>
    <definedName name="S06T">[5]SUMCOST!$E$697:$Q$697</definedName>
    <definedName name="S07_">[5]SUMCOST!$F$983:$Q$983</definedName>
    <definedName name="S07C">[5]SUMCOST!$E$707:$Q$707</definedName>
    <definedName name="S07D">[5]SUMCOST!$E$706:$Q$706</definedName>
    <definedName name="S07E">[5]SUMCOST!$E$705:$Q$705</definedName>
    <definedName name="S07R">[5]SUMCOST!$E$708:$Q$708</definedName>
    <definedName name="S07T">[5]SUMCOST!$E$704:$Q$704</definedName>
    <definedName name="S08_">[5]SUMCOST!$F$984:$Q$984</definedName>
    <definedName name="S08C">[5]SUMCOST!$E$714:$Q$714</definedName>
    <definedName name="S08D">[5]SUMCOST!$E$713:$Q$713</definedName>
    <definedName name="S08E">[5]SUMCOST!$E$712:$Q$712</definedName>
    <definedName name="S08R">[5]SUMCOST!$E$715:$Q$715</definedName>
    <definedName name="S08T">[5]SUMCOST!$E$711:$Q$711</definedName>
    <definedName name="S09_">[5]SUMCOST!$F$985:$Q$985</definedName>
    <definedName name="S09C">[5]SUMCOST!$E$721:$Q$721</definedName>
    <definedName name="S09D">[5]SUMCOST!$E$720:$Q$720</definedName>
    <definedName name="S09E">[5]SUMCOST!$E$719:$Q$719</definedName>
    <definedName name="S09R">[5]SUMCOST!$E$722:$Q$722</definedName>
    <definedName name="S09T">[5]SUMCOST!$E$718:$Q$718</definedName>
    <definedName name="S10_">[5]SUMCOST!$F$986:$Q$986</definedName>
    <definedName name="S10C">[5]SUMCOST!$E$728:$Q$728</definedName>
    <definedName name="S10D">[5]SUMCOST!$E$727:$Q$727</definedName>
    <definedName name="S10E">[5]SUMCOST!$E$726:$Q$726</definedName>
    <definedName name="S10R">[5]SUMCOST!$E$729:$Q$729</definedName>
    <definedName name="S10T">[5]SUMCOST!$E$725:$Q$725</definedName>
    <definedName name="S11_">[5]SUMCOST!$F$987:$Q$987</definedName>
    <definedName name="S11C">[5]SUMCOST!$E$735:$Q$735</definedName>
    <definedName name="S11D">[5]SUMCOST!$E$734:$Q$734</definedName>
    <definedName name="S11E">[5]SUMCOST!$E$733:$Q$733</definedName>
    <definedName name="S11R">[5]SUMCOST!$E$736:$Q$736</definedName>
    <definedName name="S11T">[5]SUMCOST!$E$732:$Q$732</definedName>
    <definedName name="S12_">[5]SUMCOST!$F$988:$Q$988</definedName>
    <definedName name="S12C">[5]SUMCOST!$E$742:$Q$742</definedName>
    <definedName name="S12D">[5]SUMCOST!$E$741:$Q$741</definedName>
    <definedName name="S12E">[5]SUMCOST!$E$740:$Q$740</definedName>
    <definedName name="S12R">[5]SUMCOST!$E$743:$Q$743</definedName>
    <definedName name="S12T">[5]SUMCOST!$E$739:$Q$739</definedName>
    <definedName name="S13_">[5]SUMCOST!$F$989:$Q$989</definedName>
    <definedName name="S13C">[5]SUMCOST!$E$749:$Q$749</definedName>
    <definedName name="S13D">[5]SUMCOST!$E$748:$Q$748</definedName>
    <definedName name="S13E">[5]SUMCOST!$E$747:$Q$747</definedName>
    <definedName name="S13R">[5]SUMCOST!$E$750:$Q$750</definedName>
    <definedName name="S13T">[5]SUMCOST!$E$746:$Q$746</definedName>
    <definedName name="S14_">[5]SUMCOST!$F$990:$Q$990</definedName>
    <definedName name="S14C">[5]SUMCOST!$E$756:$Q$756</definedName>
    <definedName name="S14D">[5]SUMCOST!$E$755:$Q$755</definedName>
    <definedName name="S14E">[5]SUMCOST!$E$754:$Q$754</definedName>
    <definedName name="S14R">[5]SUMCOST!$E$757:$Q$757</definedName>
    <definedName name="S14T">[5]SUMCOST!$E$753:$Q$753</definedName>
    <definedName name="S15_">[5]SUMCOST!$F$991:$Q$991</definedName>
    <definedName name="S15C">[5]SUMCOST!$E$763:$Q$763</definedName>
    <definedName name="S15D">[5]SUMCOST!$E$762:$Q$762</definedName>
    <definedName name="S15E">[5]SUMCOST!$E$761:$Q$761</definedName>
    <definedName name="S15R">[5]SUMCOST!$E$764:$Q$764</definedName>
    <definedName name="S15T">[5]SUMCOST!$E$760:$Q$760</definedName>
    <definedName name="S16_">[5]SUMCOST!$F$992:$Q$992</definedName>
    <definedName name="S16C">[5]SUMCOST!$E$770:$Q$770</definedName>
    <definedName name="S16D">[5]SUMCOST!$E$769:$Q$769</definedName>
    <definedName name="S16E">[5]SUMCOST!$E$768:$Q$768</definedName>
    <definedName name="S16R">[5]SUMCOST!$E$771:$Q$771</definedName>
    <definedName name="S16T">[5]SUMCOST!$E$767:$Q$767</definedName>
    <definedName name="S17_">[5]SUMCOST!$F$993:$Q$993</definedName>
    <definedName name="S17C">[5]SUMCOST!$E$777:$Q$777</definedName>
    <definedName name="S17D">[5]SUMCOST!$E$776:$Q$776</definedName>
    <definedName name="S17E">[5]SUMCOST!$E$775:$Q$775</definedName>
    <definedName name="S17R">[5]SUMCOST!$E$778:$Q$778</definedName>
    <definedName name="S17T">[5]SUMCOST!$E$774:$Q$774</definedName>
    <definedName name="S18_">[5]SUMCOST!$F$994:$Q$994</definedName>
    <definedName name="S18C">[5]SUMCOST!$E$784:$Q$784</definedName>
    <definedName name="S18D">[5]SUMCOST!$E$783:$Q$783</definedName>
    <definedName name="S18E">[5]SUMCOST!$E$782:$Q$782</definedName>
    <definedName name="S18R">[5]SUMCOST!$E$785:$Q$785</definedName>
    <definedName name="S18T">[5]SUMCOST!$E$781:$Q$781</definedName>
    <definedName name="S19_">[5]SUMCOST!$F$995:$Q$995</definedName>
    <definedName name="S19C">[5]SUMCOST!$E$791:$Q$791</definedName>
    <definedName name="S19D">[5]SUMCOST!$E$790:$Q$790</definedName>
    <definedName name="S19E">[5]SUMCOST!$E$789:$Q$789</definedName>
    <definedName name="S19R">[5]SUMCOST!$E$792:$Q$792</definedName>
    <definedName name="S19T">[5]SUMCOST!$E$788:$Q$788</definedName>
    <definedName name="S20_">[5]SUMCOST!$F$996:$Q$996</definedName>
    <definedName name="S20C">[5]SUMCOST!$E$798:$Q$798</definedName>
    <definedName name="S20D">[5]SUMCOST!$E$797:$Q$797</definedName>
    <definedName name="S20E">[5]SUMCOST!$E$796:$Q$796</definedName>
    <definedName name="S20R">[5]SUMCOST!$E$799:$Q$799</definedName>
    <definedName name="S20T">[5]SUMCOST!$E$795:$Q$795</definedName>
    <definedName name="S21_">[5]SUMCOST!$F$997:$Q$997</definedName>
    <definedName name="S21C">[5]SUMCOST!$E$805:$Q$805</definedName>
    <definedName name="S21D">[5]SUMCOST!$E$804:$Q$804</definedName>
    <definedName name="S21E">[5]SUMCOST!$E$803:$Q$803</definedName>
    <definedName name="S21R">[5]SUMCOST!$E$806:$Q$806</definedName>
    <definedName name="S21T">[5]SUMCOST!$E$802:$Q$802</definedName>
    <definedName name="S22_">[5]SUMCOST!$F$998:$Q$998</definedName>
    <definedName name="S22C">[5]SUMCOST!$E$812:$Q$812</definedName>
    <definedName name="S22D">[5]SUMCOST!$E$811:$Q$811</definedName>
    <definedName name="S22E">[5]SUMCOST!$E$810:$Q$810</definedName>
    <definedName name="S22R">[5]SUMCOST!$E$813:$Q$813</definedName>
    <definedName name="S22T">[5]SUMCOST!$E$809:$Q$809</definedName>
    <definedName name="S23_">[5]SUMCOST!$F$999:$Q$999</definedName>
    <definedName name="S23C">[5]SUMCOST!$E$819:$Q$819</definedName>
    <definedName name="S23D">[5]SUMCOST!$E$818:$Q$818</definedName>
    <definedName name="S23E">[5]SUMCOST!$E$817:$Q$817</definedName>
    <definedName name="S23R">[5]SUMCOST!$E$820:$Q$820</definedName>
    <definedName name="S23T">[5]SUMCOST!$E$816:$Q$816</definedName>
    <definedName name="S24_">[5]SUMCOST!$F$1000:$Q$1000</definedName>
    <definedName name="S24C">[5]SUMCOST!$E$826:$Q$826</definedName>
    <definedName name="S24D">[5]SUMCOST!$E$825:$Q$825</definedName>
    <definedName name="S24E">[5]SUMCOST!$E$824:$Q$824</definedName>
    <definedName name="S24R">[5]SUMCOST!$E$827:$Q$827</definedName>
    <definedName name="S24T">[5]SUMCOST!$E$823:$Q$823</definedName>
    <definedName name="S25_">[5]SUMCOST!$F$1001:$Q$1001</definedName>
    <definedName name="S25C">[5]SUMCOST!$E$833:$Q$833</definedName>
    <definedName name="S25D">[5]SUMCOST!$E$832:$Q$832</definedName>
    <definedName name="S25E">[5]SUMCOST!$E$831:$Q$831</definedName>
    <definedName name="S25R">[5]SUMCOST!$E$834:$Q$834</definedName>
    <definedName name="S25T">[5]SUMCOST!$E$830:$Q$830</definedName>
    <definedName name="S26_">[5]SUMCOST!$F$1002:$Q$1002</definedName>
    <definedName name="S26C">[5]SUMCOST!$E$840:$Q$840</definedName>
    <definedName name="S26D">[5]SUMCOST!$E$839:$Q$839</definedName>
    <definedName name="S26E">[5]SUMCOST!$E$838:$Q$838</definedName>
    <definedName name="S26R">[5]SUMCOST!$E$841:$Q$841</definedName>
    <definedName name="S26T">[5]SUMCOST!$E$837:$Q$837</definedName>
    <definedName name="S27_">[5]SUMCOST!$F$1003:$Q$1003</definedName>
    <definedName name="S27C">[5]SUMCOST!$E$847:$Q$847</definedName>
    <definedName name="S27D">[5]SUMCOST!$E$846:$Q$846</definedName>
    <definedName name="S27E">[5]SUMCOST!$E$845:$Q$845</definedName>
    <definedName name="S27R">[5]SUMCOST!$E$848:$Q$848</definedName>
    <definedName name="S27T">[5]SUMCOST!$E$844:$Q$844</definedName>
    <definedName name="SCH33CUSTS" localSheetId="3">#REF!</definedName>
    <definedName name="SCH33CUSTS">#REF!</definedName>
    <definedName name="SCH48ADJ" localSheetId="3">#REF!</definedName>
    <definedName name="SCH48ADJ">#REF!</definedName>
    <definedName name="SCH98NOR" localSheetId="3">#REF!</definedName>
    <definedName name="SCH98NOR">#REF!</definedName>
    <definedName name="SCHED47" localSheetId="3">#REF!</definedName>
    <definedName name="SCHED47">#REF!</definedName>
    <definedName name="Schedule">[25]Inputs!$N$14</definedName>
    <definedName name="se" localSheetId="3">#REF!</definedName>
    <definedName name="se">#REF!</definedName>
    <definedName name="SECOND" localSheetId="3">[1]Jan!#REF!</definedName>
    <definedName name="SECOND">[1]Jan!#REF!</definedName>
    <definedName name="SEP" localSheetId="3">[15]Backup!#REF!</definedName>
    <definedName name="SEP">[15]Backup!#REF!</definedName>
    <definedName name="SEPT" localSheetId="3">#REF!</definedName>
    <definedName name="SEPT">#REF!</definedName>
    <definedName name="SERVICES_3" localSheetId="3">#REF!</definedName>
    <definedName name="SERVICES_3">#REF!</definedName>
    <definedName name="sfactor">[5]ASSIGN!$AI$54:$AN$58</definedName>
    <definedName name="sg" localSheetId="3">#REF!</definedName>
    <definedName name="sg">#REF!</definedName>
    <definedName name="SL_RateIncr">'[16]St Lts'!$AD$1</definedName>
    <definedName name="START" localSheetId="3">[1]Jan!#REF!</definedName>
    <definedName name="START">[1]Jan!#REF!</definedName>
    <definedName name="SubAccDep">[5]SUMCOST!$S$1805:$T$1806</definedName>
    <definedName name="SubDepr">[5]SUMCOST!$S$1810:$T$1811</definedName>
    <definedName name="SubO_M">[5]SUMCOST!$S$1807:$T$1809</definedName>
    <definedName name="SUM_TAB1" localSheetId="3">#REF!</definedName>
    <definedName name="SUM_TAB1">#REF!</definedName>
    <definedName name="SUM_TAB2" localSheetId="3">#REF!</definedName>
    <definedName name="SUM_TAB2">#REF!</definedName>
    <definedName name="SUM_TAB3" localSheetId="3">#REF!</definedName>
    <definedName name="SUM_TAB3">#REF!</definedName>
    <definedName name="T_ref">[5]ASSIGN!$AK$18:$AN$18</definedName>
    <definedName name="TABLE_1" localSheetId="3">#REF!</definedName>
    <definedName name="TABLE_1">#REF!</definedName>
    <definedName name="TABLE_2" localSheetId="3">#REF!</definedName>
    <definedName name="TABLE_2">#REF!</definedName>
    <definedName name="TABLE_3" localSheetId="3">#REF!</definedName>
    <definedName name="TABLE_3">#REF!</definedName>
    <definedName name="TABLE_4" localSheetId="3">#REF!</definedName>
    <definedName name="TABLE_4">#REF!</definedName>
    <definedName name="TABLE_4_A" localSheetId="3">#REF!</definedName>
    <definedName name="TABLE_4_A">#REF!</definedName>
    <definedName name="TABLE_5" localSheetId="3">#REF!</definedName>
    <definedName name="TABLE_5">#REF!</definedName>
    <definedName name="TABLE_6" localSheetId="3">#REF!</definedName>
    <definedName name="TABLE_6">#REF!</definedName>
    <definedName name="TABLE_7" localSheetId="3">#REF!</definedName>
    <definedName name="TABLE_7">#REF!</definedName>
    <definedName name="TABLE1" localSheetId="3">#REF!</definedName>
    <definedName name="TABLE1">#REF!</definedName>
    <definedName name="TABLE2" localSheetId="3">#REF!</definedName>
    <definedName name="TABLE2">#REF!</definedName>
    <definedName name="TABLEA" localSheetId="3">#REF!</definedName>
    <definedName name="TABLEA">#REF!</definedName>
    <definedName name="TABLEONE" localSheetId="3">#REF!</definedName>
    <definedName name="TABLEONE">#REF!</definedName>
    <definedName name="TargetROR">[13]Inputs!$G$29</definedName>
    <definedName name="TDMOD" localSheetId="3">#REF!</definedName>
    <definedName name="TDMOD">#REF!</definedName>
    <definedName name="TDROLL" localSheetId="3">#REF!</definedName>
    <definedName name="TDROLL">#REF!</definedName>
    <definedName name="TEMPADJ" localSheetId="3">#REF!</definedName>
    <definedName name="TEMPADJ">#REF!</definedName>
    <definedName name="Test" localSheetId="3">#REF!</definedName>
    <definedName name="Test">#REF!</definedName>
    <definedName name="Test1" localSheetId="3">#REF!</definedName>
    <definedName name="Test1">#REF!</definedName>
    <definedName name="Test2" localSheetId="3">#REF!</definedName>
    <definedName name="Test2">#REF!</definedName>
    <definedName name="Test3" localSheetId="3">#REF!</definedName>
    <definedName name="Test3">#REF!</definedName>
    <definedName name="Test4" localSheetId="3">#REF!</definedName>
    <definedName name="Test4">#REF!</definedName>
    <definedName name="Test5" localSheetId="3">#REF!</definedName>
    <definedName name="Test5">#REF!</definedName>
    <definedName name="TestPeriod">[8]Inputs!$C$5</definedName>
    <definedName name="tfactor">[5]ASSIGN!$AI$18:$AN$22</definedName>
    <definedName name="Total_Interest">'[28]Amortization Table'!$F$18</definedName>
    <definedName name="TotalRateBase">'[8]G+T+D+R+M'!$H$58</definedName>
    <definedName name="TransferP1">[5]ASSIGN!$A$1</definedName>
    <definedName name="TransferP2">[5]ASSIGN!$F$1</definedName>
    <definedName name="TransferP3">[5]ASSIGN!$H$1</definedName>
    <definedName name="TRANSM_2">[29]Transm2!$A$1:$M$461:'[29]10 Yr FC'!$M$47</definedName>
    <definedName name="UAACT115S" localSheetId="3">'[11]Functional Study'!#REF!</definedName>
    <definedName name="UAACT115S">'[11]Functional Study'!#REF!</definedName>
    <definedName name="UAcct103">'[8]Func Study'!$AB$1613</definedName>
    <definedName name="UAcct105Dnpg">'[8]Func Study'!$AB$2010</definedName>
    <definedName name="UAcct105S">'[8]Func Study'!$AB$2005</definedName>
    <definedName name="UAcct105Seu">'[8]Func Study'!$AB$2009</definedName>
    <definedName name="UAcct105Snppo">'[8]Func Study'!$AB$2008</definedName>
    <definedName name="UAcct105Snpps">'[8]Func Study'!$AB$2006</definedName>
    <definedName name="UAcct105Snpt">'[8]Func Study'!$AB$2007</definedName>
    <definedName name="UAcct1081390">'[8]Func Study'!$AB$2451</definedName>
    <definedName name="UAcct1081390Rcl">'[8]Func Study'!$AB$2450</definedName>
    <definedName name="UAcct1081399">'[8]Func Study'!$AB$2459</definedName>
    <definedName name="UAcct1081399Rcl">'[8]Func Study'!$AB$2458</definedName>
    <definedName name="UAcct108360">'[8]Func Study'!$AB$2355</definedName>
    <definedName name="UAcct108361">'[8]Func Study'!$AB$2359</definedName>
    <definedName name="UAcct108362">'[8]Func Study'!$AB$2363</definedName>
    <definedName name="UAcct108364">'[8]Func Study'!$AB$2367</definedName>
    <definedName name="UAcct108365">'[8]Func Study'!$AB$2371</definedName>
    <definedName name="UAcct108366">'[8]Func Study'!$AB$2375</definedName>
    <definedName name="UAcct108367">'[8]Func Study'!$AB$2379</definedName>
    <definedName name="UAcct108368">'[8]Func Study'!$AB$2383</definedName>
    <definedName name="UAcct108369">'[8]Func Study'!$AB$2387</definedName>
    <definedName name="UAcct108370">'[8]Func Study'!$AB$2391</definedName>
    <definedName name="UAcct108371">'[8]Func Study'!$AB$2395</definedName>
    <definedName name="UAcct108372">'[8]Func Study'!$AB$2399</definedName>
    <definedName name="UAcct108373">'[8]Func Study'!$AB$2403</definedName>
    <definedName name="UAcct108D">'[8]Func Study'!$AB$2415</definedName>
    <definedName name="UAcct108D00">'[8]Func Study'!$AB$2407</definedName>
    <definedName name="UAcct108Ds">'[8]Func Study'!$AB$2411</definedName>
    <definedName name="UAcct108Ep">'[8]Func Study'!$AB$2327</definedName>
    <definedName name="UAcct108Gpcn">'[8]Func Study'!$AB$2429</definedName>
    <definedName name="UAcct108Gps">'[8]Func Study'!$AB$2425</definedName>
    <definedName name="UAcct108Gpse">'[8]Func Study'!$AB$2431</definedName>
    <definedName name="UAcct108Gpsg">'[8]Func Study'!$AB$2428</definedName>
    <definedName name="UAcct108Gpsgp">'[8]Func Study'!$AB$2426</definedName>
    <definedName name="UAcct108Gpsgu">'[8]Func Study'!$AB$2427</definedName>
    <definedName name="UAcct108Gpso">'[8]Func Study'!$AB$2430</definedName>
    <definedName name="UACCT108GPSSGCH">'[8]Func Study'!$AB$2434</definedName>
    <definedName name="UACCT108GPSSGCT">'[8]Func Study'!$AB$2433</definedName>
    <definedName name="UAcct108Hp">'[8]Func Study'!$AB$2313</definedName>
    <definedName name="UAcct108Mp">'[8]Func Study'!$AB$2444</definedName>
    <definedName name="UAcct108Np">'[8]Func Study'!$AB$2305</definedName>
    <definedName name="UAcct108Op">'[8]Func Study'!$AB$2322</definedName>
    <definedName name="UACCT108OPSSCCT">'[8]Func Study'!$AB$2321</definedName>
    <definedName name="UAcct108Sp">'[8]Func Study'!$AB$2299</definedName>
    <definedName name="UACCT108SPSSGCH">'[8]Func Study'!$AB$2298</definedName>
    <definedName name="UAcct108Tp">'[8]Func Study'!$AB$2346</definedName>
    <definedName name="UAcct111Clg">'[8]Func Study'!$AB$2487</definedName>
    <definedName name="UAcct111Clgsou">'[8]Func Study'!$AB$2485</definedName>
    <definedName name="UAcct111Clh">'[8]Func Study'!$AB$2493</definedName>
    <definedName name="UAcct111Cls">'[8]Func Study'!$AB$2478</definedName>
    <definedName name="UAcct111Ipcn">'[8]Func Study'!$AB$2502</definedName>
    <definedName name="UAcct111Ips">'[8]Func Study'!$AB$2497</definedName>
    <definedName name="UAcct111Ipse">'[8]Func Study'!$AB$2500</definedName>
    <definedName name="UAcct111Ipsg">'[8]Func Study'!$AB$2501</definedName>
    <definedName name="UAcct111Ipsgp">'[8]Func Study'!$AB$2498</definedName>
    <definedName name="UAcct111Ipsgu">'[8]Func Study'!$AB$2499</definedName>
    <definedName name="UAcct111Ipso">'[8]Func Study'!$AB$2506</definedName>
    <definedName name="UACCT111IPSSGCH">'[8]Func Study'!$AB$2505</definedName>
    <definedName name="UACCT111IPSSGCT">'[8]Func Study'!$AB$2504</definedName>
    <definedName name="UAcct114">'[8]Func Study'!$AB$2017</definedName>
    <definedName name="UACCT115" localSheetId="3">'[11]Functional Study'!#REF!</definedName>
    <definedName name="UACCT115">'[11]Functional Study'!#REF!</definedName>
    <definedName name="UACCT115DGP" localSheetId="3">'[11]Functional Study'!#REF!</definedName>
    <definedName name="UACCT115DGP">'[11]Functional Study'!#REF!</definedName>
    <definedName name="UACCT115SG" localSheetId="3">'[11]Functional Study'!#REF!</definedName>
    <definedName name="UACCT115SG">'[11]Functional Study'!#REF!</definedName>
    <definedName name="UAcct120">'[8]Func Study'!$AB$2021</definedName>
    <definedName name="UAcct124">'[8]Func Study'!$AB$2026</definedName>
    <definedName name="UAcct141">'[8]Func Study'!$AB$2173</definedName>
    <definedName name="UAcct151">'[8]Func Study'!$AB$2049</definedName>
    <definedName name="Uacct151SSECT">'[8]Func Study'!$AB$2047</definedName>
    <definedName name="UAcct154">'[8]Func Study'!$AB$2083</definedName>
    <definedName name="Uacct154SSGCT">'[8]Func Study'!$AB$2080</definedName>
    <definedName name="UAcct163">'[8]Func Study'!$AB$2093</definedName>
    <definedName name="UAcct165">'[8]Func Study'!$AB$2108</definedName>
    <definedName name="UAcct165Gps">'[8]Func Study'!$AB$2104</definedName>
    <definedName name="UAcct182">'[8]Func Study'!$AB$2033</definedName>
    <definedName name="UAcct18222">'[8]Func Study'!$AB$2163</definedName>
    <definedName name="UAcct182M">'[8]Func Study'!$AB$2118</definedName>
    <definedName name="UAcct182MSSGCH">'[8]Func Study'!$AB$2113</definedName>
    <definedName name="UAcct186">'[8]Func Study'!$AB$2041</definedName>
    <definedName name="UAcct1869">'[8]Func Study'!$AB$2168</definedName>
    <definedName name="UAcct186M">'[8]Func Study'!$AB$2129</definedName>
    <definedName name="UAcct190">'[8]Func Study'!$AB$2243</definedName>
    <definedName name="UAcct190Baddebt">'[8]Func Study'!$AB$2237</definedName>
    <definedName name="UAcct190Dop">'[8]Func Study'!$AB$2235</definedName>
    <definedName name="UAcct2281">'[8]Func Study'!$AB$2191</definedName>
    <definedName name="UAcct2282">'[8]Func Study'!$AB$2195</definedName>
    <definedName name="UAcct2283">'[8]Func Study'!$AB$2200</definedName>
    <definedName name="UACCT22841SG">'[8]Func Study'!$AB$2205</definedName>
    <definedName name="UAcct22842">'[8]Func Study'!$AB$2211</definedName>
    <definedName name="UAcct22842Trojd" localSheetId="3">'[7]Func Study'!#REF!</definedName>
    <definedName name="UAcct22842Trojd">'[7]Func Study'!#REF!</definedName>
    <definedName name="UAcct235">'[8]Func Study'!$AB$2187</definedName>
    <definedName name="UACCT235CN">'[8]Func Study'!$AB$2186</definedName>
    <definedName name="UAcct252">'[8]Func Study'!$AB$2219</definedName>
    <definedName name="UAcct25316">'[8]Func Study'!$AB$2057</definedName>
    <definedName name="UAcct25317">'[8]Func Study'!$AB$2061</definedName>
    <definedName name="UAcct25318">'[8]Func Study'!$AB$2098</definedName>
    <definedName name="UAcct25319">'[8]Func Study'!$AB$2065</definedName>
    <definedName name="uacct25398">'[8]Func Study'!$AB$2222</definedName>
    <definedName name="UAcct25399">'[8]Func Study'!$AB$2230</definedName>
    <definedName name="UACCT254SO">'[8]Func Study'!$AB$2202</definedName>
    <definedName name="UAcct255">'[8]Func Study'!$AB$2284</definedName>
    <definedName name="UAcct281">'[8]Func Study'!$AB$2249</definedName>
    <definedName name="UAcct282">'[8]Func Study'!$AB$2259</definedName>
    <definedName name="UAcct282Cn">'[8]Func Study'!$AB$2256</definedName>
    <definedName name="UAcct282So">'[8]Func Study'!$AB$2255</definedName>
    <definedName name="UAcct283">'[8]Func Study'!$AB$2271</definedName>
    <definedName name="UAcct283So">'[8]Func Study'!$AB$2265</definedName>
    <definedName name="UAcct301S">'[8]Func Study'!$AB$1964</definedName>
    <definedName name="UAcct301Sg">'[8]Func Study'!$AB$1966</definedName>
    <definedName name="UAcct301So">'[8]Func Study'!$AB$1965</definedName>
    <definedName name="UAcct302S">'[8]Func Study'!$AB$1969</definedName>
    <definedName name="UAcct302Sg">'[8]Func Study'!$AB$1970</definedName>
    <definedName name="UAcct302Sgp">'[8]Func Study'!$AB$1971</definedName>
    <definedName name="UAcct302Sgu">'[8]Func Study'!$AB$1972</definedName>
    <definedName name="UAcct303Cn">'[8]Func Study'!$AB$1980</definedName>
    <definedName name="UAcct303S">'[8]Func Study'!$AB$1976</definedName>
    <definedName name="UAcct303Se">'[8]Func Study'!$AB$1979</definedName>
    <definedName name="UAcct303Sg">'[8]Func Study'!$AB$1977</definedName>
    <definedName name="UAcct303Sgu">'[8]Func Study'!$AB$1981</definedName>
    <definedName name="UAcct303So">'[8]Func Study'!$AB$1978</definedName>
    <definedName name="UACCT303SSGCH">'[8]Func Study'!$AB$1983</definedName>
    <definedName name="UAcct310">'[8]Func Study'!$AB$1414</definedName>
    <definedName name="UAcct310JBG">'[8]Func Study'!$AB$1413</definedName>
    <definedName name="UAcct311">'[8]Func Study'!$AB$1421</definedName>
    <definedName name="UAcct311JBG">'[8]Func Study'!$AB$1420</definedName>
    <definedName name="UAcct312">'[8]Func Study'!$AB$1428</definedName>
    <definedName name="UAcct312JBG">'[8]Func Study'!$AB$1427</definedName>
    <definedName name="UAcct314">'[8]Func Study'!$AB$1435</definedName>
    <definedName name="UAcct314JBG">'[8]Func Study'!$AB$1434</definedName>
    <definedName name="UAcct315">'[8]Func Study'!$AB$1442</definedName>
    <definedName name="UAcct315JBG">'[8]Func Study'!$AB$1441</definedName>
    <definedName name="UAcct316">'[8]Func Study'!$AB$1450</definedName>
    <definedName name="UAcct316JBG">'[8]Func Study'!$AB$1449</definedName>
    <definedName name="UAcct320">'[8]Func Study'!$AB$1466</definedName>
    <definedName name="UAcct321">'[8]Func Study'!$AB$1471</definedName>
    <definedName name="UAcct322">'[8]Func Study'!$AB$1476</definedName>
    <definedName name="UAcct323">'[8]Func Study'!$AB$1481</definedName>
    <definedName name="UAcct324">'[8]Func Study'!$AB$1486</definedName>
    <definedName name="UAcct325">'[8]Func Study'!$AB$1491</definedName>
    <definedName name="UAcct33">'[8]Func Study'!$AB$295</definedName>
    <definedName name="UAcct330">'[8]Func Study'!$AB$1508</definedName>
    <definedName name="UAcct331">'[8]Func Study'!$AB$1513</definedName>
    <definedName name="UAcct332">'[8]Func Study'!$AB$1518</definedName>
    <definedName name="UAcct333">'[8]Func Study'!$AB$1523</definedName>
    <definedName name="UAcct334">'[8]Func Study'!$AB$1528</definedName>
    <definedName name="UAcct335">'[8]Func Study'!$AB$1533</definedName>
    <definedName name="UAcct336">'[8]Func Study'!$AB$1539</definedName>
    <definedName name="UAcct340Dgu">'[8]Func Study'!$AB$1564</definedName>
    <definedName name="UAcct340Sgu">'[8]Func Study'!$AB$1565</definedName>
    <definedName name="UAcct341Dgu">'[8]Func Study'!$AB$1569</definedName>
    <definedName name="UAcct341Sgu">'[8]Func Study'!$AB$1570</definedName>
    <definedName name="UAcct342Dgu">'[8]Func Study'!$AB$1574</definedName>
    <definedName name="UAcct342Sgu">'[8]Func Study'!$AB$1575</definedName>
    <definedName name="UAcct343">'[8]Func Study'!$AB$1584</definedName>
    <definedName name="UAcct344S">'[8]Func Study'!$AB$1587</definedName>
    <definedName name="UAcct344Sgp">'[8]Func Study'!$AB$1588</definedName>
    <definedName name="UAcct345Dgu">'[8]Func Study'!$AB$1594</definedName>
    <definedName name="UAcct345Sgu">'[8]Func Study'!$AB$1595</definedName>
    <definedName name="UAcct346">'[8]Func Study'!$AB$1601</definedName>
    <definedName name="UAcct350">'[8]Func Study'!$AB$1628</definedName>
    <definedName name="UAcct352">'[8]Func Study'!$AB$1635</definedName>
    <definedName name="UAcct353">'[8]Func Study'!$AB$1641</definedName>
    <definedName name="UAcct354">'[8]Func Study'!$AB$1647</definedName>
    <definedName name="UAcct355">'[8]Func Study'!$AB$1654</definedName>
    <definedName name="UAcct356">'[8]Func Study'!$AB$1660</definedName>
    <definedName name="UAcct357">'[8]Func Study'!$AB$1666</definedName>
    <definedName name="UAcct358">'[8]Func Study'!$AB$1672</definedName>
    <definedName name="UAcct359">'[8]Func Study'!$AB$1678</definedName>
    <definedName name="UAcct360">'[8]Func Study'!$AB$1698</definedName>
    <definedName name="UAcct361">'[8]Func Study'!$AB$1704</definedName>
    <definedName name="UAcct362">'[8]Func Study'!$AB$1710</definedName>
    <definedName name="UAcct368">'[8]Func Study'!$AB$1744</definedName>
    <definedName name="UAcct369">'[8]Func Study'!$AB$1751</definedName>
    <definedName name="UAcct370">'[8]Func Study'!$AB$1762</definedName>
    <definedName name="UAcct372A">'[8]Func Study'!$AB$1775</definedName>
    <definedName name="UAcct372Dp">'[8]Func Study'!$AB$1773</definedName>
    <definedName name="UAcct372Ds">'[8]Func Study'!$AB$1774</definedName>
    <definedName name="UAcct373">'[8]Func Study'!$AB$1782</definedName>
    <definedName name="UAcct389Cn">'[8]Func Study'!$AB$1800</definedName>
    <definedName name="UAcct389S">'[8]Func Study'!$AB$1799</definedName>
    <definedName name="UAcct389Sg">'[8]Func Study'!$AB$1802</definedName>
    <definedName name="UAcct389Sgu">'[8]Func Study'!$AB$1801</definedName>
    <definedName name="UAcct389So">'[8]Func Study'!$AB$1803</definedName>
    <definedName name="UAcct390Cn">'[8]Func Study'!$AB$1810</definedName>
    <definedName name="UAcct390JBG">'[8]Func Study'!$AB$1812</definedName>
    <definedName name="UAcct390L">'[8]Func Study'!$AB$1927</definedName>
    <definedName name="UACCT390LRCL">'[8]Func Study'!$AB$1929</definedName>
    <definedName name="UAcct390S">'[8]Func Study'!$AB$1807</definedName>
    <definedName name="UAcct390Sgp">'[8]Func Study'!$AB$1808</definedName>
    <definedName name="UAcct390Sgu">'[8]Func Study'!$AB$1809</definedName>
    <definedName name="UAcct390Sop">'[8]Func Study'!$AB$1811</definedName>
    <definedName name="UAcct390Sou">'[8]Func Study'!$AB$1813</definedName>
    <definedName name="UAcct391Cn">'[8]Func Study'!$AB$1820</definedName>
    <definedName name="UACCT391JBE">'[8]Func Study'!$AB$1825</definedName>
    <definedName name="UAcct391S">'[8]Func Study'!$AB$1817</definedName>
    <definedName name="UAcct391Sg">'[8]Func Study'!$AB$1821</definedName>
    <definedName name="UAcct391Sgp">'[8]Func Study'!$AB$1818</definedName>
    <definedName name="UAcct391Sgu">'[8]Func Study'!$AB$1819</definedName>
    <definedName name="UAcct391So">'[8]Func Study'!$AB$1823</definedName>
    <definedName name="UACCT391SSGCH">'[8]Func Study'!$AB$1824</definedName>
    <definedName name="UAcct392Cn">'[8]Func Study'!$AB$1832</definedName>
    <definedName name="UAcct392L">'[8]Func Study'!$AB$1935</definedName>
    <definedName name="UAcct392Lrcl">'[8]Func Study'!$AB$1937</definedName>
    <definedName name="UAcct392S">'[8]Func Study'!$AB$1829</definedName>
    <definedName name="UAcct392Se">'[8]Func Study'!$AB$1834</definedName>
    <definedName name="UAcct392Sg">'[8]Func Study'!$AB$1831</definedName>
    <definedName name="UAcct392Sgp">'[8]Func Study'!$AB$1835</definedName>
    <definedName name="UAcct392Sgu">'[8]Func Study'!$AB$1833</definedName>
    <definedName name="UAcct392So">'[8]Func Study'!$AB$1830</definedName>
    <definedName name="UACCT392SSGCH">'[8]Func Study'!$AB$1836</definedName>
    <definedName name="UAcct393S">'[8]Func Study'!$AB$1841</definedName>
    <definedName name="UAcct393Sg">'[8]Func Study'!$AB$1845</definedName>
    <definedName name="UAcct393Sgp">'[8]Func Study'!$AB$1842</definedName>
    <definedName name="UAcct393Sgu">'[8]Func Study'!$AB$1843</definedName>
    <definedName name="UAcct393So">'[8]Func Study'!$AB$1844</definedName>
    <definedName name="UACCT393SSGCT">'[8]Func Study'!$AB$1846</definedName>
    <definedName name="UAcct394S">'[8]Func Study'!$AB$1850</definedName>
    <definedName name="UAcct394Se">'[8]Func Study'!$AB$1854</definedName>
    <definedName name="UAcct394Sg">'[8]Func Study'!$AB$1855</definedName>
    <definedName name="UAcct394Sgp">'[8]Func Study'!$AB$1851</definedName>
    <definedName name="UAcct394Sgu">'[8]Func Study'!$AB$1852</definedName>
    <definedName name="UAcct394So">'[8]Func Study'!$AB$1853</definedName>
    <definedName name="UACCT394SSGCH">'[8]Func Study'!$AB$1856</definedName>
    <definedName name="UAcct395S">'[8]Func Study'!$AB$1861</definedName>
    <definedName name="UAcct395Se">'[8]Func Study'!$AB$1865</definedName>
    <definedName name="UAcct395Sg">'[8]Func Study'!$AB$1866</definedName>
    <definedName name="UAcct395Sgp">'[8]Func Study'!$AB$1862</definedName>
    <definedName name="UAcct395Sgu">'[8]Func Study'!$AB$1863</definedName>
    <definedName name="UAcct395So">'[8]Func Study'!$AB$1864</definedName>
    <definedName name="UACCT395SSGCH">'[8]Func Study'!$AB$1867</definedName>
    <definedName name="UAcct396S">'[8]Func Study'!$AB$1872</definedName>
    <definedName name="UAcct396Se">'[8]Func Study'!$AB$1877</definedName>
    <definedName name="UAcct396Sg">'[8]Func Study'!$AB$1874</definedName>
    <definedName name="UAcct396Sgp">'[8]Func Study'!$AB$1873</definedName>
    <definedName name="UAcct396Sgu">'[8]Func Study'!$AB$1876</definedName>
    <definedName name="UAcct396So">'[8]Func Study'!$AB$1875</definedName>
    <definedName name="UACCT396SSGCH">'[8]Func Study'!$AB$1879</definedName>
    <definedName name="UACCT396SSGCT">'[8]Func Study'!$AB$1878</definedName>
    <definedName name="UAcct397Cn">'[8]Func Study'!$AB$1890</definedName>
    <definedName name="UAcct397JBG">'[8]Func Study'!$AB$1893</definedName>
    <definedName name="UAcct397S">'[8]Func Study'!$AB$1886</definedName>
    <definedName name="UAcct397Se">'[8]Func Study'!$AB$1892</definedName>
    <definedName name="UAcct397Sg">'[8]Func Study'!$AB$1891</definedName>
    <definedName name="UAcct397Sgp">'[8]Func Study'!$AB$1887</definedName>
    <definedName name="UAcct397Sgu">'[8]Func Study'!$AB$1888</definedName>
    <definedName name="UAcct397So">'[8]Func Study'!$AB$1889</definedName>
    <definedName name="UAcct398Cn">'[8]Func Study'!$AB$1902</definedName>
    <definedName name="UAcct398S">'[8]Func Study'!$AB$1899</definedName>
    <definedName name="UAcct398Se">'[8]Func Study'!$AB$1904</definedName>
    <definedName name="UAcct398Sg">'[8]Func Study'!$AB$1905</definedName>
    <definedName name="UAcct398Sgp">'[8]Func Study'!$AB$1900</definedName>
    <definedName name="UAcct398Sgu">'[8]Func Study'!$AB$1901</definedName>
    <definedName name="UAcct398So">'[8]Func Study'!$AB$1903</definedName>
    <definedName name="UACCT398SSGCT">'[8]Func Study'!$AB$1906</definedName>
    <definedName name="UAcct399">'[8]Func Study'!$AB$1913</definedName>
    <definedName name="UAcct399G">'[8]Func Study'!$AB$1955</definedName>
    <definedName name="UAcct399L">'[8]Func Study'!$AB$1917</definedName>
    <definedName name="UAcct399Lrcl">'[8]Func Study'!$AB$1919</definedName>
    <definedName name="UAcct403360">'[8]Func Study'!$AB$1090</definedName>
    <definedName name="UAcct403361">'[8]Func Study'!$AB$1091</definedName>
    <definedName name="UAcct403362">'[8]Func Study'!$AB$1092</definedName>
    <definedName name="UAcct403364">'[8]Func Study'!$AB$1094</definedName>
    <definedName name="UAcct403365">'[8]Func Study'!$AB$1095</definedName>
    <definedName name="UAcct403366">'[8]Func Study'!$AB$1096</definedName>
    <definedName name="UAcct403367">'[8]Func Study'!$AB$1097</definedName>
    <definedName name="UAcct403368">'[8]Func Study'!$AB$1098</definedName>
    <definedName name="UAcct403369">'[8]Func Study'!$AB$1099</definedName>
    <definedName name="UAcct403370">'[8]Func Study'!$AB$1100</definedName>
    <definedName name="UAcct403371">'[8]Func Study'!$AB$1101</definedName>
    <definedName name="UAcct403372">'[8]Func Study'!$AB$1102</definedName>
    <definedName name="UAcct403373">'[8]Func Study'!$AB$1103</definedName>
    <definedName name="UAcct403Ep">'[8]Func Study'!$AB$1130</definedName>
    <definedName name="UAcct403Gpcn">'[8]Func Study'!$AB$1111</definedName>
    <definedName name="UAcct403GPDGP">'[8]Func Study'!$AB$1108</definedName>
    <definedName name="UAcct403GPDGU">'[8]Func Study'!$AB$1109</definedName>
    <definedName name="UAcct403GPJBG">'[8]Func Study'!$AB$1115</definedName>
    <definedName name="UAcct403Gps">'[8]Func Study'!$AB$1107</definedName>
    <definedName name="UAcct403Gpsg">'[8]Func Study'!$AB$1112</definedName>
    <definedName name="UAcct403Gpso">'[8]Func Study'!$AB$1113</definedName>
    <definedName name="UAcct403Gv0">'[8]Func Study'!$AB$1121</definedName>
    <definedName name="UAcct403Hp">'[8]Func Study'!$AB$1072</definedName>
    <definedName name="UACCT403JBE">'[8]Func Study'!$AB$1116</definedName>
    <definedName name="UAcct403Mp">'[8]Func Study'!$AB$1125</definedName>
    <definedName name="UAcct403Np">'[8]Func Study'!$AB$1065</definedName>
    <definedName name="UAcct403Op">'[8]Func Study'!$AB$1080</definedName>
    <definedName name="UAcct403OPCAGE">'[8]Func Study'!$AB$1078</definedName>
    <definedName name="UAcct403Sp">'[8]Func Study'!$AB$1061</definedName>
    <definedName name="UAcct403SPJBG">'[8]Func Study'!$AB$1058</definedName>
    <definedName name="UAcct403Tp">'[8]Func Study'!$AB$1087</definedName>
    <definedName name="UAcct404330">'[8]Func Study'!$AB$1177</definedName>
    <definedName name="UACCT404GP">'[8]Func Study'!$AB$1146</definedName>
    <definedName name="UACCT404GPCN">'[8]Func Study'!$AB$1143</definedName>
    <definedName name="UACCT404GPSO">'[8]Func Study'!$AB$1141</definedName>
    <definedName name="UAcct404Ipcn">'[8]Func Study'!$AB$1158</definedName>
    <definedName name="UAcct404IPJBG">'[8]Func Study'!$AB$1163</definedName>
    <definedName name="UAcct404Ips">'[8]Func Study'!$AB$1154</definedName>
    <definedName name="UAcct404Ipse">'[8]Func Study'!$AB$1155</definedName>
    <definedName name="UAcct404Ipsg">'[8]Func Study'!$AB$1156</definedName>
    <definedName name="UAcct404Ipsg1">'[8]Func Study'!$AB$1159</definedName>
    <definedName name="UAcct404Ipsg2">'[8]Func Study'!$AB$1160</definedName>
    <definedName name="UAcct404Ipso">'[8]Func Study'!$AB$1157</definedName>
    <definedName name="UAcct404M">'[8]Func Study'!$AB$1168</definedName>
    <definedName name="UACCT404OP">'[8]Func Study'!$AB$1172</definedName>
    <definedName name="UACCT404SP">'[8]Func Study'!$AB$1151</definedName>
    <definedName name="UAcct405">'[8]Func Study'!$AB$1185</definedName>
    <definedName name="UAcct406">'[8]Func Study'!$AB$1193</definedName>
    <definedName name="UAcct407">'[8]Func Study'!$AB$1202</definedName>
    <definedName name="UAcct408">'[8]Func Study'!$AB$1221</definedName>
    <definedName name="UAcct408S">'[8]Func Study'!$AB$1213</definedName>
    <definedName name="UAcct41010">'[8]Func Study'!$AB$1294</definedName>
    <definedName name="UAcct41011">'[8]Func Study'!$AB$1309</definedName>
    <definedName name="UACCT41020" localSheetId="3">'[9]Functional Study'!#REF!</definedName>
    <definedName name="UACCT41020">'[9]Functional Study'!#REF!</definedName>
    <definedName name="UACCT41020BADDEBT" localSheetId="3">'[9]Functional Study'!#REF!</definedName>
    <definedName name="UACCT41020BADDEBT">'[9]Functional Study'!#REF!</definedName>
    <definedName name="UACCT41020DITEXP" localSheetId="3">'[9]Functional Study'!#REF!</definedName>
    <definedName name="UACCT41020DITEXP">'[9]Functional Study'!#REF!</definedName>
    <definedName name="UACCT41020DNPU" localSheetId="3">'[9]Functional Study'!#REF!</definedName>
    <definedName name="UACCT41020DNPU">'[9]Functional Study'!#REF!</definedName>
    <definedName name="UACCT41020S" localSheetId="3">'[9]Functional Study'!#REF!</definedName>
    <definedName name="UACCT41020S">'[9]Functional Study'!#REF!</definedName>
    <definedName name="UACCT41020SE" localSheetId="3">'[9]Functional Study'!#REF!</definedName>
    <definedName name="UACCT41020SE">'[9]Functional Study'!#REF!</definedName>
    <definedName name="UACCT41020SG" localSheetId="3">'[9]Functional Study'!#REF!</definedName>
    <definedName name="UACCT41020SG">'[9]Functional Study'!#REF!</definedName>
    <definedName name="UACCT41020SGCT" localSheetId="3">'[9]Functional Study'!#REF!</definedName>
    <definedName name="UACCT41020SGCT">'[9]Functional Study'!#REF!</definedName>
    <definedName name="UACCT41020SGPP" localSheetId="3">'[9]Functional Study'!#REF!</definedName>
    <definedName name="UACCT41020SGPP">'[9]Functional Study'!#REF!</definedName>
    <definedName name="UACCT41020SO" localSheetId="3">'[9]Functional Study'!#REF!</definedName>
    <definedName name="UACCT41020SO">'[9]Functional Study'!#REF!</definedName>
    <definedName name="UACCT41020TROJP" localSheetId="3">'[9]Functional Study'!#REF!</definedName>
    <definedName name="UACCT41020TROJP">'[9]Functional Study'!#REF!</definedName>
    <definedName name="UACCT4102SNPD" localSheetId="3">'[9]Functional Study'!#REF!</definedName>
    <definedName name="UACCT4102SNPD">'[9]Functional Study'!#REF!</definedName>
    <definedName name="UAcct41110">'[8]Func Study'!$AB$1325</definedName>
    <definedName name="UAcct41111" localSheetId="3">'[9]Functional Study'!#REF!</definedName>
    <definedName name="UAcct41111">'[9]Functional Study'!#REF!</definedName>
    <definedName name="UAcct41111Baddebt" localSheetId="3">'[9]Functional Study'!#REF!</definedName>
    <definedName name="UAcct41111Baddebt">'[9]Functional Study'!#REF!</definedName>
    <definedName name="UAcct41111Dgp" localSheetId="3">'[9]Functional Study'!#REF!</definedName>
    <definedName name="UAcct41111Dgp">'[9]Functional Study'!#REF!</definedName>
    <definedName name="UAcct41111Dgu" localSheetId="3">'[9]Functional Study'!#REF!</definedName>
    <definedName name="UAcct41111Dgu">'[9]Functional Study'!#REF!</definedName>
    <definedName name="UAcct41111Ditexp" localSheetId="3">'[9]Functional Study'!#REF!</definedName>
    <definedName name="UAcct41111Ditexp">'[9]Functional Study'!#REF!</definedName>
    <definedName name="UAcct41111Dnpp" localSheetId="3">'[9]Functional Study'!#REF!</definedName>
    <definedName name="UAcct41111Dnpp">'[9]Functional Study'!#REF!</definedName>
    <definedName name="UAcct41111Dnptp" localSheetId="3">'[9]Functional Study'!#REF!</definedName>
    <definedName name="UAcct41111Dnptp">'[9]Functional Study'!#REF!</definedName>
    <definedName name="UAcct41111S" localSheetId="3">'[9]Functional Study'!#REF!</definedName>
    <definedName name="UAcct41111S">'[9]Functional Study'!#REF!</definedName>
    <definedName name="UAcct41111Se" localSheetId="3">'[9]Functional Study'!#REF!</definedName>
    <definedName name="UAcct41111Se">'[9]Functional Study'!#REF!</definedName>
    <definedName name="UAcct41111Sg" localSheetId="3">'[9]Functional Study'!#REF!</definedName>
    <definedName name="UAcct41111Sg">'[9]Functional Study'!#REF!</definedName>
    <definedName name="UAcct41111Sgpp" localSheetId="3">'[9]Functional Study'!#REF!</definedName>
    <definedName name="UAcct41111Sgpp">'[9]Functional Study'!#REF!</definedName>
    <definedName name="UAcct41111So" localSheetId="3">'[9]Functional Study'!#REF!</definedName>
    <definedName name="UAcct41111So">'[9]Functional Study'!#REF!</definedName>
    <definedName name="UAcct41111Trojp" localSheetId="3">'[9]Functional Study'!#REF!</definedName>
    <definedName name="UAcct41111Trojp">'[9]Functional Study'!#REF!</definedName>
    <definedName name="UAcct41140">'[8]Func Study'!$AB$1232</definedName>
    <definedName name="UAcct41141">'[8]Func Study'!$AB$1237</definedName>
    <definedName name="UAcct41160">'[8]Func Study'!$AB$369</definedName>
    <definedName name="UAcct41170">'[8]Func Study'!$AB$374</definedName>
    <definedName name="UAcct4118">'[8]Func Study'!$AB$378</definedName>
    <definedName name="UAcct41181">'[8]Func Study'!$AB$381</definedName>
    <definedName name="UAcct4194">'[8]Func Study'!$AB$385</definedName>
    <definedName name="UAcct421">'[8]Func Study'!$AB$394</definedName>
    <definedName name="UAcct4311">'[8]Func Study'!$AB$401</definedName>
    <definedName name="UAcct442Se">'[8]Func Study'!$AB$259</definedName>
    <definedName name="UAcct442Sg">'[8]Func Study'!$AB$260</definedName>
    <definedName name="UAcct447">'[8]Func Study'!$AB$281</definedName>
    <definedName name="UAcct447CAEE" localSheetId="3">'[6]Func Study'!#REF!</definedName>
    <definedName name="UAcct447CAEE">'[6]Func Study'!#REF!</definedName>
    <definedName name="UAcct447CAGE" localSheetId="3">'[6]Func Study'!#REF!</definedName>
    <definedName name="UAcct447CAGE">'[6]Func Study'!#REF!</definedName>
    <definedName name="UAcct447Dgu" localSheetId="3">'[7]Func Study'!#REF!</definedName>
    <definedName name="UAcct447Dgu">'[7]Func Study'!#REF!</definedName>
    <definedName name="UACCT447NPC">'[8]Func Study'!$AB$289</definedName>
    <definedName name="UACCT447NPCCAEW">'[8]Func Study'!$AB$286</definedName>
    <definedName name="UACCT447NPCCAGW">'[8]Func Study'!$AB$287</definedName>
    <definedName name="UACCT447NPCDGP">'[8]Func Study'!$AB$288</definedName>
    <definedName name="UAcct447S">'[8]Func Study'!$AB$280</definedName>
    <definedName name="UAcct448S">'[8]Func Study'!$AB$274</definedName>
    <definedName name="UAcct448So">'[8]Func Study'!$AB$275</definedName>
    <definedName name="UAcct449">'[8]Func Study'!$AB$294</definedName>
    <definedName name="UAcct450">'[8]Func Study'!$AB$304</definedName>
    <definedName name="UAcct450S">'[8]Func Study'!$AB$302</definedName>
    <definedName name="UAcct450So">'[8]Func Study'!$AB$303</definedName>
    <definedName name="UAcct451S">'[8]Func Study'!$AB$307</definedName>
    <definedName name="UAcct451Sg">'[8]Func Study'!$AB$308</definedName>
    <definedName name="UAcct451So">'[8]Func Study'!$AB$309</definedName>
    <definedName name="UAcct453">'[8]Func Study'!$AB$315</definedName>
    <definedName name="UAcct453CAGE" localSheetId="3">'[6]Func Study'!#REF!</definedName>
    <definedName name="UAcct453CAGE">'[6]Func Study'!#REF!</definedName>
    <definedName name="UAcct453CAGW" localSheetId="3">'[6]Func Study'!#REF!</definedName>
    <definedName name="UAcct453CAGW">'[6]Func Study'!#REF!</definedName>
    <definedName name="UAcct454">'[8]Func Study'!$AB$322</definedName>
    <definedName name="UAcct454JBG">'[8]Func Study'!$AB$319</definedName>
    <definedName name="UAcct454S">'[8]Func Study'!$AB$318</definedName>
    <definedName name="UAcct454Sg">'[8]Func Study'!$AB$320</definedName>
    <definedName name="UAcct454So">'[8]Func Study'!$AB$321</definedName>
    <definedName name="UAcct456">'[8]Func Study'!$AB$332</definedName>
    <definedName name="UAcct456CAEW">'[8]Func Study'!$AB$331</definedName>
    <definedName name="UAcct456S">'[8]Func Study'!$AB$325</definedName>
    <definedName name="UAcct456So">'[8]Func Study'!$AB$329</definedName>
    <definedName name="UAcct500">'[8]Func Study'!$AB$416</definedName>
    <definedName name="UAcct500JBG">'[8]Func Study'!$AB$414</definedName>
    <definedName name="UAcct501">'[8]Func Study'!$AB$423</definedName>
    <definedName name="UAcct501CAEW">'[8]Func Study'!$AB$420</definedName>
    <definedName name="UAcct501JBE">'[8]Func Study'!$AB$421</definedName>
    <definedName name="UACCT501NPCCAEW">'[8]Func Study'!$AB$426</definedName>
    <definedName name="UAcct502">'[8]Func Study'!$AB$433</definedName>
    <definedName name="UAcct502CAGE">'[8]Func Study'!$AB$431</definedName>
    <definedName name="UAcct502JBG" localSheetId="3">'[6]Func Study'!#REF!</definedName>
    <definedName name="UAcct502JBG">'[6]Func Study'!#REF!</definedName>
    <definedName name="UAcct503">'[8]Func Study'!$AB$437</definedName>
    <definedName name="UACCT503NPC">'[8]Func Study'!$AB$443</definedName>
    <definedName name="UAcct505">'[8]Func Study'!$AB$449</definedName>
    <definedName name="UAcct505CAGE">'[8]Func Study'!$AB$447</definedName>
    <definedName name="UAcct505JBG" localSheetId="3">'[6]Func Study'!#REF!</definedName>
    <definedName name="UAcct505JBG">'[6]Func Study'!#REF!</definedName>
    <definedName name="UAcct506">'[8]Func Study'!$AB$455</definedName>
    <definedName name="UAcct506CAGE">'[8]Func Study'!$AB$452</definedName>
    <definedName name="UAcct506JBG" localSheetId="3">'[6]Func Study'!#REF!</definedName>
    <definedName name="UAcct506JBG">'[6]Func Study'!#REF!</definedName>
    <definedName name="UAcct507">'[8]Func Study'!$AB$464</definedName>
    <definedName name="UAcct507CAGE">'[8]Func Study'!$AB$462</definedName>
    <definedName name="UAcct507JBG" localSheetId="3">'[6]Func Study'!#REF!</definedName>
    <definedName name="UAcct507JBG">'[6]Func Study'!#REF!</definedName>
    <definedName name="UAcct510">'[8]Func Study'!$AB$469</definedName>
    <definedName name="UAcct510CAGE">'[8]Func Study'!$AB$467</definedName>
    <definedName name="UAcct510JBG" localSheetId="3">'[6]Func Study'!#REF!</definedName>
    <definedName name="UAcct510JBG">'[6]Func Study'!#REF!</definedName>
    <definedName name="UAcct511">'[8]Func Study'!$AB$474</definedName>
    <definedName name="UAcct511CAGE">'[8]Func Study'!$AB$472</definedName>
    <definedName name="UAcct511JBG" localSheetId="3">'[6]Func Study'!#REF!</definedName>
    <definedName name="UAcct511JBG">'[6]Func Study'!#REF!</definedName>
    <definedName name="UAcct512">'[8]Func Study'!$AB$479</definedName>
    <definedName name="UAcct512CAGE">'[8]Func Study'!$AB$477</definedName>
    <definedName name="UAcct512JBG" localSheetId="3">'[6]Func Study'!#REF!</definedName>
    <definedName name="UAcct512JBG">'[6]Func Study'!#REF!</definedName>
    <definedName name="UAcct513">'[8]Func Study'!$AB$484</definedName>
    <definedName name="UAcct513CAGE">'[8]Func Study'!$AB$482</definedName>
    <definedName name="UAcct513JBG" localSheetId="3">'[6]Func Study'!#REF!</definedName>
    <definedName name="UAcct513JBG">'[6]Func Study'!#REF!</definedName>
    <definedName name="UAcct514">'[8]Func Study'!$AB$489</definedName>
    <definedName name="UAcct514CAGE">'[8]Func Study'!$AB$487</definedName>
    <definedName name="UAcct514JBG" localSheetId="3">'[6]Func Study'!#REF!</definedName>
    <definedName name="UAcct514JBG">'[6]Func Study'!#REF!</definedName>
    <definedName name="UAcct517">'[8]Func Study'!$AB$498</definedName>
    <definedName name="UAcct518">'[8]Func Study'!$AB$502</definedName>
    <definedName name="UAcct519">'[8]Func Study'!$AB$507</definedName>
    <definedName name="UAcct520">'[8]Func Study'!$AB$511</definedName>
    <definedName name="UAcct523">'[8]Func Study'!$AB$515</definedName>
    <definedName name="UAcct524">'[8]Func Study'!$AB$519</definedName>
    <definedName name="UAcct528">'[8]Func Study'!$AB$523</definedName>
    <definedName name="UAcct529">'[8]Func Study'!$AB$527</definedName>
    <definedName name="UAcct530">'[8]Func Study'!$AB$531</definedName>
    <definedName name="UAcct531">'[8]Func Study'!$AB$535</definedName>
    <definedName name="UAcct532">'[8]Func Study'!$AB$539</definedName>
    <definedName name="UAcct535">'[8]Func Study'!$AB$551</definedName>
    <definedName name="UAcct536">'[8]Func Study'!$AB$555</definedName>
    <definedName name="UAcct537">'[8]Func Study'!$AB$559</definedName>
    <definedName name="UAcct538">'[8]Func Study'!$AB$563</definedName>
    <definedName name="UAcct539">'[8]Func Study'!$AB$568</definedName>
    <definedName name="UAcct540">'[8]Func Study'!$AB$572</definedName>
    <definedName name="UAcct541">'[8]Func Study'!$AB$576</definedName>
    <definedName name="UAcct542">'[8]Func Study'!$AB$580</definedName>
    <definedName name="UAcct543">'[8]Func Study'!$AB$584</definedName>
    <definedName name="UAcct544">'[8]Func Study'!$AB$588</definedName>
    <definedName name="UAcct545">'[8]Func Study'!$AB$592</definedName>
    <definedName name="UAcct546">'[8]Func Study'!$AB$606</definedName>
    <definedName name="UAcct546CAGE">'[8]Func Study'!$AB$605</definedName>
    <definedName name="UAcct547CAEW">'[8]Func Study'!$AB$610</definedName>
    <definedName name="UACCT547NPCCAEW">'[8]Func Study'!$AB$613</definedName>
    <definedName name="UAcct547Se">'[8]Func Study'!$AB$609</definedName>
    <definedName name="UAcct548">'[8]Func Study'!$AB$621</definedName>
    <definedName name="UACCT548CAGE">'[8]Func Study'!$AB$620</definedName>
    <definedName name="UAcct549">'[8]Func Study'!$AB$626</definedName>
    <definedName name="Uacct549CAGE">'[8]Func Study'!$AB$625</definedName>
    <definedName name="UAcct5506SE" localSheetId="3">'[6]Func Study'!#REF!</definedName>
    <definedName name="UAcct5506SE">'[6]Func Study'!#REF!</definedName>
    <definedName name="UAcct551CAGE">'[8]Func Study'!$AB$634</definedName>
    <definedName name="UACCT551SG">'[8]Func Study'!$AB$635</definedName>
    <definedName name="UACCT552CAGE">'[8]Func Study'!$AB$640</definedName>
    <definedName name="UAcct552SG">'[8]Func Study'!$AB$639</definedName>
    <definedName name="UACCT553CAGE">'[8]Func Study'!$AB$646</definedName>
    <definedName name="UAcct553SG">'[8]Func Study'!$AB$645</definedName>
    <definedName name="UACCT554CAGE">'[8]Func Study'!$AB$651</definedName>
    <definedName name="UAcct554SG">'[8]Func Study'!$AB$650</definedName>
    <definedName name="UAcct555CAEE" localSheetId="3">'[6]Func Study'!#REF!</definedName>
    <definedName name="UAcct555CAEE">'[6]Func Study'!#REF!</definedName>
    <definedName name="UAcct555CAEW">'[8]Func Study'!$AB$665</definedName>
    <definedName name="UAcct555CAGE" localSheetId="3">'[6]Func Study'!#REF!</definedName>
    <definedName name="UAcct555CAGE">'[6]Func Study'!#REF!</definedName>
    <definedName name="UAcct555CAGW">'[8]Func Study'!$AB$664</definedName>
    <definedName name="UACCT555DGP">'[8]Func Study'!$AB$670</definedName>
    <definedName name="UACCT555NPCCAEW">'[8]Func Study'!$AB$669</definedName>
    <definedName name="UACCT555NPCCAGW">'[8]Func Study'!$AB$668</definedName>
    <definedName name="UAcct555S">'[8]Func Study'!$AB$663</definedName>
    <definedName name="UAcct555Se">'[8]Func Study'!$AB$665</definedName>
    <definedName name="UACCT555SG">'[8]Func Study'!$AB$664</definedName>
    <definedName name="UAcct556">'[8]Func Study'!$AB$676</definedName>
    <definedName name="UAcct557">'[8]Func Study'!$AB$685</definedName>
    <definedName name="UAcct560">'[8]Func Study'!$AB$715</definedName>
    <definedName name="UAcct561">'[8]Func Study'!$AB$720</definedName>
    <definedName name="UAcct562">'[8]Func Study'!$AB$726</definedName>
    <definedName name="UAcct563">'[8]Func Study'!$AB$731</definedName>
    <definedName name="UAcct564">'[8]Func Study'!$AB$735</definedName>
    <definedName name="UAcct565">'[8]Func Study'!$AB$739</definedName>
    <definedName name="UACCT565NPC">'[8]Func Study'!$AB$744</definedName>
    <definedName name="UACCT565NPCCAGW">'[8]Func Study'!$AB$742</definedName>
    <definedName name="UAcct566">'[8]Func Study'!$AB$748</definedName>
    <definedName name="UAcct567">'[8]Func Study'!$AB$752</definedName>
    <definedName name="UAcct568">'[8]Func Study'!$AB$756</definedName>
    <definedName name="UAcct569">'[8]Func Study'!$AB$760</definedName>
    <definedName name="UAcct570">'[8]Func Study'!$AB$765</definedName>
    <definedName name="UAcct571">'[8]Func Study'!$AB$770</definedName>
    <definedName name="UAcct572">'[8]Func Study'!$AB$774</definedName>
    <definedName name="UAcct573">'[8]Func Study'!$AB$778</definedName>
    <definedName name="UAcct580">'[8]Func Study'!$AB$791</definedName>
    <definedName name="UAcct581">'[8]Func Study'!$AB$796</definedName>
    <definedName name="UAcct582">'[8]Func Study'!$AB$801</definedName>
    <definedName name="UAcct583">'[8]Func Study'!$AB$806</definedName>
    <definedName name="UAcct584">'[8]Func Study'!$AB$811</definedName>
    <definedName name="UAcct585">'[8]Func Study'!$AB$816</definedName>
    <definedName name="UAcct586">'[8]Func Study'!$AB$821</definedName>
    <definedName name="UAcct587">'[8]Func Study'!$AB$826</definedName>
    <definedName name="UAcct588">'[8]Func Study'!$AB$831</definedName>
    <definedName name="UAcct589">'[8]Func Study'!$AB$836</definedName>
    <definedName name="UAcct590">'[8]Func Study'!$AB$841</definedName>
    <definedName name="UAcct591">'[8]Func Study'!$AB$846</definedName>
    <definedName name="UAcct592">'[8]Func Study'!$AB$851</definedName>
    <definedName name="UAcct593">'[8]Func Study'!$AB$856</definedName>
    <definedName name="UAcct594">'[8]Func Study'!$AB$861</definedName>
    <definedName name="UAcct595">'[8]Func Study'!$AB$866</definedName>
    <definedName name="UAcct596">'[8]Func Study'!$AB$876</definedName>
    <definedName name="UAcct597">'[8]Func Study'!$AB$881</definedName>
    <definedName name="UAcct598">'[8]Func Study'!$AB$886</definedName>
    <definedName name="UAcct901">'[8]Func Study'!$AB$898</definedName>
    <definedName name="UAcct902">'[8]Func Study'!$AB$903</definedName>
    <definedName name="UAcct903">'[8]Func Study'!$AB$908</definedName>
    <definedName name="UAcct904">'[8]Func Study'!$AB$914</definedName>
    <definedName name="Uacct904SG" localSheetId="3">'[11]Functional Study'!#REF!</definedName>
    <definedName name="Uacct904SG">'[11]Functional Study'!#REF!</definedName>
    <definedName name="UAcct905">'[8]Func Study'!$AB$919</definedName>
    <definedName name="UAcct907">'[8]Func Study'!$AB$933</definedName>
    <definedName name="UAcct908">'[8]Func Study'!$AB$938</definedName>
    <definedName name="UAcct909">'[8]Func Study'!$AB$943</definedName>
    <definedName name="UAcct910">'[8]Func Study'!$AB$948</definedName>
    <definedName name="UAcct911">'[8]Func Study'!$AB$959</definedName>
    <definedName name="UAcct912">'[8]Func Study'!$AB$964</definedName>
    <definedName name="UAcct913">'[8]Func Study'!$AB$969</definedName>
    <definedName name="UAcct916">'[8]Func Study'!$AB$974</definedName>
    <definedName name="UAcct920">'[8]Func Study'!$AB$985</definedName>
    <definedName name="UAcct920Cn">'[8]Func Study'!$AB$983</definedName>
    <definedName name="UAcct921">'[8]Func Study'!$AB$991</definedName>
    <definedName name="UAcct921Cn">'[8]Func Study'!$AB$989</definedName>
    <definedName name="UAcct923">'[8]Func Study'!$AB$997</definedName>
    <definedName name="UAcct923CAGW">'[8]Func Study'!$AB$995</definedName>
    <definedName name="UAcct924">'[8]Func Study'!$AB$1001</definedName>
    <definedName name="UAcct925">'[8]Func Study'!$AB$1005</definedName>
    <definedName name="UAcct926">'[8]Func Study'!$AB$1011</definedName>
    <definedName name="UAcct927">'[8]Func Study'!$AB$1016</definedName>
    <definedName name="UAcct928">'[8]Func Study'!$AB$1023</definedName>
    <definedName name="UAcct929">'[8]Func Study'!$AB$1028</definedName>
    <definedName name="UAcct930">'[8]Func Study'!$AB$1034</definedName>
    <definedName name="UAcct931">'[8]Func Study'!$AB$1039</definedName>
    <definedName name="UAcct935">'[8]Func Study'!$AB$1045</definedName>
    <definedName name="UAcctAGA">'[8]Func Study'!$AB$296</definedName>
    <definedName name="UAcctcwc">'[8]Func Study'!$AB$2136</definedName>
    <definedName name="UAcctd00">'[8]Func Study'!$AB$1786</definedName>
    <definedName name="UAcctdfa" localSheetId="3">'[10]Func Study'!#REF!</definedName>
    <definedName name="UAcctdfa">'[10]Func Study'!#REF!</definedName>
    <definedName name="UAcctdfad" localSheetId="3">'[10]Func Study'!#REF!</definedName>
    <definedName name="UAcctdfad">'[10]Func Study'!#REF!</definedName>
    <definedName name="UAcctdfap" localSheetId="3">'[10]Func Study'!#REF!</definedName>
    <definedName name="UAcctdfap">'[10]Func Study'!#REF!</definedName>
    <definedName name="UAcctdfat" localSheetId="3">'[10]Func Study'!#REF!</definedName>
    <definedName name="UAcctdfat">'[10]Func Study'!#REF!</definedName>
    <definedName name="UAcctds0">'[8]Func Study'!$AB$1790</definedName>
    <definedName name="UACCTECDDGP">'[8]Func Study'!$AB$687</definedName>
    <definedName name="UACCTECDMC">'[8]Func Study'!$AB$689</definedName>
    <definedName name="UACCTECDS">'[8]Func Study'!$AB$691</definedName>
    <definedName name="UACCTECDSG1">'[8]Func Study'!$AB$688</definedName>
    <definedName name="UACCTECDSG2">'[8]Func Study'!$AB$690</definedName>
    <definedName name="UACCTECDSG3">'[8]Func Study'!$AB$692</definedName>
    <definedName name="UAcctfit">'[8]Func Study'!$AB$1395</definedName>
    <definedName name="UAcctg00">'[8]Func Study'!$AB$1947</definedName>
    <definedName name="UAccth00">'[8]Func Study'!$AB$1545</definedName>
    <definedName name="UAccti00">'[8]Func Study'!$AB$1993</definedName>
    <definedName name="UAcctn00">'[8]Func Study'!$AB$1496</definedName>
    <definedName name="UAccto00">'[8]Func Study'!$AB$1606</definedName>
    <definedName name="UAcctowc">'[8]Func Study'!$AB$2149</definedName>
    <definedName name="UACCTOWCSSECH">'[8]Func Study'!$AB$2148</definedName>
    <definedName name="UAccts00">'[8]Func Study'!$AB$1455</definedName>
    <definedName name="UAcctsttax">'[8]Func Study'!$AB$1377</definedName>
    <definedName name="UAcctt00">'[8]Func Study'!$AB$1682</definedName>
    <definedName name="UNBILREV" localSheetId="3">#REF!</definedName>
    <definedName name="UNBILREV">#REF!</definedName>
    <definedName name="UncollectibleAccounts">[14]Variables!$D$25</definedName>
    <definedName name="UtGrossReceipts">[14]Variables!$D$29</definedName>
    <definedName name="V_ref">[5]ASSIGN!$AK$54:$AN$54</definedName>
    <definedName name="ValidAccount">[12]Variables!$AK$43:$AK$369</definedName>
    <definedName name="VAR" localSheetId="3">[15]Backup!#REF!</definedName>
    <definedName name="VAR">[15]Backup!#REF!</definedName>
    <definedName name="VARIABLE" localSheetId="3">[21]Summary!#REF!</definedName>
    <definedName name="VARIABLE">[21]Summary!#REF!</definedName>
    <definedName name="VOUCHER" localSheetId="3">#REF!</definedName>
    <definedName name="VOUCHER">#REF!</definedName>
    <definedName name="WaRevenueTax">[14]Variables!$D$27</definedName>
    <definedName name="WEATHER" localSheetId="3">#REF!</definedName>
    <definedName name="WEATHER">#REF!</definedName>
    <definedName name="WEATHRNORM" localSheetId="3">#REF!</definedName>
    <definedName name="WEATHRNORM">#REF!</definedName>
    <definedName name="WIDTH" localSheetId="3">#REF!</definedName>
    <definedName name="WIDTH">#REF!</definedName>
    <definedName name="WinterPeak">'[30]Load Data'!$D$9:$H$12,'[30]Load Data'!$D$20:$H$22</definedName>
    <definedName name="WORK1" localSheetId="3">#REF!</definedName>
    <definedName name="WORK1">#REF!</definedName>
    <definedName name="WORK2" localSheetId="3">#REF!</definedName>
    <definedName name="WORK2">#REF!</definedName>
    <definedName name="WORK3" localSheetId="3">#REF!</definedName>
    <definedName name="WORK3">#REF!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'[31]Weather Present'!$K$7</definedName>
    <definedName name="X_ref">[5]ASSIGN!$AK$25:$AY$25</definedName>
    <definedName name="y" hidden="1">'[3]DSM Output'!$B$21:$B$23</definedName>
    <definedName name="Year" localSheetId="3">#REF!</definedName>
    <definedName name="Year">#REF!</definedName>
    <definedName name="YEFactors">[12]Factors!$S$3:$AG$99</definedName>
    <definedName name="z" hidden="1">'[3]DSM Output'!$G$21:$G$23</definedName>
    <definedName name="ZA" localSheetId="3">'[32] annual balance '!#REF!</definedName>
    <definedName name="ZA">'[32] annual balance '!#REF!</definedName>
  </definedNames>
  <calcPr calcId="145621" iterate="1"/>
</workbook>
</file>

<file path=xl/calcChain.xml><?xml version="1.0" encoding="utf-8"?>
<calcChain xmlns="http://schemas.openxmlformats.org/spreadsheetml/2006/main">
  <c r="M15" i="12" l="1"/>
  <c r="M8" i="12"/>
  <c r="M9" i="12"/>
  <c r="M14" i="12"/>
  <c r="L8" i="12"/>
  <c r="O8" i="12"/>
  <c r="F15" i="12"/>
  <c r="G15" i="12"/>
  <c r="H15" i="12"/>
  <c r="I15" i="12"/>
  <c r="J15" i="12"/>
  <c r="N15" i="12"/>
  <c r="D15" i="12"/>
  <c r="O14" i="12"/>
  <c r="E14" i="12"/>
  <c r="O13" i="12"/>
  <c r="E13" i="12"/>
  <c r="T12" i="12"/>
  <c r="O12" i="12"/>
  <c r="E12" i="12"/>
  <c r="P12" i="12" s="1"/>
  <c r="O11" i="12"/>
  <c r="T13" i="12" s="1"/>
  <c r="E11" i="12"/>
  <c r="M11" i="12" s="1"/>
  <c r="O10" i="12"/>
  <c r="T10" i="12" s="1"/>
  <c r="M10" i="12"/>
  <c r="E10" i="12"/>
  <c r="P10" i="12" s="1"/>
  <c r="A10" i="12"/>
  <c r="A11" i="12" s="1"/>
  <c r="T9" i="12"/>
  <c r="O9" i="12"/>
  <c r="E9" i="12"/>
  <c r="P9" i="12" s="1"/>
  <c r="A9" i="12"/>
  <c r="T8" i="12"/>
  <c r="E8" i="12"/>
  <c r="T11" i="12" l="1"/>
  <c r="L14" i="12"/>
  <c r="L13" i="12"/>
  <c r="E15" i="12"/>
  <c r="N16" i="12" s="1"/>
  <c r="M12" i="12"/>
  <c r="M13" i="12"/>
  <c r="L12" i="12"/>
  <c r="L11" i="12"/>
  <c r="P11" i="12"/>
  <c r="P14" i="12"/>
  <c r="P8" i="12"/>
  <c r="L9" i="12"/>
  <c r="L10" i="12"/>
  <c r="P13" i="12"/>
  <c r="O15" i="12"/>
  <c r="N18" i="12"/>
  <c r="P15" i="12" l="1"/>
  <c r="K15" i="12"/>
  <c r="L15" i="12" s="1"/>
  <c r="D45" i="2"/>
  <c r="P19" i="12" l="1"/>
  <c r="P18" i="12"/>
  <c r="P20" i="12"/>
  <c r="P17" i="12"/>
  <c r="A48" i="2"/>
  <c r="A10" i="2"/>
  <c r="A11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3" i="2" l="1"/>
  <c r="A44" i="2" s="1"/>
  <c r="A45" i="2" s="1"/>
  <c r="A46" i="2" s="1"/>
  <c r="A47" i="2" s="1"/>
  <c r="A49" i="2" s="1"/>
  <c r="A50" i="2" s="1"/>
  <c r="A42" i="2"/>
  <c r="O8" i="10" l="1"/>
  <c r="O13" i="10"/>
  <c r="O9" i="10"/>
  <c r="J15" i="10"/>
  <c r="I15" i="10"/>
  <c r="H15" i="10"/>
  <c r="G15" i="10"/>
  <c r="F15" i="10"/>
  <c r="D15" i="10"/>
  <c r="O14" i="10"/>
  <c r="E14" i="10"/>
  <c r="E13" i="10"/>
  <c r="P13" i="10" s="1"/>
  <c r="E12" i="10"/>
  <c r="P12" i="10" s="1"/>
  <c r="E11" i="10"/>
  <c r="P11" i="10" s="1"/>
  <c r="E10" i="10"/>
  <c r="E9" i="10"/>
  <c r="A9" i="10"/>
  <c r="A10" i="10" s="1"/>
  <c r="A11" i="10" s="1"/>
  <c r="E8" i="10"/>
  <c r="K8" i="10" l="1"/>
  <c r="P8" i="10"/>
  <c r="K9" i="10"/>
  <c r="P9" i="10"/>
  <c r="K10" i="10"/>
  <c r="P10" i="10"/>
  <c r="M14" i="10"/>
  <c r="P14" i="10"/>
  <c r="K14" i="10"/>
  <c r="L14" i="10" s="1"/>
  <c r="M13" i="10"/>
  <c r="M11" i="10"/>
  <c r="K11" i="10"/>
  <c r="L11" i="10" s="1"/>
  <c r="M12" i="10"/>
  <c r="K12" i="10"/>
  <c r="L12" i="10" s="1"/>
  <c r="K13" i="10"/>
  <c r="L13" i="10" s="1"/>
  <c r="L9" i="10"/>
  <c r="M9" i="10"/>
  <c r="M8" i="10"/>
  <c r="L10" i="10"/>
  <c r="O10" i="10"/>
  <c r="M10" i="10"/>
  <c r="E15" i="10"/>
  <c r="M15" i="10" l="1"/>
  <c r="L8" i="10"/>
  <c r="K15" i="10"/>
  <c r="L15" i="10" s="1"/>
  <c r="O11" i="10"/>
  <c r="C27" i="2" l="1"/>
  <c r="D30" i="2"/>
  <c r="E30" i="2"/>
  <c r="F30" i="2"/>
  <c r="G30" i="2"/>
  <c r="H30" i="2"/>
  <c r="I30" i="2"/>
  <c r="J30" i="2"/>
  <c r="E23" i="2" l="1"/>
  <c r="F23" i="2"/>
  <c r="G23" i="2"/>
  <c r="H23" i="2"/>
  <c r="I23" i="2"/>
  <c r="J23" i="2"/>
  <c r="E24" i="2"/>
  <c r="F24" i="2"/>
  <c r="G24" i="2"/>
  <c r="H24" i="2"/>
  <c r="I24" i="2"/>
  <c r="J24" i="2"/>
  <c r="E25" i="2"/>
  <c r="F25" i="2"/>
  <c r="G25" i="2"/>
  <c r="H25" i="2"/>
  <c r="I25" i="2"/>
  <c r="J25" i="2"/>
  <c r="E26" i="2"/>
  <c r="F26" i="2"/>
  <c r="G26" i="2"/>
  <c r="H26" i="2"/>
  <c r="I26" i="2"/>
  <c r="J26" i="2"/>
  <c r="E28" i="2"/>
  <c r="F28" i="2"/>
  <c r="G28" i="2"/>
  <c r="H28" i="2"/>
  <c r="I28" i="2"/>
  <c r="J28" i="2"/>
  <c r="E29" i="2"/>
  <c r="F29" i="2"/>
  <c r="G29" i="2"/>
  <c r="H29" i="2"/>
  <c r="I29" i="2"/>
  <c r="J29" i="2"/>
  <c r="D28" i="2"/>
  <c r="D25" i="2"/>
  <c r="D23" i="2"/>
  <c r="D31" i="2" s="1"/>
  <c r="D33" i="2" s="1"/>
  <c r="D26" i="2"/>
  <c r="D29" i="2"/>
  <c r="D24" i="2"/>
  <c r="C29" i="2" l="1"/>
  <c r="C28" i="2"/>
  <c r="C26" i="2"/>
  <c r="C25" i="2"/>
  <c r="E9" i="2"/>
  <c r="F9" i="2"/>
  <c r="G9" i="2"/>
  <c r="H9" i="2"/>
  <c r="I9" i="2"/>
  <c r="J9" i="2"/>
  <c r="E10" i="2"/>
  <c r="F10" i="2"/>
  <c r="G10" i="2"/>
  <c r="H10" i="2"/>
  <c r="I10" i="2"/>
  <c r="J10" i="2"/>
  <c r="D10" i="2"/>
  <c r="D9" i="2"/>
  <c r="E13" i="2"/>
  <c r="F13" i="2"/>
  <c r="G13" i="2"/>
  <c r="H13" i="2"/>
  <c r="I13" i="2"/>
  <c r="J13" i="2"/>
  <c r="E14" i="2"/>
  <c r="F14" i="2"/>
  <c r="G14" i="2"/>
  <c r="H14" i="2"/>
  <c r="I14" i="2"/>
  <c r="J14" i="2"/>
  <c r="D14" i="2"/>
  <c r="D13" i="2"/>
  <c r="C9" i="2" l="1"/>
  <c r="J37" i="2"/>
  <c r="H37" i="2"/>
  <c r="F37" i="2"/>
  <c r="D37" i="2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D15" i="3"/>
  <c r="E14" i="3"/>
  <c r="M14" i="3" s="1"/>
  <c r="E12" i="3"/>
  <c r="M12" i="3" s="1"/>
  <c r="E10" i="3"/>
  <c r="M10" i="3" s="1"/>
  <c r="E9" i="3"/>
  <c r="M9" i="3" s="1"/>
  <c r="A9" i="3"/>
  <c r="A10" i="3" s="1"/>
  <c r="A11" i="3" s="1"/>
  <c r="K12" i="3" l="1"/>
  <c r="L12" i="3" s="1"/>
  <c r="K10" i="3"/>
  <c r="L10" i="3" s="1"/>
  <c r="K9" i="3"/>
  <c r="L9" i="3" s="1"/>
  <c r="I15" i="3"/>
  <c r="J15" i="3"/>
  <c r="H15" i="3"/>
  <c r="E8" i="3"/>
  <c r="E11" i="3"/>
  <c r="M11" i="3" s="1"/>
  <c r="K14" i="3"/>
  <c r="L14" i="3" s="1"/>
  <c r="E37" i="2"/>
  <c r="I37" i="2"/>
  <c r="E13" i="3"/>
  <c r="M13" i="3" s="1"/>
  <c r="G15" i="3"/>
  <c r="F15" i="3"/>
  <c r="G37" i="2"/>
  <c r="J32" i="2"/>
  <c r="I32" i="2"/>
  <c r="H32" i="2"/>
  <c r="G32" i="2"/>
  <c r="F32" i="2"/>
  <c r="E32" i="2"/>
  <c r="D32" i="2"/>
  <c r="J31" i="2"/>
  <c r="I31" i="2"/>
  <c r="H31" i="2"/>
  <c r="G31" i="2"/>
  <c r="F31" i="2"/>
  <c r="E31" i="2"/>
  <c r="C30" i="2"/>
  <c r="C24" i="2"/>
  <c r="C23" i="2"/>
  <c r="J20" i="2"/>
  <c r="I20" i="2"/>
  <c r="H20" i="2"/>
  <c r="G20" i="2"/>
  <c r="F20" i="2"/>
  <c r="E20" i="2"/>
  <c r="D20" i="2"/>
  <c r="B19" i="2"/>
  <c r="J15" i="2"/>
  <c r="I15" i="2"/>
  <c r="H15" i="2"/>
  <c r="G15" i="2"/>
  <c r="F15" i="2"/>
  <c r="E15" i="2"/>
  <c r="D15" i="2"/>
  <c r="C14" i="2"/>
  <c r="C13" i="2"/>
  <c r="J11" i="2"/>
  <c r="I11" i="2"/>
  <c r="H11" i="2"/>
  <c r="G11" i="2"/>
  <c r="F11" i="2"/>
  <c r="E11" i="2"/>
  <c r="D11" i="2"/>
  <c r="C10" i="2"/>
  <c r="K8" i="3" l="1"/>
  <c r="M8" i="3"/>
  <c r="C31" i="2"/>
  <c r="C33" i="2" s="1"/>
  <c r="K13" i="3"/>
  <c r="K11" i="3"/>
  <c r="L11" i="3" s="1"/>
  <c r="L13" i="3"/>
  <c r="D17" i="2"/>
  <c r="D19" i="2" s="1"/>
  <c r="E33" i="2"/>
  <c r="I33" i="2"/>
  <c r="G33" i="2"/>
  <c r="G45" i="2"/>
  <c r="G46" i="2"/>
  <c r="F46" i="2"/>
  <c r="F45" i="2"/>
  <c r="J46" i="2"/>
  <c r="J45" i="2"/>
  <c r="D46" i="2"/>
  <c r="D47" i="2" s="1"/>
  <c r="H45" i="2"/>
  <c r="H46" i="2"/>
  <c r="E46" i="2"/>
  <c r="E45" i="2"/>
  <c r="I46" i="2"/>
  <c r="I45" i="2"/>
  <c r="F17" i="2"/>
  <c r="F19" i="2" s="1"/>
  <c r="F21" i="2" s="1"/>
  <c r="J17" i="2"/>
  <c r="J19" i="2" s="1"/>
  <c r="J21" i="2" s="1"/>
  <c r="H33" i="2"/>
  <c r="F33" i="2"/>
  <c r="J33" i="2"/>
  <c r="G17" i="2"/>
  <c r="G19" i="2" s="1"/>
  <c r="G21" i="2" s="1"/>
  <c r="C37" i="2"/>
  <c r="H17" i="2"/>
  <c r="H19" i="2" s="1"/>
  <c r="H21" i="2" s="1"/>
  <c r="E17" i="2"/>
  <c r="E19" i="2" s="1"/>
  <c r="E21" i="2" s="1"/>
  <c r="I17" i="2"/>
  <c r="I19" i="2" s="1"/>
  <c r="I21" i="2" s="1"/>
  <c r="C15" i="2"/>
  <c r="C11" i="2"/>
  <c r="L8" i="3"/>
  <c r="E15" i="3"/>
  <c r="M15" i="3" s="1"/>
  <c r="D21" i="2" l="1"/>
  <c r="C19" i="2"/>
  <c r="C21" i="2" s="1"/>
  <c r="I35" i="2"/>
  <c r="I42" i="2" s="1"/>
  <c r="I43" i="2" s="1"/>
  <c r="E47" i="2"/>
  <c r="E48" i="2" s="1"/>
  <c r="F47" i="2"/>
  <c r="F48" i="2" s="1"/>
  <c r="K15" i="3"/>
  <c r="L15" i="3" s="1"/>
  <c r="G35" i="2"/>
  <c r="G42" i="2" s="1"/>
  <c r="G43" i="2" s="1"/>
  <c r="H35" i="2"/>
  <c r="H42" i="2" s="1"/>
  <c r="H47" i="2"/>
  <c r="H48" i="2" s="1"/>
  <c r="G47" i="2"/>
  <c r="G48" i="2" s="1"/>
  <c r="E35" i="2"/>
  <c r="E42" i="2" s="1"/>
  <c r="I47" i="2"/>
  <c r="I48" i="2" s="1"/>
  <c r="J35" i="2"/>
  <c r="J42" i="2" s="1"/>
  <c r="C46" i="2"/>
  <c r="C45" i="2"/>
  <c r="J47" i="2"/>
  <c r="J48" i="2" s="1"/>
  <c r="F35" i="2"/>
  <c r="F42" i="2" s="1"/>
  <c r="C17" i="2"/>
  <c r="D42" i="2" l="1"/>
  <c r="D43" i="2" s="1"/>
  <c r="D35" i="2"/>
  <c r="D39" i="2" s="1"/>
  <c r="I39" i="2"/>
  <c r="G39" i="2"/>
  <c r="E43" i="2"/>
  <c r="E50" i="2" s="1"/>
  <c r="H43" i="2"/>
  <c r="H50" i="2" s="1"/>
  <c r="G50" i="2"/>
  <c r="J43" i="2"/>
  <c r="J50" i="2" s="1"/>
  <c r="I50" i="2"/>
  <c r="J39" i="2"/>
  <c r="E39" i="2"/>
  <c r="H39" i="2"/>
  <c r="D48" i="2"/>
  <c r="D50" i="2" s="1"/>
  <c r="C47" i="2"/>
  <c r="C48" i="2" s="1"/>
  <c r="C35" i="2"/>
  <c r="C39" i="2" s="1"/>
  <c r="F39" i="2"/>
  <c r="C42" i="2" l="1"/>
  <c r="C43" i="2" s="1"/>
  <c r="C50" i="2" s="1"/>
  <c r="F43" i="2"/>
  <c r="F50" i="2" s="1"/>
  <c r="O12" i="10" l="1"/>
  <c r="N15" i="10"/>
  <c r="O15" i="10" s="1"/>
  <c r="P15" i="10" l="1"/>
  <c r="N16" i="10"/>
</calcChain>
</file>

<file path=xl/sharedStrings.xml><?xml version="1.0" encoding="utf-8"?>
<sst xmlns="http://schemas.openxmlformats.org/spreadsheetml/2006/main" count="911" uniqueCount="213">
  <si>
    <t>PACIFICORP</t>
  </si>
  <si>
    <t>FOR THE TWELVE MONTHS ENDED JUNE 30, 2012</t>
  </si>
  <si>
    <t>Line No.</t>
  </si>
  <si>
    <t>Large General</t>
  </si>
  <si>
    <t>Residential</t>
  </si>
  <si>
    <t>Small General</t>
  </si>
  <si>
    <t>Service &lt;1,000 kW</t>
  </si>
  <si>
    <t>Service &gt;1,000 kW</t>
  </si>
  <si>
    <t>Dedicated Facilities</t>
  </si>
  <si>
    <t>Pumping</t>
  </si>
  <si>
    <t>Lighting</t>
  </si>
  <si>
    <t>Total</t>
  </si>
  <si>
    <t>Schedule 16</t>
  </si>
  <si>
    <t>Schedule 24</t>
  </si>
  <si>
    <t>Schedule 36</t>
  </si>
  <si>
    <t>Schedule 48T</t>
  </si>
  <si>
    <t>Schedule 40</t>
  </si>
  <si>
    <t>Sch. 15,51-54,57</t>
  </si>
  <si>
    <t>Services</t>
  </si>
  <si>
    <t>Total Services</t>
  </si>
  <si>
    <t>Meters</t>
  </si>
  <si>
    <t>Total Meters</t>
  </si>
  <si>
    <t>Total Rate Base</t>
  </si>
  <si>
    <t>Revenue Conversion Factor</t>
  </si>
  <si>
    <t>Services Taxes</t>
  </si>
  <si>
    <t>Meters Taxes</t>
  </si>
  <si>
    <t>Total Revenue Requirement</t>
  </si>
  <si>
    <t>Total Customers Bills (Annual)</t>
  </si>
  <si>
    <t>Cost Of Service By Rate Schedule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</si>
  <si>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</si>
  <si>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</si>
  <si>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</si>
  <si>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</si>
  <si>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</si>
  <si>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</si>
  <si>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</si>
  <si>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</si>
  <si>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</si>
  <si>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</si>
  <si>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</si>
  <si>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</si>
  <si>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</si>
  <si>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Description</t>
  </si>
  <si>
    <t>Service</t>
  </si>
  <si>
    <t>24</t>
  </si>
  <si>
    <t xml:space="preserve">Small General Service </t>
  </si>
  <si>
    <t>36</t>
  </si>
  <si>
    <t>Large General Service &lt;1,000 kW</t>
  </si>
  <si>
    <t>48T</t>
  </si>
  <si>
    <t>Large General Service &gt;1,000 kW</t>
  </si>
  <si>
    <t>40</t>
  </si>
  <si>
    <t>Agricultural Pumping Service</t>
  </si>
  <si>
    <t>Street Lighting</t>
  </si>
  <si>
    <t>Total Washington Jurisdiction</t>
  </si>
  <si>
    <t>Unit Costs @ Target ROR</t>
  </si>
  <si>
    <t>UNITS</t>
  </si>
  <si>
    <t>NCP KW</t>
  </si>
  <si>
    <t>Annual KWH</t>
  </si>
  <si>
    <t>Average Customers</t>
  </si>
  <si>
    <t>GTDRM TOTAL</t>
  </si>
  <si>
    <t>Revenue Requirement</t>
  </si>
  <si>
    <t>Per KWH</t>
  </si>
  <si>
    <t>Per Customer</t>
  </si>
  <si>
    <t>GENERATION-TOTAL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</si>
  <si>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</si>
  <si>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</si>
  <si>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</si>
  <si>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</si>
  <si>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</si>
  <si>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</si>
  <si>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</si>
  <si>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</si>
  <si>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</si>
  <si>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</si>
  <si>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</si>
  <si>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RETAIL-TOTAL</t>
  </si>
  <si>
    <t>MISC - Total</t>
  </si>
  <si>
    <t>Classification Revenue Requirement</t>
  </si>
  <si>
    <t>Generation - Demand</t>
  </si>
  <si>
    <t>Transmission - Demand</t>
  </si>
  <si>
    <t>Distribution - Substation</t>
  </si>
  <si>
    <t>Demand - TOTAL Revenue Requirement</t>
  </si>
  <si>
    <t>Generation - Energy</t>
  </si>
  <si>
    <t>Transmission - Energy</t>
  </si>
  <si>
    <t>Misc - Total</t>
  </si>
  <si>
    <t>Energy - TOTAL Revenue Requirement</t>
  </si>
  <si>
    <t>Distribution - Meter</t>
  </si>
  <si>
    <t>Distribution - Service</t>
  </si>
  <si>
    <t>Retail Total</t>
  </si>
  <si>
    <t>Customer - TOTAL Revenue Requirement</t>
  </si>
  <si>
    <t>Distribution - P&amp;C</t>
  </si>
  <si>
    <t>Distribution - Transformer</t>
  </si>
  <si>
    <t>Load Size - TOTAL Revenue Requirement</t>
  </si>
  <si>
    <t>Total Classification Revenue Requirement</t>
  </si>
  <si>
    <t>GTDRM Revenue Requirement</t>
  </si>
  <si>
    <t>Check</t>
  </si>
  <si>
    <t>Load Factor</t>
  </si>
  <si>
    <t>100% Cost Based Rates</t>
  </si>
  <si>
    <t>Demand Charge</t>
  </si>
  <si>
    <t>Energy Charge</t>
  </si>
  <si>
    <t>Customer Charge</t>
  </si>
  <si>
    <t>Load Size Charge</t>
  </si>
  <si>
    <t>Demand Revenue Requirement</t>
  </si>
  <si>
    <t>Energy Revenue Requirement</t>
  </si>
  <si>
    <t>Customer Revenue Requirement</t>
  </si>
  <si>
    <t>Load Size Revenue Requirement</t>
  </si>
  <si>
    <t xml:space="preserve">DESCRIPTION </t>
  </si>
  <si>
    <t>Operating Expenses</t>
  </si>
  <si>
    <t>Operation &amp; Maintenance Expenses</t>
  </si>
  <si>
    <t>Depreciation Expense</t>
  </si>
  <si>
    <t>Amortization Expense</t>
  </si>
  <si>
    <t>Taxes Other Than Income</t>
  </si>
  <si>
    <t>Income Taxes - Federal</t>
  </si>
  <si>
    <t>Income Taxes - State</t>
  </si>
  <si>
    <t>Income Taxes Deferred</t>
  </si>
  <si>
    <t>Investment Tax Credit Adj</t>
  </si>
  <si>
    <t>Misc Revenues &amp; Expense</t>
  </si>
  <si>
    <t>Total Operating Expenses</t>
  </si>
  <si>
    <t>Rate Base :</t>
  </si>
  <si>
    <t>Electric Plant In Service</t>
  </si>
  <si>
    <t xml:space="preserve">Plant Held For Future Use </t>
  </si>
  <si>
    <t>Electric Plant Acquisition Adj</t>
  </si>
  <si>
    <t>Nuclear Fuel</t>
  </si>
  <si>
    <t>Prepayments</t>
  </si>
  <si>
    <t>Fuel Stock</t>
  </si>
  <si>
    <t>Materials &amp; Supplies</t>
  </si>
  <si>
    <t>Misc Deferred Debits</t>
  </si>
  <si>
    <t>Cash Working Capital</t>
  </si>
  <si>
    <t>Weatherization Loans</t>
  </si>
  <si>
    <t>Miscellaneous Rate Base</t>
  </si>
  <si>
    <t>Total Rate Base Additions</t>
  </si>
  <si>
    <t>Rate Base Deductions :</t>
  </si>
  <si>
    <t>Accum Provision For Depreciation</t>
  </si>
  <si>
    <t>Accum Provision For Amortization</t>
  </si>
  <si>
    <t>Accum Deferred Income Taxes</t>
  </si>
  <si>
    <t>Unamortized ITC</t>
  </si>
  <si>
    <t>Customer Advance For Construction</t>
  </si>
  <si>
    <t>Customer Service Deposits</t>
  </si>
  <si>
    <t>Misc Rate Base Deductions</t>
  </si>
  <si>
    <t>Total Rate Base Deductions</t>
  </si>
  <si>
    <t>Return On Rate Base</t>
  </si>
  <si>
    <t>Revenue Credits</t>
  </si>
  <si>
    <t>Total Revenue Requirements</t>
  </si>
  <si>
    <t>Return On Rate Base @ Target ROR</t>
  </si>
  <si>
    <t>Total Operating Expenses Adjusted for Taxes</t>
  </si>
  <si>
    <t>Total Target Revenue Requirements</t>
  </si>
  <si>
    <t>Cost Of Service By Rate Schedule - Distribution Poles &amp; Wires</t>
  </si>
  <si>
    <t>Cost Of Service By Rate Schedule - Distribution Transformers</t>
  </si>
  <si>
    <t>Cost Of Service By Rate Schedule - Distribution Meters</t>
  </si>
  <si>
    <t>Cost Of Service By Rate Schedule - Distribution Services</t>
  </si>
  <si>
    <t>Retail Summary</t>
  </si>
  <si>
    <t>Cost Of Service By Rate Schedule - Retail Services Function</t>
  </si>
  <si>
    <t>PacifiCorp</t>
  </si>
  <si>
    <t>State of Washington - Wind separate</t>
  </si>
  <si>
    <t>12 Months Ending June 2012</t>
  </si>
  <si>
    <t>Washington</t>
  </si>
  <si>
    <t>Agricultural</t>
  </si>
  <si>
    <t>Street &amp; Area</t>
  </si>
  <si>
    <t>Jurisdiction</t>
  </si>
  <si>
    <t>Normalized</t>
  </si>
  <si>
    <t>Includes Wind - (100 Summer, 100 Winter Hours) - 38%D / 62%E</t>
  </si>
  <si>
    <t>7.04% Target Return on Rate Base</t>
  </si>
  <si>
    <t>All Distribution Cost &amp; Return (Poles, Wires, Trans)</t>
  </si>
  <si>
    <t>All Distribution Cost &amp; Return (Substation)</t>
  </si>
  <si>
    <t>Total Distribution Related Cost &amp; Return</t>
  </si>
  <si>
    <t>Distribution Cost per Customer per Month</t>
  </si>
  <si>
    <t>Total Customer and Distribution Cost with Return per Customer per Month</t>
  </si>
  <si>
    <t>Proposed</t>
  </si>
  <si>
    <t>N</t>
  </si>
  <si>
    <t>Schedule No.</t>
  </si>
  <si>
    <t>Annual Revenue</t>
  </si>
  <si>
    <t>16-18</t>
  </si>
  <si>
    <t>15,51-54,57</t>
  </si>
  <si>
    <t>O</t>
  </si>
  <si>
    <t>Parity Ratio</t>
  </si>
  <si>
    <t>2013 GENERAL RATE CASE</t>
  </si>
  <si>
    <t>Generation Cost</t>
  </si>
  <si>
    <t>Transmission Cost</t>
  </si>
  <si>
    <t>Distribution Cost</t>
  </si>
  <si>
    <t>Retail Cost</t>
  </si>
  <si>
    <t>Misc. Cost</t>
  </si>
  <si>
    <t>Increase / (Decrease)</t>
  </si>
  <si>
    <t>Total Cost</t>
  </si>
  <si>
    <t>Percentage Change</t>
  </si>
  <si>
    <t>COST OF SERVICE BY RATE SCHEDULE (EARNED)</t>
  </si>
  <si>
    <t>COST OF SERVICE BY RATE SCHEDULE (TARGET)</t>
  </si>
  <si>
    <t>COST OF SERVICE BY RATE SCHEDULE - DISTRIBUTION FUNCTION</t>
  </si>
  <si>
    <t>COST OF SERVICE BY RATE SCHEDULE - DISTRIBUTION SUBSTATIONS</t>
  </si>
  <si>
    <t>MONTHLY CUSTOMER CHARGE</t>
  </si>
  <si>
    <t>Residential (Sch. 16-18)</t>
  </si>
  <si>
    <t>Small General (Sch. 24)</t>
  </si>
  <si>
    <t>Service &lt;1,000 kW (Sch. 36)</t>
  </si>
  <si>
    <t>Service &gt;1,000 kW (Sch. 48T)</t>
  </si>
  <si>
    <t>Dedicated Facilities (Sch. 48T)</t>
  </si>
  <si>
    <t>Pumping (Sch. 40)</t>
  </si>
  <si>
    <t>Lighting (Sch. 15,51-54,57)</t>
  </si>
  <si>
    <t>Customer Cost per Customer per Month</t>
  </si>
  <si>
    <t>Total Rate Base (Ln 3+7)</t>
  </si>
  <si>
    <t>Rate Base Revenue Requirement (Ln 11/12)</t>
  </si>
  <si>
    <t>Net Expenses (Sum Ln 15-22)</t>
  </si>
  <si>
    <t>Expense Revenue Requirement (Ln 23/24)</t>
  </si>
  <si>
    <t>Total Revenue Requirement (Ln 13+25)</t>
  </si>
  <si>
    <t>Services Accum. Depn.</t>
  </si>
  <si>
    <t>Meters Accum. Depn.</t>
  </si>
  <si>
    <t>Services Depn Exp.</t>
  </si>
  <si>
    <t>Meters Depn Exp.</t>
  </si>
  <si>
    <t>Services Op Exp.</t>
  </si>
  <si>
    <t>Meters Op Exp.</t>
  </si>
  <si>
    <t>Meter Reading/Billing Exp.</t>
  </si>
  <si>
    <t>Misc.</t>
  </si>
  <si>
    <t>Total Customer Cost &amp; Return</t>
  </si>
  <si>
    <t>Co. Proposed</t>
  </si>
  <si>
    <t>Monthly Customer Charge (Ln 27/29)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</si>
</sst>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_);[Red]\(#,##0.00000\)"/>
    <numFmt numFmtId="166" formatCode="_(&quot;$&quot;* #,##0_);_(&quot;$&quot;* \(#,##0\);_(&quot;$&quot;* &quot;-&quot;?????_);_(@_)"/>
    <numFmt numFmtId="167" formatCode="#,##0.000000_);[Red]\(#,##0.000000\)"/>
    <numFmt numFmtId="168" formatCode="########\-###\-###"/>
    <numFmt numFmtId="169" formatCode="General_)"/>
    <numFmt numFmtId="170" formatCode="0_)"/>
    <numFmt numFmtId="171" formatCode="_(* #,##0.000_);_(* \(#,##0.000\);_(* &quot;-&quot;_);_(@_)"/>
    <numFmt numFmtId="172" formatCode="_(* #,##0.000_);_(* \(#,##0.000\);_(* &quot;-&quot;??_);_(@_)"/>
    <numFmt numFmtId="173" formatCode="_(&quot;$&quot;* #,##0.0000_);_(&quot;$&quot;* \(#,##0.0000\);_(&quot;$&quot;* &quot;-&quot;??_);_(@_)"/>
    <numFmt numFmtId="174" formatCode="_(&quot;$&quot;* #,##0_);_(&quot;$&quot;* \(#,##0\);_(&quot;$&quot;* &quot;-&quot;??_);_(@_)"/>
    <numFmt numFmtId="175" formatCode="_(* #,##0_);[Red]_(* \(#,##0\);_(* &quot;-&quot;??_);_(@_)"/>
    <numFmt numFmtId="176" formatCode="0.0000%"/>
    <numFmt numFmtId="177" formatCode="0.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SWISS"/>
    </font>
    <font>
      <sz val="11"/>
      <color indexed="8"/>
      <name val="Calibri"/>
      <family val="2"/>
    </font>
    <font>
      <sz val="10"/>
      <name val="Swiss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LinePrinte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left"/>
    </xf>
    <xf numFmtId="168" fontId="2" fillId="0" borderId="0"/>
    <xf numFmtId="164" fontId="8" fillId="0" borderId="0" applyFont="0" applyAlignment="0" applyProtection="0"/>
    <xf numFmtId="0" fontId="2" fillId="0" borderId="0"/>
    <xf numFmtId="41" fontId="9" fillId="0" borderId="0" applyFont="0" applyFill="0" applyBorder="0" applyAlignment="0" applyProtection="0"/>
    <xf numFmtId="0" fontId="2" fillId="0" borderId="0"/>
    <xf numFmtId="0" fontId="6" fillId="0" borderId="0"/>
    <xf numFmtId="0" fontId="10" fillId="0" borderId="0"/>
    <xf numFmtId="0" fontId="2" fillId="0" borderId="0"/>
    <xf numFmtId="0" fontId="2" fillId="0" borderId="0">
      <alignment wrapText="1"/>
    </xf>
    <xf numFmtId="0" fontId="4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4" fillId="0" borderId="0"/>
    <xf numFmtId="0" fontId="2" fillId="0" borderId="0">
      <alignment wrapText="1"/>
    </xf>
    <xf numFmtId="0" fontId="1" fillId="0" borderId="0"/>
    <xf numFmtId="0" fontId="1" fillId="0" borderId="0"/>
    <xf numFmtId="41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12" fillId="0" borderId="0" applyNumberFormat="0" applyFont="0" applyFill="0" applyBorder="0">
      <alignment horizontal="left" indent="4"/>
      <protection locked="0"/>
    </xf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4" fillId="0" borderId="2">
      <alignment horizontal="center"/>
    </xf>
    <xf numFmtId="3" fontId="13" fillId="0" borderId="0" applyFont="0" applyFill="0" applyBorder="0" applyAlignment="0" applyProtection="0"/>
    <xf numFmtId="0" fontId="13" fillId="3" borderId="0" applyNumberFormat="0" applyFont="0" applyBorder="0" applyAlignment="0" applyProtection="0"/>
    <xf numFmtId="169" fontId="15" fillId="0" borderId="0">
      <alignment horizontal="left"/>
    </xf>
    <xf numFmtId="164" fontId="5" fillId="4" borderId="0" applyFont="0" applyFill="0" applyBorder="0" applyAlignment="0" applyProtection="0">
      <alignment wrapText="1"/>
    </xf>
    <xf numFmtId="0" fontId="2" fillId="5" borderId="0" applyNumberFormat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1" fontId="16" fillId="0" borderId="0" xfId="23" applyNumberFormat="1" applyFont="1" applyFill="1"/>
    <xf numFmtId="41" fontId="16" fillId="0" borderId="0" xfId="23" applyFont="1" applyFill="1" applyAlignment="1">
      <alignment horizontal="left"/>
    </xf>
    <xf numFmtId="41" fontId="2" fillId="0" borderId="0" xfId="23" applyFont="1" applyFill="1"/>
    <xf numFmtId="1" fontId="16" fillId="0" borderId="0" xfId="23" applyNumberFormat="1" applyFont="1" applyFill="1" applyAlignment="1">
      <alignment horizontal="centerContinuous"/>
    </xf>
    <xf numFmtId="1" fontId="16" fillId="0" borderId="0" xfId="23" applyNumberFormat="1" applyFont="1" applyFill="1" applyAlignment="1"/>
    <xf numFmtId="41" fontId="16" fillId="0" borderId="0" xfId="23" applyFont="1" applyFill="1" applyAlignment="1">
      <alignment horizontal="center"/>
    </xf>
    <xf numFmtId="37" fontId="16" fillId="0" borderId="0" xfId="23" applyNumberFormat="1" applyFont="1" applyFill="1" applyProtection="1"/>
    <xf numFmtId="37" fontId="16" fillId="0" borderId="0" xfId="23" applyNumberFormat="1" applyFont="1" applyFill="1" applyAlignment="1" applyProtection="1">
      <alignment horizontal="center"/>
    </xf>
    <xf numFmtId="41" fontId="2" fillId="0" borderId="2" xfId="23" applyFont="1" applyFill="1" applyBorder="1"/>
    <xf numFmtId="41" fontId="16" fillId="0" borderId="2" xfId="23" applyFont="1" applyFill="1" applyBorder="1" applyAlignment="1">
      <alignment horizontal="center"/>
    </xf>
    <xf numFmtId="37" fontId="16" fillId="0" borderId="2" xfId="23" applyNumberFormat="1" applyFont="1" applyFill="1" applyBorder="1" applyAlignment="1" applyProtection="1">
      <alignment horizontal="center"/>
    </xf>
    <xf numFmtId="164" fontId="16" fillId="0" borderId="0" xfId="9" applyNumberFormat="1" applyFont="1" applyFill="1" applyBorder="1"/>
    <xf numFmtId="1" fontId="2" fillId="0" borderId="0" xfId="23" applyNumberFormat="1" applyFont="1" applyFill="1" applyAlignment="1">
      <alignment horizontal="centerContinuous"/>
    </xf>
    <xf numFmtId="1" fontId="17" fillId="0" borderId="0" xfId="23" applyNumberFormat="1" applyFont="1" applyFill="1" applyBorder="1"/>
    <xf numFmtId="10" fontId="2" fillId="0" borderId="0" xfId="39" applyNumberFormat="1" applyFont="1" applyFill="1" applyAlignment="1">
      <alignment horizontal="right"/>
    </xf>
    <xf numFmtId="1" fontId="2" fillId="0" borderId="0" xfId="23" applyNumberFormat="1" applyFont="1" applyFill="1" applyAlignment="1">
      <alignment horizontal="left"/>
    </xf>
    <xf numFmtId="1" fontId="2" fillId="0" borderId="0" xfId="23" applyNumberFormat="1" applyFont="1" applyFill="1"/>
    <xf numFmtId="164" fontId="2" fillId="0" borderId="0" xfId="9" applyNumberFormat="1" applyFont="1" applyFill="1"/>
    <xf numFmtId="1" fontId="2" fillId="0" borderId="0" xfId="23" quotePrefix="1" applyNumberFormat="1" applyFont="1" applyFill="1" applyAlignment="1">
      <alignment horizontal="left"/>
    </xf>
    <xf numFmtId="9" fontId="2" fillId="0" borderId="0" xfId="39" applyFont="1" applyFill="1"/>
    <xf numFmtId="1" fontId="17" fillId="0" borderId="0" xfId="23" applyNumberFormat="1" applyFont="1" applyFill="1"/>
    <xf numFmtId="43" fontId="2" fillId="0" borderId="0" xfId="9" applyNumberFormat="1" applyFont="1" applyFill="1"/>
    <xf numFmtId="172" fontId="2" fillId="0" borderId="0" xfId="9" applyNumberFormat="1" applyFont="1" applyFill="1"/>
    <xf numFmtId="1" fontId="2" fillId="0" borderId="0" xfId="23" applyNumberFormat="1" applyFont="1" applyFill="1" applyBorder="1"/>
    <xf numFmtId="164" fontId="2" fillId="0" borderId="0" xfId="9" applyNumberFormat="1" applyFont="1" applyFill="1" applyBorder="1" applyAlignment="1">
      <alignment horizontal="center"/>
    </xf>
    <xf numFmtId="164" fontId="16" fillId="0" borderId="0" xfId="39" applyNumberFormat="1" applyFont="1" applyFill="1"/>
    <xf numFmtId="9" fontId="16" fillId="0" borderId="0" xfId="39" applyFont="1" applyFill="1"/>
    <xf numFmtId="1" fontId="16" fillId="0" borderId="0" xfId="23" applyNumberFormat="1" applyFont="1" applyFill="1" applyAlignment="1">
      <alignment horizontal="right"/>
    </xf>
    <xf numFmtId="44" fontId="2" fillId="0" borderId="0" xfId="13" applyFont="1" applyFill="1"/>
    <xf numFmtId="173" fontId="2" fillId="0" borderId="0" xfId="13" applyNumberFormat="1" applyFont="1" applyFill="1"/>
    <xf numFmtId="174" fontId="2" fillId="0" borderId="0" xfId="13" applyNumberFormat="1" applyFont="1" applyFill="1"/>
    <xf numFmtId="164" fontId="16" fillId="0" borderId="0" xfId="9" applyNumberFormat="1" applyFont="1" applyFill="1"/>
    <xf numFmtId="41" fontId="16" fillId="0" borderId="0" xfId="23" applyFont="1" applyFill="1"/>
    <xf numFmtId="1" fontId="16" fillId="0" borderId="0" xfId="23" applyNumberFormat="1" applyFont="1" applyFill="1" applyAlignment="1" applyProtection="1">
      <alignment horizontal="center"/>
    </xf>
    <xf numFmtId="37" fontId="16" fillId="0" borderId="0" xfId="23" applyNumberFormat="1" applyFont="1" applyFill="1" applyAlignment="1" applyProtection="1">
      <alignment horizontal="centerContinuous"/>
    </xf>
    <xf numFmtId="41" fontId="16" fillId="0" borderId="0" xfId="23" applyFont="1" applyFill="1" applyAlignment="1">
      <alignment horizontal="centerContinuous"/>
    </xf>
    <xf numFmtId="3" fontId="16" fillId="0" borderId="0" xfId="23" applyNumberFormat="1" applyFont="1" applyFill="1" applyAlignment="1">
      <alignment horizontal="centerContinuous"/>
    </xf>
    <xf numFmtId="164" fontId="16" fillId="0" borderId="0" xfId="23" applyNumberFormat="1" applyFont="1" applyFill="1" applyAlignment="1" applyProtection="1">
      <alignment horizontal="centerContinuous"/>
    </xf>
    <xf numFmtId="41" fontId="2" fillId="0" borderId="0" xfId="23" applyFont="1" applyFill="1" applyAlignment="1">
      <alignment horizontal="centerContinuous"/>
    </xf>
    <xf numFmtId="3" fontId="2" fillId="0" borderId="0" xfId="23" applyNumberFormat="1" applyFont="1" applyFill="1"/>
    <xf numFmtId="37" fontId="2" fillId="0" borderId="0" xfId="23" applyNumberFormat="1" applyFont="1" applyFill="1" applyProtection="1"/>
    <xf numFmtId="3" fontId="16" fillId="0" borderId="0" xfId="23" applyNumberFormat="1" applyFont="1" applyFill="1" applyAlignment="1">
      <alignment horizontal="center"/>
    </xf>
    <xf numFmtId="41" fontId="17" fillId="0" borderId="0" xfId="23" applyFont="1" applyFill="1"/>
    <xf numFmtId="41" fontId="17" fillId="0" borderId="0" xfId="23" applyFont="1" applyFill="1" applyAlignment="1">
      <alignment horizontal="center"/>
    </xf>
    <xf numFmtId="37" fontId="17" fillId="0" borderId="0" xfId="23" applyNumberFormat="1" applyFont="1" applyFill="1" applyAlignment="1" applyProtection="1">
      <alignment horizontal="center"/>
    </xf>
    <xf numFmtId="3" fontId="16" fillId="0" borderId="0" xfId="23" applyNumberFormat="1" applyFont="1" applyFill="1" applyProtection="1"/>
    <xf numFmtId="164" fontId="16" fillId="0" borderId="0" xfId="23" applyNumberFormat="1" applyFont="1" applyFill="1" applyProtection="1"/>
    <xf numFmtId="164" fontId="2" fillId="0" borderId="0" xfId="23" applyNumberFormat="1" applyFont="1" applyFill="1"/>
    <xf numFmtId="37" fontId="2" fillId="0" borderId="0" xfId="23" applyNumberFormat="1" applyFont="1" applyFill="1"/>
    <xf numFmtId="164" fontId="16" fillId="0" borderId="4" xfId="23" applyNumberFormat="1" applyFont="1" applyFill="1" applyBorder="1" applyProtection="1"/>
    <xf numFmtId="164" fontId="16" fillId="0" borderId="5" xfId="23" applyNumberFormat="1" applyFont="1" applyFill="1" applyBorder="1" applyProtection="1"/>
    <xf numFmtId="41" fontId="2" fillId="0" borderId="0" xfId="23" applyFont="1" applyFill="1" applyAlignment="1">
      <alignment horizontal="center"/>
    </xf>
    <xf numFmtId="10" fontId="16" fillId="0" borderId="0" xfId="39" applyNumberFormat="1" applyFont="1" applyFill="1" applyAlignment="1">
      <alignment horizontal="center"/>
    </xf>
    <xf numFmtId="164" fontId="16" fillId="0" borderId="0" xfId="9" applyNumberFormat="1" applyFont="1" applyFill="1" applyBorder="1" applyProtection="1"/>
    <xf numFmtId="175" fontId="16" fillId="0" borderId="1" xfId="9" applyNumberFormat="1" applyFont="1" applyFill="1" applyBorder="1" applyProtection="1"/>
    <xf numFmtId="175" fontId="16" fillId="0" borderId="1" xfId="23" applyNumberFormat="1" applyFont="1" applyFill="1" applyBorder="1" applyProtection="1"/>
    <xf numFmtId="10" fontId="2" fillId="0" borderId="0" xfId="39" applyNumberFormat="1" applyFont="1" applyFill="1" applyAlignment="1">
      <alignment horizontal="center"/>
    </xf>
    <xf numFmtId="10" fontId="16" fillId="0" borderId="0" xfId="39" applyNumberFormat="1" applyFont="1" applyFill="1"/>
    <xf numFmtId="10" fontId="2" fillId="0" borderId="0" xfId="39" applyNumberFormat="1" applyFont="1" applyFill="1"/>
    <xf numFmtId="10" fontId="16" fillId="0" borderId="0" xfId="23" applyNumberFormat="1" applyFont="1" applyFill="1" applyAlignment="1">
      <alignment horizontal="center"/>
    </xf>
    <xf numFmtId="164" fontId="16" fillId="0" borderId="1" xfId="9" applyNumberFormat="1" applyFont="1" applyFill="1" applyBorder="1" applyProtection="1"/>
    <xf numFmtId="164" fontId="16" fillId="0" borderId="1" xfId="23" applyNumberFormat="1" applyFont="1" applyFill="1" applyBorder="1" applyProtection="1"/>
    <xf numFmtId="1" fontId="16" fillId="0" borderId="0" xfId="23" quotePrefix="1" applyNumberFormat="1" applyFont="1" applyFill="1" applyAlignment="1">
      <alignment horizontal="center"/>
    </xf>
    <xf numFmtId="1" fontId="16" fillId="0" borderId="0" xfId="23" applyNumberFormat="1" applyFont="1" applyFill="1" applyAlignment="1">
      <alignment horizontal="center"/>
    </xf>
    <xf numFmtId="1" fontId="18" fillId="2" borderId="0" xfId="23" applyNumberFormat="1" applyFont="1" applyFill="1"/>
    <xf numFmtId="44" fontId="18" fillId="2" borderId="0" xfId="13" applyFont="1" applyFill="1"/>
    <xf numFmtId="41" fontId="19" fillId="2" borderId="0" xfId="23" applyFont="1" applyFill="1"/>
    <xf numFmtId="41" fontId="18" fillId="2" borderId="0" xfId="23" applyFont="1" applyFill="1"/>
    <xf numFmtId="164" fontId="19" fillId="2" borderId="0" xfId="23" applyNumberFormat="1" applyFont="1" applyFill="1" applyProtection="1"/>
    <xf numFmtId="41" fontId="20" fillId="0" borderId="0" xfId="23" applyFont="1" applyFill="1" applyAlignment="1">
      <alignment horizontal="centerContinuous"/>
    </xf>
    <xf numFmtId="41" fontId="21" fillId="0" borderId="0" xfId="23" applyFont="1" applyFill="1"/>
    <xf numFmtId="1" fontId="20" fillId="0" borderId="0" xfId="23" applyNumberFormat="1" applyFont="1" applyFill="1" applyAlignment="1">
      <alignment horizontal="centerContinuous"/>
    </xf>
    <xf numFmtId="164" fontId="20" fillId="0" borderId="0" xfId="23" applyNumberFormat="1" applyFont="1" applyFill="1" applyAlignment="1" applyProtection="1">
      <alignment horizontal="centerContinuous"/>
    </xf>
    <xf numFmtId="41" fontId="20" fillId="0" borderId="0" xfId="23" applyFont="1" applyFill="1" applyAlignment="1" applyProtection="1">
      <alignment horizontal="centerContinuous"/>
      <protection locked="0"/>
    </xf>
    <xf numFmtId="41" fontId="21" fillId="0" borderId="0" xfId="38" applyFont="1" applyFill="1"/>
    <xf numFmtId="10" fontId="21" fillId="0" borderId="0" xfId="38" quotePrefix="1" applyNumberFormat="1" applyFont="1" applyFill="1" applyBorder="1" applyAlignment="1" applyProtection="1">
      <alignment horizontal="center"/>
      <protection locked="0"/>
    </xf>
    <xf numFmtId="10" fontId="21" fillId="0" borderId="0" xfId="39" applyNumberFormat="1" applyFont="1" applyFill="1" applyBorder="1" applyProtection="1">
      <protection locked="0"/>
    </xf>
    <xf numFmtId="10" fontId="21" fillId="0" borderId="0" xfId="38" applyNumberFormat="1" applyFont="1" applyFill="1" applyBorder="1" applyProtection="1">
      <protection locked="0"/>
    </xf>
    <xf numFmtId="171" fontId="21" fillId="0" borderId="0" xfId="38" applyNumberFormat="1" applyFont="1" applyFill="1" applyBorder="1"/>
    <xf numFmtId="10" fontId="21" fillId="0" borderId="0" xfId="23" applyNumberFormat="1" applyFont="1" applyFill="1"/>
    <xf numFmtId="41" fontId="21" fillId="0" borderId="0" xfId="38" applyFont="1" applyFill="1" applyBorder="1" applyAlignment="1" applyProtection="1">
      <alignment horizontal="center"/>
      <protection locked="0"/>
    </xf>
    <xf numFmtId="170" fontId="21" fillId="0" borderId="0" xfId="38" applyNumberFormat="1" applyFont="1" applyFill="1" applyBorder="1" applyAlignment="1" applyProtection="1">
      <alignment horizontal="center"/>
      <protection locked="0"/>
    </xf>
    <xf numFmtId="41" fontId="21" fillId="0" borderId="0" xfId="38" quotePrefix="1" applyFont="1" applyFill="1" applyBorder="1" applyAlignment="1" applyProtection="1">
      <alignment horizontal="center"/>
      <protection locked="0"/>
    </xf>
    <xf numFmtId="41" fontId="21" fillId="0" borderId="0" xfId="38" applyFont="1" applyFill="1" applyBorder="1" applyProtection="1">
      <protection locked="0"/>
    </xf>
    <xf numFmtId="37" fontId="21" fillId="0" borderId="0" xfId="38" applyNumberFormat="1" applyFont="1" applyFill="1" applyBorder="1" applyProtection="1">
      <protection locked="0"/>
    </xf>
    <xf numFmtId="37" fontId="21" fillId="0" borderId="0" xfId="38" applyNumberFormat="1" applyFont="1" applyFill="1" applyBorder="1" applyAlignment="1" applyProtection="1">
      <alignment horizontal="center"/>
      <protection locked="0"/>
    </xf>
    <xf numFmtId="5" fontId="21" fillId="0" borderId="0" xfId="38" applyNumberFormat="1" applyFont="1" applyFill="1" applyBorder="1" applyProtection="1">
      <protection locked="0"/>
    </xf>
    <xf numFmtId="37" fontId="21" fillId="0" borderId="1" xfId="38" applyNumberFormat="1" applyFont="1" applyFill="1" applyBorder="1" applyAlignment="1" applyProtection="1">
      <alignment horizontal="center"/>
      <protection locked="0"/>
    </xf>
    <xf numFmtId="41" fontId="21" fillId="0" borderId="1" xfId="38" quotePrefix="1" applyFont="1" applyFill="1" applyBorder="1" applyAlignment="1" applyProtection="1">
      <alignment horizontal="center"/>
      <protection locked="0"/>
    </xf>
    <xf numFmtId="41" fontId="21" fillId="0" borderId="1" xfId="38" applyFont="1" applyFill="1" applyBorder="1" applyProtection="1">
      <protection locked="0"/>
    </xf>
    <xf numFmtId="10" fontId="21" fillId="0" borderId="1" xfId="38" applyNumberFormat="1" applyFont="1" applyFill="1" applyBorder="1" applyProtection="1">
      <protection locked="0"/>
    </xf>
    <xf numFmtId="41" fontId="21" fillId="0" borderId="1" xfId="38" applyFont="1" applyFill="1" applyBorder="1" applyAlignment="1" applyProtection="1">
      <alignment horizontal="center" wrapText="1"/>
      <protection locked="0"/>
    </xf>
    <xf numFmtId="41" fontId="20" fillId="0" borderId="0" xfId="23" applyFont="1" applyFill="1" applyAlignment="1" applyProtection="1">
      <alignment horizontal="center"/>
      <protection locked="0"/>
    </xf>
    <xf numFmtId="41" fontId="21" fillId="0" borderId="6" xfId="38" applyFont="1" applyFill="1" applyBorder="1" applyAlignment="1" applyProtection="1">
      <alignment horizontal="center" wrapText="1"/>
      <protection locked="0"/>
    </xf>
    <xf numFmtId="41" fontId="21" fillId="0" borderId="6" xfId="23" applyFont="1" applyFill="1" applyBorder="1" applyAlignment="1" applyProtection="1">
      <alignment horizontal="center"/>
      <protection locked="0"/>
    </xf>
    <xf numFmtId="174" fontId="21" fillId="0" borderId="0" xfId="56" applyNumberFormat="1" applyFont="1" applyFill="1" applyBorder="1" applyProtection="1">
      <protection locked="0"/>
    </xf>
    <xf numFmtId="174" fontId="21" fillId="0" borderId="1" xfId="56" applyNumberFormat="1" applyFont="1" applyFill="1" applyBorder="1" applyProtection="1">
      <protection locked="0"/>
    </xf>
    <xf numFmtId="174" fontId="21" fillId="0" borderId="0" xfId="38" applyNumberFormat="1" applyFont="1" applyFill="1" applyBorder="1" applyProtection="1">
      <protection locked="0"/>
    </xf>
    <xf numFmtId="176" fontId="21" fillId="0" borderId="0" xfId="23" applyNumberFormat="1" applyFont="1" applyFill="1"/>
    <xf numFmtId="174" fontId="22" fillId="0" borderId="0" xfId="56" applyNumberFormat="1" applyFont="1" applyFill="1" applyBorder="1" applyProtection="1">
      <protection locked="0"/>
    </xf>
    <xf numFmtId="41" fontId="23" fillId="0" borderId="0" xfId="23" applyFont="1" applyFill="1" applyProtection="1">
      <protection locked="0"/>
    </xf>
    <xf numFmtId="174" fontId="21" fillId="6" borderId="0" xfId="56" applyNumberFormat="1" applyFont="1" applyFill="1" applyBorder="1" applyProtection="1">
      <protection locked="0"/>
    </xf>
    <xf numFmtId="10" fontId="21" fillId="6" borderId="0" xfId="38" applyNumberFormat="1" applyFont="1" applyFill="1" applyBorder="1" applyProtection="1">
      <protection locked="0"/>
    </xf>
    <xf numFmtId="174" fontId="21" fillId="6" borderId="1" xfId="56" applyNumberFormat="1" applyFont="1" applyFill="1" applyBorder="1" applyProtection="1">
      <protection locked="0"/>
    </xf>
    <xf numFmtId="10" fontId="21" fillId="6" borderId="1" xfId="38" applyNumberFormat="1" applyFont="1" applyFill="1" applyBorder="1" applyProtection="1">
      <protection locked="0"/>
    </xf>
    <xf numFmtId="9" fontId="0" fillId="0" borderId="0" xfId="0" applyNumberFormat="1"/>
    <xf numFmtId="0" fontId="6" fillId="0" borderId="0" xfId="3" applyFont="1"/>
    <xf numFmtId="0" fontId="6" fillId="0" borderId="0" xfId="3" applyFont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24" fillId="0" borderId="0" xfId="4" applyFont="1" applyFill="1" applyAlignment="1">
      <alignment horizontal="left" vertical="center"/>
    </xf>
    <xf numFmtId="37" fontId="24" fillId="0" borderId="0" xfId="4" applyNumberFormat="1" applyFont="1" applyFill="1" applyAlignment="1" applyProtection="1">
      <alignment horizontal="left" vertical="center"/>
    </xf>
    <xf numFmtId="0" fontId="6" fillId="0" borderId="0" xfId="3" applyFont="1" applyAlignment="1">
      <alignment horizontal="left" vertical="center"/>
    </xf>
    <xf numFmtId="37" fontId="6" fillId="0" borderId="0" xfId="4" applyNumberFormat="1" applyFont="1" applyFill="1" applyAlignment="1" applyProtection="1">
      <alignment horizontal="center" wrapText="1"/>
    </xf>
    <xf numFmtId="37" fontId="24" fillId="0" borderId="0" xfId="4" applyNumberFormat="1" applyFont="1" applyFill="1" applyAlignment="1" applyProtection="1">
      <alignment horizontal="center" wrapText="1"/>
    </xf>
    <xf numFmtId="0" fontId="6" fillId="0" borderId="0" xfId="3" applyFont="1" applyAlignment="1">
      <alignment wrapText="1"/>
    </xf>
    <xf numFmtId="0" fontId="6" fillId="0" borderId="0" xfId="3" applyFont="1" applyAlignment="1">
      <alignment horizontal="center" wrapText="1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 indent="1"/>
    </xf>
    <xf numFmtId="42" fontId="6" fillId="0" borderId="0" xfId="3" applyNumberFormat="1" applyFont="1"/>
    <xf numFmtId="0" fontId="6" fillId="0" borderId="1" xfId="3" applyFont="1" applyBorder="1" applyAlignment="1">
      <alignment horizontal="left" indent="1"/>
    </xf>
    <xf numFmtId="42" fontId="6" fillId="0" borderId="3" xfId="3" applyNumberFormat="1" applyFont="1" applyBorder="1"/>
    <xf numFmtId="10" fontId="25" fillId="6" borderId="0" xfId="3" applyNumberFormat="1" applyFont="1" applyFill="1" applyAlignment="1">
      <alignment horizontal="center"/>
    </xf>
    <xf numFmtId="165" fontId="6" fillId="0" borderId="0" xfId="5" applyNumberFormat="1" applyFont="1"/>
    <xf numFmtId="0" fontId="6" fillId="0" borderId="0" xfId="3" applyFont="1" applyAlignment="1">
      <alignment horizontal="left"/>
    </xf>
    <xf numFmtId="42" fontId="6" fillId="0" borderId="1" xfId="3" applyNumberFormat="1" applyFont="1" applyBorder="1"/>
    <xf numFmtId="167" fontId="6" fillId="0" borderId="0" xfId="5" applyNumberFormat="1" applyFont="1"/>
    <xf numFmtId="42" fontId="6" fillId="0" borderId="7" xfId="3" applyNumberFormat="1" applyFont="1" applyBorder="1"/>
    <xf numFmtId="3" fontId="6" fillId="0" borderId="0" xfId="3" applyNumberFormat="1" applyFont="1"/>
    <xf numFmtId="8" fontId="6" fillId="0" borderId="8" xfId="6" applyFont="1" applyBorder="1"/>
    <xf numFmtId="0" fontId="6" fillId="6" borderId="0" xfId="3" applyFont="1" applyFill="1" applyAlignment="1" applyProtection="1">
      <alignment horizontal="center"/>
      <protection locked="0"/>
    </xf>
    <xf numFmtId="37" fontId="6" fillId="6" borderId="0" xfId="3" applyNumberFormat="1" applyFont="1" applyFill="1"/>
    <xf numFmtId="44" fontId="6" fillId="6" borderId="0" xfId="56" applyFont="1" applyFill="1"/>
    <xf numFmtId="8" fontId="6" fillId="0" borderId="0" xfId="6" applyFont="1"/>
    <xf numFmtId="8" fontId="6" fillId="0" borderId="0" xfId="3" applyNumberFormat="1" applyFont="1"/>
    <xf numFmtId="0" fontId="6" fillId="0" borderId="1" xfId="3" applyFont="1" applyBorder="1"/>
    <xf numFmtId="44" fontId="6" fillId="0" borderId="0" xfId="3" applyNumberFormat="1" applyFont="1"/>
    <xf numFmtId="6" fontId="6" fillId="0" borderId="0" xfId="3" applyNumberFormat="1" applyFont="1"/>
    <xf numFmtId="41" fontId="26" fillId="0" borderId="0" xfId="23" applyFont="1" applyFill="1" applyAlignment="1">
      <alignment horizontal="centerContinuous"/>
    </xf>
    <xf numFmtId="41" fontId="26" fillId="0" borderId="0" xfId="23" applyFont="1" applyFill="1" applyAlignment="1"/>
    <xf numFmtId="1" fontId="26" fillId="0" borderId="0" xfId="23" applyNumberFormat="1" applyFont="1" applyFill="1" applyAlignment="1">
      <alignment horizontal="centerContinuous"/>
    </xf>
    <xf numFmtId="164" fontId="26" fillId="0" borderId="0" xfId="23" applyNumberFormat="1" applyFont="1" applyFill="1" applyAlignment="1" applyProtection="1">
      <alignment horizontal="centerContinuous"/>
    </xf>
    <xf numFmtId="41" fontId="27" fillId="0" borderId="6" xfId="23" applyFont="1" applyFill="1" applyBorder="1" applyAlignment="1" applyProtection="1">
      <alignment horizontal="center"/>
      <protection locked="0"/>
    </xf>
    <xf numFmtId="42" fontId="6" fillId="0" borderId="6" xfId="3" applyNumberFormat="1" applyFont="1" applyBorder="1"/>
    <xf numFmtId="166" fontId="6" fillId="0" borderId="1" xfId="3" applyNumberFormat="1" applyFont="1" applyBorder="1"/>
    <xf numFmtId="0" fontId="6" fillId="0" borderId="1" xfId="3" applyFont="1" applyBorder="1" applyAlignment="1">
      <alignment horizontal="left"/>
    </xf>
    <xf numFmtId="10" fontId="6" fillId="0" borderId="0" xfId="57" applyNumberFormat="1" applyFont="1"/>
    <xf numFmtId="44" fontId="6" fillId="0" borderId="1" xfId="3" applyNumberFormat="1" applyFont="1" applyBorder="1"/>
    <xf numFmtId="177" fontId="21" fillId="6" borderId="0" xfId="38" applyNumberFormat="1" applyFont="1" applyFill="1" applyBorder="1" applyProtection="1">
      <protection locked="0"/>
    </xf>
    <xf numFmtId="177" fontId="21" fillId="6" borderId="1" xfId="38" applyNumberFormat="1" applyFont="1" applyFill="1" applyBorder="1" applyProtection="1">
      <protection locked="0"/>
    </xf>
    <xf numFmtId="41" fontId="20" fillId="0" borderId="0" xfId="23" applyFont="1" applyFill="1" applyAlignment="1" applyProtection="1">
      <alignment horizontal="center"/>
      <protection locked="0"/>
    </xf>
    <xf numFmtId="41" fontId="20" fillId="0" borderId="0" xfId="23" applyFont="1" applyFill="1" applyAlignment="1">
      <alignment horizontal="center"/>
    </xf>
    <xf numFmtId="41" fontId="21" fillId="0" borderId="1" xfId="23" applyFont="1" applyFill="1" applyBorder="1" applyAlignment="1">
      <alignment horizontal="center"/>
    </xf>
    <xf numFmtId="37" fontId="24" fillId="0" borderId="1" xfId="4" applyNumberFormat="1" applyFont="1" applyFill="1" applyBorder="1" applyAlignment="1" applyProtection="1">
      <alignment horizontal="center" vertical="center"/>
    </xf>
    <xf numFmtId="41" fontId="26" fillId="0" borderId="0" xfId="23" applyFont="1" applyFill="1" applyAlignment="1">
      <alignment horizontal="center"/>
    </xf>
    <xf numFmtId="37" fontId="16" fillId="0" borderId="0" xfId="23" applyNumberFormat="1" applyFont="1" applyFill="1" applyAlignment="1" applyProtection="1">
      <alignment horizontal="center"/>
    </xf>
  </cellXfs>
  <cellStyles count="58">
    <cellStyle name="Comma [0] 2" xfId="8"/>
    <cellStyle name="Comma 2" xfId="9"/>
    <cellStyle name="Comma 2 2" xfId="10"/>
    <cellStyle name="Comma 3" xfId="11"/>
    <cellStyle name="Comma 4" xfId="12"/>
    <cellStyle name="Comma 5" xfId="5"/>
    <cellStyle name="Currency" xfId="56" builtinId="4"/>
    <cellStyle name="Currency 2" xfId="13"/>
    <cellStyle name="Currency 2 2" xfId="14"/>
    <cellStyle name="Currency 2 3" xfId="15"/>
    <cellStyle name="Currency 3" xfId="16"/>
    <cellStyle name="Currency 4" xfId="17"/>
    <cellStyle name="Currency 5" xfId="18"/>
    <cellStyle name="Currency 6" xfId="6"/>
    <cellStyle name="General" xfId="19"/>
    <cellStyle name="Marathon" xfId="20"/>
    <cellStyle name="nONE" xfId="21"/>
    <cellStyle name="Normal" xfId="0" builtinId="0"/>
    <cellStyle name="Normal 10" xfId="22"/>
    <cellStyle name="Normal 11" xfId="3"/>
    <cellStyle name="Normal 2" xfId="4"/>
    <cellStyle name="Normal 2 2" xfId="23"/>
    <cellStyle name="Normal 3" xfId="2"/>
    <cellStyle name="Normal 3 2" xfId="24"/>
    <cellStyle name="Normal 3 2 2" xfId="25"/>
    <cellStyle name="Normal 3_GRCW" xfId="26"/>
    <cellStyle name="Normal 34" xfId="1"/>
    <cellStyle name="Normal 4" xfId="27"/>
    <cellStyle name="Normal 4 2" xfId="28"/>
    <cellStyle name="Normal 4 3" xfId="29"/>
    <cellStyle name="Normal 5" xfId="30"/>
    <cellStyle name="Normal 5 2" xfId="31"/>
    <cellStyle name="Normal 5_GRCW" xfId="32"/>
    <cellStyle name="Normal 6" xfId="33"/>
    <cellStyle name="Normal 7" xfId="34"/>
    <cellStyle name="Normal 8" xfId="35"/>
    <cellStyle name="Normal 9" xfId="36"/>
    <cellStyle name="Normal 9 2" xfId="37"/>
    <cellStyle name="Normal_Ut98 COS Study 5 Function" xfId="38"/>
    <cellStyle name="Percent" xfId="57" builtinId="5"/>
    <cellStyle name="Percent 2" xfId="39"/>
    <cellStyle name="Percent 2 2" xfId="40"/>
    <cellStyle name="Percent 3" xfId="41"/>
    <cellStyle name="Percent 3 2" xfId="42"/>
    <cellStyle name="Percent 3 3" xfId="43"/>
    <cellStyle name="Percent 4" xfId="44"/>
    <cellStyle name="Percent 5" xfId="45"/>
    <cellStyle name="Percent 6" xfId="7"/>
    <cellStyle name="PS_Comma" xfId="46"/>
    <cellStyle name="PSChar" xfId="47"/>
    <cellStyle name="PSDate" xfId="48"/>
    <cellStyle name="PSDec" xfId="49"/>
    <cellStyle name="PSHeading" xfId="50"/>
    <cellStyle name="PSInt" xfId="51"/>
    <cellStyle name="PSSpacer" xfId="52"/>
    <cellStyle name="TRANSMISSION RELIABILITY PORTION OF PROJECT" xfId="53"/>
    <cellStyle name="WM_STANDARD" xfId="54"/>
    <cellStyle name="WMI_Standard" xfId="5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calcChain" Target="calcChain.xml"/><Relationship Id="rId48" Type="http://schemas.openxmlformats.org/officeDocument/2006/relationships/customXml" Target="../customXml/item5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3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RATECASE\OPEN%20RATECASES\Avista%20GRC%202012%20UE-120436%20&amp;%20UG-120437\Staff%20Workpapers\Chris%20Mickelson\Electric\Exhibit-Electric\Exhibit%20No.%20___%20(CTM-2)%20-%20Electric%20Cost%20of%20Servic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COS\WA%202013%20GRC%20(Docket%20UE-xxxxxx)\COS\Direct\COS%20WA%20June%202012%20-%20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COS\WA%203-2006%20GRC\COS\Wash%20Mar%202006-09-7-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Large%20Qf's\Qf03\FALLS\Falls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RATECASE\OPEN%20RATECASES\Avista%20GRC%202012%20UE-120436%20&amp;%20UG-120437\Staff%20Workpapers\Chris%20Mickelson\Electric\Exhibit-Electric\Exhibit%20No.%20___%20(CTM-3)%20-%20Electric%20Revenue%20Allocation%20and%20Rate%20Design%20-%20parity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A%202013%20GRC%20(Docket%20UE-xxxxxx)\Filed\Direct\Exhibit%20No_(CCP-5)\Tab%204%20&amp;%205\COS%20WA%20June%202012%20(TempAdj-chg%20to%20St%20Lgts%20only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COS\Wyoming%20FY%202005\COS\COS%20Sep%202006\Wyoming%20Combined%20Sept%202006%20MSP-UCAM%20and%20AFOR-09-12-05-JAM%20upda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PA&amp;D\DSMRecov\2001\RECOV01W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stemSegCosts\03\Washington\MC_Washington_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COS\Wyoming%20FY%202005\COS\COS%20Sep%202006\Wyoming%20Combined%20Sept%202006%20MSP-UCAM%20and%20AFOR-09-09-05-JAM%20upd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signments\Water\W_COMP\Rosario\2007%20rate%20case\Worksheets\070944%20Loan%20Recalculat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09653\My%20Documents\Oregon%20Rate%20Case\SB%201149\Rebuttal\MC%20OR%202001%20Rebutt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N\PA&amp;D\CASES\Oregon%2099\Portfolio\TOU%20Tariff%20Rates%209-10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05A\Book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-4, Sumcost Exhibits"/>
      <sheetName val="ASSIGN"/>
      <sheetName val="SUMCOST"/>
      <sheetName val="MACROS"/>
      <sheetName val="Customer Cost Analysis"/>
    </sheetNames>
    <sheetDataSet>
      <sheetData sheetId="0"/>
      <sheetData sheetId="1">
        <row r="1">
          <cell r="A1">
            <v>1</v>
          </cell>
          <cell r="F1" t="str">
            <v>AVISTA UTILITIES</v>
          </cell>
          <cell r="H1" t="str">
            <v>Washington Jurisdiction</v>
          </cell>
        </row>
        <row r="5">
          <cell r="J5">
            <v>5</v>
          </cell>
          <cell r="K5" t="str">
            <v>(k)</v>
          </cell>
          <cell r="L5" t="str">
            <v>(l)</v>
          </cell>
          <cell r="M5" t="str">
            <v>(m)</v>
          </cell>
          <cell r="N5" t="str">
            <v>(n)</v>
          </cell>
          <cell r="O5" t="str">
            <v>(o)</v>
          </cell>
          <cell r="P5" t="str">
            <v>(p)</v>
          </cell>
          <cell r="Q5" t="str">
            <v>(q)</v>
          </cell>
          <cell r="R5" t="str">
            <v>(r)</v>
          </cell>
          <cell r="S5" t="str">
            <v>(s)</v>
          </cell>
          <cell r="T5" t="str">
            <v>(t)</v>
          </cell>
          <cell r="U5" t="str">
            <v>(u)</v>
          </cell>
          <cell r="V5" t="str">
            <v>(v)</v>
          </cell>
          <cell r="W5" t="str">
            <v>(w)</v>
          </cell>
          <cell r="X5" t="str">
            <v>(x)</v>
          </cell>
          <cell r="Y5" t="str">
            <v>(y)</v>
          </cell>
          <cell r="Z5" t="str">
            <v>(z)</v>
          </cell>
          <cell r="AA5" t="str">
            <v>(aa)</v>
          </cell>
          <cell r="AB5" t="str">
            <v>(ab)</v>
          </cell>
          <cell r="AC5" t="str">
            <v>(ac)</v>
          </cell>
        </row>
        <row r="6">
          <cell r="J6">
            <v>6</v>
          </cell>
          <cell r="N6" t="str">
            <v>Notes</v>
          </cell>
          <cell r="O6" t="str">
            <v>Functional</v>
          </cell>
          <cell r="P6" t="str">
            <v>Class</v>
          </cell>
          <cell r="Q6" t="str">
            <v>Proforma</v>
          </cell>
          <cell r="R6" t="str">
            <v>Functional</v>
          </cell>
          <cell r="S6" t="str">
            <v>Residential</v>
          </cell>
          <cell r="T6" t="str">
            <v>General</v>
          </cell>
          <cell r="U6" t="str">
            <v>Large Gen</v>
          </cell>
          <cell r="V6" t="str">
            <v>Extra Large</v>
          </cell>
          <cell r="W6" t="str">
            <v>Pumping</v>
          </cell>
          <cell r="X6" t="str">
            <v>Street &amp;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 t="str">
            <v xml:space="preserve"> </v>
          </cell>
          <cell r="AC6" t="str">
            <v xml:space="preserve"> </v>
          </cell>
        </row>
        <row r="7">
          <cell r="J7">
            <v>7</v>
          </cell>
          <cell r="K7" t="str">
            <v>Account Description</v>
          </cell>
          <cell r="O7" t="str">
            <v>Allocation</v>
          </cell>
          <cell r="P7" t="str">
            <v>Allocator</v>
          </cell>
          <cell r="Q7" t="str">
            <v>Totals</v>
          </cell>
          <cell r="R7" t="str">
            <v>Totals</v>
          </cell>
          <cell r="S7" t="str">
            <v>Service</v>
          </cell>
          <cell r="T7" t="str">
            <v>Service</v>
          </cell>
          <cell r="U7" t="str">
            <v>Service</v>
          </cell>
          <cell r="V7" t="str">
            <v>Gen Service</v>
          </cell>
          <cell r="W7" t="str">
            <v>Service</v>
          </cell>
          <cell r="X7" t="str">
            <v>Area Lights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 t="str">
            <v xml:space="preserve"> </v>
          </cell>
          <cell r="AC7" t="str">
            <v xml:space="preserve"> </v>
          </cell>
        </row>
        <row r="8">
          <cell r="J8">
            <v>8</v>
          </cell>
          <cell r="S8" t="str">
            <v>Sch 1</v>
          </cell>
          <cell r="T8" t="str">
            <v>Sch 11-12</v>
          </cell>
          <cell r="U8" t="str">
            <v>Sch 21-22</v>
          </cell>
          <cell r="V8" t="str">
            <v>Sch 25</v>
          </cell>
          <cell r="W8" t="str">
            <v>Sch 31-32</v>
          </cell>
          <cell r="X8" t="str">
            <v>Sch 41-49</v>
          </cell>
          <cell r="Y8" t="str">
            <v>Open 1</v>
          </cell>
          <cell r="Z8" t="str">
            <v>Open 2</v>
          </cell>
          <cell r="AA8" t="str">
            <v>Open 3</v>
          </cell>
          <cell r="AB8" t="str">
            <v>Open 4</v>
          </cell>
          <cell r="AC8" t="str">
            <v>Open 5</v>
          </cell>
        </row>
        <row r="9">
          <cell r="J9">
            <v>9</v>
          </cell>
          <cell r="K9" t="str">
            <v>Operation &amp; Maintenance Expenses</v>
          </cell>
        </row>
        <row r="10">
          <cell r="J10">
            <v>10</v>
          </cell>
          <cell r="L10" t="str">
            <v>Production Expenses</v>
          </cell>
          <cell r="AI10" t="str">
            <v>Class</v>
          </cell>
          <cell r="AJ10" t="str">
            <v>Factor Name</v>
          </cell>
          <cell r="AK10" t="str">
            <v>P01</v>
          </cell>
          <cell r="AL10" t="str">
            <v>P02</v>
          </cell>
          <cell r="AM10" t="str">
            <v>P03</v>
          </cell>
          <cell r="AN10" t="str">
            <v>P04</v>
          </cell>
          <cell r="AO10" t="str">
            <v>P05</v>
          </cell>
          <cell r="AP10" t="str">
            <v>P06</v>
          </cell>
          <cell r="AQ10" t="str">
            <v>P07</v>
          </cell>
          <cell r="AR10" t="str">
            <v>P08</v>
          </cell>
          <cell r="AS10" t="str">
            <v>P09</v>
          </cell>
        </row>
        <row r="11">
          <cell r="J11">
            <v>11</v>
          </cell>
          <cell r="K11" t="str">
            <v>500-OP</v>
          </cell>
          <cell r="L11" t="str">
            <v xml:space="preserve">Steam </v>
          </cell>
          <cell r="M11" t="str">
            <v>Supervision &amp; Engineering</v>
          </cell>
          <cell r="O11" t="str">
            <v>P01</v>
          </cell>
          <cell r="P11" t="str">
            <v/>
          </cell>
          <cell r="Q11">
            <v>349000</v>
          </cell>
          <cell r="AJ11" t="str">
            <v>Total Factor</v>
          </cell>
          <cell r="AK11">
            <v>100</v>
          </cell>
          <cell r="AL11">
            <v>100</v>
          </cell>
          <cell r="AM11">
            <v>100</v>
          </cell>
          <cell r="AN11">
            <v>100</v>
          </cell>
          <cell r="AO11">
            <v>200</v>
          </cell>
          <cell r="AP11">
            <v>187644</v>
          </cell>
          <cell r="AQ11">
            <v>55075</v>
          </cell>
          <cell r="AR11">
            <v>5595</v>
          </cell>
          <cell r="AS11">
            <v>2596</v>
          </cell>
          <cell r="BC11" t="str">
            <v>E01</v>
          </cell>
          <cell r="BD11" t="str">
            <v>Customer Level Consumption</v>
          </cell>
          <cell r="BG11">
            <v>2390086.21</v>
          </cell>
          <cell r="BH11">
            <v>489572.18300000002</v>
          </cell>
          <cell r="BI11">
            <v>1481850.5589999999</v>
          </cell>
          <cell r="BJ11">
            <v>1063262.3589999999</v>
          </cell>
          <cell r="BK11">
            <v>124198.378</v>
          </cell>
          <cell r="BL11">
            <v>25886.565999999999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 t="str">
            <v>Energy Sales-MWH</v>
          </cell>
        </row>
        <row r="12">
          <cell r="J12">
            <v>12</v>
          </cell>
          <cell r="L12" t="str">
            <v>P</v>
          </cell>
          <cell r="M12" t="str">
            <v>Coincident Peak</v>
          </cell>
          <cell r="N12" t="str">
            <v/>
          </cell>
          <cell r="O12">
            <v>34.200000000000003</v>
          </cell>
          <cell r="P12" t="str">
            <v>D01</v>
          </cell>
          <cell r="R12">
            <v>119358.00000000001</v>
          </cell>
          <cell r="S12">
            <v>59480.79990523967</v>
          </cell>
          <cell r="T12">
            <v>9290.8807097594181</v>
          </cell>
          <cell r="U12">
            <v>29196.388265885831</v>
          </cell>
          <cell r="V12">
            <v>18978.027599509584</v>
          </cell>
          <cell r="W12">
            <v>2121.7728873160372</v>
          </cell>
          <cell r="X12">
            <v>290.13063228947266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I12" t="str">
            <v>D01</v>
          </cell>
          <cell r="AJ12" t="str">
            <v>Coincident Peak</v>
          </cell>
          <cell r="AK12">
            <v>34.200000000000003</v>
          </cell>
          <cell r="AL12">
            <v>42</v>
          </cell>
          <cell r="AM12">
            <v>41.83</v>
          </cell>
          <cell r="AN12">
            <v>100</v>
          </cell>
          <cell r="AO12">
            <v>68.400000000000006</v>
          </cell>
          <cell r="AP12">
            <v>126316</v>
          </cell>
          <cell r="AQ12">
            <v>44099</v>
          </cell>
          <cell r="AR12">
            <v>3810</v>
          </cell>
          <cell r="AS12">
            <v>1229</v>
          </cell>
          <cell r="BG12">
            <v>0.4287260694580905</v>
          </cell>
          <cell r="BH12">
            <v>8.7817902490474192E-2</v>
          </cell>
          <cell r="BI12">
            <v>0.26580964444974736</v>
          </cell>
          <cell r="BJ12">
            <v>0.19072462326654199</v>
          </cell>
          <cell r="BK12">
            <v>2.2278310384883641E-2</v>
          </cell>
          <cell r="BL12">
            <v>4.6434499502624399E-3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</row>
        <row r="13">
          <cell r="J13">
            <v>13</v>
          </cell>
          <cell r="L13" t="str">
            <v>P</v>
          </cell>
          <cell r="M13" t="str">
            <v>Generation Level Consumption</v>
          </cell>
          <cell r="N13" t="str">
            <v/>
          </cell>
          <cell r="O13">
            <v>65.8</v>
          </cell>
          <cell r="P13" t="str">
            <v>E02</v>
          </cell>
          <cell r="R13">
            <v>229642</v>
          </cell>
          <cell r="S13">
            <v>98994.094267087159</v>
          </cell>
          <cell r="T13">
            <v>20277.408669056189</v>
          </cell>
          <cell r="U13">
            <v>61275.944153680175</v>
          </cell>
          <cell r="V13">
            <v>42878.24028001137</v>
          </cell>
          <cell r="W13">
            <v>5144.1265541427165</v>
          </cell>
          <cell r="X13">
            <v>1072.1860760224099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I13" t="str">
            <v>E02</v>
          </cell>
          <cell r="AJ13" t="str">
            <v>Generation Level Consumption</v>
          </cell>
          <cell r="AK13">
            <v>65.8</v>
          </cell>
          <cell r="AL13">
            <v>58</v>
          </cell>
          <cell r="AM13">
            <v>58.17</v>
          </cell>
          <cell r="AN13">
            <v>0</v>
          </cell>
          <cell r="AO13">
            <v>131.6</v>
          </cell>
          <cell r="AP13">
            <v>61328</v>
          </cell>
          <cell r="AQ13">
            <v>10976</v>
          </cell>
          <cell r="AR13">
            <v>1785</v>
          </cell>
          <cell r="AS13">
            <v>1367</v>
          </cell>
          <cell r="BC13" t="str">
            <v>E02</v>
          </cell>
          <cell r="BD13" t="str">
            <v>Generation Level Consumption</v>
          </cell>
          <cell r="BG13">
            <v>2562172.4171199999</v>
          </cell>
          <cell r="BH13">
            <v>524821.38017600006</v>
          </cell>
          <cell r="BI13">
            <v>1585948.4861789674</v>
          </cell>
          <cell r="BJ13">
            <v>1109777.763547</v>
          </cell>
          <cell r="BK13">
            <v>133140.66121600001</v>
          </cell>
          <cell r="BL13">
            <v>27750.398752000001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 t="str">
            <v>Energy Sales with Losses - MWH</v>
          </cell>
        </row>
        <row r="14">
          <cell r="J14">
            <v>14</v>
          </cell>
          <cell r="L14" t="str">
            <v>P</v>
          </cell>
          <cell r="M14" t="str">
            <v>Open</v>
          </cell>
          <cell r="N14" t="str">
            <v/>
          </cell>
          <cell r="O14">
            <v>0</v>
          </cell>
          <cell r="P14" t="str">
            <v>xxx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I14" t="str">
            <v>xxx</v>
          </cell>
          <cell r="AJ14" t="str">
            <v>Open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BG14">
            <v>0.43108009104208794</v>
          </cell>
          <cell r="BH14">
            <v>8.8300087392794824E-2</v>
          </cell>
          <cell r="BI14">
            <v>0.26683247904860685</v>
          </cell>
          <cell r="BJ14">
            <v>0.1867177619077145</v>
          </cell>
          <cell r="BK14">
            <v>2.2400634701590809E-2</v>
          </cell>
          <cell r="BL14">
            <v>4.6689459072051711E-3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</row>
        <row r="15">
          <cell r="J15">
            <v>15</v>
          </cell>
          <cell r="L15" t="str">
            <v>P</v>
          </cell>
          <cell r="M15" t="str">
            <v>Open</v>
          </cell>
          <cell r="N15" t="str">
            <v/>
          </cell>
          <cell r="O15">
            <v>0</v>
          </cell>
          <cell r="P15" t="str">
            <v>xxx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I15" t="str">
            <v>xxx</v>
          </cell>
          <cell r="AJ15" t="str">
            <v>Open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BC15" t="str">
            <v>E03</v>
          </cell>
          <cell r="BD15" t="str">
            <v>Open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 t="str">
            <v>Open</v>
          </cell>
        </row>
        <row r="16">
          <cell r="J16">
            <v>16</v>
          </cell>
          <cell r="K16" t="str">
            <v>501-OP</v>
          </cell>
          <cell r="L16" t="str">
            <v xml:space="preserve">Steam </v>
          </cell>
          <cell r="M16" t="str">
            <v>Fuel</v>
          </cell>
          <cell r="O16" t="str">
            <v>P01</v>
          </cell>
          <cell r="P16" t="str">
            <v/>
          </cell>
          <cell r="Q16">
            <v>20467000</v>
          </cell>
        </row>
        <row r="17">
          <cell r="J17">
            <v>17</v>
          </cell>
          <cell r="L17" t="str">
            <v>P</v>
          </cell>
          <cell r="M17" t="str">
            <v>Coincident Peak</v>
          </cell>
          <cell r="N17" t="str">
            <v/>
          </cell>
          <cell r="O17">
            <v>34.200000000000003</v>
          </cell>
          <cell r="P17" t="str">
            <v>D01</v>
          </cell>
          <cell r="R17">
            <v>6999714</v>
          </cell>
          <cell r="S17">
            <v>3488233.6150731808</v>
          </cell>
          <cell r="T17">
            <v>544860.90397319768</v>
          </cell>
          <cell r="U17">
            <v>1712213.4058392127</v>
          </cell>
          <cell r="V17">
            <v>1112960.7188514688</v>
          </cell>
          <cell r="W17">
            <v>124430.73262090924</v>
          </cell>
          <cell r="X17">
            <v>17014.623642030478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J18">
            <v>18</v>
          </cell>
          <cell r="L18" t="str">
            <v>P</v>
          </cell>
          <cell r="M18" t="str">
            <v>Generation Level Consumption</v>
          </cell>
          <cell r="N18" t="str">
            <v/>
          </cell>
          <cell r="O18">
            <v>65.8</v>
          </cell>
          <cell r="P18" t="str">
            <v>E02</v>
          </cell>
          <cell r="R18">
            <v>13467286</v>
          </cell>
          <cell r="S18">
            <v>5805478.8749698363</v>
          </cell>
          <cell r="T18">
            <v>1189162.5307437622</v>
          </cell>
          <cell r="U18">
            <v>3593509.3094365965</v>
          </cell>
          <cell r="V18">
            <v>2514581.5008910969</v>
          </cell>
          <cell r="W18">
            <v>301675.7541078481</v>
          </cell>
          <cell r="X18">
            <v>62878.029850861501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I18" t="str">
            <v>Class</v>
          </cell>
          <cell r="AJ18" t="str">
            <v>Factor Name</v>
          </cell>
          <cell r="AK18" t="str">
            <v>T01</v>
          </cell>
          <cell r="AL18" t="str">
            <v>T02</v>
          </cell>
          <cell r="AM18" t="str">
            <v>T03</v>
          </cell>
          <cell r="AN18" t="str">
            <v>T04</v>
          </cell>
          <cell r="BC18" t="str">
            <v>D01</v>
          </cell>
          <cell r="BD18" t="str">
            <v>Coincident Peak</v>
          </cell>
          <cell r="BG18">
            <v>443855</v>
          </cell>
          <cell r="BH18">
            <v>69330</v>
          </cell>
          <cell r="BI18">
            <v>217868</v>
          </cell>
          <cell r="BJ18">
            <v>141617</v>
          </cell>
          <cell r="BK18">
            <v>15833</v>
          </cell>
          <cell r="BL18">
            <v>2165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 t="str">
            <v>Coincident Peak 12 Month Average</v>
          </cell>
        </row>
        <row r="19">
          <cell r="J19">
            <v>19</v>
          </cell>
          <cell r="L19" t="str">
            <v>P</v>
          </cell>
          <cell r="M19" t="str">
            <v>Open</v>
          </cell>
          <cell r="N19" t="str">
            <v/>
          </cell>
          <cell r="O19">
            <v>0</v>
          </cell>
          <cell r="P19" t="str">
            <v>xxx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J19" t="str">
            <v>Total Factor</v>
          </cell>
          <cell r="AK19">
            <v>100</v>
          </cell>
          <cell r="AL19">
            <v>100</v>
          </cell>
          <cell r="AM19">
            <v>0</v>
          </cell>
          <cell r="AN19">
            <v>0</v>
          </cell>
          <cell r="BG19">
            <v>0.49833944859363982</v>
          </cell>
          <cell r="BH19">
            <v>7.7840452334652199E-2</v>
          </cell>
          <cell r="BI19">
            <v>0.24461190926360887</v>
          </cell>
          <cell r="BJ19">
            <v>0.15900088472921448</v>
          </cell>
          <cell r="BK19">
            <v>1.7776545244692746E-2</v>
          </cell>
          <cell r="BL19">
            <v>2.4307598341918651E-3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</row>
        <row r="20">
          <cell r="J20">
            <v>20</v>
          </cell>
          <cell r="L20" t="str">
            <v>P</v>
          </cell>
          <cell r="M20" t="str">
            <v>Open</v>
          </cell>
          <cell r="N20" t="str">
            <v/>
          </cell>
          <cell r="O20">
            <v>0</v>
          </cell>
          <cell r="P20" t="str">
            <v>xxx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I20" t="str">
            <v>D01</v>
          </cell>
          <cell r="AJ20" t="str">
            <v>Coincident Peak</v>
          </cell>
          <cell r="AK20">
            <v>34.200000000000003</v>
          </cell>
          <cell r="AL20">
            <v>41.92</v>
          </cell>
          <cell r="BC20" t="str">
            <v>D02</v>
          </cell>
          <cell r="BD20" t="str">
            <v>NCP-All</v>
          </cell>
          <cell r="BG20">
            <v>502374</v>
          </cell>
          <cell r="BH20">
            <v>103881</v>
          </cell>
          <cell r="BI20">
            <v>277639</v>
          </cell>
          <cell r="BJ20">
            <v>151519</v>
          </cell>
          <cell r="BK20">
            <v>25372</v>
          </cell>
          <cell r="BL20">
            <v>6468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 t="str">
            <v>Non-Coincident Peak All Sched.12 Mo Avg</v>
          </cell>
        </row>
        <row r="21">
          <cell r="J21">
            <v>21</v>
          </cell>
          <cell r="K21" t="str">
            <v>502-OP</v>
          </cell>
          <cell r="L21" t="str">
            <v>Steam</v>
          </cell>
          <cell r="M21" t="str">
            <v>Steam Expenses</v>
          </cell>
          <cell r="O21" t="str">
            <v>P01</v>
          </cell>
          <cell r="P21" t="str">
            <v/>
          </cell>
          <cell r="Q21">
            <v>2849000</v>
          </cell>
          <cell r="AI21" t="str">
            <v>E02</v>
          </cell>
          <cell r="AJ21" t="str">
            <v>Generation Level Consumption</v>
          </cell>
          <cell r="AK21">
            <v>65.8</v>
          </cell>
          <cell r="AL21">
            <v>58.08</v>
          </cell>
          <cell r="BG21">
            <v>0.4707168778162254</v>
          </cell>
          <cell r="BH21">
            <v>9.7334933703629792E-2</v>
          </cell>
          <cell r="BI21">
            <v>0.2601435648342052</v>
          </cell>
          <cell r="BJ21">
            <v>0.14197102280340276</v>
          </cell>
          <cell r="BK21">
            <v>2.3773182178921024E-2</v>
          </cell>
          <cell r="BL21">
            <v>6.0604186636158434E-3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</row>
        <row r="22">
          <cell r="J22">
            <v>22</v>
          </cell>
          <cell r="L22" t="str">
            <v>P</v>
          </cell>
          <cell r="M22" t="str">
            <v>Coincident Peak</v>
          </cell>
          <cell r="N22" t="str">
            <v/>
          </cell>
          <cell r="O22">
            <v>34.200000000000003</v>
          </cell>
          <cell r="P22" t="str">
            <v>D01</v>
          </cell>
          <cell r="R22">
            <v>974358.00000000012</v>
          </cell>
          <cell r="S22">
            <v>485561.02845280175</v>
          </cell>
          <cell r="T22">
            <v>75844.467455887061</v>
          </cell>
          <cell r="U22">
            <v>238339.57068627144</v>
          </cell>
          <cell r="V22">
            <v>154923.78404298797</v>
          </cell>
          <cell r="W22">
            <v>17320.719071528336</v>
          </cell>
          <cell r="X22">
            <v>2368.4302905235177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I22" t="str">
            <v>xxx</v>
          </cell>
          <cell r="AJ22" t="str">
            <v>Open</v>
          </cell>
          <cell r="AK22">
            <v>0</v>
          </cell>
          <cell r="AL22">
            <v>0</v>
          </cell>
          <cell r="BC22" t="str">
            <v>D03</v>
          </cell>
          <cell r="BD22" t="str">
            <v>NCP-w/o DA</v>
          </cell>
          <cell r="BG22">
            <v>502374</v>
          </cell>
          <cell r="BH22">
            <v>103881</v>
          </cell>
          <cell r="BI22">
            <v>277639</v>
          </cell>
          <cell r="BJ22">
            <v>0</v>
          </cell>
          <cell r="BK22">
            <v>25372</v>
          </cell>
          <cell r="BL22">
            <v>6468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 t="str">
            <v>NCP w/o Sch 25/28 12 Mo Avg</v>
          </cell>
        </row>
        <row r="23">
          <cell r="J23">
            <v>23</v>
          </cell>
          <cell r="L23" t="str">
            <v>P</v>
          </cell>
          <cell r="M23" t="str">
            <v>Generation Level Consumption</v>
          </cell>
          <cell r="N23" t="str">
            <v/>
          </cell>
          <cell r="O23">
            <v>65.8</v>
          </cell>
          <cell r="P23" t="str">
            <v>E02</v>
          </cell>
          <cell r="R23">
            <v>1874642</v>
          </cell>
          <cell r="S23">
            <v>808120.84403132182</v>
          </cell>
          <cell r="T23">
            <v>165531.05243020368</v>
          </cell>
          <cell r="U23">
            <v>500215.37218863843</v>
          </cell>
          <cell r="V23">
            <v>350028.95861820172</v>
          </cell>
          <cell r="W23">
            <v>41993.170638259595</v>
          </cell>
          <cell r="X23">
            <v>8752.6020933749169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BG23">
            <v>0.54860254178615186</v>
          </cell>
          <cell r="BH23">
            <v>0.113440147466404</v>
          </cell>
          <cell r="BI23">
            <v>0.30318738847743998</v>
          </cell>
          <cell r="BJ23">
            <v>0</v>
          </cell>
          <cell r="BK23">
            <v>2.7706735798823677E-2</v>
          </cell>
          <cell r="BL23">
            <v>7.0631864711804956E-3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</row>
        <row r="24">
          <cell r="J24">
            <v>24</v>
          </cell>
          <cell r="L24" t="str">
            <v>P</v>
          </cell>
          <cell r="M24" t="str">
            <v>Open</v>
          </cell>
          <cell r="N24" t="str">
            <v/>
          </cell>
          <cell r="O24">
            <v>0</v>
          </cell>
          <cell r="P24" t="str">
            <v>xxx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BC24" t="str">
            <v>D04</v>
          </cell>
          <cell r="BD24" t="str">
            <v xml:space="preserve">DA Sch 25 </v>
          </cell>
          <cell r="BJ24">
            <v>100</v>
          </cell>
          <cell r="BR24" t="str">
            <v>Direct Assigned to Schedule 25 Customers</v>
          </cell>
        </row>
        <row r="25">
          <cell r="J25">
            <v>25</v>
          </cell>
          <cell r="L25" t="str">
            <v>P</v>
          </cell>
          <cell r="M25" t="str">
            <v>Open</v>
          </cell>
          <cell r="N25" t="str">
            <v/>
          </cell>
          <cell r="O25">
            <v>0</v>
          </cell>
          <cell r="P25" t="str">
            <v>xxx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I25" t="str">
            <v>Class</v>
          </cell>
          <cell r="AJ25" t="str">
            <v>Factor Name</v>
          </cell>
          <cell r="AK25" t="str">
            <v>X01</v>
          </cell>
          <cell r="AL25" t="str">
            <v>X02</v>
          </cell>
          <cell r="AM25" t="str">
            <v>X03</v>
          </cell>
          <cell r="AN25" t="str">
            <v>X04</v>
          </cell>
          <cell r="AO25" t="str">
            <v>X05</v>
          </cell>
          <cell r="AP25" t="str">
            <v>X06</v>
          </cell>
          <cell r="AQ25" t="str">
            <v>X07</v>
          </cell>
          <cell r="AR25" t="str">
            <v>X08</v>
          </cell>
          <cell r="AS25" t="str">
            <v>X09</v>
          </cell>
          <cell r="AT25" t="str">
            <v>X10</v>
          </cell>
          <cell r="AU25" t="str">
            <v>X11</v>
          </cell>
          <cell r="AV25" t="str">
            <v>X12</v>
          </cell>
          <cell r="AW25" t="str">
            <v>X13</v>
          </cell>
          <cell r="AX25" t="str">
            <v>X14</v>
          </cell>
          <cell r="AY25" t="str">
            <v>X15</v>
          </cell>
          <cell r="BG25">
            <v>0</v>
          </cell>
          <cell r="BH25">
            <v>0</v>
          </cell>
          <cell r="BI25">
            <v>0</v>
          </cell>
          <cell r="BJ25">
            <v>1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</row>
        <row r="26">
          <cell r="J26">
            <v>26</v>
          </cell>
          <cell r="K26" t="str">
            <v>503-OP</v>
          </cell>
          <cell r="L26" t="str">
            <v>Steam</v>
          </cell>
          <cell r="M26" t="str">
            <v>From Other Sources</v>
          </cell>
          <cell r="O26" t="str">
            <v>P01</v>
          </cell>
          <cell r="P26" t="str">
            <v/>
          </cell>
          <cell r="Q26">
            <v>0</v>
          </cell>
          <cell r="AJ26" t="str">
            <v>Total Factor</v>
          </cell>
          <cell r="AK26">
            <v>100</v>
          </cell>
          <cell r="AL26">
            <v>12440.694</v>
          </cell>
          <cell r="AM26">
            <v>68733.354999999996</v>
          </cell>
          <cell r="AN26">
            <v>0</v>
          </cell>
          <cell r="AO26">
            <v>100.00000000000001</v>
          </cell>
          <cell r="AP26">
            <v>100</v>
          </cell>
          <cell r="AQ26">
            <v>100</v>
          </cell>
          <cell r="AR26">
            <v>100</v>
          </cell>
          <cell r="AS26">
            <v>100</v>
          </cell>
          <cell r="AT26">
            <v>100</v>
          </cell>
          <cell r="AU26">
            <v>100</v>
          </cell>
          <cell r="AV26">
            <v>100</v>
          </cell>
          <cell r="AW26">
            <v>0</v>
          </cell>
          <cell r="AX26">
            <v>0</v>
          </cell>
          <cell r="AY26">
            <v>0</v>
          </cell>
          <cell r="BC26" t="str">
            <v>D05</v>
          </cell>
          <cell r="BD26" t="str">
            <v>DA Sch 25I</v>
          </cell>
          <cell r="BM26">
            <v>100</v>
          </cell>
          <cell r="BR26" t="str">
            <v>Direct Assigned to Schedule 25I Customers (not used)</v>
          </cell>
        </row>
        <row r="27">
          <cell r="J27">
            <v>27</v>
          </cell>
          <cell r="L27" t="str">
            <v>P</v>
          </cell>
          <cell r="M27" t="str">
            <v>Coincident Peak</v>
          </cell>
          <cell r="N27" t="str">
            <v/>
          </cell>
          <cell r="O27">
            <v>34.200000000000003</v>
          </cell>
          <cell r="P27" t="str">
            <v>D01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I27" t="str">
            <v>D02</v>
          </cell>
          <cell r="AJ27" t="str">
            <v>NCP-All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</row>
        <row r="28">
          <cell r="J28">
            <v>28</v>
          </cell>
          <cell r="L28" t="str">
            <v>P</v>
          </cell>
          <cell r="M28" t="str">
            <v>Generation Level Consumption</v>
          </cell>
          <cell r="N28" t="str">
            <v/>
          </cell>
          <cell r="O28">
            <v>65.8</v>
          </cell>
          <cell r="P28" t="str">
            <v>E02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I28" t="str">
            <v>D03</v>
          </cell>
          <cell r="AJ28" t="str">
            <v>NCP-w/o DA</v>
          </cell>
          <cell r="AK28">
            <v>0</v>
          </cell>
          <cell r="AL28">
            <v>10956.161</v>
          </cell>
          <cell r="AM28">
            <v>63092.08</v>
          </cell>
          <cell r="AO28">
            <v>87.16</v>
          </cell>
          <cell r="AP28">
            <v>94.63</v>
          </cell>
          <cell r="AQ28">
            <v>73.58</v>
          </cell>
          <cell r="AR28">
            <v>75.790000000000006</v>
          </cell>
          <cell r="AS28">
            <v>0</v>
          </cell>
          <cell r="BC28" t="str">
            <v>D06</v>
          </cell>
          <cell r="BD28" t="str">
            <v>NCP-Secondary</v>
          </cell>
          <cell r="BG28">
            <v>502374</v>
          </cell>
          <cell r="BH28">
            <v>103881</v>
          </cell>
          <cell r="BI28">
            <v>257301</v>
          </cell>
          <cell r="BJ28">
            <v>0</v>
          </cell>
          <cell r="BK28">
            <v>25372</v>
          </cell>
          <cell r="BL28">
            <v>6468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 t="str">
            <v>Non-Coincident Peak Secondary12 Mo Avg</v>
          </cell>
        </row>
        <row r="29">
          <cell r="J29">
            <v>29</v>
          </cell>
          <cell r="L29" t="str">
            <v>P</v>
          </cell>
          <cell r="M29" t="str">
            <v>Open</v>
          </cell>
          <cell r="N29" t="str">
            <v/>
          </cell>
          <cell r="O29">
            <v>0</v>
          </cell>
          <cell r="P29" t="str">
            <v>xxx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I29" t="str">
            <v>D04</v>
          </cell>
          <cell r="AJ29" t="str">
            <v xml:space="preserve">DA Sch 25 </v>
          </cell>
          <cell r="AK29">
            <v>0</v>
          </cell>
          <cell r="AL29">
            <v>1484.5329999999999</v>
          </cell>
          <cell r="AM29">
            <v>5641.2749999999996</v>
          </cell>
          <cell r="AO29">
            <v>4.6500000000000004</v>
          </cell>
          <cell r="AP29">
            <v>5.0599999999999996</v>
          </cell>
          <cell r="AQ29">
            <v>5.0599999999999996</v>
          </cell>
          <cell r="AR29">
            <v>5.46</v>
          </cell>
          <cell r="AS29">
            <v>0</v>
          </cell>
        </row>
        <row r="30">
          <cell r="J30">
            <v>30</v>
          </cell>
          <cell r="L30" t="str">
            <v>P</v>
          </cell>
          <cell r="M30" t="str">
            <v>Open</v>
          </cell>
          <cell r="N30" t="str">
            <v/>
          </cell>
          <cell r="O30">
            <v>0</v>
          </cell>
          <cell r="P30" t="str">
            <v>xxx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I30" t="str">
            <v>D07</v>
          </cell>
          <cell r="AJ30" t="str">
            <v>DA Street and Area Lights</v>
          </cell>
          <cell r="AK30">
            <v>0</v>
          </cell>
          <cell r="AL30">
            <v>0</v>
          </cell>
          <cell r="AM30">
            <v>0</v>
          </cell>
          <cell r="AO30">
            <v>7.68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J31">
            <v>31</v>
          </cell>
          <cell r="K31" t="str">
            <v>504-OP</v>
          </cell>
          <cell r="L31" t="str">
            <v>Steam</v>
          </cell>
          <cell r="M31" t="str">
            <v>Steam Transferred-CR</v>
          </cell>
          <cell r="O31" t="str">
            <v>P01</v>
          </cell>
          <cell r="P31" t="str">
            <v/>
          </cell>
          <cell r="Q31">
            <v>0</v>
          </cell>
          <cell r="AI31" t="str">
            <v>C02</v>
          </cell>
          <cell r="AJ31" t="str">
            <v>Avg Customers-Secondary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100</v>
          </cell>
        </row>
        <row r="32">
          <cell r="J32">
            <v>32</v>
          </cell>
          <cell r="L32" t="str">
            <v>P</v>
          </cell>
          <cell r="M32" t="str">
            <v>Coincident Peak</v>
          </cell>
          <cell r="N32" t="str">
            <v/>
          </cell>
          <cell r="O32">
            <v>34.200000000000003</v>
          </cell>
          <cell r="P32" t="str">
            <v>D01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I32" t="str">
            <v>C04</v>
          </cell>
          <cell r="AJ32" t="str">
            <v>Wt Customers-Meters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U32">
            <v>100</v>
          </cell>
        </row>
        <row r="33">
          <cell r="J33">
            <v>33</v>
          </cell>
          <cell r="L33" t="str">
            <v>P</v>
          </cell>
          <cell r="M33" t="str">
            <v>Generation Level Consumption</v>
          </cell>
          <cell r="N33" t="str">
            <v/>
          </cell>
          <cell r="O33">
            <v>65.8</v>
          </cell>
          <cell r="P33" t="str">
            <v>E02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I33" t="str">
            <v>C05</v>
          </cell>
          <cell r="AJ33" t="str">
            <v>DA Street &amp; Area Lights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V33">
            <v>100</v>
          </cell>
        </row>
        <row r="34">
          <cell r="J34">
            <v>34</v>
          </cell>
          <cell r="L34" t="str">
            <v>P</v>
          </cell>
          <cell r="M34" t="str">
            <v>Open</v>
          </cell>
          <cell r="N34" t="str">
            <v/>
          </cell>
          <cell r="O34">
            <v>0</v>
          </cell>
          <cell r="P34" t="str">
            <v>xxx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I34" t="str">
            <v>D05</v>
          </cell>
          <cell r="AJ34" t="str">
            <v>DA Sch 25I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J35">
            <v>35</v>
          </cell>
          <cell r="L35" t="str">
            <v>P</v>
          </cell>
          <cell r="M35" t="str">
            <v>Open</v>
          </cell>
          <cell r="N35" t="str">
            <v/>
          </cell>
          <cell r="O35">
            <v>0</v>
          </cell>
          <cell r="P35" t="str">
            <v>xxx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I35" t="str">
            <v>D06</v>
          </cell>
          <cell r="AJ35" t="str">
            <v>NCP-Secondary</v>
          </cell>
          <cell r="AK35">
            <v>0</v>
          </cell>
          <cell r="AL35">
            <v>0</v>
          </cell>
          <cell r="AM35">
            <v>0</v>
          </cell>
          <cell r="AO35">
            <v>0.51</v>
          </cell>
          <cell r="AP35">
            <v>0.31</v>
          </cell>
          <cell r="AQ35">
            <v>21.36</v>
          </cell>
          <cell r="AR35">
            <v>18.75</v>
          </cell>
          <cell r="AS35">
            <v>100</v>
          </cell>
        </row>
        <row r="36">
          <cell r="J36">
            <v>36</v>
          </cell>
          <cell r="K36" t="str">
            <v>505-OP</v>
          </cell>
          <cell r="L36" t="str">
            <v>Steam</v>
          </cell>
          <cell r="M36" t="str">
            <v>Electric Expenses</v>
          </cell>
          <cell r="O36" t="str">
            <v>P01</v>
          </cell>
          <cell r="P36" t="str">
            <v/>
          </cell>
          <cell r="Q36">
            <v>636000</v>
          </cell>
          <cell r="AI36" t="str">
            <v>D08</v>
          </cell>
          <cell r="AJ36" t="str">
            <v>NCP-Primary</v>
          </cell>
          <cell r="AK36">
            <v>100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BC36" t="str">
            <v>C01</v>
          </cell>
        </row>
        <row r="37">
          <cell r="J37">
            <v>37</v>
          </cell>
          <cell r="L37" t="str">
            <v>P</v>
          </cell>
          <cell r="M37" t="str">
            <v>Coincident Peak</v>
          </cell>
          <cell r="N37" t="str">
            <v/>
          </cell>
          <cell r="O37">
            <v>34.200000000000003</v>
          </cell>
          <cell r="P37" t="str">
            <v>D01</v>
          </cell>
          <cell r="R37">
            <v>217512</v>
          </cell>
          <cell r="S37">
            <v>108394.81014249979</v>
          </cell>
          <cell r="T37">
            <v>16931.232468214868</v>
          </cell>
          <cell r="U37">
            <v>53206.025607746094</v>
          </cell>
          <cell r="V37">
            <v>34584.6004392209</v>
          </cell>
          <cell r="W37">
            <v>3866.6119092636086</v>
          </cell>
          <cell r="X37">
            <v>528.71943305474099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J38">
            <v>38</v>
          </cell>
          <cell r="L38" t="str">
            <v>P</v>
          </cell>
          <cell r="M38" t="str">
            <v>Generation Level Consumption</v>
          </cell>
          <cell r="N38" t="str">
            <v/>
          </cell>
          <cell r="O38">
            <v>65.8</v>
          </cell>
          <cell r="P38" t="str">
            <v>E02</v>
          </cell>
          <cell r="R38">
            <v>418488</v>
          </cell>
          <cell r="S38">
            <v>180401.84514002129</v>
          </cell>
          <cell r="T38">
            <v>36952.52697283592</v>
          </cell>
          <cell r="U38">
            <v>111666.19049209339</v>
          </cell>
          <cell r="V38">
            <v>78139.142745235629</v>
          </cell>
          <cell r="W38">
            <v>9374.3968149993343</v>
          </cell>
          <cell r="X38">
            <v>1953.8978348144776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BC38" t="str">
            <v>C02</v>
          </cell>
        </row>
        <row r="39">
          <cell r="J39">
            <v>39</v>
          </cell>
          <cell r="L39" t="str">
            <v>P</v>
          </cell>
          <cell r="M39" t="str">
            <v>Open</v>
          </cell>
          <cell r="N39" t="str">
            <v/>
          </cell>
          <cell r="O39">
            <v>0</v>
          </cell>
          <cell r="P39" t="str">
            <v>xxx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I39" t="str">
            <v>Class</v>
          </cell>
          <cell r="AJ39" t="str">
            <v>Factor Name</v>
          </cell>
          <cell r="AK39" t="str">
            <v>K01</v>
          </cell>
          <cell r="AL39" t="str">
            <v>K02</v>
          </cell>
          <cell r="AM39" t="str">
            <v>K03</v>
          </cell>
          <cell r="AN39" t="str">
            <v>K04</v>
          </cell>
        </row>
        <row r="40">
          <cell r="J40">
            <v>40</v>
          </cell>
          <cell r="L40" t="str">
            <v>P</v>
          </cell>
          <cell r="M40" t="str">
            <v>Open</v>
          </cell>
          <cell r="N40" t="str">
            <v/>
          </cell>
          <cell r="O40">
            <v>0</v>
          </cell>
          <cell r="P40" t="str">
            <v>xxx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J40" t="str">
            <v>Total Factor</v>
          </cell>
          <cell r="AK40">
            <v>100</v>
          </cell>
          <cell r="AL40">
            <v>100</v>
          </cell>
          <cell r="AM40">
            <v>100</v>
          </cell>
          <cell r="AN40">
            <v>0</v>
          </cell>
          <cell r="BC40" t="str">
            <v>C03</v>
          </cell>
        </row>
        <row r="41">
          <cell r="J41">
            <v>41</v>
          </cell>
          <cell r="K41" t="str">
            <v>506-OP</v>
          </cell>
          <cell r="L41" t="str">
            <v>Steam</v>
          </cell>
          <cell r="M41" t="str">
            <v>Miscellaneous Power Exp.</v>
          </cell>
          <cell r="O41" t="str">
            <v>P01</v>
          </cell>
          <cell r="P41" t="str">
            <v/>
          </cell>
          <cell r="Q41">
            <v>1581000</v>
          </cell>
          <cell r="AI41" t="str">
            <v>C01</v>
          </cell>
          <cell r="AJ41" t="str">
            <v>Avg Customers-All</v>
          </cell>
          <cell r="AK41">
            <v>100</v>
          </cell>
          <cell r="AL41">
            <v>0</v>
          </cell>
          <cell r="AM41">
            <v>99.89</v>
          </cell>
        </row>
        <row r="42">
          <cell r="J42">
            <v>42</v>
          </cell>
          <cell r="L42" t="str">
            <v>P</v>
          </cell>
          <cell r="M42" t="str">
            <v>Coincident Peak</v>
          </cell>
          <cell r="N42" t="str">
            <v/>
          </cell>
          <cell r="O42">
            <v>34.200000000000003</v>
          </cell>
          <cell r="P42" t="str">
            <v>D01</v>
          </cell>
          <cell r="R42">
            <v>540702.00000000012</v>
          </cell>
          <cell r="S42">
            <v>269453.13653347827</v>
          </cell>
          <cell r="T42">
            <v>42088.48825825112</v>
          </cell>
          <cell r="U42">
            <v>132262.14856265188</v>
          </cell>
          <cell r="V42">
            <v>85972.096374855741</v>
          </cell>
          <cell r="W42">
            <v>9611.8135668958603</v>
          </cell>
          <cell r="X42">
            <v>1314.3167038672102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I42" t="str">
            <v>C03</v>
          </cell>
          <cell r="AJ42" t="str">
            <v>Wt Customers-Meter Reading</v>
          </cell>
          <cell r="AK42">
            <v>0</v>
          </cell>
          <cell r="AL42">
            <v>98.62</v>
          </cell>
          <cell r="AM42">
            <v>0</v>
          </cell>
          <cell r="BC42" t="str">
            <v>C04</v>
          </cell>
        </row>
        <row r="43">
          <cell r="J43">
            <v>43</v>
          </cell>
          <cell r="L43" t="str">
            <v>P</v>
          </cell>
          <cell r="M43" t="str">
            <v>Generation Level Consumption</v>
          </cell>
          <cell r="N43" t="str">
            <v/>
          </cell>
          <cell r="O43">
            <v>65.8</v>
          </cell>
          <cell r="P43" t="str">
            <v>E02</v>
          </cell>
          <cell r="R43">
            <v>1040298</v>
          </cell>
          <cell r="S43">
            <v>448451.75655090198</v>
          </cell>
          <cell r="T43">
            <v>91858.404314549669</v>
          </cell>
          <cell r="U43">
            <v>277585.29428930761</v>
          </cell>
          <cell r="V43">
            <v>194242.11427707158</v>
          </cell>
          <cell r="W43">
            <v>23303.335478795514</v>
          </cell>
          <cell r="X43">
            <v>4857.0950893737254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I43" t="str">
            <v>C06</v>
          </cell>
          <cell r="AJ43" t="str">
            <v>DA Handbilled</v>
          </cell>
          <cell r="AK43">
            <v>0</v>
          </cell>
          <cell r="AL43">
            <v>1.38</v>
          </cell>
          <cell r="AM43">
            <v>0.11</v>
          </cell>
        </row>
        <row r="44">
          <cell r="J44">
            <v>44</v>
          </cell>
          <cell r="L44" t="str">
            <v>P</v>
          </cell>
          <cell r="M44" t="str">
            <v>Open</v>
          </cell>
          <cell r="N44" t="str">
            <v/>
          </cell>
          <cell r="O44">
            <v>0</v>
          </cell>
          <cell r="P44" t="str">
            <v>xxx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I44" t="str">
            <v>xxx</v>
          </cell>
          <cell r="AJ44" t="str">
            <v>Open</v>
          </cell>
          <cell r="AK44">
            <v>0</v>
          </cell>
          <cell r="AL44">
            <v>0</v>
          </cell>
          <cell r="AM44">
            <v>0</v>
          </cell>
          <cell r="BC44" t="str">
            <v>C05</v>
          </cell>
        </row>
        <row r="45">
          <cell r="J45">
            <v>45</v>
          </cell>
          <cell r="L45" t="str">
            <v>P</v>
          </cell>
          <cell r="M45" t="str">
            <v>Open</v>
          </cell>
          <cell r="N45" t="str">
            <v/>
          </cell>
          <cell r="O45">
            <v>0</v>
          </cell>
          <cell r="P45" t="str">
            <v>xxx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J46">
            <v>46</v>
          </cell>
          <cell r="K46" t="str">
            <v>507-OP</v>
          </cell>
          <cell r="L46" t="str">
            <v>Steam</v>
          </cell>
          <cell r="M46" t="str">
            <v>Rents</v>
          </cell>
          <cell r="O46" t="str">
            <v>P01</v>
          </cell>
          <cell r="P46" t="str">
            <v/>
          </cell>
          <cell r="Q46">
            <v>21000</v>
          </cell>
          <cell r="BC46" t="str">
            <v>C06</v>
          </cell>
        </row>
        <row r="47">
          <cell r="J47">
            <v>47</v>
          </cell>
          <cell r="L47" t="str">
            <v>P</v>
          </cell>
          <cell r="M47" t="str">
            <v>Coincident Peak</v>
          </cell>
          <cell r="N47" t="str">
            <v/>
          </cell>
          <cell r="O47">
            <v>34.200000000000003</v>
          </cell>
          <cell r="P47" t="str">
            <v>D01</v>
          </cell>
          <cell r="R47">
            <v>7182.0000000000009</v>
          </cell>
          <cell r="S47">
            <v>3579.0739197995217</v>
          </cell>
          <cell r="T47">
            <v>559.05012866747222</v>
          </cell>
          <cell r="U47">
            <v>1756.8027323312392</v>
          </cell>
          <cell r="V47">
            <v>1141.9443541252185</v>
          </cell>
          <cell r="W47">
            <v>127.67114794738332</v>
          </cell>
          <cell r="X47">
            <v>17.457717129165978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I47" t="str">
            <v>Class</v>
          </cell>
          <cell r="AJ47" t="str">
            <v>Factor Name</v>
          </cell>
          <cell r="AK47" t="str">
            <v>I01</v>
          </cell>
          <cell r="AL47" t="str">
            <v>I02</v>
          </cell>
          <cell r="AM47" t="str">
            <v>I03</v>
          </cell>
          <cell r="AN47" t="str">
            <v>I04</v>
          </cell>
        </row>
        <row r="48">
          <cell r="J48">
            <v>48</v>
          </cell>
          <cell r="L48" t="str">
            <v>P</v>
          </cell>
          <cell r="M48" t="str">
            <v>Generation Level Consumption</v>
          </cell>
          <cell r="N48" t="str">
            <v/>
          </cell>
          <cell r="O48">
            <v>65.8</v>
          </cell>
          <cell r="P48" t="str">
            <v>E02</v>
          </cell>
          <cell r="R48">
            <v>13818</v>
          </cell>
          <cell r="S48">
            <v>5956.664698019571</v>
          </cell>
          <cell r="T48">
            <v>1220.1306075936388</v>
          </cell>
          <cell r="U48">
            <v>3687.0911954936496</v>
          </cell>
          <cell r="V48">
            <v>2580.066034040799</v>
          </cell>
          <cell r="W48">
            <v>309.5319703065818</v>
          </cell>
          <cell r="X48">
            <v>64.515494545761058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J48" t="str">
            <v>Total Factor</v>
          </cell>
          <cell r="AK48">
            <v>100</v>
          </cell>
          <cell r="AL48">
            <v>4.5049999999999999</v>
          </cell>
          <cell r="AM48">
            <v>0</v>
          </cell>
          <cell r="AN48">
            <v>0</v>
          </cell>
          <cell r="BC48" t="str">
            <v>C07</v>
          </cell>
        </row>
        <row r="49">
          <cell r="J49">
            <v>49</v>
          </cell>
          <cell r="L49" t="str">
            <v>P</v>
          </cell>
          <cell r="M49" t="str">
            <v>Open</v>
          </cell>
          <cell r="N49" t="str">
            <v/>
          </cell>
          <cell r="O49">
            <v>0</v>
          </cell>
          <cell r="P49" t="str">
            <v>xxx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I49" t="str">
            <v>C01</v>
          </cell>
          <cell r="AJ49" t="str">
            <v>Avg Customers-All</v>
          </cell>
          <cell r="AK49">
            <v>100</v>
          </cell>
          <cell r="AL49">
            <v>0.52800000000000002</v>
          </cell>
        </row>
        <row r="50">
          <cell r="J50">
            <v>50</v>
          </cell>
          <cell r="L50" t="str">
            <v>P</v>
          </cell>
          <cell r="M50" t="str">
            <v>Open</v>
          </cell>
          <cell r="N50" t="str">
            <v/>
          </cell>
          <cell r="O50">
            <v>0</v>
          </cell>
          <cell r="P50" t="str">
            <v>xxx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I50" t="str">
            <v>S01</v>
          </cell>
          <cell r="AJ50" t="str">
            <v xml:space="preserve">Production Plant </v>
          </cell>
          <cell r="AK50">
            <v>0</v>
          </cell>
          <cell r="AL50">
            <v>3.9769999999999999</v>
          </cell>
          <cell r="BD50" t="str">
            <v>No. of Customer Bills</v>
          </cell>
          <cell r="BG50">
            <v>2417371</v>
          </cell>
          <cell r="BH50">
            <v>339736</v>
          </cell>
          <cell r="BI50">
            <v>32183</v>
          </cell>
          <cell r="BJ50">
            <v>264</v>
          </cell>
          <cell r="BK50">
            <v>28803</v>
          </cell>
          <cell r="BL50">
            <v>3949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</row>
        <row r="51">
          <cell r="J51">
            <v>51</v>
          </cell>
          <cell r="L51" t="str">
            <v>Total Steam Operation</v>
          </cell>
          <cell r="N51" t="str">
            <v/>
          </cell>
          <cell r="Q51">
            <v>25903000</v>
          </cell>
          <cell r="R51">
            <v>25903000</v>
          </cell>
          <cell r="S51">
            <v>11762106.54368419</v>
          </cell>
          <cell r="T51">
            <v>2194577.0767319789</v>
          </cell>
          <cell r="U51">
            <v>6714913.5434499094</v>
          </cell>
          <cell r="V51">
            <v>4591011.1945078252</v>
          </cell>
          <cell r="W51">
            <v>539279.63676821231</v>
          </cell>
          <cell r="X51">
            <v>101112.00485788738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I51" t="str">
            <v>xxx</v>
          </cell>
          <cell r="AJ51" t="str">
            <v>Open</v>
          </cell>
          <cell r="AK51">
            <v>0</v>
          </cell>
          <cell r="AL51">
            <v>0</v>
          </cell>
          <cell r="BD51" t="str">
            <v>No. of Customers (Average)</v>
          </cell>
          <cell r="BG51">
            <v>201447.58333333334</v>
          </cell>
          <cell r="BH51">
            <v>28311.333333333332</v>
          </cell>
          <cell r="BI51">
            <v>2681.9166666666665</v>
          </cell>
          <cell r="BJ51">
            <v>22</v>
          </cell>
          <cell r="BK51">
            <v>2400.25</v>
          </cell>
          <cell r="BL51">
            <v>329.08333333333331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J52">
            <v>52</v>
          </cell>
          <cell r="K52" t="str">
            <v>510-MT</v>
          </cell>
          <cell r="L52" t="str">
            <v>Steam</v>
          </cell>
          <cell r="M52" t="str">
            <v>Supervision &amp; Engineering</v>
          </cell>
          <cell r="O52" t="str">
            <v>P01</v>
          </cell>
          <cell r="P52" t="str">
            <v/>
          </cell>
          <cell r="Q52">
            <v>394000</v>
          </cell>
        </row>
        <row r="53">
          <cell r="J53">
            <v>53</v>
          </cell>
          <cell r="L53" t="str">
            <v>P</v>
          </cell>
          <cell r="M53" t="str">
            <v>Coincident Peak</v>
          </cell>
          <cell r="N53" t="str">
            <v/>
          </cell>
          <cell r="O53">
            <v>34.200000000000003</v>
          </cell>
          <cell r="P53" t="str">
            <v>D01</v>
          </cell>
          <cell r="R53">
            <v>134748.00000000003</v>
          </cell>
          <cell r="S53">
            <v>67150.2440190958</v>
          </cell>
          <cell r="T53">
            <v>10488.845271189717</v>
          </cell>
          <cell r="U53">
            <v>32960.965549452776</v>
          </cell>
          <cell r="V53">
            <v>21425.051215492196</v>
          </cell>
          <cell r="W53">
            <v>2395.3539186318585</v>
          </cell>
          <cell r="X53">
            <v>327.54002613768552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J54">
            <v>54</v>
          </cell>
          <cell r="L54" t="str">
            <v>P</v>
          </cell>
          <cell r="M54" t="str">
            <v>Generation Level Consumption</v>
          </cell>
          <cell r="N54" t="str">
            <v/>
          </cell>
          <cell r="O54">
            <v>65.8</v>
          </cell>
          <cell r="P54" t="str">
            <v>E02</v>
          </cell>
          <cell r="R54">
            <v>259252</v>
          </cell>
          <cell r="S54">
            <v>111758.37576284338</v>
          </cell>
          <cell r="T54">
            <v>22891.974256756843</v>
          </cell>
          <cell r="U54">
            <v>69176.85385830942</v>
          </cell>
          <cell r="V54">
            <v>48406.9532100988</v>
          </cell>
          <cell r="W54">
            <v>5807.4093476568205</v>
          </cell>
          <cell r="X54">
            <v>1210.4335643347549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I54" t="str">
            <v>Class</v>
          </cell>
          <cell r="AJ54" t="str">
            <v>Factor Name</v>
          </cell>
          <cell r="AK54" t="str">
            <v>V01</v>
          </cell>
          <cell r="AL54" t="str">
            <v>V02</v>
          </cell>
          <cell r="AM54" t="str">
            <v>V03</v>
          </cell>
          <cell r="AN54" t="str">
            <v>V04</v>
          </cell>
          <cell r="BD54" t="str">
            <v>Avg Customers-All</v>
          </cell>
          <cell r="BG54">
            <v>1</v>
          </cell>
          <cell r="BH54">
            <v>1</v>
          </cell>
          <cell r="BI54">
            <v>1</v>
          </cell>
          <cell r="BJ54">
            <v>1</v>
          </cell>
          <cell r="BK54">
            <v>1</v>
          </cell>
          <cell r="BL54">
            <v>1</v>
          </cell>
          <cell r="BM54">
            <v>1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 t="str">
            <v>Unweighted</v>
          </cell>
        </row>
        <row r="55">
          <cell r="J55">
            <v>55</v>
          </cell>
          <cell r="L55" t="str">
            <v>P</v>
          </cell>
          <cell r="M55" t="str">
            <v>Open</v>
          </cell>
          <cell r="N55" t="str">
            <v/>
          </cell>
          <cell r="O55">
            <v>0</v>
          </cell>
          <cell r="P55" t="str">
            <v>xxx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J55" t="str">
            <v>Total Factor</v>
          </cell>
          <cell r="AK55">
            <v>100</v>
          </cell>
          <cell r="AL55">
            <v>100</v>
          </cell>
          <cell r="AM55">
            <v>100</v>
          </cell>
          <cell r="AN55">
            <v>0</v>
          </cell>
          <cell r="BD55" t="str">
            <v>Avg Customers-Secondary</v>
          </cell>
          <cell r="BG55">
            <v>1</v>
          </cell>
          <cell r="BH55">
            <v>1</v>
          </cell>
          <cell r="BI55">
            <v>1</v>
          </cell>
          <cell r="BJ55">
            <v>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 t="str">
            <v>Unweighted Secondary w/o Lighting</v>
          </cell>
        </row>
        <row r="56">
          <cell r="J56">
            <v>56</v>
          </cell>
          <cell r="L56" t="str">
            <v>P</v>
          </cell>
          <cell r="M56" t="str">
            <v>Open</v>
          </cell>
          <cell r="N56" t="str">
            <v/>
          </cell>
          <cell r="O56">
            <v>0</v>
          </cell>
          <cell r="P56" t="str">
            <v>xxx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I56" t="str">
            <v>E02</v>
          </cell>
          <cell r="AJ56" t="str">
            <v>Generation Level Consumption</v>
          </cell>
          <cell r="AK56">
            <v>100</v>
          </cell>
          <cell r="AL56">
            <v>0</v>
          </cell>
          <cell r="AM56">
            <v>50</v>
          </cell>
          <cell r="BD56" t="str">
            <v>Wt Customers-Meter Reading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  <cell r="BL56">
            <v>1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 t="str">
            <v>Est. Meter Reading Time</v>
          </cell>
        </row>
        <row r="57">
          <cell r="J57">
            <v>57</v>
          </cell>
          <cell r="K57" t="str">
            <v>511-MT</v>
          </cell>
          <cell r="L57" t="str">
            <v>Steam</v>
          </cell>
          <cell r="M57" t="str">
            <v>Structures</v>
          </cell>
          <cell r="O57" t="str">
            <v>P01</v>
          </cell>
          <cell r="P57" t="str">
            <v/>
          </cell>
          <cell r="Q57">
            <v>472000</v>
          </cell>
          <cell r="AI57" t="str">
            <v>C01</v>
          </cell>
          <cell r="AJ57" t="str">
            <v>Avg Customers-All</v>
          </cell>
          <cell r="AK57">
            <v>0</v>
          </cell>
          <cell r="AL57">
            <v>100</v>
          </cell>
          <cell r="AM57">
            <v>50</v>
          </cell>
          <cell r="BD57" t="str">
            <v>Wt Customers-Meters</v>
          </cell>
          <cell r="BG57">
            <v>1</v>
          </cell>
          <cell r="BH57">
            <v>2.72</v>
          </cell>
          <cell r="BI57">
            <v>14.27</v>
          </cell>
          <cell r="BJ57">
            <v>34.799999999999997</v>
          </cell>
          <cell r="BK57">
            <v>5.13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 t="str">
            <v>Proportion Installed Meter Costs</v>
          </cell>
        </row>
        <row r="58">
          <cell r="J58">
            <v>58</v>
          </cell>
          <cell r="L58" t="str">
            <v>P</v>
          </cell>
          <cell r="M58" t="str">
            <v>Coincident Peak</v>
          </cell>
          <cell r="N58" t="str">
            <v/>
          </cell>
          <cell r="O58">
            <v>34.200000000000003</v>
          </cell>
          <cell r="P58" t="str">
            <v>D01</v>
          </cell>
          <cell r="R58">
            <v>161424.00000000003</v>
          </cell>
          <cell r="S58">
            <v>80443.947149779735</v>
          </cell>
          <cell r="T58">
            <v>12565.3171776689</v>
          </cell>
          <cell r="U58">
            <v>39486.232840968805</v>
          </cell>
          <cell r="V58">
            <v>25666.558816528723</v>
          </cell>
          <cell r="W58">
            <v>2869.5610395792824</v>
          </cell>
          <cell r="X58">
            <v>392.38297547458768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I58" t="str">
            <v>xxx</v>
          </cell>
          <cell r="AJ58" t="str">
            <v>Open</v>
          </cell>
          <cell r="AK58">
            <v>0</v>
          </cell>
          <cell r="AL58">
            <v>0</v>
          </cell>
          <cell r="BD58" t="str">
            <v>DA Street &amp; Area Lights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1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 t="str">
            <v>Direct Assigned to Street &amp; Area Lights</v>
          </cell>
        </row>
        <row r="59">
          <cell r="J59">
            <v>59</v>
          </cell>
          <cell r="L59" t="str">
            <v>P</v>
          </cell>
          <cell r="M59" t="str">
            <v>Generation Level Consumption</v>
          </cell>
          <cell r="N59" t="str">
            <v/>
          </cell>
          <cell r="O59">
            <v>65.8</v>
          </cell>
          <cell r="P59" t="str">
            <v>E02</v>
          </cell>
          <cell r="R59">
            <v>310576</v>
          </cell>
          <cell r="S59">
            <v>133883.13035548752</v>
          </cell>
          <cell r="T59">
            <v>27423.887942104644</v>
          </cell>
          <cell r="U59">
            <v>82871.764013000124</v>
          </cell>
          <cell r="V59">
            <v>57990.055622250336</v>
          </cell>
          <cell r="W59">
            <v>6957.0995230812669</v>
          </cell>
          <cell r="X59">
            <v>1450.0625440761532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BD59" t="str">
            <v>DA Handbilled</v>
          </cell>
          <cell r="BG59">
            <v>0</v>
          </cell>
          <cell r="BH59">
            <v>0</v>
          </cell>
          <cell r="BI59">
            <v>0</v>
          </cell>
          <cell r="BJ59">
            <v>1</v>
          </cell>
          <cell r="BK59">
            <v>0</v>
          </cell>
          <cell r="BL59">
            <v>0</v>
          </cell>
          <cell r="BM59">
            <v>1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 t="str">
            <v>Direct Assigned to Handbilled Customers</v>
          </cell>
        </row>
        <row r="60">
          <cell r="J60">
            <v>60</v>
          </cell>
          <cell r="L60" t="str">
            <v>P</v>
          </cell>
          <cell r="M60" t="str">
            <v>Open</v>
          </cell>
          <cell r="N60" t="str">
            <v/>
          </cell>
          <cell r="O60">
            <v>0</v>
          </cell>
          <cell r="P60" t="str">
            <v>xxx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BD60" t="str">
            <v>Open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 t="str">
            <v>Open</v>
          </cell>
        </row>
        <row r="61">
          <cell r="J61">
            <v>61</v>
          </cell>
          <cell r="L61" t="str">
            <v>P</v>
          </cell>
          <cell r="M61" t="str">
            <v>Open</v>
          </cell>
          <cell r="N61" t="str">
            <v/>
          </cell>
          <cell r="O61">
            <v>0</v>
          </cell>
          <cell r="P61" t="str">
            <v>xxx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I61" t="str">
            <v>Class</v>
          </cell>
          <cell r="AJ61" t="str">
            <v>Factor Name</v>
          </cell>
          <cell r="AK61" t="str">
            <v>M01</v>
          </cell>
          <cell r="AL61" t="str">
            <v>M02</v>
          </cell>
          <cell r="AM61" t="str">
            <v>M03</v>
          </cell>
          <cell r="AN61" t="str">
            <v>M04</v>
          </cell>
        </row>
        <row r="62">
          <cell r="J62">
            <v>62</v>
          </cell>
          <cell r="K62" t="str">
            <v>512-MT</v>
          </cell>
          <cell r="L62" t="str">
            <v>Steam</v>
          </cell>
          <cell r="M62" t="str">
            <v>Boiler Plant</v>
          </cell>
          <cell r="O62" t="str">
            <v>P01</v>
          </cell>
          <cell r="P62" t="str">
            <v/>
          </cell>
          <cell r="Q62">
            <v>3999000</v>
          </cell>
          <cell r="AJ62" t="str">
            <v>Total Factor</v>
          </cell>
          <cell r="AK62">
            <v>100</v>
          </cell>
          <cell r="AL62">
            <v>100</v>
          </cell>
          <cell r="AM62">
            <v>100</v>
          </cell>
          <cell r="AN62">
            <v>100</v>
          </cell>
        </row>
        <row r="63">
          <cell r="J63">
            <v>63</v>
          </cell>
          <cell r="L63" t="str">
            <v>P</v>
          </cell>
          <cell r="M63" t="str">
            <v>Coincident Peak</v>
          </cell>
          <cell r="N63" t="str">
            <v/>
          </cell>
          <cell r="O63">
            <v>34.200000000000003</v>
          </cell>
          <cell r="P63" t="str">
            <v>D01</v>
          </cell>
          <cell r="R63">
            <v>1367658</v>
          </cell>
          <cell r="S63">
            <v>681557.9335846802</v>
          </cell>
          <cell r="T63">
            <v>106459.11735910576</v>
          </cell>
          <cell r="U63">
            <v>334545.43459964881</v>
          </cell>
          <cell r="V63">
            <v>217458.832006988</v>
          </cell>
          <cell r="W63">
            <v>24312.234316265993</v>
          </cell>
          <cell r="X63">
            <v>3324.448133311178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I63" t="str">
            <v>S05</v>
          </cell>
          <cell r="AJ63" t="str">
            <v>P/T/D Plant</v>
          </cell>
          <cell r="AK63">
            <v>100</v>
          </cell>
          <cell r="AL63">
            <v>0</v>
          </cell>
          <cell r="AM63">
            <v>0</v>
          </cell>
          <cell r="AN63">
            <v>0</v>
          </cell>
          <cell r="BD63" t="str">
            <v>Retail Sales Revenue</v>
          </cell>
          <cell r="BG63">
            <v>198459000</v>
          </cell>
          <cell r="BH63">
            <v>55514000</v>
          </cell>
          <cell r="BI63">
            <v>126921000</v>
          </cell>
          <cell r="BJ63">
            <v>58190000</v>
          </cell>
          <cell r="BK63">
            <v>9439000</v>
          </cell>
          <cell r="BL63">
            <v>6582000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 t="str">
            <v>Input Revenue From Rates</v>
          </cell>
        </row>
        <row r="64">
          <cell r="J64">
            <v>64</v>
          </cell>
          <cell r="L64" t="str">
            <v>P</v>
          </cell>
          <cell r="M64" t="str">
            <v>Generation Level Consumption</v>
          </cell>
          <cell r="N64" t="str">
            <v/>
          </cell>
          <cell r="O64">
            <v>65.8</v>
          </cell>
          <cell r="P64" t="str">
            <v>E02</v>
          </cell>
          <cell r="R64">
            <v>2631342</v>
          </cell>
          <cell r="S64">
            <v>1134319.1489228697</v>
          </cell>
          <cell r="T64">
            <v>232347.72856033151</v>
          </cell>
          <cell r="U64">
            <v>702127.50908471923</v>
          </cell>
          <cell r="V64">
            <v>491318.28905376926</v>
          </cell>
          <cell r="W64">
            <v>58943.730916953362</v>
          </cell>
          <cell r="X64">
            <v>12285.59346135707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I64" t="str">
            <v>S21</v>
          </cell>
          <cell r="AJ64" t="str">
            <v>Labor P/T/D Total</v>
          </cell>
          <cell r="AK64">
            <v>0</v>
          </cell>
          <cell r="AL64">
            <v>0</v>
          </cell>
          <cell r="AM64">
            <v>100</v>
          </cell>
          <cell r="AN64">
            <v>0</v>
          </cell>
          <cell r="BG64">
            <v>0.43607299414420847</v>
          </cell>
          <cell r="BH64">
            <v>0.12198064182990738</v>
          </cell>
          <cell r="BI64">
            <v>0.2788828951560629</v>
          </cell>
          <cell r="BJ64">
            <v>0.12786060359697213</v>
          </cell>
          <cell r="BK64">
            <v>2.074026872919436E-2</v>
          </cell>
          <cell r="BL64">
            <v>1.4462596543654761E-2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</row>
        <row r="65">
          <cell r="J65">
            <v>65</v>
          </cell>
          <cell r="L65" t="str">
            <v>P</v>
          </cell>
          <cell r="M65" t="str">
            <v>Open</v>
          </cell>
          <cell r="N65" t="str">
            <v/>
          </cell>
          <cell r="O65">
            <v>0</v>
          </cell>
          <cell r="P65" t="str">
            <v>xxx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I65" t="str">
            <v>S22</v>
          </cell>
          <cell r="AJ65" t="str">
            <v>Labor O&amp;M excl A&amp;G</v>
          </cell>
          <cell r="AK65">
            <v>0</v>
          </cell>
          <cell r="AL65">
            <v>100</v>
          </cell>
          <cell r="AM65">
            <v>0</v>
          </cell>
          <cell r="AN65">
            <v>0</v>
          </cell>
          <cell r="BD65" t="str">
            <v>Open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 t="str">
            <v>Open</v>
          </cell>
        </row>
        <row r="66">
          <cell r="J66">
            <v>66</v>
          </cell>
          <cell r="L66" t="str">
            <v>P</v>
          </cell>
          <cell r="M66" t="str">
            <v>Open</v>
          </cell>
          <cell r="N66" t="str">
            <v/>
          </cell>
          <cell r="O66">
            <v>0</v>
          </cell>
          <cell r="P66" t="str">
            <v>xxx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I66" t="str">
            <v>S23</v>
          </cell>
          <cell r="AJ66" t="str">
            <v>Corporate Cost Allocator</v>
          </cell>
          <cell r="AK66">
            <v>0</v>
          </cell>
          <cell r="AL66">
            <v>0</v>
          </cell>
          <cell r="AM66">
            <v>0</v>
          </cell>
          <cell r="AN66">
            <v>100</v>
          </cell>
          <cell r="BD66" t="str">
            <v>Open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 t="str">
            <v>Open</v>
          </cell>
        </row>
        <row r="67">
          <cell r="J67">
            <v>67</v>
          </cell>
          <cell r="K67" t="str">
            <v>513-MT</v>
          </cell>
          <cell r="L67" t="str">
            <v>Steam</v>
          </cell>
          <cell r="M67" t="str">
            <v>Electric Plant</v>
          </cell>
          <cell r="O67" t="str">
            <v>P01</v>
          </cell>
          <cell r="P67" t="str">
            <v/>
          </cell>
          <cell r="Q67">
            <v>932000</v>
          </cell>
        </row>
        <row r="68">
          <cell r="J68">
            <v>68</v>
          </cell>
          <cell r="L68" t="str">
            <v>P</v>
          </cell>
          <cell r="M68" t="str">
            <v>Coincident Peak</v>
          </cell>
          <cell r="N68" t="str">
            <v/>
          </cell>
          <cell r="O68">
            <v>34.200000000000003</v>
          </cell>
          <cell r="P68" t="str">
            <v>D01</v>
          </cell>
          <cell r="R68">
            <v>318744.00000000006</v>
          </cell>
          <cell r="S68">
            <v>158842.70920253117</v>
          </cell>
          <cell r="T68">
            <v>24811.177138956384</v>
          </cell>
          <cell r="U68">
            <v>77968.578406319764</v>
          </cell>
          <cell r="V68">
            <v>50680.57800212875</v>
          </cell>
          <cell r="W68">
            <v>5666.1671374743455</v>
          </cell>
          <cell r="X68">
            <v>774.79011258965204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J69">
            <v>69</v>
          </cell>
          <cell r="L69" t="str">
            <v>P</v>
          </cell>
          <cell r="M69" t="str">
            <v>Generation Level Consumption</v>
          </cell>
          <cell r="N69" t="str">
            <v/>
          </cell>
          <cell r="O69">
            <v>65.8</v>
          </cell>
          <cell r="P69" t="str">
            <v>E02</v>
          </cell>
          <cell r="R69">
            <v>613256</v>
          </cell>
          <cell r="S69">
            <v>264362.45231210667</v>
          </cell>
          <cell r="T69">
            <v>54150.558394155785</v>
          </cell>
          <cell r="U69">
            <v>163636.61877143243</v>
          </cell>
          <cell r="V69">
            <v>114505.78779647737</v>
          </cell>
          <cell r="W69">
            <v>13737.323634558774</v>
          </cell>
          <cell r="X69">
            <v>2863.2590912690143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BD69" t="str">
            <v>Total Revenue</v>
          </cell>
          <cell r="BG69">
            <v>229635133.16924402</v>
          </cell>
          <cell r="BH69">
            <v>61361444.562880397</v>
          </cell>
          <cell r="BI69">
            <v>144462023.67387211</v>
          </cell>
          <cell r="BJ69">
            <v>69748990.175432593</v>
          </cell>
          <cell r="BK69">
            <v>10865408.144340156</v>
          </cell>
          <cell r="BL69">
            <v>7010000.2742307065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 t="str">
            <v>- line 844</v>
          </cell>
        </row>
        <row r="70">
          <cell r="J70">
            <v>70</v>
          </cell>
          <cell r="L70" t="str">
            <v>P</v>
          </cell>
          <cell r="M70" t="str">
            <v>Open</v>
          </cell>
          <cell r="N70" t="str">
            <v/>
          </cell>
          <cell r="O70">
            <v>0</v>
          </cell>
          <cell r="P70" t="str">
            <v>xxx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BD70" t="str">
            <v>Less: Exp Before Income Tax</v>
          </cell>
          <cell r="BG70">
            <v>191536134.06071267</v>
          </cell>
          <cell r="BH70">
            <v>37092302.053387903</v>
          </cell>
          <cell r="BI70">
            <v>98700563.613973543</v>
          </cell>
          <cell r="BJ70">
            <v>59403203.710164271</v>
          </cell>
          <cell r="BK70">
            <v>8406574.0248372816</v>
          </cell>
          <cell r="BL70">
            <v>4628222.5369243743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 t="str">
            <v>line 804</v>
          </cell>
        </row>
        <row r="71">
          <cell r="J71">
            <v>71</v>
          </cell>
          <cell r="L71" t="str">
            <v>P</v>
          </cell>
          <cell r="M71" t="str">
            <v>Open</v>
          </cell>
          <cell r="N71" t="str">
            <v/>
          </cell>
          <cell r="O71">
            <v>0</v>
          </cell>
          <cell r="P71" t="str">
            <v>xxx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BD71" t="str">
            <v>Less: Interest Expense</v>
          </cell>
          <cell r="BG71">
            <v>17181346.670125604</v>
          </cell>
          <cell r="BH71">
            <v>3343002.0819847616</v>
          </cell>
          <cell r="BI71">
            <v>8734213.0037819017</v>
          </cell>
          <cell r="BJ71">
            <v>4168634.3811496533</v>
          </cell>
          <cell r="BK71">
            <v>776754.23117437144</v>
          </cell>
          <cell r="BL71">
            <v>668049.63178370497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 t="str">
            <v>line 1479</v>
          </cell>
        </row>
        <row r="72">
          <cell r="J72">
            <v>72</v>
          </cell>
          <cell r="K72" t="str">
            <v>514-MT</v>
          </cell>
          <cell r="L72" t="str">
            <v>Steam</v>
          </cell>
          <cell r="M72" t="str">
            <v>Miscellaneous Plant</v>
          </cell>
          <cell r="O72" t="str">
            <v>P01</v>
          </cell>
          <cell r="P72" t="str">
            <v/>
          </cell>
          <cell r="Q72">
            <v>564000</v>
          </cell>
          <cell r="BD72" t="str">
            <v xml:space="preserve">Income Tax Allocator A </v>
          </cell>
          <cell r="BG72">
            <v>20917652.438405752</v>
          </cell>
          <cell r="BH72">
            <v>20926140.427507732</v>
          </cell>
          <cell r="BI72">
            <v>37027247.05611667</v>
          </cell>
          <cell r="BJ72">
            <v>6177152.084118668</v>
          </cell>
          <cell r="BK72">
            <v>1682079.8883285027</v>
          </cell>
          <cell r="BL72">
            <v>1713728.1055226272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 t="str">
            <v>Rev - Exp before Inc Tax - Interest Exp</v>
          </cell>
        </row>
        <row r="73">
          <cell r="J73">
            <v>73</v>
          </cell>
          <cell r="L73" t="str">
            <v>P</v>
          </cell>
          <cell r="M73" t="str">
            <v>Coincident Peak</v>
          </cell>
          <cell r="N73" t="str">
            <v/>
          </cell>
          <cell r="O73">
            <v>34.200000000000003</v>
          </cell>
          <cell r="P73" t="str">
            <v>D01</v>
          </cell>
          <cell r="R73">
            <v>192888</v>
          </cell>
          <cell r="S73">
            <v>96123.699560330002</v>
          </cell>
          <cell r="T73">
            <v>15014.489169926394</v>
          </cell>
          <cell r="U73">
            <v>47182.701954038988</v>
          </cell>
          <cell r="V73">
            <v>30669.362653648721</v>
          </cell>
          <cell r="W73">
            <v>3428.8822591582943</v>
          </cell>
          <cell r="X73">
            <v>468.86440289760048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BG73">
            <v>0.23650730901367828</v>
          </cell>
          <cell r="BH73">
            <v>0.23660327922196805</v>
          </cell>
          <cell r="BI73">
            <v>0.41865188205097792</v>
          </cell>
          <cell r="BJ73">
            <v>6.9842522772812984E-2</v>
          </cell>
          <cell r="BK73">
            <v>1.9018586770481925E-2</v>
          </cell>
          <cell r="BL73">
            <v>1.9376420170080819E-2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</row>
        <row r="74">
          <cell r="J74">
            <v>74</v>
          </cell>
          <cell r="L74" t="str">
            <v>P</v>
          </cell>
          <cell r="M74" t="str">
            <v>Generation Level Consumption</v>
          </cell>
          <cell r="N74" t="str">
            <v/>
          </cell>
          <cell r="O74">
            <v>65.8</v>
          </cell>
          <cell r="P74" t="str">
            <v>E02</v>
          </cell>
          <cell r="R74">
            <v>371112</v>
          </cell>
          <cell r="S74">
            <v>159978.99474681134</v>
          </cell>
          <cell r="T74">
            <v>32769.222032514874</v>
          </cell>
          <cell r="U74">
            <v>99024.734964686591</v>
          </cell>
          <cell r="V74">
            <v>69293.202057095739</v>
          </cell>
          <cell r="W74">
            <v>8313.1443453767679</v>
          </cell>
          <cell r="X74">
            <v>1732.7018535147254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J75">
            <v>75</v>
          </cell>
          <cell r="L75" t="str">
            <v>P</v>
          </cell>
          <cell r="M75" t="str">
            <v>Open</v>
          </cell>
          <cell r="N75" t="str">
            <v/>
          </cell>
          <cell r="O75">
            <v>0</v>
          </cell>
          <cell r="P75" t="str">
            <v>xxx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BD75" t="str">
            <v>Uniform Return</v>
          </cell>
          <cell r="BG75">
            <v>46263308.374382138</v>
          </cell>
          <cell r="BH75">
            <v>9001525.8515199907</v>
          </cell>
          <cell r="BI75">
            <v>23518155.902417786</v>
          </cell>
          <cell r="BJ75">
            <v>11224662.512078175</v>
          </cell>
          <cell r="BK75">
            <v>2091525.2580526248</v>
          </cell>
          <cell r="BL75">
            <v>1798822.1015492752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 t="str">
            <v>Juris Total Return * Class Rate Base line 1473</v>
          </cell>
        </row>
        <row r="76">
          <cell r="J76">
            <v>76</v>
          </cell>
          <cell r="L76" t="str">
            <v>P</v>
          </cell>
          <cell r="M76" t="str">
            <v>Open</v>
          </cell>
          <cell r="N76" t="str">
            <v/>
          </cell>
          <cell r="O76">
            <v>0</v>
          </cell>
          <cell r="P76" t="str">
            <v>xxx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BD76" t="str">
            <v>Plus: Total Operating Expenses</v>
          </cell>
          <cell r="BG76">
            <v>198493706.07727706</v>
          </cell>
          <cell r="BH76">
            <v>44052697.32153976</v>
          </cell>
          <cell r="BI76">
            <v>111016464.68014921</v>
          </cell>
          <cell r="BJ76">
            <v>61457831.045094885</v>
          </cell>
          <cell r="BK76">
            <v>8966062.8104513194</v>
          </cell>
          <cell r="BL76">
            <v>5198238.0654878113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 t="str">
            <v>line 816</v>
          </cell>
        </row>
        <row r="77">
          <cell r="J77">
            <v>77</v>
          </cell>
          <cell r="L77" t="str">
            <v>Total Steam Maintenance</v>
          </cell>
          <cell r="N77" t="str">
            <v/>
          </cell>
          <cell r="Q77">
            <v>6361000</v>
          </cell>
          <cell r="R77">
            <v>6361000</v>
          </cell>
          <cell r="S77">
            <v>2888420.6356165353</v>
          </cell>
          <cell r="T77">
            <v>538922.31730271084</v>
          </cell>
          <cell r="U77">
            <v>1648981.3940425771</v>
          </cell>
          <cell r="V77">
            <v>1127414.6704344777</v>
          </cell>
          <cell r="W77">
            <v>132430.90643873677</v>
          </cell>
          <cell r="X77">
            <v>24830.076164962426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BD77" t="str">
            <v>Less: Revenue Offsets</v>
          </cell>
          <cell r="BG77">
            <v>-31176133.169244017</v>
          </cell>
          <cell r="BH77">
            <v>-5847444.5628804034</v>
          </cell>
          <cell r="BI77">
            <v>-17541023.673872124</v>
          </cell>
          <cell r="BJ77">
            <v>-11558990.175432585</v>
          </cell>
          <cell r="BK77">
            <v>-1426408.1443401554</v>
          </cell>
          <cell r="BL77">
            <v>-428000.27423070732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 t="str">
            <v>sum lines 821 ~ 824 + line 842</v>
          </cell>
        </row>
        <row r="78">
          <cell r="J78">
            <v>78</v>
          </cell>
          <cell r="L78" t="str">
            <v>Total Steam</v>
          </cell>
          <cell r="N78" t="str">
            <v/>
          </cell>
          <cell r="Q78">
            <v>32264000</v>
          </cell>
          <cell r="R78">
            <v>32264000</v>
          </cell>
          <cell r="S78">
            <v>14650527.179300725</v>
          </cell>
          <cell r="T78">
            <v>2733499.3940346898</v>
          </cell>
          <cell r="U78">
            <v>8363894.9374924861</v>
          </cell>
          <cell r="V78">
            <v>5718425.8649423029</v>
          </cell>
          <cell r="W78">
            <v>671710.54320694902</v>
          </cell>
          <cell r="X78">
            <v>125942.0810228498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BD78" t="str">
            <v>Rate Revenue at Uniform Return</v>
          </cell>
          <cell r="BG78">
            <v>213580881.28241518</v>
          </cell>
          <cell r="BH78">
            <v>47206778.610179342</v>
          </cell>
          <cell r="BI78">
            <v>116993596.90869488</v>
          </cell>
          <cell r="BJ78">
            <v>61123503.381740473</v>
          </cell>
          <cell r="BK78">
            <v>9631179.9241637886</v>
          </cell>
          <cell r="BL78">
            <v>6569059.8928063791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 t="str">
            <v>Computed Uniform Return Revenue Requirement</v>
          </cell>
        </row>
        <row r="79">
          <cell r="J79">
            <v>79</v>
          </cell>
        </row>
        <row r="80">
          <cell r="J80">
            <v>80</v>
          </cell>
          <cell r="K80" t="str">
            <v>535-OP</v>
          </cell>
          <cell r="L80" t="str">
            <v>Hydro</v>
          </cell>
          <cell r="M80" t="str">
            <v>Supervision &amp; Engineering</v>
          </cell>
          <cell r="O80" t="str">
            <v>P01</v>
          </cell>
          <cell r="P80" t="str">
            <v/>
          </cell>
          <cell r="Q80">
            <v>1816000</v>
          </cell>
          <cell r="BD80" t="str">
            <v>Uniform Return</v>
          </cell>
          <cell r="BG80">
            <v>46263308.374382138</v>
          </cell>
          <cell r="BH80">
            <v>9001525.8515199907</v>
          </cell>
          <cell r="BI80">
            <v>23518155.902417786</v>
          </cell>
          <cell r="BJ80">
            <v>11224662.512078175</v>
          </cell>
          <cell r="BK80">
            <v>2091525.2580526248</v>
          </cell>
          <cell r="BL80">
            <v>1798822.1015492752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 t="str">
            <v>Total Return * Class Rate Base line 1473</v>
          </cell>
        </row>
        <row r="81">
          <cell r="J81">
            <v>81</v>
          </cell>
          <cell r="L81" t="str">
            <v>P</v>
          </cell>
          <cell r="M81" t="str">
            <v>Coincident Peak</v>
          </cell>
          <cell r="N81" t="str">
            <v/>
          </cell>
          <cell r="O81">
            <v>34.200000000000003</v>
          </cell>
          <cell r="P81" t="str">
            <v>D01</v>
          </cell>
          <cell r="R81">
            <v>621072.00000000012</v>
          </cell>
          <cell r="S81">
            <v>309504.67801694915</v>
          </cell>
          <cell r="T81">
            <v>48344.52541238712</v>
          </cell>
          <cell r="U81">
            <v>151921.60771016811</v>
          </cell>
          <cell r="V81">
            <v>98750.997480542705</v>
          </cell>
          <cell r="W81">
            <v>11040.514508211816</v>
          </cell>
          <cell r="X81">
            <v>1509.6768717412103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BD81" t="str">
            <v>Plus: Exp Excl Rev Conv Items</v>
          </cell>
          <cell r="BG81">
            <v>189206991.31565729</v>
          </cell>
          <cell r="BH81">
            <v>41454968.40384613</v>
          </cell>
          <cell r="BI81">
            <v>105077307.8555177</v>
          </cell>
          <cell r="BJ81">
            <v>58734881.055532031</v>
          </cell>
          <cell r="BK81">
            <v>8524373.0879649185</v>
          </cell>
          <cell r="BL81">
            <v>4890239.1510471404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 t="str">
            <v>line 816 - lines 323, 419, and 477</v>
          </cell>
        </row>
        <row r="82">
          <cell r="J82">
            <v>82</v>
          </cell>
          <cell r="L82" t="str">
            <v>P</v>
          </cell>
          <cell r="M82" t="str">
            <v>Generation Level Consumption</v>
          </cell>
          <cell r="N82" t="str">
            <v/>
          </cell>
          <cell r="O82">
            <v>65.8</v>
          </cell>
          <cell r="P82" t="str">
            <v>E02</v>
          </cell>
          <cell r="R82">
            <v>1194928</v>
          </cell>
          <cell r="S82">
            <v>515109.67102874006</v>
          </cell>
          <cell r="T82">
            <v>105512.24682809753</v>
          </cell>
          <cell r="U82">
            <v>318845.60052459367</v>
          </cell>
          <cell r="V82">
            <v>223114.28180086147</v>
          </cell>
          <cell r="W82">
            <v>26767.145622702501</v>
          </cell>
          <cell r="X82">
            <v>5579.054195004861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BD82" t="str">
            <v>Less: Revenue Offsets</v>
          </cell>
          <cell r="BG82">
            <v>-31176133.169244017</v>
          </cell>
          <cell r="BH82">
            <v>-5847444.5628804034</v>
          </cell>
          <cell r="BI82">
            <v>-17541023.673872124</v>
          </cell>
          <cell r="BJ82">
            <v>-11558990.175432585</v>
          </cell>
          <cell r="BK82">
            <v>-1426408.1443401554</v>
          </cell>
          <cell r="BL82">
            <v>-428000.27423070732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 t="str">
            <v>sum lines 821 ~ 824 + line 842</v>
          </cell>
        </row>
        <row r="83">
          <cell r="J83">
            <v>83</v>
          </cell>
          <cell r="L83" t="str">
            <v>P</v>
          </cell>
          <cell r="M83" t="str">
            <v>Open</v>
          </cell>
          <cell r="N83" t="str">
            <v/>
          </cell>
          <cell r="O83">
            <v>0</v>
          </cell>
          <cell r="P83" t="str">
            <v>xxx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BD83" t="str">
            <v>Revenue Conversion Allocator U</v>
          </cell>
          <cell r="BG83">
            <v>204294166.5207954</v>
          </cell>
          <cell r="BH83">
            <v>44609049.692485712</v>
          </cell>
          <cell r="BI83">
            <v>111054440.08406337</v>
          </cell>
          <cell r="BJ83">
            <v>58400553.392177619</v>
          </cell>
          <cell r="BK83">
            <v>9189490.2016773876</v>
          </cell>
          <cell r="BL83">
            <v>6261060.9783657081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 t="str">
            <v>Uniform Return Revenue Excl Rev Conversion Items</v>
          </cell>
        </row>
        <row r="84">
          <cell r="J84">
            <v>84</v>
          </cell>
          <cell r="L84" t="str">
            <v>P</v>
          </cell>
          <cell r="M84" t="str">
            <v>Open</v>
          </cell>
          <cell r="N84" t="str">
            <v/>
          </cell>
          <cell r="O84">
            <v>0</v>
          </cell>
          <cell r="P84" t="str">
            <v>xxx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BG84">
            <v>0.47093139869118783</v>
          </cell>
          <cell r="BH84">
            <v>0.10283114062304165</v>
          </cell>
          <cell r="BI84">
            <v>0.25599861068148067</v>
          </cell>
          <cell r="BJ84">
            <v>0.1346228076978305</v>
          </cell>
          <cell r="BK84">
            <v>2.1183274821967975E-2</v>
          </cell>
          <cell r="BL84">
            <v>1.4432767484491266E-2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</row>
        <row r="85">
          <cell r="J85">
            <v>85</v>
          </cell>
          <cell r="K85" t="str">
            <v>536-OP</v>
          </cell>
          <cell r="L85" t="str">
            <v>Hydro</v>
          </cell>
          <cell r="M85" t="str">
            <v>Water For Power</v>
          </cell>
          <cell r="O85" t="str">
            <v>P01</v>
          </cell>
          <cell r="P85" t="str">
            <v/>
          </cell>
          <cell r="Q85">
            <v>730000</v>
          </cell>
        </row>
        <row r="86">
          <cell r="J86">
            <v>86</v>
          </cell>
          <cell r="L86" t="str">
            <v>P</v>
          </cell>
          <cell r="M86" t="str">
            <v>Coincident Peak</v>
          </cell>
          <cell r="N86" t="str">
            <v/>
          </cell>
          <cell r="O86">
            <v>34.200000000000003</v>
          </cell>
          <cell r="P86" t="str">
            <v>D01</v>
          </cell>
          <cell r="R86">
            <v>249660.00000000003</v>
          </cell>
          <cell r="S86">
            <v>124415.42673588813</v>
          </cell>
          <cell r="T86">
            <v>19433.647329869269</v>
          </cell>
          <cell r="U86">
            <v>61069.8092667526</v>
          </cell>
          <cell r="V86">
            <v>39696.160881495693</v>
          </cell>
          <cell r="W86">
            <v>4438.0922857899914</v>
          </cell>
          <cell r="X86">
            <v>606.86350020434111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BD86" t="str">
            <v>Uniform Return</v>
          </cell>
          <cell r="BG86">
            <v>46263308.374382138</v>
          </cell>
          <cell r="BH86">
            <v>9001525.8515199907</v>
          </cell>
          <cell r="BI86">
            <v>23518155.902417786</v>
          </cell>
          <cell r="BJ86">
            <v>11224662.512078175</v>
          </cell>
          <cell r="BK86">
            <v>2091525.2580526248</v>
          </cell>
          <cell r="BL86">
            <v>1798822.1015492752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 t="str">
            <v>Total Return * Class Rate Base line 1473</v>
          </cell>
        </row>
        <row r="87">
          <cell r="J87">
            <v>87</v>
          </cell>
          <cell r="L87" t="str">
            <v>P</v>
          </cell>
          <cell r="M87" t="str">
            <v>Generation Level Consumption</v>
          </cell>
          <cell r="N87" t="str">
            <v/>
          </cell>
          <cell r="O87">
            <v>65.8</v>
          </cell>
          <cell r="P87" t="str">
            <v>E02</v>
          </cell>
          <cell r="R87">
            <v>480340</v>
          </cell>
          <cell r="S87">
            <v>207065.01093115652</v>
          </cell>
          <cell r="T87">
            <v>42414.063978255064</v>
          </cell>
          <cell r="U87">
            <v>128170.31298620782</v>
          </cell>
          <cell r="V87">
            <v>89688.009754751576</v>
          </cell>
          <cell r="W87">
            <v>10759.920872562128</v>
          </cell>
          <cell r="X87">
            <v>2242.6814770669321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BD87" t="str">
            <v>Less: Interest Expense</v>
          </cell>
          <cell r="BG87">
            <v>17181346.670125604</v>
          </cell>
          <cell r="BH87">
            <v>3343002.0819847616</v>
          </cell>
          <cell r="BI87">
            <v>8734213.0037819017</v>
          </cell>
          <cell r="BJ87">
            <v>4168634.3811496533</v>
          </cell>
          <cell r="BK87">
            <v>776754.23117437144</v>
          </cell>
          <cell r="BL87">
            <v>668049.63178370497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 t="str">
            <v>line 1479</v>
          </cell>
        </row>
        <row r="88">
          <cell r="J88">
            <v>88</v>
          </cell>
          <cell r="L88" t="str">
            <v>P</v>
          </cell>
          <cell r="M88" t="str">
            <v>Open</v>
          </cell>
          <cell r="N88" t="str">
            <v/>
          </cell>
          <cell r="O88">
            <v>0</v>
          </cell>
          <cell r="P88" t="str">
            <v>xxx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J89">
            <v>89</v>
          </cell>
          <cell r="L89" t="str">
            <v>P</v>
          </cell>
          <cell r="M89" t="str">
            <v>Open</v>
          </cell>
          <cell r="N89" t="str">
            <v/>
          </cell>
          <cell r="O89">
            <v>0</v>
          </cell>
          <cell r="P89" t="str">
            <v>xxx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J90">
            <v>90</v>
          </cell>
          <cell r="K90" t="str">
            <v>537-OP</v>
          </cell>
          <cell r="L90" t="str">
            <v>Hydro</v>
          </cell>
          <cell r="M90" t="str">
            <v>Hydraulic Expenses</v>
          </cell>
          <cell r="O90" t="str">
            <v>P01</v>
          </cell>
          <cell r="P90" t="str">
            <v/>
          </cell>
          <cell r="Q90">
            <v>4646000</v>
          </cell>
        </row>
        <row r="91">
          <cell r="J91">
            <v>91</v>
          </cell>
          <cell r="L91" t="str">
            <v>P</v>
          </cell>
          <cell r="M91" t="str">
            <v>Coincident Peak</v>
          </cell>
          <cell r="N91" t="str">
            <v/>
          </cell>
          <cell r="O91">
            <v>34.200000000000003</v>
          </cell>
          <cell r="P91" t="str">
            <v>D01</v>
          </cell>
          <cell r="R91">
            <v>1588932</v>
          </cell>
          <cell r="S91">
            <v>791827.49673278932</v>
          </cell>
          <cell r="T91">
            <v>123683.18560900359</v>
          </cell>
          <cell r="U91">
            <v>388671.69021004456</v>
          </cell>
          <cell r="V91">
            <v>252641.59377456023</v>
          </cell>
          <cell r="W91">
            <v>28245.721588740136</v>
          </cell>
          <cell r="X91">
            <v>3862.3120848621488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J92">
            <v>92</v>
          </cell>
          <cell r="L92" t="str">
            <v>P</v>
          </cell>
          <cell r="M92" t="str">
            <v>Generation Level Consumption</v>
          </cell>
          <cell r="N92" t="str">
            <v/>
          </cell>
          <cell r="O92">
            <v>65.8</v>
          </cell>
          <cell r="P92" t="str">
            <v>E02</v>
          </cell>
          <cell r="R92">
            <v>3057068</v>
          </cell>
          <cell r="S92">
            <v>1317841.1517618536</v>
          </cell>
          <cell r="T92">
            <v>269939.37156571646</v>
          </cell>
          <cell r="U92">
            <v>815725.0330601664</v>
          </cell>
          <cell r="V92">
            <v>570808.89495969296</v>
          </cell>
          <cell r="W92">
            <v>68480.263525922812</v>
          </cell>
          <cell r="X92">
            <v>14273.285126647897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J93">
            <v>93</v>
          </cell>
          <cell r="L93" t="str">
            <v>P</v>
          </cell>
          <cell r="M93" t="str">
            <v>Open</v>
          </cell>
          <cell r="N93" t="str">
            <v/>
          </cell>
          <cell r="O93">
            <v>0</v>
          </cell>
          <cell r="P93" t="str">
            <v>xxx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J94">
            <v>94</v>
          </cell>
          <cell r="L94" t="str">
            <v>P</v>
          </cell>
          <cell r="M94" t="str">
            <v>Open</v>
          </cell>
          <cell r="N94" t="str">
            <v/>
          </cell>
          <cell r="O94">
            <v>0</v>
          </cell>
          <cell r="P94" t="str">
            <v>xxx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J95">
            <v>95</v>
          </cell>
          <cell r="K95" t="str">
            <v>538-OP</v>
          </cell>
          <cell r="L95" t="str">
            <v>Hydro</v>
          </cell>
          <cell r="M95" t="str">
            <v>Electric Expenses</v>
          </cell>
          <cell r="O95" t="str">
            <v>P01</v>
          </cell>
          <cell r="P95" t="str">
            <v/>
          </cell>
          <cell r="Q95">
            <v>3978000</v>
          </cell>
          <cell r="BC95" t="str">
            <v>S01</v>
          </cell>
          <cell r="BD95" t="str">
            <v xml:space="preserve">Production Plant </v>
          </cell>
          <cell r="BG95">
            <v>351949127.65158904</v>
          </cell>
          <cell r="BH95">
            <v>65666765.119954914</v>
          </cell>
          <cell r="BI95">
            <v>200925570.18555865</v>
          </cell>
          <cell r="BJ95">
            <v>137373554.55374059</v>
          </cell>
          <cell r="BK95">
            <v>16136480.061282311</v>
          </cell>
          <cell r="BL95">
            <v>3025502.4278746392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 t="str">
            <v>line 893</v>
          </cell>
        </row>
        <row r="96">
          <cell r="J96">
            <v>96</v>
          </cell>
          <cell r="L96" t="str">
            <v>P</v>
          </cell>
          <cell r="M96" t="str">
            <v>Coincident Peak</v>
          </cell>
          <cell r="N96" t="str">
            <v/>
          </cell>
          <cell r="O96">
            <v>34.200000000000003</v>
          </cell>
          <cell r="P96" t="str">
            <v>D01</v>
          </cell>
          <cell r="R96">
            <v>1360476</v>
          </cell>
          <cell r="S96">
            <v>677978.85966488079</v>
          </cell>
          <cell r="T96">
            <v>105900.06723043829</v>
          </cell>
          <cell r="U96">
            <v>332788.63186731754</v>
          </cell>
          <cell r="V96">
            <v>216316.88765286279</v>
          </cell>
          <cell r="W96">
            <v>24184.563168318607</v>
          </cell>
          <cell r="X96">
            <v>3306.9904161820118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BG96">
            <v>0.45408279132471863</v>
          </cell>
          <cell r="BH96">
            <v>8.472289220291003E-2</v>
          </cell>
          <cell r="BI96">
            <v>0.2592330441821375</v>
          </cell>
          <cell r="BJ96">
            <v>0.17723858991266744</v>
          </cell>
          <cell r="BK96">
            <v>2.0819196107331666E-2</v>
          </cell>
          <cell r="BL96">
            <v>3.9034862702346197E-3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</row>
        <row r="97">
          <cell r="J97">
            <v>97</v>
          </cell>
          <cell r="L97" t="str">
            <v>P</v>
          </cell>
          <cell r="M97" t="str">
            <v>Generation Level Consumption</v>
          </cell>
          <cell r="N97" t="str">
            <v/>
          </cell>
          <cell r="O97">
            <v>65.8</v>
          </cell>
          <cell r="P97" t="str">
            <v>E02</v>
          </cell>
          <cell r="R97">
            <v>2617524</v>
          </cell>
          <cell r="S97">
            <v>1128362.4842248503</v>
          </cell>
          <cell r="T97">
            <v>231127.59795273788</v>
          </cell>
          <cell r="U97">
            <v>698440.41788922565</v>
          </cell>
          <cell r="V97">
            <v>488738.2230197285</v>
          </cell>
          <cell r="W97">
            <v>58634.198946646778</v>
          </cell>
          <cell r="X97">
            <v>12221.077966811308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BC97" t="str">
            <v>S02</v>
          </cell>
          <cell r="BD97" t="str">
            <v>Transmission Plant</v>
          </cell>
          <cell r="BG97">
            <v>151403008.78023571</v>
          </cell>
          <cell r="BH97">
            <v>28248815.055647489</v>
          </cell>
          <cell r="BI97">
            <v>86435036.989473373</v>
          </cell>
          <cell r="BJ97">
            <v>59095954.080221057</v>
          </cell>
          <cell r="BK97">
            <v>6941661.28128317</v>
          </cell>
          <cell r="BL97">
            <v>1301523.8131392484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 t="str">
            <v>line 932</v>
          </cell>
        </row>
        <row r="98">
          <cell r="J98">
            <v>98</v>
          </cell>
          <cell r="L98" t="str">
            <v>P</v>
          </cell>
          <cell r="M98" t="str">
            <v>Open</v>
          </cell>
          <cell r="N98" t="str">
            <v/>
          </cell>
          <cell r="O98">
            <v>0</v>
          </cell>
          <cell r="P98" t="str">
            <v>xxx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BG98">
            <v>0.45408279132471879</v>
          </cell>
          <cell r="BH98">
            <v>8.4722892202910044E-2</v>
          </cell>
          <cell r="BI98">
            <v>0.25923304418213744</v>
          </cell>
          <cell r="BJ98">
            <v>0.17723858991266742</v>
          </cell>
          <cell r="BK98">
            <v>2.0819196107331669E-2</v>
          </cell>
          <cell r="BL98">
            <v>3.9034862702346193E-3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</row>
        <row r="99">
          <cell r="J99">
            <v>99</v>
          </cell>
          <cell r="L99" t="str">
            <v>P</v>
          </cell>
          <cell r="M99" t="str">
            <v>Open</v>
          </cell>
          <cell r="N99" t="str">
            <v/>
          </cell>
          <cell r="O99">
            <v>0</v>
          </cell>
          <cell r="P99" t="str">
            <v>xxx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BC99" t="str">
            <v>S03</v>
          </cell>
          <cell r="BD99" t="str">
            <v>Distribution Plant</v>
          </cell>
          <cell r="BG99">
            <v>377267678.89115131</v>
          </cell>
          <cell r="BH99">
            <v>76499108.077935427</v>
          </cell>
          <cell r="BI99">
            <v>164018215.42208663</v>
          </cell>
          <cell r="BJ99">
            <v>25510159.121658944</v>
          </cell>
          <cell r="BK99">
            <v>16701655.117546072</v>
          </cell>
          <cell r="BL99">
            <v>35189183.369621739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 t="str">
            <v>line 1089</v>
          </cell>
        </row>
        <row r="100">
          <cell r="J100">
            <v>100</v>
          </cell>
          <cell r="K100" t="str">
            <v>539-OP</v>
          </cell>
          <cell r="L100" t="str">
            <v>Hydro</v>
          </cell>
          <cell r="M100" t="str">
            <v>Miscellaneous Power Exp.</v>
          </cell>
          <cell r="O100" t="str">
            <v>P01</v>
          </cell>
          <cell r="P100" t="str">
            <v/>
          </cell>
          <cell r="Q100">
            <v>470000</v>
          </cell>
          <cell r="BG100">
            <v>0.54268595583218193</v>
          </cell>
          <cell r="BH100">
            <v>0.11004120922736564</v>
          </cell>
          <cell r="BI100">
            <v>0.23593429013542649</v>
          </cell>
          <cell r="BJ100">
            <v>3.6695444271977483E-2</v>
          </cell>
          <cell r="BK100">
            <v>2.4024728802861491E-2</v>
          </cell>
          <cell r="BL100">
            <v>5.0618371730186934E-2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</row>
        <row r="101">
          <cell r="J101">
            <v>101</v>
          </cell>
          <cell r="L101" t="str">
            <v>P</v>
          </cell>
          <cell r="M101" t="str">
            <v>Coincident Peak</v>
          </cell>
          <cell r="N101" t="str">
            <v/>
          </cell>
          <cell r="O101">
            <v>34.200000000000003</v>
          </cell>
          <cell r="P101" t="str">
            <v>D01</v>
          </cell>
          <cell r="R101">
            <v>160740.00000000003</v>
          </cell>
          <cell r="S101">
            <v>80103.082966941685</v>
          </cell>
          <cell r="T101">
            <v>12512.074308271996</v>
          </cell>
          <cell r="U101">
            <v>39318.918295032498</v>
          </cell>
          <cell r="V101">
            <v>25557.802211373939</v>
          </cell>
          <cell r="W101">
            <v>2857.4018826319125</v>
          </cell>
          <cell r="X101">
            <v>390.72033574800048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BC101" t="str">
            <v>S04</v>
          </cell>
          <cell r="BD101" t="str">
            <v>General Plant</v>
          </cell>
          <cell r="BG101">
            <v>75745431.581599876</v>
          </cell>
          <cell r="BH101">
            <v>13821564.727942536</v>
          </cell>
          <cell r="BI101">
            <v>30433714.10436951</v>
          </cell>
          <cell r="BJ101">
            <v>14500415.003473252</v>
          </cell>
          <cell r="BK101">
            <v>2875836.0294669997</v>
          </cell>
          <cell r="BL101">
            <v>2842038.5531478417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 t="str">
            <v>line 1142</v>
          </cell>
        </row>
        <row r="102">
          <cell r="J102">
            <v>102</v>
          </cell>
          <cell r="L102" t="str">
            <v>P</v>
          </cell>
          <cell r="M102" t="str">
            <v>Generation Level Consumption</v>
          </cell>
          <cell r="N102" t="str">
            <v/>
          </cell>
          <cell r="O102">
            <v>65.8</v>
          </cell>
          <cell r="P102" t="str">
            <v>E02</v>
          </cell>
          <cell r="R102">
            <v>309260</v>
          </cell>
          <cell r="S102">
            <v>133315.82895567612</v>
          </cell>
          <cell r="T102">
            <v>27307.685027095726</v>
          </cell>
          <cell r="U102">
            <v>82520.61247057216</v>
          </cell>
          <cell r="V102">
            <v>57744.335047579785</v>
          </cell>
          <cell r="W102">
            <v>6927.6202878139738</v>
          </cell>
          <cell r="X102">
            <v>1443.9182112622711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BG102">
            <v>0.5401937795990549</v>
          </cell>
          <cell r="BH102">
            <v>9.8571268714956861E-2</v>
          </cell>
          <cell r="BI102">
            <v>0.21704415310599498</v>
          </cell>
          <cell r="BJ102">
            <v>0.10341262598844131</v>
          </cell>
          <cell r="BK102">
            <v>2.0509603045714201E-2</v>
          </cell>
          <cell r="BL102">
            <v>2.0268569545837879E-2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</row>
        <row r="103">
          <cell r="J103">
            <v>103</v>
          </cell>
          <cell r="L103" t="str">
            <v>P</v>
          </cell>
          <cell r="M103" t="str">
            <v>Open</v>
          </cell>
          <cell r="N103" t="str">
            <v/>
          </cell>
          <cell r="O103">
            <v>0</v>
          </cell>
          <cell r="P103" t="str">
            <v>xxx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BC103" t="str">
            <v>S05</v>
          </cell>
          <cell r="BD103" t="str">
            <v>P/T/D Plant</v>
          </cell>
          <cell r="BG103">
            <v>880619815.32297611</v>
          </cell>
          <cell r="BH103">
            <v>170414688.25353783</v>
          </cell>
          <cell r="BI103">
            <v>451378822.59711862</v>
          </cell>
          <cell r="BJ103">
            <v>221979667.7556206</v>
          </cell>
          <cell r="BK103">
            <v>39779796.460111551</v>
          </cell>
          <cell r="BL103">
            <v>39516209.610635623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 t="str">
            <v>Sum lines 893+932+1089</v>
          </cell>
        </row>
        <row r="104">
          <cell r="J104">
            <v>104</v>
          </cell>
          <cell r="L104" t="str">
            <v>P</v>
          </cell>
          <cell r="M104" t="str">
            <v>Open</v>
          </cell>
          <cell r="N104" t="str">
            <v/>
          </cell>
          <cell r="O104">
            <v>0</v>
          </cell>
          <cell r="P104" t="str">
            <v>xxx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BG104">
            <v>0.48823262509389148</v>
          </cell>
          <cell r="BH104">
            <v>9.4481192851726556E-2</v>
          </cell>
          <cell r="BI104">
            <v>0.25025313266151678</v>
          </cell>
          <cell r="BJ104">
            <v>0.12306981289768944</v>
          </cell>
          <cell r="BK104">
            <v>2.2054687066401995E-2</v>
          </cell>
          <cell r="BL104">
            <v>2.1908549428773818E-2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</row>
        <row r="105">
          <cell r="J105">
            <v>105</v>
          </cell>
          <cell r="K105" t="str">
            <v>540-OP</v>
          </cell>
          <cell r="L105" t="str">
            <v>Hydro</v>
          </cell>
          <cell r="M105" t="str">
            <v>Rents</v>
          </cell>
          <cell r="O105" t="str">
            <v>P01</v>
          </cell>
          <cell r="P105" t="str">
            <v/>
          </cell>
          <cell r="Q105">
            <v>4482000</v>
          </cell>
          <cell r="BC105" t="str">
            <v>S06</v>
          </cell>
          <cell r="BD105" t="str">
            <v>P/T/D/G Plant</v>
          </cell>
          <cell r="BG105">
            <v>956365246.90457594</v>
          </cell>
          <cell r="BH105">
            <v>184236252.98148036</v>
          </cell>
          <cell r="BI105">
            <v>481812536.70148814</v>
          </cell>
          <cell r="BJ105">
            <v>236480082.75909385</v>
          </cell>
          <cell r="BK105">
            <v>42655632.489578553</v>
          </cell>
          <cell r="BL105">
            <v>42358248.163783468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 t="str">
            <v>Sum lines 893+932+1089+1142</v>
          </cell>
        </row>
        <row r="106">
          <cell r="J106">
            <v>106</v>
          </cell>
          <cell r="L106" t="str">
            <v>P</v>
          </cell>
          <cell r="M106" t="str">
            <v>Coincident Peak</v>
          </cell>
          <cell r="N106" t="str">
            <v/>
          </cell>
          <cell r="O106">
            <v>34.200000000000003</v>
          </cell>
          <cell r="P106" t="str">
            <v>D01</v>
          </cell>
          <cell r="R106">
            <v>1532844</v>
          </cell>
          <cell r="S106">
            <v>763876.63374006923</v>
          </cell>
          <cell r="T106">
            <v>119317.27031845761</v>
          </cell>
          <cell r="U106">
            <v>374951.89744326728</v>
          </cell>
          <cell r="V106">
            <v>243723.55215186803</v>
          </cell>
          <cell r="W106">
            <v>27248.670719055808</v>
          </cell>
          <cell r="X106">
            <v>3725.9756272819955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BG106">
            <v>0.49198071457320813</v>
          </cell>
          <cell r="BH106">
            <v>9.4776220367157465E-2</v>
          </cell>
          <cell r="BI106">
            <v>0.24785768498379968</v>
          </cell>
          <cell r="BJ106">
            <v>0.12165189029475357</v>
          </cell>
          <cell r="BK106">
            <v>2.1943236248618013E-2</v>
          </cell>
          <cell r="BL106">
            <v>2.1790253532463194E-2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</row>
        <row r="107">
          <cell r="J107">
            <v>107</v>
          </cell>
          <cell r="L107" t="str">
            <v>P</v>
          </cell>
          <cell r="M107" t="str">
            <v>Generation Level Consumption</v>
          </cell>
          <cell r="N107" t="str">
            <v/>
          </cell>
          <cell r="O107">
            <v>65.8</v>
          </cell>
          <cell r="P107" t="str">
            <v>E02</v>
          </cell>
          <cell r="R107">
            <v>2949156</v>
          </cell>
          <cell r="S107">
            <v>1271322.4369773199</v>
          </cell>
          <cell r="T107">
            <v>260410.7325349852</v>
          </cell>
          <cell r="U107">
            <v>786930.60658107314</v>
          </cell>
          <cell r="V107">
            <v>550659.80783670768</v>
          </cell>
          <cell r="W107">
            <v>66062.966234004751</v>
          </cell>
          <cell r="X107">
            <v>13769.449835909574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BC107" t="str">
            <v>S07</v>
          </cell>
          <cell r="BD107" t="str">
            <v>Rate Base</v>
          </cell>
          <cell r="BG107">
            <v>554418683.47630131</v>
          </cell>
          <cell r="BH107">
            <v>107874129.35303845</v>
          </cell>
          <cell r="BI107">
            <v>281841171.57581067</v>
          </cell>
          <cell r="BJ107">
            <v>134516160.45380342</v>
          </cell>
          <cell r="BK107">
            <v>25064802.340618473</v>
          </cell>
          <cell r="BL107">
            <v>21557052.800427657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 t="str">
            <v>line 1473</v>
          </cell>
        </row>
        <row r="108">
          <cell r="J108">
            <v>108</v>
          </cell>
          <cell r="L108" t="str">
            <v>P</v>
          </cell>
          <cell r="M108" t="str">
            <v>Open</v>
          </cell>
          <cell r="N108" t="str">
            <v/>
          </cell>
          <cell r="O108">
            <v>0</v>
          </cell>
          <cell r="P108" t="str">
            <v>xxx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BG108">
            <v>0.49269748423163584</v>
          </cell>
          <cell r="BH108">
            <v>9.5864936969051434E-2</v>
          </cell>
          <cell r="BI108">
            <v>0.25046492899122225</v>
          </cell>
          <cell r="BJ108">
            <v>0.1195410180416854</v>
          </cell>
          <cell r="BK108">
            <v>2.2274438838448367E-2</v>
          </cell>
          <cell r="BL108">
            <v>1.915719292795667E-2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</row>
        <row r="109">
          <cell r="J109">
            <v>109</v>
          </cell>
          <cell r="L109" t="str">
            <v>P</v>
          </cell>
          <cell r="M109" t="str">
            <v>Open</v>
          </cell>
          <cell r="N109" t="str">
            <v/>
          </cell>
          <cell r="O109">
            <v>0</v>
          </cell>
          <cell r="P109" t="str">
            <v>xxx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BC109" t="str">
            <v>S08</v>
          </cell>
          <cell r="BD109" t="str">
            <v>Account 361</v>
          </cell>
          <cell r="BG109">
            <v>5107256.6881286791</v>
          </cell>
          <cell r="BH109">
            <v>1056079.5981071778</v>
          </cell>
          <cell r="BI109">
            <v>2822545.8316619857</v>
          </cell>
          <cell r="BJ109">
            <v>1261424.6715657501</v>
          </cell>
          <cell r="BK109">
            <v>257937.94402417491</v>
          </cell>
          <cell r="BL109">
            <v>65755.266512232512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 t="str">
            <v>Sum lines 946 ~ 956</v>
          </cell>
        </row>
        <row r="110">
          <cell r="J110">
            <v>110</v>
          </cell>
          <cell r="L110" t="str">
            <v>Total Hydraulic Operation</v>
          </cell>
          <cell r="N110" t="str">
            <v/>
          </cell>
          <cell r="Q110">
            <v>16122000</v>
          </cell>
          <cell r="R110">
            <v>16122000</v>
          </cell>
          <cell r="S110">
            <v>7320722.7617371157</v>
          </cell>
          <cell r="T110">
            <v>1365902.4680953159</v>
          </cell>
          <cell r="U110">
            <v>4179355.1383044217</v>
          </cell>
          <cell r="V110">
            <v>2857440.5465720254</v>
          </cell>
          <cell r="W110">
            <v>335647.07964240119</v>
          </cell>
          <cell r="X110">
            <v>62932.005648722552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BG110">
            <v>0.48313846259849391</v>
          </cell>
          <cell r="BH110">
            <v>9.9903471583310727E-2</v>
          </cell>
          <cell r="BI110">
            <v>0.26700840333572845</v>
          </cell>
          <cell r="BJ110">
            <v>0.11932879307215497</v>
          </cell>
          <cell r="BK110">
            <v>2.4400524455980978E-2</v>
          </cell>
          <cell r="BL110">
            <v>6.2203449543309537E-3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</row>
        <row r="111">
          <cell r="J111">
            <v>111</v>
          </cell>
          <cell r="K111" t="str">
            <v>541-MT</v>
          </cell>
          <cell r="L111" t="str">
            <v>Hydro</v>
          </cell>
          <cell r="M111" t="str">
            <v>Supervision &amp; Engineering</v>
          </cell>
          <cell r="O111" t="str">
            <v>P01</v>
          </cell>
          <cell r="P111" t="str">
            <v/>
          </cell>
          <cell r="Q111">
            <v>394000</v>
          </cell>
          <cell r="BC111" t="str">
            <v>S09</v>
          </cell>
          <cell r="BD111" t="str">
            <v>Account 362</v>
          </cell>
          <cell r="BG111">
            <v>32344693.467201877</v>
          </cell>
          <cell r="BH111">
            <v>6688242.429079527</v>
          </cell>
          <cell r="BI111">
            <v>17875424.185050309</v>
          </cell>
          <cell r="BJ111">
            <v>5271663.1284767054</v>
          </cell>
          <cell r="BK111">
            <v>1633543.0628373406</v>
          </cell>
          <cell r="BL111">
            <v>416433.72735424555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 t="str">
            <v>Sum lines 957 ~ 967</v>
          </cell>
        </row>
        <row r="112">
          <cell r="J112">
            <v>112</v>
          </cell>
          <cell r="L112" t="str">
            <v>P</v>
          </cell>
          <cell r="M112" t="str">
            <v>Coincident Peak</v>
          </cell>
          <cell r="N112" t="str">
            <v/>
          </cell>
          <cell r="O112">
            <v>34.200000000000003</v>
          </cell>
          <cell r="P112" t="str">
            <v>D01</v>
          </cell>
          <cell r="R112">
            <v>134748.00000000003</v>
          </cell>
          <cell r="S112">
            <v>67150.2440190958</v>
          </cell>
          <cell r="T112">
            <v>10488.845271189717</v>
          </cell>
          <cell r="U112">
            <v>32960.965549452776</v>
          </cell>
          <cell r="V112">
            <v>21425.051215492196</v>
          </cell>
          <cell r="W112">
            <v>2395.3539186318585</v>
          </cell>
          <cell r="X112">
            <v>327.54002613768552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BG112">
            <v>0.50357610878408643</v>
          </cell>
          <cell r="BH112">
            <v>0.10412957230390045</v>
          </cell>
          <cell r="BI112">
            <v>0.27830335022653441</v>
          </cell>
          <cell r="BJ112">
            <v>8.2074780141315654E-2</v>
          </cell>
          <cell r="BK112">
            <v>2.5432711549701705E-2</v>
          </cell>
          <cell r="BL112">
            <v>6.483476994461241E-3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</row>
        <row r="113">
          <cell r="J113">
            <v>113</v>
          </cell>
          <cell r="L113" t="str">
            <v>P</v>
          </cell>
          <cell r="M113" t="str">
            <v>Generation Level Consumption</v>
          </cell>
          <cell r="N113" t="str">
            <v/>
          </cell>
          <cell r="O113">
            <v>65.8</v>
          </cell>
          <cell r="P113" t="str">
            <v>E02</v>
          </cell>
          <cell r="R113">
            <v>259252</v>
          </cell>
          <cell r="S113">
            <v>111758.37576284338</v>
          </cell>
          <cell r="T113">
            <v>22891.974256756843</v>
          </cell>
          <cell r="U113">
            <v>69176.85385830942</v>
          </cell>
          <cell r="V113">
            <v>48406.9532100988</v>
          </cell>
          <cell r="W113">
            <v>5807.4093476568205</v>
          </cell>
          <cell r="X113">
            <v>1210.4335643347549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BC113" t="str">
            <v>S10</v>
          </cell>
          <cell r="BD113" t="str">
            <v>Account 364/365</v>
          </cell>
          <cell r="BG113">
            <v>118279199.36000225</v>
          </cell>
          <cell r="BH113">
            <v>24457797.395399429</v>
          </cell>
          <cell r="BI113">
            <v>65344173.16181881</v>
          </cell>
          <cell r="BJ113">
            <v>11457186.099999998</v>
          </cell>
          <cell r="BK113">
            <v>5973597.0535138706</v>
          </cell>
          <cell r="BL113">
            <v>12571046.929265633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 t="str">
            <v>Sum lines 979 ~ 1000</v>
          </cell>
        </row>
        <row r="114">
          <cell r="J114">
            <v>114</v>
          </cell>
          <cell r="L114" t="str">
            <v>P</v>
          </cell>
          <cell r="M114" t="str">
            <v>Open</v>
          </cell>
          <cell r="N114" t="str">
            <v/>
          </cell>
          <cell r="O114">
            <v>0</v>
          </cell>
          <cell r="P114" t="str">
            <v>xxx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BG114">
            <v>0.49679817273808818</v>
          </cell>
          <cell r="BH114">
            <v>0.10272802928138267</v>
          </cell>
          <cell r="BI114">
            <v>0.27445963450485256</v>
          </cell>
          <cell r="BJ114">
            <v>4.812265512447339E-2</v>
          </cell>
          <cell r="BK114">
            <v>2.5090397271177994E-2</v>
          </cell>
          <cell r="BL114">
            <v>5.2801111080025172E-2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</row>
        <row r="115">
          <cell r="J115">
            <v>115</v>
          </cell>
          <cell r="L115" t="str">
            <v>P</v>
          </cell>
          <cell r="M115" t="str">
            <v>Open</v>
          </cell>
          <cell r="N115" t="str">
            <v/>
          </cell>
          <cell r="O115">
            <v>0</v>
          </cell>
          <cell r="P115" t="str">
            <v>xxx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BC115" t="str">
            <v>S11</v>
          </cell>
          <cell r="BD115" t="str">
            <v>Account 366/367</v>
          </cell>
          <cell r="BG115">
            <v>70186176.274852425</v>
          </cell>
          <cell r="BH115">
            <v>14513112.098969981</v>
          </cell>
          <cell r="BI115">
            <v>38186744.615625098</v>
          </cell>
          <cell r="BJ115">
            <v>7145632</v>
          </cell>
          <cell r="BK115">
            <v>3544697.1070269481</v>
          </cell>
          <cell r="BL115">
            <v>903637.90352555178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 t="str">
            <v>Sum lines 1001 ~ 1022</v>
          </cell>
        </row>
        <row r="116">
          <cell r="J116">
            <v>116</v>
          </cell>
          <cell r="K116" t="str">
            <v>542-MT</v>
          </cell>
          <cell r="L116" t="str">
            <v>Hydro</v>
          </cell>
          <cell r="M116" t="str">
            <v>Structures</v>
          </cell>
          <cell r="O116" t="str">
            <v>P01</v>
          </cell>
          <cell r="P116" t="str">
            <v/>
          </cell>
          <cell r="Q116">
            <v>291000</v>
          </cell>
          <cell r="BG116">
            <v>0.52190791400098469</v>
          </cell>
          <cell r="BH116">
            <v>0.10792022679186482</v>
          </cell>
          <cell r="BI116">
            <v>0.28395854116318486</v>
          </cell>
          <cell r="BJ116">
            <v>5.3135276621058894E-2</v>
          </cell>
          <cell r="BK116">
            <v>2.6358544817273559E-2</v>
          </cell>
          <cell r="BL116">
            <v>6.7194966056331931E-3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</row>
        <row r="117">
          <cell r="J117">
            <v>117</v>
          </cell>
          <cell r="L117" t="str">
            <v>P</v>
          </cell>
          <cell r="M117" t="str">
            <v>Coincident Peak</v>
          </cell>
          <cell r="N117" t="str">
            <v/>
          </cell>
          <cell r="O117">
            <v>34.200000000000003</v>
          </cell>
          <cell r="P117" t="str">
            <v>D01</v>
          </cell>
          <cell r="R117">
            <v>99522</v>
          </cell>
          <cell r="S117">
            <v>49595.738602936224</v>
          </cell>
          <cell r="T117">
            <v>7746.8374972492566</v>
          </cell>
          <cell r="U117">
            <v>24344.266433732882</v>
          </cell>
          <cell r="V117">
            <v>15824.086050020884</v>
          </cell>
          <cell r="W117">
            <v>1769.1573358423116</v>
          </cell>
          <cell r="X117">
            <v>241.91408021844279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BC117" t="str">
            <v>S12</v>
          </cell>
          <cell r="BD117" t="str">
            <v>Account 368</v>
          </cell>
          <cell r="BG117">
            <v>68204560.397857487</v>
          </cell>
          <cell r="BH117">
            <v>14103353.156592168</v>
          </cell>
          <cell r="BI117">
            <v>34932344.41855894</v>
          </cell>
          <cell r="BJ117">
            <v>0</v>
          </cell>
          <cell r="BK117">
            <v>3444617.1705033304</v>
          </cell>
          <cell r="BL117">
            <v>878124.85648807907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 t="str">
            <v>Sum lines 1023 ~ 1033</v>
          </cell>
        </row>
        <row r="118">
          <cell r="J118">
            <v>118</v>
          </cell>
          <cell r="L118" t="str">
            <v>P</v>
          </cell>
          <cell r="M118" t="str">
            <v>Generation Level Consumption</v>
          </cell>
          <cell r="N118" t="str">
            <v/>
          </cell>
          <cell r="O118">
            <v>65.8</v>
          </cell>
          <cell r="P118" t="str">
            <v>E02</v>
          </cell>
          <cell r="R118">
            <v>191478</v>
          </cell>
          <cell r="S118">
            <v>82542.353672556914</v>
          </cell>
          <cell r="T118">
            <v>16907.524133797568</v>
          </cell>
          <cell r="U118">
            <v>51092.549423269142</v>
          </cell>
          <cell r="V118">
            <v>35752.343614565354</v>
          </cell>
          <cell r="W118">
            <v>4289.2287313912047</v>
          </cell>
          <cell r="X118">
            <v>894.0004244198318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BG118">
            <v>0.56106348475981582</v>
          </cell>
          <cell r="BH118">
            <v>0.11601682384107144</v>
          </cell>
          <cell r="BI118">
            <v>0.28736000607552414</v>
          </cell>
          <cell r="BJ118">
            <v>0</v>
          </cell>
          <cell r="BK118">
            <v>2.833606583009082E-2</v>
          </cell>
          <cell r="BL118">
            <v>7.2236194934978491E-3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</row>
        <row r="119">
          <cell r="J119">
            <v>119</v>
          </cell>
          <cell r="L119" t="str">
            <v>P</v>
          </cell>
          <cell r="M119" t="str">
            <v>Open</v>
          </cell>
          <cell r="N119" t="str">
            <v/>
          </cell>
          <cell r="O119">
            <v>0</v>
          </cell>
          <cell r="P119" t="str">
            <v>xxx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BC119" t="str">
            <v>S13</v>
          </cell>
          <cell r="BD119" t="str">
            <v>Account 369</v>
          </cell>
          <cell r="BG119">
            <v>65366952.894972108</v>
          </cell>
          <cell r="BH119">
            <v>9186635.8571879305</v>
          </cell>
          <cell r="BI119">
            <v>858563.34065737494</v>
          </cell>
          <cell r="BJ119">
            <v>0</v>
          </cell>
          <cell r="BK119">
            <v>778847.90718258859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 t="str">
            <v>Sum lines 1034 ~ 1044</v>
          </cell>
        </row>
        <row r="120">
          <cell r="J120">
            <v>120</v>
          </cell>
          <cell r="L120" t="str">
            <v>P</v>
          </cell>
          <cell r="M120" t="str">
            <v>Open</v>
          </cell>
          <cell r="N120" t="str">
            <v/>
          </cell>
          <cell r="O120">
            <v>0</v>
          </cell>
          <cell r="P120" t="str">
            <v>xxx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BG120">
            <v>0.85793535844091962</v>
          </cell>
          <cell r="BH120">
            <v>0.12057376668094566</v>
          </cell>
          <cell r="BI120">
            <v>1.126856637473422E-2</v>
          </cell>
          <cell r="BJ120">
            <v>0</v>
          </cell>
          <cell r="BK120">
            <v>1.0222308503400515E-2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</row>
        <row r="121">
          <cell r="J121">
            <v>121</v>
          </cell>
          <cell r="K121" t="str">
            <v>543-MT</v>
          </cell>
          <cell r="L121" t="str">
            <v>Hydro</v>
          </cell>
          <cell r="M121" t="str">
            <v>Reservoirs, Dams &amp; Waterways</v>
          </cell>
          <cell r="O121" t="str">
            <v>P01</v>
          </cell>
          <cell r="P121" t="str">
            <v/>
          </cell>
          <cell r="Q121">
            <v>1966000</v>
          </cell>
          <cell r="BC121" t="str">
            <v>S14</v>
          </cell>
          <cell r="BD121" t="str">
            <v>Account 370</v>
          </cell>
          <cell r="BG121">
            <v>16055739.980725741</v>
          </cell>
          <cell r="BH121">
            <v>6137584.6026157364</v>
          </cell>
          <cell r="BI121">
            <v>3050264.6158747119</v>
          </cell>
          <cell r="BJ121">
            <v>61019.717019408075</v>
          </cell>
          <cell r="BK121">
            <v>981391.0837644065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 t="str">
            <v>Sum lines 1045 ~ 1055</v>
          </cell>
        </row>
        <row r="122">
          <cell r="J122">
            <v>122</v>
          </cell>
          <cell r="L122" t="str">
            <v>P</v>
          </cell>
          <cell r="M122" t="str">
            <v>Coincident Peak</v>
          </cell>
          <cell r="N122" t="str">
            <v/>
          </cell>
          <cell r="O122">
            <v>34.200000000000003</v>
          </cell>
          <cell r="P122" t="str">
            <v>D01</v>
          </cell>
          <cell r="R122">
            <v>672372</v>
          </cell>
          <cell r="S122">
            <v>335069.4917298028</v>
          </cell>
          <cell r="T122">
            <v>52337.74061715477</v>
          </cell>
          <cell r="U122">
            <v>164470.19865539123</v>
          </cell>
          <cell r="V122">
            <v>106907.74286715139</v>
          </cell>
          <cell r="W122">
            <v>11952.451279264551</v>
          </cell>
          <cell r="X122">
            <v>1634.3748512352527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BG122">
            <v>0.61080955568461293</v>
          </cell>
          <cell r="BH122">
            <v>0.23349252844159379</v>
          </cell>
          <cell r="BI122">
            <v>0.11604141428420875</v>
          </cell>
          <cell r="BJ122">
            <v>2.3213770455530725E-3</v>
          </cell>
          <cell r="BK122">
            <v>3.7335124544031283E-2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</row>
        <row r="123">
          <cell r="J123">
            <v>123</v>
          </cell>
          <cell r="L123" t="str">
            <v>P</v>
          </cell>
          <cell r="M123" t="str">
            <v>Generation Level Consumption</v>
          </cell>
          <cell r="N123" t="str">
            <v/>
          </cell>
          <cell r="O123">
            <v>65.8</v>
          </cell>
          <cell r="P123" t="str">
            <v>E02</v>
          </cell>
          <cell r="R123">
            <v>1293628</v>
          </cell>
          <cell r="S123">
            <v>557657.27601459413</v>
          </cell>
          <cell r="T123">
            <v>114227.46545376639</v>
          </cell>
          <cell r="U123">
            <v>345181.96620669117</v>
          </cell>
          <cell r="V123">
            <v>241543.3249011529</v>
          </cell>
          <cell r="W123">
            <v>28978.088267749514</v>
          </cell>
          <cell r="X123">
            <v>6039.8791560460113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BC123" t="str">
            <v>S15</v>
          </cell>
          <cell r="BD123" t="str">
            <v>Account 373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20332000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 t="str">
            <v>Sum lines 1078 ~ 1088</v>
          </cell>
        </row>
        <row r="124">
          <cell r="J124">
            <v>124</v>
          </cell>
          <cell r="L124" t="str">
            <v>P</v>
          </cell>
          <cell r="M124" t="str">
            <v>Open</v>
          </cell>
          <cell r="N124" t="str">
            <v/>
          </cell>
          <cell r="O124">
            <v>0</v>
          </cell>
          <cell r="P124" t="str">
            <v>xxx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1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</row>
        <row r="125">
          <cell r="J125">
            <v>125</v>
          </cell>
          <cell r="L125" t="str">
            <v>P</v>
          </cell>
          <cell r="M125" t="str">
            <v>Open</v>
          </cell>
          <cell r="N125" t="str">
            <v/>
          </cell>
          <cell r="O125">
            <v>0</v>
          </cell>
          <cell r="P125" t="str">
            <v>xxx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BC125" t="str">
            <v>S16</v>
          </cell>
          <cell r="BD125" t="str">
            <v>Dist Op Exp Subtotal</v>
          </cell>
          <cell r="BG125">
            <v>2423596.9331031763</v>
          </cell>
          <cell r="BH125">
            <v>657974.02984180965</v>
          </cell>
          <cell r="BI125">
            <v>738238.55637922627</v>
          </cell>
          <cell r="BJ125">
            <v>130239.1079118667</v>
          </cell>
          <cell r="BK125">
            <v>117681.18615760101</v>
          </cell>
          <cell r="BL125">
            <v>166270.18660631942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 t="str">
            <v>Sum lines 269 ~ 282 + line 286</v>
          </cell>
        </row>
        <row r="126">
          <cell r="J126">
            <v>126</v>
          </cell>
          <cell r="K126" t="str">
            <v>544-MT</v>
          </cell>
          <cell r="L126" t="str">
            <v>Hydro</v>
          </cell>
          <cell r="M126" t="str">
            <v>Electric Plant</v>
          </cell>
          <cell r="O126" t="str">
            <v>P01</v>
          </cell>
          <cell r="P126" t="str">
            <v/>
          </cell>
          <cell r="Q126">
            <v>1597000</v>
          </cell>
          <cell r="BG126">
            <v>0.57241306875370257</v>
          </cell>
          <cell r="BH126">
            <v>0.15540246335423</v>
          </cell>
          <cell r="BI126">
            <v>0.17435960235692641</v>
          </cell>
          <cell r="BJ126">
            <v>3.0760299459581184E-2</v>
          </cell>
          <cell r="BK126">
            <v>2.7794328331979461E-2</v>
          </cell>
          <cell r="BL126">
            <v>3.9270237743580412E-2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</row>
        <row r="127">
          <cell r="J127">
            <v>127</v>
          </cell>
          <cell r="L127" t="str">
            <v>P</v>
          </cell>
          <cell r="M127" t="str">
            <v>Coincident Peak</v>
          </cell>
          <cell r="N127" t="str">
            <v/>
          </cell>
          <cell r="O127">
            <v>34.200000000000003</v>
          </cell>
          <cell r="P127" t="str">
            <v>D01</v>
          </cell>
          <cell r="R127">
            <v>546174.00000000012</v>
          </cell>
          <cell r="S127">
            <v>272180.04999618267</v>
          </cell>
          <cell r="T127">
            <v>42514.431213426338</v>
          </cell>
          <cell r="U127">
            <v>133600.66493014235</v>
          </cell>
          <cell r="V127">
            <v>86842.149216094011</v>
          </cell>
          <cell r="W127">
            <v>9709.0868224748174</v>
          </cell>
          <cell r="X127">
            <v>1327.617821679908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BC127" t="str">
            <v>S17</v>
          </cell>
          <cell r="BD127" t="str">
            <v>Dist Mt Exp Subtotal</v>
          </cell>
          <cell r="BG127">
            <v>4070938.3206562009</v>
          </cell>
          <cell r="BH127">
            <v>851329.30992186989</v>
          </cell>
          <cell r="BI127">
            <v>2204258.6171873976</v>
          </cell>
          <cell r="BJ127">
            <v>380215.83404489903</v>
          </cell>
          <cell r="BK127">
            <v>206176.82156890095</v>
          </cell>
          <cell r="BL127">
            <v>745081.09662073106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 t="str">
            <v>Sum lines 290 ~ 303</v>
          </cell>
        </row>
        <row r="128">
          <cell r="J128">
            <v>128</v>
          </cell>
          <cell r="L128" t="str">
            <v>P</v>
          </cell>
          <cell r="M128" t="str">
            <v>Generation Level Consumption</v>
          </cell>
          <cell r="N128" t="str">
            <v/>
          </cell>
          <cell r="O128">
            <v>65.8</v>
          </cell>
          <cell r="P128" t="str">
            <v>E02</v>
          </cell>
          <cell r="R128">
            <v>1050826</v>
          </cell>
          <cell r="S128">
            <v>452990.16774939309</v>
          </cell>
          <cell r="T128">
            <v>92788.027634621016</v>
          </cell>
          <cell r="U128">
            <v>280394.50662873132</v>
          </cell>
          <cell r="V128">
            <v>196207.87887443599</v>
          </cell>
          <cell r="W128">
            <v>23539.169360933862</v>
          </cell>
          <cell r="X128">
            <v>4906.2497518847813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BG128">
            <v>0.48131216843889818</v>
          </cell>
          <cell r="BH128">
            <v>0.10065373728090209</v>
          </cell>
          <cell r="BI128">
            <v>0.26061227443691148</v>
          </cell>
          <cell r="BJ128">
            <v>4.495339726234323E-2</v>
          </cell>
          <cell r="BK128">
            <v>2.4376545468065849E-2</v>
          </cell>
          <cell r="BL128">
            <v>8.8091877112879052E-2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</row>
        <row r="129">
          <cell r="J129">
            <v>129</v>
          </cell>
          <cell r="L129" t="str">
            <v>P</v>
          </cell>
          <cell r="M129" t="str">
            <v>Open</v>
          </cell>
          <cell r="N129" t="str">
            <v/>
          </cell>
          <cell r="O129">
            <v>0</v>
          </cell>
          <cell r="P129" t="str">
            <v>xxx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BC129" t="str">
            <v>S18</v>
          </cell>
          <cell r="BD129" t="str">
            <v>Cust Acctg Exp Subtotal</v>
          </cell>
          <cell r="BG129">
            <v>7128638.1350873364</v>
          </cell>
          <cell r="BH129">
            <v>1001854.9099257131</v>
          </cell>
          <cell r="BI129">
            <v>94905.151547493413</v>
          </cell>
          <cell r="BJ129">
            <v>43018.715365520249</v>
          </cell>
          <cell r="BK129">
            <v>84937.795731362916</v>
          </cell>
          <cell r="BL129">
            <v>11645.292342573764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 t="str">
            <v>Sum lines 312 ~ 321 + lines 324 ~ 328</v>
          </cell>
        </row>
        <row r="130">
          <cell r="J130">
            <v>130</v>
          </cell>
          <cell r="L130" t="str">
            <v>P</v>
          </cell>
          <cell r="M130" t="str">
            <v>Open</v>
          </cell>
          <cell r="N130" t="str">
            <v/>
          </cell>
          <cell r="O130">
            <v>0</v>
          </cell>
          <cell r="P130" t="str">
            <v>xxx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BG130">
            <v>0.85219822296322012</v>
          </cell>
          <cell r="BH130">
            <v>0.1197674727944666</v>
          </cell>
          <cell r="BI130">
            <v>1.1345505265689589E-2</v>
          </cell>
          <cell r="BJ130">
            <v>5.1427035702953077E-3</v>
          </cell>
          <cell r="BK130">
            <v>1.0153950475954921E-2</v>
          </cell>
          <cell r="BL130">
            <v>1.3921449303734327E-3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</row>
        <row r="131">
          <cell r="J131">
            <v>131</v>
          </cell>
          <cell r="K131" t="str">
            <v>545-MT</v>
          </cell>
          <cell r="L131" t="str">
            <v>Hydro</v>
          </cell>
          <cell r="M131" t="str">
            <v>Miscellaneous Plant</v>
          </cell>
          <cell r="O131" t="str">
            <v>P01</v>
          </cell>
          <cell r="P131" t="str">
            <v/>
          </cell>
          <cell r="Q131">
            <v>350000</v>
          </cell>
          <cell r="BC131" t="str">
            <v>S19</v>
          </cell>
          <cell r="BD131" t="str">
            <v>O&amp;M Exp excl PP/F/W/A&amp;G</v>
          </cell>
          <cell r="BG131">
            <v>80692969.918244675</v>
          </cell>
          <cell r="BH131">
            <v>15300114.914449608</v>
          </cell>
          <cell r="BI131">
            <v>39777903.701814741</v>
          </cell>
          <cell r="BJ131">
            <v>24938204.478608906</v>
          </cell>
          <cell r="BK131">
            <v>3462201.2407178488</v>
          </cell>
          <cell r="BL131">
            <v>1815605.7461642383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 t="str">
            <v>lines 369 - (188~192, 16~20, 144~148, 226~229, 323, 339)</v>
          </cell>
        </row>
        <row r="132">
          <cell r="J132">
            <v>132</v>
          </cell>
          <cell r="L132" t="str">
            <v>P</v>
          </cell>
          <cell r="M132" t="str">
            <v>Coincident Peak</v>
          </cell>
          <cell r="N132" t="str">
            <v/>
          </cell>
          <cell r="O132">
            <v>34.200000000000003</v>
          </cell>
          <cell r="P132" t="str">
            <v>D01</v>
          </cell>
          <cell r="R132">
            <v>119700.00000000001</v>
          </cell>
          <cell r="S132">
            <v>59651.231996658695</v>
          </cell>
          <cell r="T132">
            <v>9317.5021444578688</v>
          </cell>
          <cell r="U132">
            <v>29280.045538853985</v>
          </cell>
          <cell r="V132">
            <v>19032.405902086975</v>
          </cell>
          <cell r="W132">
            <v>2127.8524657897219</v>
          </cell>
          <cell r="X132">
            <v>290.96195215276629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BG132">
            <v>0.48614029965144667</v>
          </cell>
          <cell r="BH132">
            <v>9.2176585602785813E-2</v>
          </cell>
          <cell r="BI132">
            <v>0.23964469327004367</v>
          </cell>
          <cell r="BJ132">
            <v>0.15024191339447612</v>
          </cell>
          <cell r="BK132">
            <v>2.0858267459004914E-2</v>
          </cell>
          <cell r="BL132">
            <v>1.0938240622242936E-2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</row>
        <row r="133">
          <cell r="J133">
            <v>133</v>
          </cell>
          <cell r="L133" t="str">
            <v>P</v>
          </cell>
          <cell r="M133" t="str">
            <v>Generation Level Consumption</v>
          </cell>
          <cell r="N133" t="str">
            <v/>
          </cell>
          <cell r="O133">
            <v>65.8</v>
          </cell>
          <cell r="P133" t="str">
            <v>E02</v>
          </cell>
          <cell r="R133">
            <v>230300</v>
          </cell>
          <cell r="S133">
            <v>99277.744966992846</v>
          </cell>
          <cell r="T133">
            <v>20335.510126560646</v>
          </cell>
          <cell r="U133">
            <v>61451.519924894157</v>
          </cell>
          <cell r="V133">
            <v>43001.10056734665</v>
          </cell>
          <cell r="W133">
            <v>5158.8661717763634</v>
          </cell>
          <cell r="X133">
            <v>1075.258242429351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BC133" t="str">
            <v>S20</v>
          </cell>
          <cell r="BD133" t="str">
            <v>Prod &amp; Trans O&amp;M Exp</v>
          </cell>
          <cell r="BG133">
            <v>104534399.39086349</v>
          </cell>
          <cell r="BH133">
            <v>19504057.014031921</v>
          </cell>
          <cell r="BI133">
            <v>59678039.101169884</v>
          </cell>
          <cell r="BJ133">
            <v>40802095.783795178</v>
          </cell>
          <cell r="BK133">
            <v>4792787.1358688232</v>
          </cell>
          <cell r="BL133">
            <v>898621.57427071198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 t="str">
            <v>line 203 + line 264</v>
          </cell>
        </row>
        <row r="134">
          <cell r="J134">
            <v>134</v>
          </cell>
          <cell r="L134" t="str">
            <v>P</v>
          </cell>
          <cell r="M134" t="str">
            <v>Open</v>
          </cell>
          <cell r="N134" t="str">
            <v/>
          </cell>
          <cell r="O134">
            <v>0</v>
          </cell>
          <cell r="P134" t="str">
            <v>xxx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BG134">
            <v>0.45408279132471863</v>
          </cell>
          <cell r="BH134">
            <v>8.472289220291003E-2</v>
          </cell>
          <cell r="BI134">
            <v>0.2592330441821375</v>
          </cell>
          <cell r="BJ134">
            <v>0.17723858991266744</v>
          </cell>
          <cell r="BK134">
            <v>2.0819196107331666E-2</v>
          </cell>
          <cell r="BL134">
            <v>3.9034862702346201E-3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</row>
        <row r="135">
          <cell r="J135">
            <v>135</v>
          </cell>
          <cell r="L135" t="str">
            <v>P</v>
          </cell>
          <cell r="M135" t="str">
            <v>Open</v>
          </cell>
          <cell r="N135" t="str">
            <v/>
          </cell>
          <cell r="O135">
            <v>0</v>
          </cell>
          <cell r="P135" t="str">
            <v>xxx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BC135" t="str">
            <v>S21</v>
          </cell>
          <cell r="BD135" t="str">
            <v>Labor P/T/D Total</v>
          </cell>
          <cell r="BG135">
            <v>11223849.010284036</v>
          </cell>
          <cell r="BH135">
            <v>2177435.606460548</v>
          </cell>
          <cell r="BI135">
            <v>5707321.5348693393</v>
          </cell>
          <cell r="BJ135">
            <v>2720938.9306054637</v>
          </cell>
          <cell r="BK135">
            <v>506479.52190216351</v>
          </cell>
          <cell r="BL135">
            <v>532062.39587844815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 t="str">
            <v>line 1488</v>
          </cell>
        </row>
        <row r="136">
          <cell r="J136">
            <v>136</v>
          </cell>
          <cell r="L136" t="str">
            <v>Total Hydraulic Maintenance</v>
          </cell>
          <cell r="O136" t="str">
            <v/>
          </cell>
          <cell r="Q136">
            <v>4598000</v>
          </cell>
          <cell r="R136">
            <v>4598000</v>
          </cell>
          <cell r="S136">
            <v>2087872.6745110564</v>
          </cell>
          <cell r="T136">
            <v>389555.85834898043</v>
          </cell>
          <cell r="U136">
            <v>1191953.5371494687</v>
          </cell>
          <cell r="V136">
            <v>814943.03641844529</v>
          </cell>
          <cell r="W136">
            <v>95726.663701511017</v>
          </cell>
          <cell r="X136">
            <v>17948.229870538788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BG136">
            <v>0.49080839207424898</v>
          </cell>
          <cell r="BH136">
            <v>9.5217217183953692E-2</v>
          </cell>
          <cell r="BI136">
            <v>0.24957581868869658</v>
          </cell>
          <cell r="BJ136">
            <v>0.11898410787948567</v>
          </cell>
          <cell r="BK136">
            <v>2.2147874542464505E-2</v>
          </cell>
          <cell r="BL136">
            <v>2.3266589631150525E-2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</row>
        <row r="137">
          <cell r="J137">
            <v>137</v>
          </cell>
          <cell r="L137" t="str">
            <v>Total Hydraulic</v>
          </cell>
          <cell r="N137" t="str">
            <v/>
          </cell>
          <cell r="Q137">
            <v>20720000</v>
          </cell>
          <cell r="R137">
            <v>20720000</v>
          </cell>
          <cell r="S137">
            <v>9408595.4362481721</v>
          </cell>
          <cell r="T137">
            <v>1755458.3264442962</v>
          </cell>
          <cell r="U137">
            <v>5371308.6754538901</v>
          </cell>
          <cell r="V137">
            <v>3672383.5829904708</v>
          </cell>
          <cell r="W137">
            <v>431373.74334391218</v>
          </cell>
          <cell r="X137">
            <v>80880.235519261332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BC137" t="str">
            <v>S22</v>
          </cell>
          <cell r="BD137" t="str">
            <v>Labor O&amp;M excl A&amp;G</v>
          </cell>
          <cell r="BG137">
            <v>15388552.067605289</v>
          </cell>
          <cell r="BH137">
            <v>2762758.2992915241</v>
          </cell>
          <cell r="BI137">
            <v>5762932.951101712</v>
          </cell>
          <cell r="BJ137">
            <v>2744223.3754093265</v>
          </cell>
          <cell r="BK137">
            <v>556112.96393712703</v>
          </cell>
          <cell r="BL137">
            <v>538868.34265501914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 t="str">
            <v>Sum lines 1488 ~ 1495</v>
          </cell>
        </row>
        <row r="138">
          <cell r="J138">
            <v>138</v>
          </cell>
          <cell r="BG138">
            <v>0.55447352226668523</v>
          </cell>
          <cell r="BH138">
            <v>9.9546488756695181E-2</v>
          </cell>
          <cell r="BI138">
            <v>0.20764745883472616</v>
          </cell>
          <cell r="BJ138">
            <v>9.8878646552649135E-2</v>
          </cell>
          <cell r="BK138">
            <v>2.0037617089491984E-2</v>
          </cell>
          <cell r="BL138">
            <v>1.9416266499752362E-2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</row>
        <row r="139">
          <cell r="J139">
            <v>139</v>
          </cell>
          <cell r="K139" t="str">
            <v>546-OP</v>
          </cell>
          <cell r="L139" t="str">
            <v>Other</v>
          </cell>
          <cell r="M139" t="str">
            <v>Supervision &amp; Engineering</v>
          </cell>
          <cell r="O139" t="str">
            <v>P01</v>
          </cell>
          <cell r="P139" t="str">
            <v/>
          </cell>
          <cell r="Q139">
            <v>47000</v>
          </cell>
          <cell r="BC139" t="str">
            <v>S23</v>
          </cell>
          <cell r="BD139" t="str">
            <v>Corporate Cost Allocator</v>
          </cell>
          <cell r="BG139">
            <v>602.49858712707203</v>
          </cell>
          <cell r="BH139">
            <v>104.47936855687576</v>
          </cell>
          <cell r="BI139">
            <v>172.95958369965132</v>
          </cell>
          <cell r="BJ139">
            <v>86.525790863123831</v>
          </cell>
          <cell r="BK139">
            <v>18.508410614871607</v>
          </cell>
          <cell r="BL139">
            <v>15.028259138405526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 t="str">
            <v>25% S25, 25% S22, 25% C01, 25% S24</v>
          </cell>
        </row>
        <row r="140">
          <cell r="J140">
            <v>140</v>
          </cell>
          <cell r="L140" t="str">
            <v>P</v>
          </cell>
          <cell r="M140" t="str">
            <v>Coincident Peak</v>
          </cell>
          <cell r="N140" t="str">
            <v/>
          </cell>
          <cell r="O140">
            <v>34.200000000000003</v>
          </cell>
          <cell r="P140" t="str">
            <v>D01</v>
          </cell>
          <cell r="R140">
            <v>16074.000000000002</v>
          </cell>
          <cell r="S140">
            <v>8010.3082966941674</v>
          </cell>
          <cell r="T140">
            <v>1251.2074308271997</v>
          </cell>
          <cell r="U140">
            <v>3931.8918295032495</v>
          </cell>
          <cell r="V140">
            <v>2555.7802211373937</v>
          </cell>
          <cell r="W140">
            <v>285.74018826319121</v>
          </cell>
          <cell r="X140">
            <v>39.072033574800045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BG140">
            <v>0.60249858712707194</v>
          </cell>
          <cell r="BH140">
            <v>0.10447936855687574</v>
          </cell>
          <cell r="BI140">
            <v>0.17295958369965131</v>
          </cell>
          <cell r="BJ140">
            <v>8.6525790863123828E-2</v>
          </cell>
          <cell r="BK140">
            <v>1.8508410614871604E-2</v>
          </cell>
          <cell r="BL140">
            <v>1.5028259138405524E-2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</row>
        <row r="141">
          <cell r="J141">
            <v>141</v>
          </cell>
          <cell r="L141" t="str">
            <v>P</v>
          </cell>
          <cell r="M141" t="str">
            <v>Generation Level Consumption</v>
          </cell>
          <cell r="N141" t="str">
            <v/>
          </cell>
          <cell r="O141">
            <v>65.8</v>
          </cell>
          <cell r="P141" t="str">
            <v>E02</v>
          </cell>
          <cell r="R141">
            <v>30926</v>
          </cell>
          <cell r="S141">
            <v>13331.582895567612</v>
          </cell>
          <cell r="T141">
            <v>2730.7685027095727</v>
          </cell>
          <cell r="U141">
            <v>8252.061247057216</v>
          </cell>
          <cell r="V141">
            <v>5774.4335047579789</v>
          </cell>
          <cell r="W141">
            <v>692.76202878139736</v>
          </cell>
          <cell r="X141">
            <v>144.39182112622711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BC141" t="str">
            <v>S24</v>
          </cell>
          <cell r="BD141" t="str">
            <v>Net P/T/D Plant</v>
          </cell>
          <cell r="BG141">
            <v>562379072.54404771</v>
          </cell>
          <cell r="BH141">
            <v>109836915.04211099</v>
          </cell>
          <cell r="BI141">
            <v>286912632.28796911</v>
          </cell>
          <cell r="BJ141">
            <v>134349636.91268685</v>
          </cell>
          <cell r="BK141">
            <v>25567973.718873147</v>
          </cell>
          <cell r="BL141">
            <v>22992769.494312629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 t="str">
            <v>Sum lines 893, 932, 1089, 1168, 1207, 1364</v>
          </cell>
        </row>
        <row r="142">
          <cell r="J142">
            <v>142</v>
          </cell>
          <cell r="L142" t="str">
            <v>P</v>
          </cell>
          <cell r="M142" t="str">
            <v>Open</v>
          </cell>
          <cell r="N142" t="str">
            <v/>
          </cell>
          <cell r="O142">
            <v>0</v>
          </cell>
          <cell r="P142" t="str">
            <v>xxx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BG142">
            <v>0.49243420981599356</v>
          </cell>
          <cell r="BH142">
            <v>9.6176150763775101E-2</v>
          </cell>
          <cell r="BI142">
            <v>0.25122840138381353</v>
          </cell>
          <cell r="BJ142">
            <v>0.11764014793950714</v>
          </cell>
          <cell r="BK142">
            <v>2.2388004016389226E-2</v>
          </cell>
          <cell r="BL142">
            <v>2.0133086080521435E-2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</row>
        <row r="143">
          <cell r="J143">
            <v>143</v>
          </cell>
          <cell r="L143" t="str">
            <v>P</v>
          </cell>
          <cell r="M143" t="str">
            <v>Open</v>
          </cell>
          <cell r="N143" t="str">
            <v/>
          </cell>
          <cell r="O143">
            <v>0</v>
          </cell>
          <cell r="P143" t="str">
            <v>xxx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BC143" t="str">
            <v>S25</v>
          </cell>
          <cell r="BD143" t="str">
            <v>O&amp;M excl Resource/Labor/A&amp;G</v>
          </cell>
          <cell r="BG143">
            <v>24468298.34401612</v>
          </cell>
          <cell r="BH143">
            <v>4918142.1964581842</v>
          </cell>
          <cell r="BI143">
            <v>10701883.854369223</v>
          </cell>
          <cell r="BJ143">
            <v>6254737.4737634854</v>
          </cell>
          <cell r="BK143">
            <v>1033797.1516522774</v>
          </cell>
          <cell r="BL143">
            <v>925692.97974074981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 t="str">
            <v>lines 369 - (16~20, 144~148, 188~192, 198~202,  226~229, 323, 339)-S22</v>
          </cell>
        </row>
        <row r="144">
          <cell r="J144">
            <v>144</v>
          </cell>
          <cell r="K144" t="str">
            <v>547-OP</v>
          </cell>
          <cell r="L144" t="str">
            <v>Other</v>
          </cell>
          <cell r="M144" t="str">
            <v>Fuel</v>
          </cell>
          <cell r="O144" t="str">
            <v>P01</v>
          </cell>
          <cell r="P144" t="str">
            <v/>
          </cell>
          <cell r="Q144">
            <v>35870000</v>
          </cell>
          <cell r="BG144">
            <v>0.50656326282752306</v>
          </cell>
          <cell r="BH144">
            <v>0.10181951041547826</v>
          </cell>
          <cell r="BI144">
            <v>0.22155938788429264</v>
          </cell>
          <cell r="BJ144">
            <v>0.12949082843000678</v>
          </cell>
          <cell r="BK144">
            <v>2.1402536902238138E-2</v>
          </cell>
          <cell r="BL144">
            <v>1.9164473540461156E-2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</row>
        <row r="145">
          <cell r="J145">
            <v>145</v>
          </cell>
          <cell r="L145" t="str">
            <v>P</v>
          </cell>
          <cell r="M145" t="str">
            <v>Coincident Peak</v>
          </cell>
          <cell r="N145" t="str">
            <v/>
          </cell>
          <cell r="O145">
            <v>34.200000000000003</v>
          </cell>
          <cell r="P145" t="str">
            <v>D01</v>
          </cell>
          <cell r="R145">
            <v>12267540</v>
          </cell>
          <cell r="S145">
            <v>6113399.1192004206</v>
          </cell>
          <cell r="T145">
            <v>954910.86263343925</v>
          </cell>
          <cell r="U145">
            <v>3000786.3813676923</v>
          </cell>
          <cell r="V145">
            <v>1950549.7134510276</v>
          </cell>
          <cell r="W145">
            <v>218074.47985107807</v>
          </cell>
          <cell r="X145">
            <v>29819.443496342072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BC145" t="str">
            <v>S26</v>
          </cell>
          <cell r="BD145" t="str">
            <v>Open</v>
          </cell>
          <cell r="BR145" t="str">
            <v>Open</v>
          </cell>
        </row>
        <row r="146">
          <cell r="J146">
            <v>146</v>
          </cell>
          <cell r="L146" t="str">
            <v>P</v>
          </cell>
          <cell r="M146" t="str">
            <v>Generation Level Consumption</v>
          </cell>
          <cell r="N146" t="str">
            <v/>
          </cell>
          <cell r="O146">
            <v>65.8</v>
          </cell>
          <cell r="P146" t="str">
            <v>E02</v>
          </cell>
          <cell r="R146">
            <v>23602460</v>
          </cell>
          <cell r="S146">
            <v>10174550.605617238</v>
          </cell>
          <cell r="T146">
            <v>2084099.280684944</v>
          </cell>
          <cell r="U146">
            <v>6297902.9134455817</v>
          </cell>
          <cell r="V146">
            <v>4406998.5067163548</v>
          </cell>
          <cell r="W146">
            <v>528710.08451890899</v>
          </cell>
          <cell r="X146">
            <v>110198.60901697376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BC146" t="str">
            <v>S27</v>
          </cell>
          <cell r="BD146" t="str">
            <v>Open</v>
          </cell>
          <cell r="BR146" t="str">
            <v>Open</v>
          </cell>
        </row>
        <row r="147">
          <cell r="J147">
            <v>147</v>
          </cell>
          <cell r="L147" t="str">
            <v>P</v>
          </cell>
          <cell r="M147" t="str">
            <v>Open</v>
          </cell>
          <cell r="N147" t="str">
            <v/>
          </cell>
          <cell r="O147">
            <v>0</v>
          </cell>
          <cell r="P147" t="str">
            <v>xxx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J148">
            <v>148</v>
          </cell>
          <cell r="L148" t="str">
            <v>P</v>
          </cell>
          <cell r="M148" t="str">
            <v>Open</v>
          </cell>
          <cell r="N148" t="str">
            <v/>
          </cell>
          <cell r="O148">
            <v>0</v>
          </cell>
          <cell r="P148" t="str">
            <v>xxx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J149">
            <v>149</v>
          </cell>
          <cell r="K149" t="str">
            <v>548-OP</v>
          </cell>
          <cell r="L149" t="str">
            <v>Other</v>
          </cell>
          <cell r="M149" t="str">
            <v>Generation Expenses</v>
          </cell>
          <cell r="O149" t="str">
            <v>P01</v>
          </cell>
          <cell r="P149" t="str">
            <v/>
          </cell>
          <cell r="Q149">
            <v>2596000</v>
          </cell>
        </row>
        <row r="150">
          <cell r="J150">
            <v>150</v>
          </cell>
          <cell r="L150" t="str">
            <v>P</v>
          </cell>
          <cell r="M150" t="str">
            <v>Coincident Peak</v>
          </cell>
          <cell r="N150" t="str">
            <v/>
          </cell>
          <cell r="O150">
            <v>34.200000000000003</v>
          </cell>
          <cell r="P150" t="str">
            <v>D01</v>
          </cell>
          <cell r="R150">
            <v>887832</v>
          </cell>
          <cell r="S150">
            <v>442441.70932378841</v>
          </cell>
          <cell r="T150">
            <v>69109.244477178931</v>
          </cell>
          <cell r="U150">
            <v>217174.28062532839</v>
          </cell>
          <cell r="V150">
            <v>141166.07349090793</v>
          </cell>
          <cell r="W150">
            <v>15782.58571768605</v>
          </cell>
          <cell r="X150">
            <v>2158.1063651102318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J151">
            <v>151</v>
          </cell>
          <cell r="L151" t="str">
            <v>P</v>
          </cell>
          <cell r="M151" t="str">
            <v>Generation Level Consumption</v>
          </cell>
          <cell r="N151" t="str">
            <v/>
          </cell>
          <cell r="O151">
            <v>65.8</v>
          </cell>
          <cell r="P151" t="str">
            <v>E02</v>
          </cell>
          <cell r="R151">
            <v>1708168</v>
          </cell>
          <cell r="S151">
            <v>736357.21695518133</v>
          </cell>
          <cell r="T151">
            <v>150831.38368157553</v>
          </cell>
          <cell r="U151">
            <v>455794.70207150065</v>
          </cell>
          <cell r="V151">
            <v>318945.30592237687</v>
          </cell>
          <cell r="W151">
            <v>38264.047376946968</v>
          </cell>
          <cell r="X151">
            <v>7975.3439924188424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J152">
            <v>152</v>
          </cell>
          <cell r="L152" t="str">
            <v>P</v>
          </cell>
          <cell r="M152" t="str">
            <v>Open</v>
          </cell>
          <cell r="N152" t="str">
            <v/>
          </cell>
          <cell r="O152">
            <v>0</v>
          </cell>
          <cell r="P152" t="str">
            <v>xxx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J153">
            <v>153</v>
          </cell>
          <cell r="L153" t="str">
            <v>P</v>
          </cell>
          <cell r="M153" t="str">
            <v>Open</v>
          </cell>
          <cell r="N153" t="str">
            <v/>
          </cell>
          <cell r="O153">
            <v>0</v>
          </cell>
          <cell r="P153" t="str">
            <v>xxx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J154">
            <v>154</v>
          </cell>
          <cell r="K154" t="str">
            <v>549-OP</v>
          </cell>
          <cell r="L154" t="str">
            <v>Other</v>
          </cell>
          <cell r="M154" t="str">
            <v>Miscellaneous Power Exp.</v>
          </cell>
          <cell r="O154" t="str">
            <v>P01</v>
          </cell>
          <cell r="P154" t="str">
            <v/>
          </cell>
          <cell r="Q154">
            <v>302000</v>
          </cell>
        </row>
        <row r="155">
          <cell r="J155">
            <v>155</v>
          </cell>
          <cell r="L155" t="str">
            <v>P</v>
          </cell>
          <cell r="M155" t="str">
            <v>Coincident Peak</v>
          </cell>
          <cell r="N155" t="str">
            <v/>
          </cell>
          <cell r="O155">
            <v>34.200000000000003</v>
          </cell>
          <cell r="P155" t="str">
            <v>D01</v>
          </cell>
          <cell r="R155">
            <v>103284</v>
          </cell>
          <cell r="S155">
            <v>51470.491608545497</v>
          </cell>
          <cell r="T155">
            <v>8039.6732789322177</v>
          </cell>
          <cell r="U155">
            <v>25264.496436382578</v>
          </cell>
          <cell r="V155">
            <v>16422.247378372187</v>
          </cell>
          <cell r="W155">
            <v>1836.0326990528456</v>
          </cell>
          <cell r="X155">
            <v>251.0585987146726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J156">
            <v>156</v>
          </cell>
          <cell r="L156" t="str">
            <v>P</v>
          </cell>
          <cell r="M156" t="str">
            <v>Generation Level Consumption</v>
          </cell>
          <cell r="N156" t="str">
            <v/>
          </cell>
          <cell r="O156">
            <v>65.8</v>
          </cell>
          <cell r="P156" t="str">
            <v>E02</v>
          </cell>
          <cell r="R156">
            <v>198716</v>
          </cell>
          <cell r="S156">
            <v>85662.511371519548</v>
          </cell>
          <cell r="T156">
            <v>17546.640166346617</v>
          </cell>
          <cell r="U156">
            <v>53023.882906622959</v>
          </cell>
          <cell r="V156">
            <v>37103.806775253397</v>
          </cell>
          <cell r="W156">
            <v>4451.3645253613195</v>
          </cell>
          <cell r="X156">
            <v>927.79425489618279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J157">
            <v>157</v>
          </cell>
          <cell r="L157" t="str">
            <v>P</v>
          </cell>
          <cell r="M157" t="str">
            <v>Open</v>
          </cell>
          <cell r="N157" t="str">
            <v/>
          </cell>
          <cell r="O157">
            <v>0</v>
          </cell>
          <cell r="P157" t="str">
            <v>xxx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J158">
            <v>158</v>
          </cell>
          <cell r="L158" t="str">
            <v>P</v>
          </cell>
          <cell r="M158" t="str">
            <v>Open</v>
          </cell>
          <cell r="N158" t="str">
            <v/>
          </cell>
          <cell r="O158">
            <v>0</v>
          </cell>
          <cell r="P158" t="str">
            <v>xxx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J159">
            <v>159</v>
          </cell>
          <cell r="K159" t="str">
            <v>550-OP</v>
          </cell>
          <cell r="L159" t="str">
            <v>Other</v>
          </cell>
          <cell r="M159" t="str">
            <v>Rents</v>
          </cell>
          <cell r="O159" t="str">
            <v>P01</v>
          </cell>
          <cell r="P159" t="str">
            <v/>
          </cell>
          <cell r="Q159">
            <v>-21000</v>
          </cell>
        </row>
        <row r="160">
          <cell r="J160">
            <v>160</v>
          </cell>
          <cell r="L160" t="str">
            <v>P</v>
          </cell>
          <cell r="M160" t="str">
            <v>Coincident Peak</v>
          </cell>
          <cell r="N160" t="str">
            <v/>
          </cell>
          <cell r="O160">
            <v>34.200000000000003</v>
          </cell>
          <cell r="P160" t="str">
            <v>D01</v>
          </cell>
          <cell r="R160">
            <v>-7182.0000000000009</v>
          </cell>
          <cell r="S160">
            <v>-3579.0739197995217</v>
          </cell>
          <cell r="T160">
            <v>-559.05012866747222</v>
          </cell>
          <cell r="U160">
            <v>-1756.8027323312392</v>
          </cell>
          <cell r="V160">
            <v>-1141.9443541252185</v>
          </cell>
          <cell r="W160">
            <v>-127.67114794738332</v>
          </cell>
          <cell r="X160">
            <v>-17.457717129165978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J161">
            <v>161</v>
          </cell>
          <cell r="L161" t="str">
            <v>P</v>
          </cell>
          <cell r="M161" t="str">
            <v>Generation Level Consumption</v>
          </cell>
          <cell r="N161" t="str">
            <v/>
          </cell>
          <cell r="O161">
            <v>65.8</v>
          </cell>
          <cell r="P161" t="str">
            <v>E02</v>
          </cell>
          <cell r="R161">
            <v>-13818</v>
          </cell>
          <cell r="S161">
            <v>-5956.664698019571</v>
          </cell>
          <cell r="T161">
            <v>-1220.1306075936388</v>
          </cell>
          <cell r="U161">
            <v>-3687.0911954936496</v>
          </cell>
          <cell r="V161">
            <v>-2580.066034040799</v>
          </cell>
          <cell r="W161">
            <v>-309.5319703065818</v>
          </cell>
          <cell r="X161">
            <v>-64.515494545761058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J162">
            <v>162</v>
          </cell>
          <cell r="L162" t="str">
            <v>P</v>
          </cell>
          <cell r="M162" t="str">
            <v>Open</v>
          </cell>
          <cell r="N162" t="str">
            <v/>
          </cell>
          <cell r="O162">
            <v>0</v>
          </cell>
          <cell r="P162" t="str">
            <v>xxx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J163">
            <v>163</v>
          </cell>
          <cell r="L163" t="str">
            <v>P</v>
          </cell>
          <cell r="M163" t="str">
            <v>Open</v>
          </cell>
          <cell r="N163" t="str">
            <v/>
          </cell>
          <cell r="O163">
            <v>0</v>
          </cell>
          <cell r="P163" t="str">
            <v>xxx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J164">
            <v>164</v>
          </cell>
          <cell r="L164" t="str">
            <v>Total Other Operation</v>
          </cell>
          <cell r="N164" t="str">
            <v/>
          </cell>
          <cell r="Q164">
            <v>38794000</v>
          </cell>
          <cell r="R164">
            <v>38794000</v>
          </cell>
          <cell r="S164">
            <v>17615687.806651138</v>
          </cell>
          <cell r="T164">
            <v>3286739.8801196916</v>
          </cell>
          <cell r="U164">
            <v>10056686.716001844</v>
          </cell>
          <cell r="V164">
            <v>6875793.8570720237</v>
          </cell>
          <cell r="W164">
            <v>807659.8937878249</v>
          </cell>
          <cell r="X164">
            <v>151431.84636748186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J165">
            <v>165</v>
          </cell>
          <cell r="K165" t="str">
            <v>551-MT</v>
          </cell>
          <cell r="L165" t="str">
            <v>Other</v>
          </cell>
          <cell r="M165" t="str">
            <v>Supervision &amp; Engineering</v>
          </cell>
          <cell r="O165" t="str">
            <v>P01</v>
          </cell>
          <cell r="P165" t="str">
            <v/>
          </cell>
          <cell r="Q165">
            <v>216000</v>
          </cell>
          <cell r="BC165" t="str">
            <v>C01</v>
          </cell>
          <cell r="BD165" t="str">
            <v>Avg Customers-All</v>
          </cell>
          <cell r="BF165">
            <v>235192.16666666669</v>
          </cell>
          <cell r="BG165">
            <v>201447.58333333334</v>
          </cell>
          <cell r="BH165">
            <v>28311.333333333332</v>
          </cell>
          <cell r="BI165">
            <v>2681.9166666666665</v>
          </cell>
          <cell r="BJ165">
            <v>22</v>
          </cell>
          <cell r="BK165">
            <v>2400.25</v>
          </cell>
          <cell r="BL165">
            <v>329.08333333333331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 t="str">
            <v>Unweighted</v>
          </cell>
        </row>
        <row r="166">
          <cell r="J166">
            <v>166</v>
          </cell>
          <cell r="L166" t="str">
            <v>P</v>
          </cell>
          <cell r="M166" t="str">
            <v>Coincident Peak</v>
          </cell>
          <cell r="N166" t="str">
            <v/>
          </cell>
          <cell r="O166">
            <v>34.200000000000003</v>
          </cell>
          <cell r="P166" t="str">
            <v>D01</v>
          </cell>
          <cell r="R166">
            <v>73872.000000000015</v>
          </cell>
          <cell r="S166">
            <v>36813.331746509371</v>
          </cell>
          <cell r="T166">
            <v>5750.2298948654288</v>
          </cell>
          <cell r="U166">
            <v>18069.970961121318</v>
          </cell>
          <cell r="V166">
            <v>11745.713356716535</v>
          </cell>
          <cell r="W166">
            <v>1313.1889503159427</v>
          </cell>
          <cell r="X166">
            <v>179.56509047142148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BC166" t="str">
            <v>C02</v>
          </cell>
          <cell r="BD166" t="str">
            <v>Avg Customers-Secondary</v>
          </cell>
          <cell r="BF166">
            <v>234805.08333333334</v>
          </cell>
          <cell r="BG166">
            <v>201447.58333333334</v>
          </cell>
          <cell r="BH166">
            <v>28311.333333333332</v>
          </cell>
          <cell r="BI166">
            <v>2645.9166666666665</v>
          </cell>
          <cell r="BJ166">
            <v>0</v>
          </cell>
          <cell r="BK166">
            <v>2400.25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 t="str">
            <v>Unweighted Secondary w/o Lighting</v>
          </cell>
        </row>
        <row r="167">
          <cell r="J167">
            <v>167</v>
          </cell>
          <cell r="L167" t="str">
            <v>P</v>
          </cell>
          <cell r="M167" t="str">
            <v>Generation Level Consumption</v>
          </cell>
          <cell r="N167" t="str">
            <v/>
          </cell>
          <cell r="O167">
            <v>65.8</v>
          </cell>
          <cell r="P167" t="str">
            <v>E02</v>
          </cell>
          <cell r="R167">
            <v>142128</v>
          </cell>
          <cell r="S167">
            <v>61268.551179629874</v>
          </cell>
          <cell r="T167">
            <v>12549.914820963142</v>
          </cell>
          <cell r="U167">
            <v>37924.366582220391</v>
          </cell>
          <cell r="V167">
            <v>26537.822064419644</v>
          </cell>
          <cell r="W167">
            <v>3183.7574088676984</v>
          </cell>
          <cell r="X167">
            <v>663.58794389925652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BC167" t="str">
            <v>C03</v>
          </cell>
          <cell r="BD167" t="str">
            <v>Wt Customers-Meter Reading</v>
          </cell>
          <cell r="BF167">
            <v>235192.16666666669</v>
          </cell>
          <cell r="BG167">
            <v>201447.58333333334</v>
          </cell>
          <cell r="BH167">
            <v>28311.333333333332</v>
          </cell>
          <cell r="BI167">
            <v>2681.9166666666665</v>
          </cell>
          <cell r="BJ167">
            <v>22</v>
          </cell>
          <cell r="BK167">
            <v>2400.25</v>
          </cell>
          <cell r="BL167">
            <v>329.08333333333331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 t="str">
            <v>Est. Meter Reading Time</v>
          </cell>
        </row>
        <row r="168">
          <cell r="J168">
            <v>168</v>
          </cell>
          <cell r="L168" t="str">
            <v>P</v>
          </cell>
          <cell r="M168" t="str">
            <v>Open</v>
          </cell>
          <cell r="N168" t="str">
            <v/>
          </cell>
          <cell r="O168">
            <v>0</v>
          </cell>
          <cell r="P168" t="str">
            <v>xxx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BC168" t="str">
            <v>C04</v>
          </cell>
          <cell r="BD168" t="str">
            <v>Wt Customers-Meters</v>
          </cell>
          <cell r="BF168">
            <v>329804.24333333329</v>
          </cell>
          <cell r="BG168">
            <v>201447.58333333334</v>
          </cell>
          <cell r="BH168">
            <v>77006.826666666675</v>
          </cell>
          <cell r="BI168">
            <v>38270.950833333329</v>
          </cell>
          <cell r="BJ168">
            <v>765.59999999999991</v>
          </cell>
          <cell r="BK168">
            <v>12313.282499999999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 t="str">
            <v>Proportion Installed Meter Costs</v>
          </cell>
        </row>
        <row r="169">
          <cell r="J169">
            <v>169</v>
          </cell>
          <cell r="L169" t="str">
            <v>P</v>
          </cell>
          <cell r="M169" t="str">
            <v>Open</v>
          </cell>
          <cell r="N169" t="str">
            <v/>
          </cell>
          <cell r="O169">
            <v>0</v>
          </cell>
          <cell r="P169" t="str">
            <v>xxx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BC169" t="str">
            <v>C05</v>
          </cell>
          <cell r="BD169" t="str">
            <v>DA Street &amp; Area Lights</v>
          </cell>
          <cell r="BF169">
            <v>329.08333333333331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329.08333333333331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 t="str">
            <v>Direct Assigned to Street &amp; Area Lights</v>
          </cell>
        </row>
        <row r="170">
          <cell r="J170">
            <v>170</v>
          </cell>
          <cell r="K170" t="str">
            <v>552-MT</v>
          </cell>
          <cell r="L170" t="str">
            <v>Other</v>
          </cell>
          <cell r="M170" t="str">
            <v>Structures</v>
          </cell>
          <cell r="O170" t="str">
            <v>P01</v>
          </cell>
          <cell r="P170" t="str">
            <v/>
          </cell>
          <cell r="Q170">
            <v>8000</v>
          </cell>
          <cell r="BC170" t="str">
            <v>C06</v>
          </cell>
          <cell r="BD170" t="str">
            <v>DA Handbilled</v>
          </cell>
          <cell r="BF170">
            <v>22</v>
          </cell>
          <cell r="BG170">
            <v>0</v>
          </cell>
          <cell r="BH170">
            <v>0</v>
          </cell>
          <cell r="BI170">
            <v>0</v>
          </cell>
          <cell r="BJ170">
            <v>22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 t="str">
            <v>Direct Assigned to Handbilled Customers</v>
          </cell>
        </row>
        <row r="171">
          <cell r="J171">
            <v>171</v>
          </cell>
          <cell r="L171" t="str">
            <v>P</v>
          </cell>
          <cell r="M171" t="str">
            <v>Coincident Peak</v>
          </cell>
          <cell r="N171" t="str">
            <v/>
          </cell>
          <cell r="O171">
            <v>34.200000000000003</v>
          </cell>
          <cell r="P171" t="str">
            <v>D01</v>
          </cell>
          <cell r="R171">
            <v>2736</v>
          </cell>
          <cell r="S171">
            <v>1363.4567313521986</v>
          </cell>
          <cell r="T171">
            <v>212.9714775876084</v>
          </cell>
          <cell r="U171">
            <v>669.25818374523385</v>
          </cell>
          <cell r="V171">
            <v>435.02642061913082</v>
          </cell>
          <cell r="W171">
            <v>48.636627789479355</v>
          </cell>
          <cell r="X171">
            <v>6.6505589063489428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BC171" t="str">
            <v>C07</v>
          </cell>
          <cell r="BD171" t="str">
            <v>Open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 t="str">
            <v>Open</v>
          </cell>
        </row>
        <row r="172">
          <cell r="J172">
            <v>172</v>
          </cell>
          <cell r="L172" t="str">
            <v>P</v>
          </cell>
          <cell r="M172" t="str">
            <v>Generation Level Consumption</v>
          </cell>
          <cell r="N172" t="str">
            <v/>
          </cell>
          <cell r="O172">
            <v>65.8</v>
          </cell>
          <cell r="P172" t="str">
            <v>E02</v>
          </cell>
          <cell r="R172">
            <v>5264</v>
          </cell>
          <cell r="S172">
            <v>2269.2055992455507</v>
          </cell>
          <cell r="T172">
            <v>464.81166003567193</v>
          </cell>
          <cell r="U172">
            <v>1404.6061697118664</v>
          </cell>
          <cell r="V172">
            <v>982.88229868220913</v>
          </cell>
          <cell r="W172">
            <v>117.91694106917402</v>
          </cell>
          <cell r="X172">
            <v>24.577331255528019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BC172" t="str">
            <v>D01</v>
          </cell>
          <cell r="BD172" t="str">
            <v>Coincident Peak</v>
          </cell>
          <cell r="BF172">
            <v>890668</v>
          </cell>
          <cell r="BG172">
            <v>443855</v>
          </cell>
          <cell r="BH172">
            <v>69330</v>
          </cell>
          <cell r="BI172">
            <v>217868</v>
          </cell>
          <cell r="BJ172">
            <v>141617</v>
          </cell>
          <cell r="BK172">
            <v>15833</v>
          </cell>
          <cell r="BL172">
            <v>2165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 t="str">
            <v>Coincident Peak 12 Month Average</v>
          </cell>
        </row>
        <row r="173">
          <cell r="J173">
            <v>173</v>
          </cell>
          <cell r="L173" t="str">
            <v>P</v>
          </cell>
          <cell r="M173" t="str">
            <v>Open</v>
          </cell>
          <cell r="N173" t="str">
            <v/>
          </cell>
          <cell r="O173">
            <v>0</v>
          </cell>
          <cell r="P173" t="str">
            <v>xxx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BC173" t="str">
            <v>D02</v>
          </cell>
          <cell r="BD173" t="str">
            <v>NCP-All</v>
          </cell>
          <cell r="BF173">
            <v>1067253</v>
          </cell>
          <cell r="BG173">
            <v>502374</v>
          </cell>
          <cell r="BH173">
            <v>103881</v>
          </cell>
          <cell r="BI173">
            <v>277639</v>
          </cell>
          <cell r="BJ173">
            <v>151519</v>
          </cell>
          <cell r="BK173">
            <v>25372</v>
          </cell>
          <cell r="BL173">
            <v>6468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 t="str">
            <v>Non-Coincident Peak All Sched.12 Mo Avg</v>
          </cell>
        </row>
        <row r="174">
          <cell r="J174">
            <v>174</v>
          </cell>
          <cell r="L174" t="str">
            <v>P</v>
          </cell>
          <cell r="M174" t="str">
            <v>Open</v>
          </cell>
          <cell r="N174" t="str">
            <v/>
          </cell>
          <cell r="O174">
            <v>0</v>
          </cell>
          <cell r="P174" t="str">
            <v>xxx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BC174" t="str">
            <v>D03</v>
          </cell>
          <cell r="BD174" t="str">
            <v>NCP-w/o DA</v>
          </cell>
          <cell r="BF174">
            <v>915734</v>
          </cell>
          <cell r="BG174">
            <v>502374</v>
          </cell>
          <cell r="BH174">
            <v>103881</v>
          </cell>
          <cell r="BI174">
            <v>277639</v>
          </cell>
          <cell r="BJ174">
            <v>0</v>
          </cell>
          <cell r="BK174">
            <v>25372</v>
          </cell>
          <cell r="BL174">
            <v>6468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 t="str">
            <v>NCP w/o Sch 25/28 12 Mo Avg</v>
          </cell>
        </row>
        <row r="175">
          <cell r="J175">
            <v>175</v>
          </cell>
          <cell r="K175" t="str">
            <v>553-MT</v>
          </cell>
          <cell r="L175" t="str">
            <v>Other</v>
          </cell>
          <cell r="M175" t="str">
            <v>Generating &amp; Electric Plant</v>
          </cell>
          <cell r="O175" t="str">
            <v>P01</v>
          </cell>
          <cell r="P175" t="str">
            <v/>
          </cell>
          <cell r="Q175">
            <v>372000</v>
          </cell>
          <cell r="BC175" t="str">
            <v>D04</v>
          </cell>
          <cell r="BD175" t="str">
            <v xml:space="preserve">DA Sch 25 </v>
          </cell>
          <cell r="BF175">
            <v>100</v>
          </cell>
          <cell r="BG175">
            <v>0</v>
          </cell>
          <cell r="BH175">
            <v>0</v>
          </cell>
          <cell r="BI175">
            <v>0</v>
          </cell>
          <cell r="BJ175">
            <v>100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 t="str">
            <v>Direct Assigned to Schedule 25 Customers</v>
          </cell>
        </row>
        <row r="176">
          <cell r="J176">
            <v>176</v>
          </cell>
          <cell r="L176" t="str">
            <v>P</v>
          </cell>
          <cell r="M176" t="str">
            <v>Coincident Peak</v>
          </cell>
          <cell r="N176" t="str">
            <v/>
          </cell>
          <cell r="O176">
            <v>34.200000000000003</v>
          </cell>
          <cell r="P176" t="str">
            <v>D01</v>
          </cell>
          <cell r="R176">
            <v>127224.00000000001</v>
          </cell>
          <cell r="S176">
            <v>63400.73800787724</v>
          </cell>
          <cell r="T176">
            <v>9903.1737078237929</v>
          </cell>
          <cell r="U176">
            <v>31120.50554415338</v>
          </cell>
          <cell r="V176">
            <v>20228.728558789586</v>
          </cell>
          <cell r="W176">
            <v>2261.6031922107904</v>
          </cell>
          <cell r="X176">
            <v>309.2509891452259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BC176" t="str">
            <v>D05</v>
          </cell>
          <cell r="BD176" t="str">
            <v>DA Sch 25I</v>
          </cell>
          <cell r="BF176">
            <v>100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100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 t="str">
            <v>Direct Assigned to Schedule 25I Customers (not used)</v>
          </cell>
        </row>
        <row r="177">
          <cell r="J177">
            <v>177</v>
          </cell>
          <cell r="L177" t="str">
            <v>P</v>
          </cell>
          <cell r="M177" t="str">
            <v>Generation Level Consumption</v>
          </cell>
          <cell r="N177" t="str">
            <v/>
          </cell>
          <cell r="O177">
            <v>65.8</v>
          </cell>
          <cell r="P177" t="str">
            <v>E02</v>
          </cell>
          <cell r="R177">
            <v>244776</v>
          </cell>
          <cell r="S177">
            <v>105518.06036491811</v>
          </cell>
          <cell r="T177">
            <v>21613.742191658745</v>
          </cell>
          <cell r="U177">
            <v>65314.186891601792</v>
          </cell>
          <cell r="V177">
            <v>45704.026888722721</v>
          </cell>
          <cell r="W177">
            <v>5483.137759716592</v>
          </cell>
          <cell r="X177">
            <v>1142.8459033820529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BC177" t="str">
            <v>D06</v>
          </cell>
          <cell r="BD177" t="str">
            <v>NCP-Secondary</v>
          </cell>
          <cell r="BF177">
            <v>895396</v>
          </cell>
          <cell r="BG177">
            <v>502374</v>
          </cell>
          <cell r="BH177">
            <v>103881</v>
          </cell>
          <cell r="BI177">
            <v>257301</v>
          </cell>
          <cell r="BJ177">
            <v>0</v>
          </cell>
          <cell r="BK177">
            <v>25372</v>
          </cell>
          <cell r="BL177">
            <v>6468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 t="str">
            <v>Non-Coincident Peak Secondary12 Mo Avg</v>
          </cell>
        </row>
        <row r="178">
          <cell r="J178">
            <v>178</v>
          </cell>
          <cell r="L178" t="str">
            <v>P</v>
          </cell>
          <cell r="M178" t="str">
            <v>Open</v>
          </cell>
          <cell r="N178" t="str">
            <v/>
          </cell>
          <cell r="O178">
            <v>0</v>
          </cell>
          <cell r="P178" t="str">
            <v>xxx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BC178" t="str">
            <v>D07</v>
          </cell>
          <cell r="BD178" t="str">
            <v>DA Street and Area Lights</v>
          </cell>
          <cell r="BF178">
            <v>100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100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 t="str">
            <v>Direct Assigned to Street &amp; Area Lights</v>
          </cell>
        </row>
        <row r="179">
          <cell r="J179">
            <v>179</v>
          </cell>
          <cell r="L179" t="str">
            <v>P</v>
          </cell>
          <cell r="M179" t="str">
            <v>Open</v>
          </cell>
          <cell r="N179" t="str">
            <v/>
          </cell>
          <cell r="O179">
            <v>0</v>
          </cell>
          <cell r="P179" t="str">
            <v>xxx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BC179" t="str">
            <v>D08</v>
          </cell>
          <cell r="BD179" t="str">
            <v>NCP-Primary</v>
          </cell>
          <cell r="BF179">
            <v>1005856</v>
          </cell>
          <cell r="BG179">
            <v>502374</v>
          </cell>
          <cell r="BH179">
            <v>103881</v>
          </cell>
          <cell r="BI179">
            <v>276437</v>
          </cell>
          <cell r="BJ179">
            <v>91324</v>
          </cell>
          <cell r="BK179">
            <v>25372</v>
          </cell>
          <cell r="BL179">
            <v>6468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 t="str">
            <v>Non-Coincident Peak Primary 12 Mo Avg</v>
          </cell>
        </row>
        <row r="180">
          <cell r="J180">
            <v>180</v>
          </cell>
          <cell r="K180" t="str">
            <v>554-MT</v>
          </cell>
          <cell r="L180" t="str">
            <v>Other</v>
          </cell>
          <cell r="O180" t="str">
            <v>P01</v>
          </cell>
          <cell r="P180" t="str">
            <v/>
          </cell>
          <cell r="Q180">
            <v>97000</v>
          </cell>
          <cell r="BC180" t="str">
            <v>E01</v>
          </cell>
          <cell r="BD180" t="str">
            <v>Customer Level Consumption</v>
          </cell>
          <cell r="BF180">
            <v>5574856.254999999</v>
          </cell>
          <cell r="BG180">
            <v>2390086.21</v>
          </cell>
          <cell r="BH180">
            <v>489572.18300000002</v>
          </cell>
          <cell r="BI180">
            <v>1481850.5589999999</v>
          </cell>
          <cell r="BJ180">
            <v>1063262.3589999999</v>
          </cell>
          <cell r="BK180">
            <v>124198.378</v>
          </cell>
          <cell r="BL180">
            <v>25886.565999999999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 t="str">
            <v>Energy Sales-MWH</v>
          </cell>
        </row>
        <row r="181">
          <cell r="J181">
            <v>181</v>
          </cell>
          <cell r="L181" t="str">
            <v>P</v>
          </cell>
          <cell r="M181" t="str">
            <v>Coincident Peak</v>
          </cell>
          <cell r="N181" t="str">
            <v/>
          </cell>
          <cell r="O181">
            <v>34.200000000000003</v>
          </cell>
          <cell r="P181" t="str">
            <v>D01</v>
          </cell>
          <cell r="R181">
            <v>33174.000000000007</v>
          </cell>
          <cell r="S181">
            <v>16531.912867645409</v>
          </cell>
          <cell r="T181">
            <v>2582.2791657497528</v>
          </cell>
          <cell r="U181">
            <v>8114.7554779109623</v>
          </cell>
          <cell r="V181">
            <v>5274.6953500069621</v>
          </cell>
          <cell r="W181">
            <v>589.71911194743734</v>
          </cell>
          <cell r="X181">
            <v>80.638026739480949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BC181" t="str">
            <v>E02</v>
          </cell>
          <cell r="BD181" t="str">
            <v>Generation Level Consumption</v>
          </cell>
          <cell r="BF181">
            <v>5943611.1069899667</v>
          </cell>
          <cell r="BG181">
            <v>2562172.4171199999</v>
          </cell>
          <cell r="BH181">
            <v>524821.38017600006</v>
          </cell>
          <cell r="BI181">
            <v>1585948.4861789674</v>
          </cell>
          <cell r="BJ181">
            <v>1109777.763547</v>
          </cell>
          <cell r="BK181">
            <v>133140.66121600001</v>
          </cell>
          <cell r="BL181">
            <v>27750.398752000001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 t="str">
            <v>Energy Sales with Losses - MWH</v>
          </cell>
        </row>
        <row r="182">
          <cell r="J182">
            <v>182</v>
          </cell>
          <cell r="L182" t="str">
            <v>P</v>
          </cell>
          <cell r="M182" t="str">
            <v>Generation Level Consumption</v>
          </cell>
          <cell r="N182" t="str">
            <v/>
          </cell>
          <cell r="O182">
            <v>65.8</v>
          </cell>
          <cell r="P182" t="str">
            <v>E02</v>
          </cell>
          <cell r="R182">
            <v>63826</v>
          </cell>
          <cell r="S182">
            <v>27514.117890852303</v>
          </cell>
          <cell r="T182">
            <v>5635.8413779325228</v>
          </cell>
          <cell r="U182">
            <v>17030.849807756382</v>
          </cell>
          <cell r="V182">
            <v>11917.447871521785</v>
          </cell>
          <cell r="W182">
            <v>1429.7429104637349</v>
          </cell>
          <cell r="X182">
            <v>298.00014147327727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BC182" t="str">
            <v>E03</v>
          </cell>
          <cell r="BD182" t="str">
            <v>Open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 t="str">
            <v>Open</v>
          </cell>
        </row>
        <row r="183">
          <cell r="J183">
            <v>183</v>
          </cell>
          <cell r="L183" t="str">
            <v>P</v>
          </cell>
          <cell r="M183" t="str">
            <v>Open</v>
          </cell>
          <cell r="N183" t="str">
            <v/>
          </cell>
          <cell r="O183">
            <v>0</v>
          </cell>
          <cell r="P183" t="str">
            <v>xxx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BC183" t="str">
            <v>R01</v>
          </cell>
          <cell r="BD183" t="str">
            <v>Retail Sales Revenue</v>
          </cell>
          <cell r="BF183">
            <v>455105000</v>
          </cell>
          <cell r="BG183">
            <v>198459000</v>
          </cell>
          <cell r="BH183">
            <v>55514000</v>
          </cell>
          <cell r="BI183">
            <v>126921000</v>
          </cell>
          <cell r="BJ183">
            <v>58190000</v>
          </cell>
          <cell r="BK183">
            <v>9439000</v>
          </cell>
          <cell r="BL183">
            <v>6582000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 t="str">
            <v>Input Revenue From Rates</v>
          </cell>
        </row>
        <row r="184">
          <cell r="J184">
            <v>184</v>
          </cell>
          <cell r="L184" t="str">
            <v>P</v>
          </cell>
          <cell r="M184" t="str">
            <v>Open</v>
          </cell>
          <cell r="N184" t="str">
            <v/>
          </cell>
          <cell r="O184">
            <v>0</v>
          </cell>
          <cell r="P184" t="str">
            <v>xxx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BC184" t="str">
            <v>R02</v>
          </cell>
          <cell r="BD184" t="str">
            <v>Open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 t="str">
            <v>Open</v>
          </cell>
        </row>
        <row r="185">
          <cell r="J185">
            <v>185</v>
          </cell>
          <cell r="L185" t="str">
            <v>Total Other Maintenance</v>
          </cell>
          <cell r="N185" t="str">
            <v/>
          </cell>
          <cell r="Q185">
            <v>693000</v>
          </cell>
          <cell r="R185">
            <v>693000</v>
          </cell>
          <cell r="S185">
            <v>314679.37438803009</v>
          </cell>
          <cell r="T185">
            <v>58712.964296616665</v>
          </cell>
          <cell r="U185">
            <v>179648.49961822131</v>
          </cell>
          <cell r="V185">
            <v>122826.34280947856</v>
          </cell>
          <cell r="W185">
            <v>14427.70290238085</v>
          </cell>
          <cell r="X185">
            <v>2705.1159852725923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BC185" t="str">
            <v>R03</v>
          </cell>
          <cell r="BD185" t="str">
            <v xml:space="preserve">Income Tax Allocator A </v>
          </cell>
          <cell r="BF185">
            <v>88443999.999999955</v>
          </cell>
          <cell r="BG185">
            <v>20917652.438405752</v>
          </cell>
          <cell r="BH185">
            <v>20926140.427507732</v>
          </cell>
          <cell r="BI185">
            <v>37027247.05611667</v>
          </cell>
          <cell r="BJ185">
            <v>6177152.084118668</v>
          </cell>
          <cell r="BK185">
            <v>1682079.8883285027</v>
          </cell>
          <cell r="BL185">
            <v>1713728.1055226272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>Rev - Exp before Inc Tax - Interest Exp</v>
          </cell>
        </row>
        <row r="186">
          <cell r="J186">
            <v>186</v>
          </cell>
          <cell r="L186" t="str">
            <v>Total Other</v>
          </cell>
          <cell r="N186" t="str">
            <v/>
          </cell>
          <cell r="Q186">
            <v>39487000</v>
          </cell>
          <cell r="R186">
            <v>39487000</v>
          </cell>
          <cell r="S186">
            <v>17930367.181039169</v>
          </cell>
          <cell r="T186">
            <v>3345452.8444163082</v>
          </cell>
          <cell r="U186">
            <v>10236335.215620065</v>
          </cell>
          <cell r="V186">
            <v>6998620.1998815024</v>
          </cell>
          <cell r="W186">
            <v>822087.59669020574</v>
          </cell>
          <cell r="X186">
            <v>154136.96235275446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BC186" t="str">
            <v>R04</v>
          </cell>
          <cell r="BD186" t="str">
            <v>Revenue Conversion Allocator U</v>
          </cell>
          <cell r="BF186">
            <v>433808760.86956525</v>
          </cell>
          <cell r="BG186">
            <v>204294166.5207954</v>
          </cell>
          <cell r="BH186">
            <v>44609049.692485712</v>
          </cell>
          <cell r="BI186">
            <v>111054440.08406337</v>
          </cell>
          <cell r="BJ186">
            <v>58400553.392177619</v>
          </cell>
          <cell r="BK186">
            <v>9189490.2016773876</v>
          </cell>
          <cell r="BL186">
            <v>6261060.9783657081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 t="str">
            <v>Uniform Return Revenue Excl Rev Conversion Items</v>
          </cell>
        </row>
        <row r="187">
          <cell r="J187">
            <v>187</v>
          </cell>
          <cell r="BC187" t="str">
            <v>R05</v>
          </cell>
          <cell r="BD187" t="str">
            <v>Income Tax Allocator U</v>
          </cell>
          <cell r="BF187">
            <v>59026000</v>
          </cell>
          <cell r="BG187">
            <v>29081961.704256535</v>
          </cell>
          <cell r="BH187">
            <v>5658523.7695352286</v>
          </cell>
          <cell r="BI187">
            <v>14783942.898635885</v>
          </cell>
          <cell r="BJ187">
            <v>7056028.130928522</v>
          </cell>
          <cell r="BK187">
            <v>1314771.0268782533</v>
          </cell>
          <cell r="BL187">
            <v>1130772.4697655702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 t="str">
            <v>Uniform Return less Interest Expense</v>
          </cell>
        </row>
        <row r="188">
          <cell r="J188">
            <v>188</v>
          </cell>
          <cell r="K188" t="str">
            <v>555-OP</v>
          </cell>
          <cell r="L188" t="str">
            <v>Total Purchased Power</v>
          </cell>
          <cell r="O188" t="str">
            <v>Manual Input</v>
          </cell>
          <cell r="Q188">
            <v>26782000</v>
          </cell>
          <cell r="BC188" t="str">
            <v>R06</v>
          </cell>
          <cell r="BD188" t="str">
            <v>Income Tax Allocator B</v>
          </cell>
          <cell r="BF188">
            <v>123315999.99999994</v>
          </cell>
          <cell r="BG188">
            <v>38098999.108531356</v>
          </cell>
          <cell r="BH188">
            <v>24269142.509492494</v>
          </cell>
          <cell r="BI188">
            <v>45761460.05989857</v>
          </cell>
          <cell r="BJ188">
            <v>10345786.465268321</v>
          </cell>
          <cell r="BK188">
            <v>2458834.1195028741</v>
          </cell>
          <cell r="BL188">
            <v>2381777.7373063322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 t="str">
            <v>Net Income Before Tax</v>
          </cell>
        </row>
        <row r="189">
          <cell r="J189">
            <v>189</v>
          </cell>
          <cell r="L189" t="str">
            <v>P</v>
          </cell>
          <cell r="M189" t="str">
            <v xml:space="preserve">Production Plant </v>
          </cell>
          <cell r="N189" t="str">
            <v/>
          </cell>
          <cell r="O189">
            <v>100</v>
          </cell>
          <cell r="P189" t="str">
            <v>S01</v>
          </cell>
          <cell r="R189">
            <v>26782000</v>
          </cell>
          <cell r="S189">
            <v>12161245.317258615</v>
          </cell>
          <cell r="T189">
            <v>2269048.4989783363</v>
          </cell>
          <cell r="U189">
            <v>6942779.3892860068</v>
          </cell>
          <cell r="V189">
            <v>4746803.9150410593</v>
          </cell>
          <cell r="W189">
            <v>557579.71014655672</v>
          </cell>
          <cell r="X189">
            <v>104543.16928942359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BC189" t="str">
            <v>S01</v>
          </cell>
          <cell r="BD189" t="str">
            <v xml:space="preserve">Production Plant </v>
          </cell>
          <cell r="BF189">
            <v>775077000.00000024</v>
          </cell>
          <cell r="BG189">
            <v>351949127.65158904</v>
          </cell>
          <cell r="BH189">
            <v>65666765.119954914</v>
          </cell>
          <cell r="BI189">
            <v>200925570.18555865</v>
          </cell>
          <cell r="BJ189">
            <v>137373554.55374059</v>
          </cell>
          <cell r="BK189">
            <v>16136480.061282311</v>
          </cell>
          <cell r="BL189">
            <v>3025502.4278746392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 t="str">
            <v>line 893</v>
          </cell>
        </row>
        <row r="190">
          <cell r="J190">
            <v>190</v>
          </cell>
          <cell r="L190" t="str">
            <v>P</v>
          </cell>
          <cell r="M190" t="str">
            <v>Open</v>
          </cell>
          <cell r="N190" t="str">
            <v/>
          </cell>
          <cell r="O190">
            <v>0</v>
          </cell>
          <cell r="P190" t="str">
            <v>xxx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BC190" t="str">
            <v>S02</v>
          </cell>
          <cell r="BD190" t="str">
            <v>Transmission Plant</v>
          </cell>
          <cell r="BF190">
            <v>333426000.00000006</v>
          </cell>
          <cell r="BG190">
            <v>151403008.78023571</v>
          </cell>
          <cell r="BH190">
            <v>28248815.055647489</v>
          </cell>
          <cell r="BI190">
            <v>86435036.989473373</v>
          </cell>
          <cell r="BJ190">
            <v>59095954.080221057</v>
          </cell>
          <cell r="BK190">
            <v>6941661.28128317</v>
          </cell>
          <cell r="BL190">
            <v>1301523.8131392484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 t="str">
            <v>line 932</v>
          </cell>
        </row>
        <row r="191">
          <cell r="J191">
            <v>191</v>
          </cell>
          <cell r="L191" t="str">
            <v>P</v>
          </cell>
          <cell r="M191" t="str">
            <v>Open</v>
          </cell>
          <cell r="N191" t="str">
            <v/>
          </cell>
          <cell r="O191">
            <v>0</v>
          </cell>
          <cell r="P191" t="str">
            <v>xxx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BC191" t="str">
            <v>S03</v>
          </cell>
          <cell r="BD191" t="str">
            <v>Distribution Plant</v>
          </cell>
          <cell r="BF191">
            <v>695186000.00000012</v>
          </cell>
          <cell r="BG191">
            <v>377267678.89115131</v>
          </cell>
          <cell r="BH191">
            <v>76499108.077935427</v>
          </cell>
          <cell r="BI191">
            <v>164018215.42208663</v>
          </cell>
          <cell r="BJ191">
            <v>25510159.121658944</v>
          </cell>
          <cell r="BK191">
            <v>16701655.117546072</v>
          </cell>
          <cell r="BL191">
            <v>35189183.369621739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 t="str">
            <v>line 1089</v>
          </cell>
        </row>
        <row r="192">
          <cell r="J192">
            <v>192</v>
          </cell>
          <cell r="L192" t="str">
            <v>P</v>
          </cell>
          <cell r="M192" t="str">
            <v>Open</v>
          </cell>
          <cell r="N192" t="str">
            <v/>
          </cell>
          <cell r="O192">
            <v>0</v>
          </cell>
          <cell r="P192" t="str">
            <v>xxx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BC192" t="str">
            <v>S04</v>
          </cell>
          <cell r="BD192" t="str">
            <v>General Plant</v>
          </cell>
          <cell r="BF192">
            <v>140219000</v>
          </cell>
          <cell r="BG192">
            <v>75745431.581599876</v>
          </cell>
          <cell r="BH192">
            <v>13821564.727942536</v>
          </cell>
          <cell r="BI192">
            <v>30433714.10436951</v>
          </cell>
          <cell r="BJ192">
            <v>14500415.003473252</v>
          </cell>
          <cell r="BK192">
            <v>2875836.0294669997</v>
          </cell>
          <cell r="BL192">
            <v>2842038.5531478417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 t="str">
            <v>line 1142</v>
          </cell>
        </row>
        <row r="193">
          <cell r="J193">
            <v>193</v>
          </cell>
          <cell r="K193" t="str">
            <v>556-OP</v>
          </cell>
          <cell r="L193" t="str">
            <v>Total System Control &amp; Load Dispatching</v>
          </cell>
          <cell r="O193" t="str">
            <v>P01</v>
          </cell>
          <cell r="P193" t="str">
            <v/>
          </cell>
          <cell r="Q193">
            <v>492000</v>
          </cell>
          <cell r="BC193" t="str">
            <v>S05</v>
          </cell>
          <cell r="BD193" t="str">
            <v>P/T/D Plant</v>
          </cell>
          <cell r="BF193">
            <v>1803689000.0000002</v>
          </cell>
          <cell r="BG193">
            <v>880619815.32297611</v>
          </cell>
          <cell r="BH193">
            <v>170414688.25353783</v>
          </cell>
          <cell r="BI193">
            <v>451378822.59711862</v>
          </cell>
          <cell r="BJ193">
            <v>221979667.7556206</v>
          </cell>
          <cell r="BK193">
            <v>39779796.460111551</v>
          </cell>
          <cell r="BL193">
            <v>39516209.610635623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 t="str">
            <v>Sum lines 893+932+1089</v>
          </cell>
        </row>
        <row r="194">
          <cell r="J194">
            <v>194</v>
          </cell>
          <cell r="L194" t="str">
            <v>P</v>
          </cell>
          <cell r="M194" t="str">
            <v>Coincident Peak</v>
          </cell>
          <cell r="N194" t="str">
            <v/>
          </cell>
          <cell r="O194">
            <v>34.200000000000003</v>
          </cell>
          <cell r="P194" t="str">
            <v>D01</v>
          </cell>
          <cell r="R194">
            <v>168264</v>
          </cell>
          <cell r="S194">
            <v>83852.588978160216</v>
          </cell>
          <cell r="T194">
            <v>13097.745871637917</v>
          </cell>
          <cell r="U194">
            <v>41159.378300331882</v>
          </cell>
          <cell r="V194">
            <v>26754.124868076546</v>
          </cell>
          <cell r="W194">
            <v>2991.1526090529801</v>
          </cell>
          <cell r="X194">
            <v>409.00937274045998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BC194" t="str">
            <v>S06</v>
          </cell>
          <cell r="BD194" t="str">
            <v>P/T/D/G Plant</v>
          </cell>
          <cell r="BF194">
            <v>1943908000.0000002</v>
          </cell>
          <cell r="BG194">
            <v>956365246.90457594</v>
          </cell>
          <cell r="BH194">
            <v>184236252.98148036</v>
          </cell>
          <cell r="BI194">
            <v>481812536.70148814</v>
          </cell>
          <cell r="BJ194">
            <v>236480082.75909385</v>
          </cell>
          <cell r="BK194">
            <v>42655632.489578553</v>
          </cell>
          <cell r="BL194">
            <v>42358248.163783468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 t="str">
            <v>Sum lines 893+932+1089+1142</v>
          </cell>
        </row>
        <row r="195">
          <cell r="J195">
            <v>195</v>
          </cell>
          <cell r="L195" t="str">
            <v>P</v>
          </cell>
          <cell r="M195" t="str">
            <v>Generation Level Consumption</v>
          </cell>
          <cell r="N195" t="str">
            <v/>
          </cell>
          <cell r="O195">
            <v>65.8</v>
          </cell>
          <cell r="P195" t="str">
            <v>E02</v>
          </cell>
          <cell r="R195">
            <v>323736</v>
          </cell>
          <cell r="S195">
            <v>139556.14435360138</v>
          </cell>
          <cell r="T195">
            <v>28585.917092193824</v>
          </cell>
          <cell r="U195">
            <v>86383.279437279794</v>
          </cell>
          <cell r="V195">
            <v>60447.261368955864</v>
          </cell>
          <cell r="W195">
            <v>7251.8918757542024</v>
          </cell>
          <cell r="X195">
            <v>1511.5058722149734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BC195" t="str">
            <v>S07</v>
          </cell>
          <cell r="BD195" t="str">
            <v>Rate Base</v>
          </cell>
          <cell r="BF195">
            <v>1125272000</v>
          </cell>
          <cell r="BG195">
            <v>554418683.47630131</v>
          </cell>
          <cell r="BH195">
            <v>107874129.35303845</v>
          </cell>
          <cell r="BI195">
            <v>281841171.57581067</v>
          </cell>
          <cell r="BJ195">
            <v>134516160.45380342</v>
          </cell>
          <cell r="BK195">
            <v>25064802.340618473</v>
          </cell>
          <cell r="BL195">
            <v>21557052.800427657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 t="str">
            <v>line 1473</v>
          </cell>
        </row>
        <row r="196">
          <cell r="J196">
            <v>196</v>
          </cell>
          <cell r="L196" t="str">
            <v>P</v>
          </cell>
          <cell r="M196" t="str">
            <v>Open</v>
          </cell>
          <cell r="N196" t="str">
            <v/>
          </cell>
          <cell r="O196">
            <v>0</v>
          </cell>
          <cell r="P196" t="str">
            <v>xxx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BC196" t="str">
            <v>S08</v>
          </cell>
          <cell r="BD196" t="str">
            <v>Account 361</v>
          </cell>
          <cell r="BF196">
            <v>10571000</v>
          </cell>
          <cell r="BG196">
            <v>5107256.6881286791</v>
          </cell>
          <cell r="BH196">
            <v>1056079.5981071778</v>
          </cell>
          <cell r="BI196">
            <v>2822545.8316619857</v>
          </cell>
          <cell r="BJ196">
            <v>1261424.6715657501</v>
          </cell>
          <cell r="BK196">
            <v>257937.94402417491</v>
          </cell>
          <cell r="BL196">
            <v>65755.266512232512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 t="str">
            <v>Sum lines 946 ~ 956</v>
          </cell>
        </row>
        <row r="197">
          <cell r="J197">
            <v>197</v>
          </cell>
          <cell r="L197" t="str">
            <v>P</v>
          </cell>
          <cell r="M197" t="str">
            <v>Open</v>
          </cell>
          <cell r="N197" t="str">
            <v/>
          </cell>
          <cell r="O197">
            <v>0</v>
          </cell>
          <cell r="P197" t="str">
            <v>xxx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BC197" t="str">
            <v>S09</v>
          </cell>
          <cell r="BD197" t="str">
            <v>Account 362</v>
          </cell>
          <cell r="BF197">
            <v>64230000.000000007</v>
          </cell>
          <cell r="BG197">
            <v>32344693.467201877</v>
          </cell>
          <cell r="BH197">
            <v>6688242.429079527</v>
          </cell>
          <cell r="BI197">
            <v>17875424.185050309</v>
          </cell>
          <cell r="BJ197">
            <v>5271663.1284767054</v>
          </cell>
          <cell r="BK197">
            <v>1633543.0628373406</v>
          </cell>
          <cell r="BL197">
            <v>416433.72735424555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 t="str">
            <v>Sum lines 957 ~ 967</v>
          </cell>
        </row>
        <row r="198">
          <cell r="J198">
            <v>198</v>
          </cell>
          <cell r="K198" t="str">
            <v>557-OP</v>
          </cell>
          <cell r="L198" t="str">
            <v>Total Other Expenses</v>
          </cell>
          <cell r="O198" t="str">
            <v>Manual Input</v>
          </cell>
          <cell r="Q198">
            <v>89931000</v>
          </cell>
          <cell r="BC198" t="str">
            <v>S10</v>
          </cell>
          <cell r="BD198" t="str">
            <v>Account 364/365</v>
          </cell>
          <cell r="BF198">
            <v>238083000</v>
          </cell>
          <cell r="BG198">
            <v>118279199.36000225</v>
          </cell>
          <cell r="BH198">
            <v>24457797.395399429</v>
          </cell>
          <cell r="BI198">
            <v>65344173.16181881</v>
          </cell>
          <cell r="BJ198">
            <v>11457186.099999998</v>
          </cell>
          <cell r="BK198">
            <v>5973597.0535138706</v>
          </cell>
          <cell r="BL198">
            <v>12571046.929265633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 t="str">
            <v>Sum lines 979 ~ 1000</v>
          </cell>
        </row>
        <row r="199">
          <cell r="J199">
            <v>199</v>
          </cell>
          <cell r="L199" t="str">
            <v>P</v>
          </cell>
          <cell r="M199" t="str">
            <v xml:space="preserve">Production Plant </v>
          </cell>
          <cell r="N199" t="str">
            <v/>
          </cell>
          <cell r="O199">
            <v>100</v>
          </cell>
          <cell r="P199" t="str">
            <v>S01</v>
          </cell>
          <cell r="R199">
            <v>89931000</v>
          </cell>
          <cell r="S199">
            <v>40836119.506623268</v>
          </cell>
          <cell r="T199">
            <v>7619214.4186999016</v>
          </cell>
          <cell r="U199">
            <v>23313086.896343809</v>
          </cell>
          <cell r="V199">
            <v>15939243.629436096</v>
          </cell>
          <cell r="W199">
            <v>1872291.1251284441</v>
          </cell>
          <cell r="X199">
            <v>351044.4237684696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BC199" t="str">
            <v>S11</v>
          </cell>
          <cell r="BD199" t="str">
            <v>Account 366/367</v>
          </cell>
          <cell r="BF199">
            <v>134480000</v>
          </cell>
          <cell r="BG199">
            <v>70186176.274852425</v>
          </cell>
          <cell r="BH199">
            <v>14513112.098969981</v>
          </cell>
          <cell r="BI199">
            <v>38186744.615625098</v>
          </cell>
          <cell r="BJ199">
            <v>7145632</v>
          </cell>
          <cell r="BK199">
            <v>3544697.1070269481</v>
          </cell>
          <cell r="BL199">
            <v>903637.90352555178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 t="str">
            <v>Sum lines 1001 ~ 1022</v>
          </cell>
        </row>
        <row r="200">
          <cell r="J200">
            <v>200</v>
          </cell>
          <cell r="L200" t="str">
            <v>P</v>
          </cell>
          <cell r="M200" t="str">
            <v>Open</v>
          </cell>
          <cell r="N200" t="str">
            <v/>
          </cell>
          <cell r="O200">
            <v>0</v>
          </cell>
          <cell r="P200" t="str">
            <v>xxx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BC200" t="str">
            <v>S12</v>
          </cell>
          <cell r="BD200" t="str">
            <v>Account 368</v>
          </cell>
          <cell r="BF200">
            <v>121563000</v>
          </cell>
          <cell r="BG200">
            <v>68204560.397857487</v>
          </cell>
          <cell r="BH200">
            <v>14103353.156592168</v>
          </cell>
          <cell r="BI200">
            <v>34932344.41855894</v>
          </cell>
          <cell r="BJ200">
            <v>0</v>
          </cell>
          <cell r="BK200">
            <v>3444617.1705033304</v>
          </cell>
          <cell r="BL200">
            <v>878124.85648807907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 t="str">
            <v>Sum lines 1023 ~ 1033</v>
          </cell>
        </row>
        <row r="201">
          <cell r="J201">
            <v>201</v>
          </cell>
          <cell r="L201" t="str">
            <v>P</v>
          </cell>
          <cell r="M201" t="str">
            <v>Open</v>
          </cell>
          <cell r="N201" t="str">
            <v/>
          </cell>
          <cell r="O201">
            <v>0</v>
          </cell>
          <cell r="P201" t="str">
            <v>xxx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BC201" t="str">
            <v>S13</v>
          </cell>
          <cell r="BD201" t="str">
            <v>Account 369</v>
          </cell>
          <cell r="BF201">
            <v>76191000</v>
          </cell>
          <cell r="BG201">
            <v>65366952.894972108</v>
          </cell>
          <cell r="BH201">
            <v>9186635.8571879305</v>
          </cell>
          <cell r="BI201">
            <v>858563.34065737494</v>
          </cell>
          <cell r="BJ201">
            <v>0</v>
          </cell>
          <cell r="BK201">
            <v>778847.90718258859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 t="str">
            <v>Sum lines 1034 ~ 1044</v>
          </cell>
        </row>
        <row r="202">
          <cell r="J202">
            <v>202</v>
          </cell>
          <cell r="L202" t="str">
            <v>P</v>
          </cell>
          <cell r="M202" t="str">
            <v>Open</v>
          </cell>
          <cell r="N202" t="str">
            <v/>
          </cell>
          <cell r="O202">
            <v>0</v>
          </cell>
          <cell r="P202" t="str">
            <v>xxx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BC202" t="str">
            <v>S14</v>
          </cell>
          <cell r="BD202" t="str">
            <v>Account 370</v>
          </cell>
          <cell r="BF202">
            <v>26286000.000000007</v>
          </cell>
          <cell r="BG202">
            <v>16055739.980725741</v>
          </cell>
          <cell r="BH202">
            <v>6137584.6026157364</v>
          </cell>
          <cell r="BI202">
            <v>3050264.6158747119</v>
          </cell>
          <cell r="BJ202">
            <v>61019.717019408075</v>
          </cell>
          <cell r="BK202">
            <v>981391.0837644065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 t="str">
            <v>Sum lines 1045 ~ 1055</v>
          </cell>
        </row>
        <row r="203">
          <cell r="J203">
            <v>203</v>
          </cell>
          <cell r="M203" t="str">
            <v>Total Production Expenses</v>
          </cell>
          <cell r="P203" t="str">
            <v/>
          </cell>
          <cell r="Q203">
            <v>209676000</v>
          </cell>
          <cell r="R203">
            <v>209676000</v>
          </cell>
          <cell r="S203">
            <v>95210263.353801712</v>
          </cell>
          <cell r="T203">
            <v>17764357.145537365</v>
          </cell>
          <cell r="U203">
            <v>54354947.771933869</v>
          </cell>
          <cell r="V203">
            <v>37162678.578528464</v>
          </cell>
          <cell r="W203">
            <v>4365285.7630008748</v>
          </cell>
          <cell r="X203">
            <v>818467.3871977143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BC203" t="str">
            <v>S15</v>
          </cell>
          <cell r="BD203" t="str">
            <v>Account 373</v>
          </cell>
          <cell r="BF203">
            <v>20332000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20332000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 t="str">
            <v>Sum lines 1078 ~ 1088</v>
          </cell>
        </row>
        <row r="204">
          <cell r="J204">
            <v>204</v>
          </cell>
          <cell r="BC204" t="str">
            <v>S16</v>
          </cell>
          <cell r="BD204" t="str">
            <v>Dist Op Exp Subtotal</v>
          </cell>
          <cell r="BF204">
            <v>4233999.9999999991</v>
          </cell>
          <cell r="BG204">
            <v>2423596.9331031763</v>
          </cell>
          <cell r="BH204">
            <v>657974.02984180965</v>
          </cell>
          <cell r="BI204">
            <v>738238.55637922627</v>
          </cell>
          <cell r="BJ204">
            <v>130239.1079118667</v>
          </cell>
          <cell r="BK204">
            <v>117681.18615760101</v>
          </cell>
          <cell r="BL204">
            <v>166270.18660631942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 t="str">
            <v>Sum lines 269 ~ 282 + line 286</v>
          </cell>
        </row>
        <row r="205">
          <cell r="J205">
            <v>205</v>
          </cell>
          <cell r="L205" t="str">
            <v>Transmission Expenses</v>
          </cell>
          <cell r="BC205" t="str">
            <v>S17</v>
          </cell>
          <cell r="BD205" t="str">
            <v>Dist Mt Exp Subtotal</v>
          </cell>
          <cell r="BF205">
            <v>8458000</v>
          </cell>
          <cell r="BG205">
            <v>4070938.3206562009</v>
          </cell>
          <cell r="BH205">
            <v>851329.30992186989</v>
          </cell>
          <cell r="BI205">
            <v>2204258.6171873976</v>
          </cell>
          <cell r="BJ205">
            <v>380215.83404489903</v>
          </cell>
          <cell r="BK205">
            <v>206176.82156890095</v>
          </cell>
          <cell r="BL205">
            <v>745081.09662073106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 t="str">
            <v>Sum lines 290 ~ 303</v>
          </cell>
        </row>
        <row r="206">
          <cell r="J206">
            <v>206</v>
          </cell>
          <cell r="K206" t="str">
            <v>560-OP</v>
          </cell>
          <cell r="L206" t="str">
            <v>Supervision &amp; Engineering</v>
          </cell>
          <cell r="O206" t="str">
            <v>T01</v>
          </cell>
          <cell r="P206" t="str">
            <v/>
          </cell>
          <cell r="Q206">
            <v>2171000</v>
          </cell>
          <cell r="BC206" t="str">
            <v>S18</v>
          </cell>
          <cell r="BD206" t="str">
            <v>Cust Acctg Exp Subtotal</v>
          </cell>
          <cell r="BF206">
            <v>8365000</v>
          </cell>
          <cell r="BG206">
            <v>7128638.1350873364</v>
          </cell>
          <cell r="BH206">
            <v>1001854.9099257131</v>
          </cell>
          <cell r="BI206">
            <v>94905.151547493413</v>
          </cell>
          <cell r="BJ206">
            <v>43018.715365520249</v>
          </cell>
          <cell r="BK206">
            <v>84937.795731362916</v>
          </cell>
          <cell r="BL206">
            <v>11645.292342573764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 t="str">
            <v>Sum lines 312 ~ 321 + lines 324 ~ 328</v>
          </cell>
        </row>
        <row r="207">
          <cell r="J207">
            <v>207</v>
          </cell>
          <cell r="L207" t="str">
            <v>T</v>
          </cell>
          <cell r="M207" t="str">
            <v>Coincident Peak</v>
          </cell>
          <cell r="N207" t="str">
            <v/>
          </cell>
          <cell r="O207">
            <v>34.200000000000003</v>
          </cell>
          <cell r="P207" t="str">
            <v>D01</v>
          </cell>
          <cell r="R207">
            <v>742482</v>
          </cell>
          <cell r="S207">
            <v>370008.07047070289</v>
          </cell>
          <cell r="T207">
            <v>57795.134730337231</v>
          </cell>
          <cell r="U207">
            <v>181619.93961386284</v>
          </cell>
          <cell r="V207">
            <v>118055.29489551662</v>
          </cell>
          <cell r="W207">
            <v>13198.76486636996</v>
          </cell>
          <cell r="X207">
            <v>1804.7954232104444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BC207" t="str">
            <v>S19</v>
          </cell>
          <cell r="BD207" t="str">
            <v>O&amp;M Exp excl PP/F/W/A&amp;G</v>
          </cell>
          <cell r="BF207">
            <v>165987000</v>
          </cell>
          <cell r="BG207">
            <v>80692969.918244675</v>
          </cell>
          <cell r="BH207">
            <v>15300114.914449608</v>
          </cell>
          <cell r="BI207">
            <v>39777903.701814741</v>
          </cell>
          <cell r="BJ207">
            <v>24938204.478608906</v>
          </cell>
          <cell r="BK207">
            <v>3462201.2407178488</v>
          </cell>
          <cell r="BL207">
            <v>1815605.7461642383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 t="str">
            <v>lines 369 - (188~192, 16~20, 144~148, 226~229, 323, 339)</v>
          </cell>
        </row>
        <row r="208">
          <cell r="J208">
            <v>208</v>
          </cell>
          <cell r="L208" t="str">
            <v>T</v>
          </cell>
          <cell r="M208" t="str">
            <v>Generation Level Consumption</v>
          </cell>
          <cell r="N208" t="str">
            <v/>
          </cell>
          <cell r="O208">
            <v>65.8</v>
          </cell>
          <cell r="P208" t="str">
            <v>E02</v>
          </cell>
          <cell r="R208">
            <v>1428518</v>
          </cell>
          <cell r="S208">
            <v>615805.66949526139</v>
          </cell>
          <cell r="T208">
            <v>126138.26424218048</v>
          </cell>
          <cell r="U208">
            <v>381174.99930555775</v>
          </cell>
          <cell r="V208">
            <v>266729.68380488449</v>
          </cell>
          <cell r="W208">
            <v>31999.709882647097</v>
          </cell>
          <cell r="X208">
            <v>6669.6732694689163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BC208" t="str">
            <v>S20</v>
          </cell>
          <cell r="BD208" t="str">
            <v>Prod &amp; Trans O&amp;M Exp</v>
          </cell>
          <cell r="BF208">
            <v>230210000.00000003</v>
          </cell>
          <cell r="BG208">
            <v>104534399.39086349</v>
          </cell>
          <cell r="BH208">
            <v>19504057.014031921</v>
          </cell>
          <cell r="BI208">
            <v>59678039.101169884</v>
          </cell>
          <cell r="BJ208">
            <v>40802095.783795178</v>
          </cell>
          <cell r="BK208">
            <v>4792787.1358688232</v>
          </cell>
          <cell r="BL208">
            <v>898621.57427071198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 t="str">
            <v>line 203 + line 264</v>
          </cell>
        </row>
        <row r="209">
          <cell r="J209">
            <v>209</v>
          </cell>
          <cell r="L209" t="str">
            <v>T</v>
          </cell>
          <cell r="M209" t="str">
            <v>Open</v>
          </cell>
          <cell r="N209" t="str">
            <v/>
          </cell>
          <cell r="O209">
            <v>0</v>
          </cell>
          <cell r="P209" t="str">
            <v>xxx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BC209" t="str">
            <v>S21</v>
          </cell>
          <cell r="BD209" t="str">
            <v>Labor P/T/D Total</v>
          </cell>
          <cell r="BF209">
            <v>22868087</v>
          </cell>
          <cell r="BG209">
            <v>11223849.010284036</v>
          </cell>
          <cell r="BH209">
            <v>2177435.606460548</v>
          </cell>
          <cell r="BI209">
            <v>5707321.5348693393</v>
          </cell>
          <cell r="BJ209">
            <v>2720938.9306054637</v>
          </cell>
          <cell r="BK209">
            <v>506479.52190216351</v>
          </cell>
          <cell r="BL209">
            <v>532062.39587844815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 t="str">
            <v>line 1488</v>
          </cell>
        </row>
        <row r="210">
          <cell r="J210">
            <v>210</v>
          </cell>
          <cell r="K210" t="str">
            <v>561-OP</v>
          </cell>
          <cell r="L210" t="str">
            <v>Load Dispatching</v>
          </cell>
          <cell r="O210" t="str">
            <v>T01</v>
          </cell>
          <cell r="P210" t="str">
            <v/>
          </cell>
          <cell r="Q210">
            <v>1581000</v>
          </cell>
          <cell r="BC210" t="str">
            <v>S22</v>
          </cell>
          <cell r="BD210" t="str">
            <v>Labor O&amp;M excl A&amp;G</v>
          </cell>
          <cell r="BF210">
            <v>27753447.999999996</v>
          </cell>
          <cell r="BG210">
            <v>15388552.067605289</v>
          </cell>
          <cell r="BH210">
            <v>2762758.2992915241</v>
          </cell>
          <cell r="BI210">
            <v>5762932.951101712</v>
          </cell>
          <cell r="BJ210">
            <v>2744223.3754093265</v>
          </cell>
          <cell r="BK210">
            <v>556112.96393712703</v>
          </cell>
          <cell r="BL210">
            <v>538868.34265501914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 t="str">
            <v>Sum lines 1488 ~ 1495</v>
          </cell>
        </row>
        <row r="211">
          <cell r="J211">
            <v>211</v>
          </cell>
          <cell r="L211" t="str">
            <v>T</v>
          </cell>
          <cell r="M211" t="str">
            <v>Coincident Peak</v>
          </cell>
          <cell r="N211" t="str">
            <v/>
          </cell>
          <cell r="O211">
            <v>34.200000000000003</v>
          </cell>
          <cell r="P211" t="str">
            <v>D01</v>
          </cell>
          <cell r="R211">
            <v>540702.00000000012</v>
          </cell>
          <cell r="S211">
            <v>269453.13653347827</v>
          </cell>
          <cell r="T211">
            <v>42088.48825825112</v>
          </cell>
          <cell r="U211">
            <v>132262.14856265188</v>
          </cell>
          <cell r="V211">
            <v>85972.096374855741</v>
          </cell>
          <cell r="W211">
            <v>9611.8135668958603</v>
          </cell>
          <cell r="X211">
            <v>1314.3167038672102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BC211" t="str">
            <v>S23</v>
          </cell>
          <cell r="BD211" t="str">
            <v>Corporate Cost Allocator</v>
          </cell>
          <cell r="BF211">
            <v>1000.0000000000001</v>
          </cell>
          <cell r="BG211">
            <v>602.49858712707203</v>
          </cell>
          <cell r="BH211">
            <v>104.47936855687576</v>
          </cell>
          <cell r="BI211">
            <v>172.95958369965132</v>
          </cell>
          <cell r="BJ211">
            <v>86.525790863123831</v>
          </cell>
          <cell r="BK211">
            <v>18.508410614871607</v>
          </cell>
          <cell r="BL211">
            <v>15.028259138405526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 t="str">
            <v>25% S25, 25% S22, 25% C01, 25% S24</v>
          </cell>
        </row>
        <row r="212">
          <cell r="J212">
            <v>212</v>
          </cell>
          <cell r="L212" t="str">
            <v>T</v>
          </cell>
          <cell r="M212" t="str">
            <v>Generation Level Consumption</v>
          </cell>
          <cell r="N212" t="str">
            <v/>
          </cell>
          <cell r="O212">
            <v>65.8</v>
          </cell>
          <cell r="P212" t="str">
            <v>E02</v>
          </cell>
          <cell r="R212">
            <v>1040298</v>
          </cell>
          <cell r="S212">
            <v>448451.75655090198</v>
          </cell>
          <cell r="T212">
            <v>91858.404314549669</v>
          </cell>
          <cell r="U212">
            <v>277585.29428930761</v>
          </cell>
          <cell r="V212">
            <v>194242.11427707158</v>
          </cell>
          <cell r="W212">
            <v>23303.335478795514</v>
          </cell>
          <cell r="X212">
            <v>4857.0950893737254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BC212" t="str">
            <v>S24</v>
          </cell>
          <cell r="BD212" t="str">
            <v>Net P/T/D Plant</v>
          </cell>
          <cell r="BF212">
            <v>1142039000.0000005</v>
          </cell>
          <cell r="BG212">
            <v>562379072.54404771</v>
          </cell>
          <cell r="BH212">
            <v>109836915.04211099</v>
          </cell>
          <cell r="BI212">
            <v>286912632.28796911</v>
          </cell>
          <cell r="BJ212">
            <v>134349636.91268685</v>
          </cell>
          <cell r="BK212">
            <v>25567973.718873147</v>
          </cell>
          <cell r="BL212">
            <v>22992769.494312629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 t="str">
            <v>Sum lines 893, 932, 1089, 1168, 1207, 1364</v>
          </cell>
        </row>
        <row r="213">
          <cell r="J213">
            <v>213</v>
          </cell>
          <cell r="L213" t="str">
            <v>T</v>
          </cell>
          <cell r="M213" t="str">
            <v>Open</v>
          </cell>
          <cell r="N213" t="str">
            <v/>
          </cell>
          <cell r="O213">
            <v>0</v>
          </cell>
          <cell r="P213" t="str">
            <v>xxx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BC213" t="str">
            <v>S25</v>
          </cell>
          <cell r="BD213" t="str">
            <v>O&amp;M excl Resource/Labor/A&amp;G</v>
          </cell>
          <cell r="BF213">
            <v>48302552.000000037</v>
          </cell>
          <cell r="BG213">
            <v>24468298.34401612</v>
          </cell>
          <cell r="BH213">
            <v>4918142.1964581842</v>
          </cell>
          <cell r="BI213">
            <v>10701883.854369223</v>
          </cell>
          <cell r="BJ213">
            <v>6254737.4737634854</v>
          </cell>
          <cell r="BK213">
            <v>1033797.1516522774</v>
          </cell>
          <cell r="BL213">
            <v>925692.97974074981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 t="str">
            <v>lines 369 - (16~20, 144~148, 188~192, 198~202,  226~229, 323, 339)-S22</v>
          </cell>
        </row>
        <row r="214">
          <cell r="J214">
            <v>214</v>
          </cell>
          <cell r="K214" t="str">
            <v>562-OP</v>
          </cell>
          <cell r="L214" t="str">
            <v>Station Expenses</v>
          </cell>
          <cell r="O214" t="str">
            <v>T01</v>
          </cell>
          <cell r="P214" t="str">
            <v/>
          </cell>
          <cell r="Q214">
            <v>220000</v>
          </cell>
          <cell r="BC214" t="str">
            <v>S26</v>
          </cell>
          <cell r="BD214" t="str">
            <v>Open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 t="str">
            <v>Open</v>
          </cell>
        </row>
        <row r="215">
          <cell r="J215">
            <v>215</v>
          </cell>
          <cell r="L215" t="str">
            <v>T</v>
          </cell>
          <cell r="M215" t="str">
            <v>Coincident Peak</v>
          </cell>
          <cell r="N215" t="str">
            <v/>
          </cell>
          <cell r="O215">
            <v>34.200000000000003</v>
          </cell>
          <cell r="P215" t="str">
            <v>D01</v>
          </cell>
          <cell r="R215">
            <v>75240.000000000015</v>
          </cell>
          <cell r="S215">
            <v>37495.060112185471</v>
          </cell>
          <cell r="T215">
            <v>5856.7156336592325</v>
          </cell>
          <cell r="U215">
            <v>18404.600052993934</v>
          </cell>
          <cell r="V215">
            <v>11963.226567026099</v>
          </cell>
          <cell r="W215">
            <v>1337.5072642106825</v>
          </cell>
          <cell r="X215">
            <v>182.89036992459597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BC215" t="str">
            <v>S27</v>
          </cell>
          <cell r="BD215" t="str">
            <v>Open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 t="str">
            <v>Open</v>
          </cell>
        </row>
        <row r="216">
          <cell r="J216">
            <v>216</v>
          </cell>
          <cell r="L216" t="str">
            <v>T</v>
          </cell>
          <cell r="M216" t="str">
            <v>Generation Level Consumption</v>
          </cell>
          <cell r="N216" t="str">
            <v/>
          </cell>
          <cell r="O216">
            <v>65.8</v>
          </cell>
          <cell r="P216" t="str">
            <v>E02</v>
          </cell>
          <cell r="R216">
            <v>144760</v>
          </cell>
          <cell r="S216">
            <v>62403.153979252653</v>
          </cell>
          <cell r="T216">
            <v>12782.320650980979</v>
          </cell>
          <cell r="U216">
            <v>38626.669667076327</v>
          </cell>
          <cell r="V216">
            <v>27029.263213760751</v>
          </cell>
          <cell r="W216">
            <v>3242.7158794022853</v>
          </cell>
          <cell r="X216">
            <v>675.87660952702061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BC216" t="str">
            <v>xxx</v>
          </cell>
          <cell r="BD216" t="str">
            <v>Open</v>
          </cell>
          <cell r="BF216">
            <v>1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 t="str">
            <v>Dummy to avoid DIV/0 message</v>
          </cell>
        </row>
        <row r="217">
          <cell r="J217">
            <v>217</v>
          </cell>
          <cell r="L217" t="str">
            <v>T</v>
          </cell>
          <cell r="M217" t="str">
            <v>Open</v>
          </cell>
          <cell r="N217" t="str">
            <v/>
          </cell>
          <cell r="O217">
            <v>0</v>
          </cell>
          <cell r="P217" t="str">
            <v>xxx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J218">
            <v>218</v>
          </cell>
          <cell r="K218" t="str">
            <v>563-OP</v>
          </cell>
          <cell r="L218" t="str">
            <v>Overhead Line Expenses</v>
          </cell>
          <cell r="O218" t="str">
            <v>T01</v>
          </cell>
          <cell r="P218" t="str">
            <v/>
          </cell>
          <cell r="Q218">
            <v>341000</v>
          </cell>
        </row>
        <row r="219">
          <cell r="J219">
            <v>219</v>
          </cell>
          <cell r="L219" t="str">
            <v>T</v>
          </cell>
          <cell r="M219" t="str">
            <v>Coincident Peak</v>
          </cell>
          <cell r="N219" t="str">
            <v/>
          </cell>
          <cell r="O219">
            <v>34.200000000000003</v>
          </cell>
          <cell r="P219" t="str">
            <v>D01</v>
          </cell>
          <cell r="R219">
            <v>116622.00000000001</v>
          </cell>
          <cell r="S219">
            <v>58117.343173887471</v>
          </cell>
          <cell r="T219">
            <v>9077.9092321718108</v>
          </cell>
          <cell r="U219">
            <v>28527.130082140597</v>
          </cell>
          <cell r="V219">
            <v>18543.001178890452</v>
          </cell>
          <cell r="W219">
            <v>2073.1362595265578</v>
          </cell>
          <cell r="X219">
            <v>283.48007338312374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J220">
            <v>220</v>
          </cell>
          <cell r="L220" t="str">
            <v>T</v>
          </cell>
          <cell r="M220" t="str">
            <v>Generation Level Consumption</v>
          </cell>
          <cell r="N220" t="str">
            <v/>
          </cell>
          <cell r="O220">
            <v>65.8</v>
          </cell>
          <cell r="P220" t="str">
            <v>E02</v>
          </cell>
          <cell r="R220">
            <v>224378</v>
          </cell>
          <cell r="S220">
            <v>96724.888667841602</v>
          </cell>
          <cell r="T220">
            <v>19812.597009020516</v>
          </cell>
          <cell r="U220">
            <v>59871.337983968311</v>
          </cell>
          <cell r="V220">
            <v>41895.357981329165</v>
          </cell>
          <cell r="W220">
            <v>5026.2096130735426</v>
          </cell>
          <cell r="X220">
            <v>1047.608744766882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J221">
            <v>221</v>
          </cell>
          <cell r="L221" t="str">
            <v>T</v>
          </cell>
          <cell r="M221" t="str">
            <v>Open</v>
          </cell>
          <cell r="N221" t="str">
            <v/>
          </cell>
          <cell r="O221">
            <v>0</v>
          </cell>
          <cell r="P221" t="str">
            <v>xxx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J222">
            <v>222</v>
          </cell>
          <cell r="K222" t="str">
            <v>564-OP</v>
          </cell>
          <cell r="L222" t="str">
            <v>Underground Line Expenses</v>
          </cell>
          <cell r="O222" t="str">
            <v>T01</v>
          </cell>
          <cell r="P222" t="str">
            <v/>
          </cell>
          <cell r="Q222">
            <v>0</v>
          </cell>
        </row>
        <row r="223">
          <cell r="J223">
            <v>223</v>
          </cell>
          <cell r="L223" t="str">
            <v>T</v>
          </cell>
          <cell r="M223" t="str">
            <v>Coincident Peak</v>
          </cell>
          <cell r="N223" t="str">
            <v/>
          </cell>
          <cell r="O223">
            <v>34.200000000000003</v>
          </cell>
          <cell r="P223" t="str">
            <v>D01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J224">
            <v>224</v>
          </cell>
          <cell r="L224" t="str">
            <v>T</v>
          </cell>
          <cell r="M224" t="str">
            <v>Generation Level Consumption</v>
          </cell>
          <cell r="N224" t="str">
            <v/>
          </cell>
          <cell r="O224">
            <v>65.8</v>
          </cell>
          <cell r="P224" t="str">
            <v>E02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J225">
            <v>225</v>
          </cell>
          <cell r="L225" t="str">
            <v>T</v>
          </cell>
          <cell r="M225" t="str">
            <v>Open</v>
          </cell>
          <cell r="N225" t="str">
            <v/>
          </cell>
          <cell r="O225">
            <v>0</v>
          </cell>
          <cell r="P225" t="str">
            <v>xxx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J226">
            <v>226</v>
          </cell>
          <cell r="K226" t="str">
            <v>565-OP</v>
          </cell>
          <cell r="L226" t="str">
            <v>Transmission of Electricity By Others</v>
          </cell>
          <cell r="O226" t="str">
            <v>T01</v>
          </cell>
          <cell r="P226" t="str">
            <v/>
          </cell>
          <cell r="Q226">
            <v>11410000</v>
          </cell>
        </row>
        <row r="227">
          <cell r="J227">
            <v>227</v>
          </cell>
          <cell r="L227" t="str">
            <v>T</v>
          </cell>
          <cell r="M227" t="str">
            <v>Coincident Peak</v>
          </cell>
          <cell r="N227" t="str">
            <v/>
          </cell>
          <cell r="O227">
            <v>34.200000000000003</v>
          </cell>
          <cell r="P227" t="str">
            <v>D01</v>
          </cell>
          <cell r="R227">
            <v>3902220.0000000005</v>
          </cell>
          <cell r="S227">
            <v>1944630.1630910735</v>
          </cell>
          <cell r="T227">
            <v>303750.56990932656</v>
          </cell>
          <cell r="U227">
            <v>954529.48456663988</v>
          </cell>
          <cell r="V227">
            <v>620456.43240803538</v>
          </cell>
          <cell r="W227">
            <v>69367.990384744931</v>
          </cell>
          <cell r="X227">
            <v>9485.3596401801806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J228">
            <v>228</v>
          </cell>
          <cell r="L228" t="str">
            <v>T</v>
          </cell>
          <cell r="M228" t="str">
            <v>Generation Level Consumption</v>
          </cell>
          <cell r="N228" t="str">
            <v/>
          </cell>
          <cell r="O228">
            <v>65.8</v>
          </cell>
          <cell r="P228" t="str">
            <v>E02</v>
          </cell>
          <cell r="R228">
            <v>7507780</v>
          </cell>
          <cell r="S228">
            <v>3236454.4859239669</v>
          </cell>
          <cell r="T228">
            <v>662937.6301258771</v>
          </cell>
          <cell r="U228">
            <v>2003319.5495515496</v>
          </cell>
          <cell r="V228">
            <v>1401835.8784955007</v>
          </cell>
          <cell r="W228">
            <v>168179.03719990945</v>
          </cell>
          <cell r="X228">
            <v>35053.418703196839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J229">
            <v>229</v>
          </cell>
          <cell r="L229" t="str">
            <v>T</v>
          </cell>
          <cell r="M229" t="str">
            <v>Open</v>
          </cell>
          <cell r="N229" t="str">
            <v/>
          </cell>
          <cell r="O229">
            <v>0</v>
          </cell>
          <cell r="P229" t="str">
            <v>xxx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J230">
            <v>230</v>
          </cell>
          <cell r="K230" t="str">
            <v>566-OP</v>
          </cell>
          <cell r="L230" t="str">
            <v>Miscellaneous Expenses</v>
          </cell>
          <cell r="O230" t="str">
            <v>T01</v>
          </cell>
          <cell r="P230" t="str">
            <v/>
          </cell>
          <cell r="Q230">
            <v>1145000</v>
          </cell>
        </row>
        <row r="231">
          <cell r="J231">
            <v>231</v>
          </cell>
          <cell r="L231" t="str">
            <v>T</v>
          </cell>
          <cell r="M231" t="str">
            <v>Coincident Peak</v>
          </cell>
          <cell r="N231" t="str">
            <v/>
          </cell>
          <cell r="O231">
            <v>34.200000000000003</v>
          </cell>
          <cell r="P231" t="str">
            <v>D01</v>
          </cell>
          <cell r="R231">
            <v>391590</v>
          </cell>
          <cell r="S231">
            <v>195144.7446747834</v>
          </cell>
          <cell r="T231">
            <v>30481.542729726454</v>
          </cell>
          <cell r="U231">
            <v>95787.577548536603</v>
          </cell>
          <cell r="V231">
            <v>62263.1564511131</v>
          </cell>
          <cell r="W231">
            <v>6961.1173523692323</v>
          </cell>
          <cell r="X231">
            <v>951.86124347119244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J232">
            <v>232</v>
          </cell>
          <cell r="L232" t="str">
            <v>T</v>
          </cell>
          <cell r="M232" t="str">
            <v>Generation Level Consumption</v>
          </cell>
          <cell r="N232" t="str">
            <v/>
          </cell>
          <cell r="O232">
            <v>65.8</v>
          </cell>
          <cell r="P232" t="str">
            <v>E02</v>
          </cell>
          <cell r="R232">
            <v>753410</v>
          </cell>
          <cell r="S232">
            <v>324780.05139201949</v>
          </cell>
          <cell r="T232">
            <v>66526.168842605548</v>
          </cell>
          <cell r="U232">
            <v>201034.2580400109</v>
          </cell>
          <cell r="V232">
            <v>140675.02899889118</v>
          </cell>
          <cell r="W232">
            <v>16876.862190525531</v>
          </cell>
          <cell r="X232">
            <v>3517.6305359474482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J233">
            <v>233</v>
          </cell>
          <cell r="L233" t="str">
            <v>T</v>
          </cell>
          <cell r="M233" t="str">
            <v>Open</v>
          </cell>
          <cell r="N233" t="str">
            <v/>
          </cell>
          <cell r="O233">
            <v>0</v>
          </cell>
          <cell r="P233" t="str">
            <v>xxx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J234">
            <v>234</v>
          </cell>
          <cell r="K234" t="str">
            <v>567-OP</v>
          </cell>
          <cell r="L234" t="str">
            <v>Rents</v>
          </cell>
          <cell r="O234" t="str">
            <v>T01</v>
          </cell>
          <cell r="P234" t="str">
            <v/>
          </cell>
          <cell r="Q234">
            <v>83000</v>
          </cell>
        </row>
        <row r="235">
          <cell r="J235">
            <v>235</v>
          </cell>
          <cell r="L235" t="str">
            <v>T</v>
          </cell>
          <cell r="M235" t="str">
            <v>Coincident Peak</v>
          </cell>
          <cell r="N235" t="str">
            <v/>
          </cell>
          <cell r="O235">
            <v>34.200000000000003</v>
          </cell>
          <cell r="P235" t="str">
            <v>D01</v>
          </cell>
          <cell r="R235">
            <v>28386.000000000004</v>
          </cell>
          <cell r="S235">
            <v>14145.863587779062</v>
          </cell>
          <cell r="T235">
            <v>2209.5790799714377</v>
          </cell>
          <cell r="U235">
            <v>6943.5536563568021</v>
          </cell>
          <cell r="V235">
            <v>4513.3991139234831</v>
          </cell>
          <cell r="W235">
            <v>504.60501331584834</v>
          </cell>
          <cell r="X235">
            <v>68.999548653370297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J236">
            <v>236</v>
          </cell>
          <cell r="L236" t="str">
            <v>T</v>
          </cell>
          <cell r="M236" t="str">
            <v>Generation Level Consumption</v>
          </cell>
          <cell r="N236" t="str">
            <v/>
          </cell>
          <cell r="O236">
            <v>65.8</v>
          </cell>
          <cell r="P236" t="str">
            <v>E02</v>
          </cell>
          <cell r="R236">
            <v>54614</v>
          </cell>
          <cell r="S236">
            <v>23543.008092172589</v>
          </cell>
          <cell r="T236">
            <v>4822.4209728700962</v>
          </cell>
          <cell r="U236">
            <v>14572.789010760614</v>
          </cell>
          <cell r="V236">
            <v>10197.40384882792</v>
          </cell>
          <cell r="W236">
            <v>1223.3882635926805</v>
          </cell>
          <cell r="X236">
            <v>254.98981177610321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J237">
            <v>237</v>
          </cell>
          <cell r="L237" t="str">
            <v>T</v>
          </cell>
          <cell r="M237" t="str">
            <v>Open</v>
          </cell>
          <cell r="N237" t="str">
            <v/>
          </cell>
          <cell r="O237">
            <v>0</v>
          </cell>
          <cell r="P237" t="str">
            <v>xxx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J238">
            <v>238</v>
          </cell>
          <cell r="L238" t="str">
            <v>Total Transmission Operation</v>
          </cell>
          <cell r="P238" t="str">
            <v/>
          </cell>
          <cell r="Q238">
            <v>16951000</v>
          </cell>
          <cell r="R238">
            <v>16951000</v>
          </cell>
          <cell r="S238">
            <v>7697157.3957453072</v>
          </cell>
          <cell r="T238">
            <v>1436137.7457315284</v>
          </cell>
          <cell r="U238">
            <v>4394259.3319314132</v>
          </cell>
          <cell r="V238">
            <v>3004371.3376096264</v>
          </cell>
          <cell r="W238">
            <v>352906.19321537914</v>
          </cell>
          <cell r="X238">
            <v>66167.995766747059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  <row r="239">
          <cell r="J239">
            <v>239</v>
          </cell>
          <cell r="K239" t="str">
            <v>568-MT</v>
          </cell>
          <cell r="L239" t="str">
            <v>Supervision &amp; Engineering</v>
          </cell>
          <cell r="O239" t="str">
            <v>T01</v>
          </cell>
          <cell r="P239" t="str">
            <v/>
          </cell>
          <cell r="Q239">
            <v>900000</v>
          </cell>
        </row>
        <row r="240">
          <cell r="J240">
            <v>240</v>
          </cell>
          <cell r="L240" t="str">
            <v>T</v>
          </cell>
          <cell r="M240" t="str">
            <v>Coincident Peak</v>
          </cell>
          <cell r="N240" t="str">
            <v/>
          </cell>
          <cell r="O240">
            <v>34.200000000000003</v>
          </cell>
          <cell r="P240" t="str">
            <v>D01</v>
          </cell>
          <cell r="R240">
            <v>307800.00000000006</v>
          </cell>
          <cell r="S240">
            <v>153388.88227712238</v>
          </cell>
          <cell r="T240">
            <v>23959.291228605951</v>
          </cell>
          <cell r="U240">
            <v>75291.545671338827</v>
          </cell>
          <cell r="V240">
            <v>48940.472319652225</v>
          </cell>
          <cell r="W240">
            <v>5471.6206263164286</v>
          </cell>
          <cell r="X240">
            <v>748.18787696425625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J241">
            <v>241</v>
          </cell>
          <cell r="L241" t="str">
            <v>T</v>
          </cell>
          <cell r="M241" t="str">
            <v>Generation Level Consumption</v>
          </cell>
          <cell r="N241" t="str">
            <v/>
          </cell>
          <cell r="O241">
            <v>65.8</v>
          </cell>
          <cell r="P241" t="str">
            <v>E02</v>
          </cell>
          <cell r="R241">
            <v>592200</v>
          </cell>
          <cell r="S241">
            <v>255285.62991512447</v>
          </cell>
          <cell r="T241">
            <v>52291.311754013092</v>
          </cell>
          <cell r="U241">
            <v>158018.19409258498</v>
          </cell>
          <cell r="V241">
            <v>110574.25860174853</v>
          </cell>
          <cell r="W241">
            <v>13265.655870282077</v>
          </cell>
          <cell r="X241">
            <v>2764.9497662469025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J242">
            <v>242</v>
          </cell>
          <cell r="L242" t="str">
            <v>T</v>
          </cell>
          <cell r="M242" t="str">
            <v>Open</v>
          </cell>
          <cell r="N242" t="str">
            <v/>
          </cell>
          <cell r="O242">
            <v>0</v>
          </cell>
          <cell r="P242" t="str">
            <v>xxx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J243">
            <v>243</v>
          </cell>
          <cell r="K243" t="str">
            <v>569-MT</v>
          </cell>
          <cell r="L243" t="str">
            <v>Structures</v>
          </cell>
          <cell r="O243" t="str">
            <v>T01</v>
          </cell>
          <cell r="P243" t="str">
            <v/>
          </cell>
          <cell r="Q243">
            <v>297000</v>
          </cell>
        </row>
        <row r="244">
          <cell r="J244">
            <v>244</v>
          </cell>
          <cell r="L244" t="str">
            <v>T</v>
          </cell>
          <cell r="M244" t="str">
            <v>Coincident Peak</v>
          </cell>
          <cell r="N244" t="str">
            <v/>
          </cell>
          <cell r="O244">
            <v>34.200000000000003</v>
          </cell>
          <cell r="P244" t="str">
            <v>D01</v>
          </cell>
          <cell r="R244">
            <v>101574</v>
          </cell>
          <cell r="S244">
            <v>50618.331151450373</v>
          </cell>
          <cell r="T244">
            <v>7906.5661054399625</v>
          </cell>
          <cell r="U244">
            <v>24846.210071541809</v>
          </cell>
          <cell r="V244">
            <v>16150.355865485231</v>
          </cell>
          <cell r="W244">
            <v>1805.6348066844209</v>
          </cell>
          <cell r="X244">
            <v>246.90199939820451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J245">
            <v>245</v>
          </cell>
          <cell r="L245" t="str">
            <v>T</v>
          </cell>
          <cell r="M245" t="str">
            <v>Generation Level Consumption</v>
          </cell>
          <cell r="N245" t="str">
            <v/>
          </cell>
          <cell r="O245">
            <v>65.8</v>
          </cell>
          <cell r="P245" t="str">
            <v>E02</v>
          </cell>
          <cell r="R245">
            <v>195426</v>
          </cell>
          <cell r="S245">
            <v>84244.257871991082</v>
          </cell>
          <cell r="T245">
            <v>17256.132878824323</v>
          </cell>
          <cell r="U245">
            <v>52146.004050553041</v>
          </cell>
          <cell r="V245">
            <v>36489.505338577015</v>
          </cell>
          <cell r="W245">
            <v>4377.6664371930856</v>
          </cell>
          <cell r="X245">
            <v>912.43342286147777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J246">
            <v>246</v>
          </cell>
          <cell r="L246" t="str">
            <v>T</v>
          </cell>
          <cell r="M246" t="str">
            <v>Open</v>
          </cell>
          <cell r="N246" t="str">
            <v/>
          </cell>
          <cell r="O246">
            <v>0</v>
          </cell>
          <cell r="P246" t="str">
            <v>xxx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J247">
            <v>247</v>
          </cell>
          <cell r="K247" t="str">
            <v>570-MT</v>
          </cell>
          <cell r="L247" t="str">
            <v>Station Equipment</v>
          </cell>
          <cell r="O247" t="str">
            <v>T01</v>
          </cell>
          <cell r="P247" t="str">
            <v/>
          </cell>
          <cell r="Q247">
            <v>791000</v>
          </cell>
        </row>
        <row r="248">
          <cell r="J248">
            <v>248</v>
          </cell>
          <cell r="L248" t="str">
            <v>T</v>
          </cell>
          <cell r="M248" t="str">
            <v>Coincident Peak</v>
          </cell>
          <cell r="N248" t="str">
            <v/>
          </cell>
          <cell r="O248">
            <v>34.200000000000003</v>
          </cell>
          <cell r="P248" t="str">
            <v>D01</v>
          </cell>
          <cell r="R248">
            <v>270522.00000000006</v>
          </cell>
          <cell r="S248">
            <v>134811.78431244867</v>
          </cell>
          <cell r="T248">
            <v>21057.554846474788</v>
          </cell>
          <cell r="U248">
            <v>66172.902917810017</v>
          </cell>
          <cell r="V248">
            <v>43013.237338716564</v>
          </cell>
          <cell r="W248">
            <v>4808.946572684772</v>
          </cell>
          <cell r="X248">
            <v>657.57401186525192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J249">
            <v>249</v>
          </cell>
          <cell r="L249" t="str">
            <v>T</v>
          </cell>
          <cell r="M249" t="str">
            <v>Generation Level Consumption</v>
          </cell>
          <cell r="N249" t="str">
            <v/>
          </cell>
          <cell r="O249">
            <v>65.8</v>
          </cell>
          <cell r="P249" t="str">
            <v>E02</v>
          </cell>
          <cell r="R249">
            <v>520478</v>
          </cell>
          <cell r="S249">
            <v>224367.70362540384</v>
          </cell>
          <cell r="T249">
            <v>45958.252886027061</v>
          </cell>
          <cell r="U249">
            <v>138880.43503026079</v>
          </cell>
          <cell r="V249">
            <v>97182.487282203423</v>
          </cell>
          <cell r="W249">
            <v>11659.037548214581</v>
          </cell>
          <cell r="X249">
            <v>2430.083627890333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J250">
            <v>250</v>
          </cell>
          <cell r="L250" t="str">
            <v>T</v>
          </cell>
          <cell r="M250" t="str">
            <v>Open</v>
          </cell>
          <cell r="N250" t="str">
            <v/>
          </cell>
          <cell r="O250">
            <v>0</v>
          </cell>
          <cell r="P250" t="str">
            <v>xxx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J251">
            <v>251</v>
          </cell>
          <cell r="K251" t="str">
            <v>571-MT</v>
          </cell>
          <cell r="L251" t="str">
            <v>Overhead Lines</v>
          </cell>
          <cell r="O251" t="str">
            <v>T01</v>
          </cell>
          <cell r="P251" t="str">
            <v/>
          </cell>
          <cell r="Q251">
            <v>1574000</v>
          </cell>
        </row>
        <row r="252">
          <cell r="J252">
            <v>252</v>
          </cell>
          <cell r="L252" t="str">
            <v>T</v>
          </cell>
          <cell r="M252" t="str">
            <v>Coincident Peak</v>
          </cell>
          <cell r="N252" t="str">
            <v/>
          </cell>
          <cell r="O252">
            <v>34.200000000000003</v>
          </cell>
          <cell r="P252" t="str">
            <v>D01</v>
          </cell>
          <cell r="R252">
            <v>538308.00000000012</v>
          </cell>
          <cell r="S252">
            <v>268260.11189354514</v>
          </cell>
          <cell r="T252">
            <v>41902.138215361963</v>
          </cell>
          <cell r="U252">
            <v>131676.5476518748</v>
          </cell>
          <cell r="V252">
            <v>85591.448256814008</v>
          </cell>
          <cell r="W252">
            <v>9569.2565175800646</v>
          </cell>
          <cell r="X252">
            <v>1308.4974648241548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J253">
            <v>253</v>
          </cell>
          <cell r="L253" t="str">
            <v>T</v>
          </cell>
          <cell r="M253" t="str">
            <v>Generation Level Consumption</v>
          </cell>
          <cell r="N253" t="str">
            <v/>
          </cell>
          <cell r="O253">
            <v>65.8</v>
          </cell>
          <cell r="P253" t="str">
            <v>E02</v>
          </cell>
          <cell r="R253">
            <v>1035692</v>
          </cell>
          <cell r="S253">
            <v>446466.20165156212</v>
          </cell>
          <cell r="T253">
            <v>91451.694112018464</v>
          </cell>
          <cell r="U253">
            <v>276356.26389080973</v>
          </cell>
          <cell r="V253">
            <v>193382.09226572464</v>
          </cell>
          <cell r="W253">
            <v>23200.158155359986</v>
          </cell>
          <cell r="X253">
            <v>4835.5899245251385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J254">
            <v>254</v>
          </cell>
          <cell r="L254" t="str">
            <v>T</v>
          </cell>
          <cell r="M254" t="str">
            <v>Open</v>
          </cell>
          <cell r="N254" t="str">
            <v/>
          </cell>
          <cell r="O254">
            <v>0</v>
          </cell>
          <cell r="P254" t="str">
            <v>xxx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</row>
        <row r="255">
          <cell r="J255">
            <v>255</v>
          </cell>
          <cell r="K255" t="str">
            <v>572-MT</v>
          </cell>
          <cell r="L255" t="str">
            <v>Underground Lines</v>
          </cell>
          <cell r="O255" t="str">
            <v>T01</v>
          </cell>
          <cell r="P255" t="str">
            <v/>
          </cell>
          <cell r="Q255">
            <v>1000</v>
          </cell>
        </row>
        <row r="256">
          <cell r="J256">
            <v>256</v>
          </cell>
          <cell r="L256" t="str">
            <v>T</v>
          </cell>
          <cell r="M256" t="str">
            <v>Coincident Peak</v>
          </cell>
          <cell r="N256" t="str">
            <v/>
          </cell>
          <cell r="O256">
            <v>34.200000000000003</v>
          </cell>
          <cell r="P256" t="str">
            <v>D01</v>
          </cell>
          <cell r="R256">
            <v>342</v>
          </cell>
          <cell r="S256">
            <v>170.43209141902483</v>
          </cell>
          <cell r="T256">
            <v>26.621434698451051</v>
          </cell>
          <cell r="U256">
            <v>83.657272968154231</v>
          </cell>
          <cell r="V256">
            <v>54.378302577391352</v>
          </cell>
          <cell r="W256">
            <v>6.0795784736849194</v>
          </cell>
          <cell r="X256">
            <v>0.83131986329361784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J257">
            <v>257</v>
          </cell>
          <cell r="L257" t="str">
            <v>T</v>
          </cell>
          <cell r="M257" t="str">
            <v>Generation Level Consumption</v>
          </cell>
          <cell r="N257" t="str">
            <v/>
          </cell>
          <cell r="O257">
            <v>65.8</v>
          </cell>
          <cell r="P257" t="str">
            <v>E02</v>
          </cell>
          <cell r="R257">
            <v>658</v>
          </cell>
          <cell r="S257">
            <v>283.65069990569384</v>
          </cell>
          <cell r="T257">
            <v>58.101457504458992</v>
          </cell>
          <cell r="U257">
            <v>175.5757712139833</v>
          </cell>
          <cell r="V257">
            <v>122.86028733527614</v>
          </cell>
          <cell r="W257">
            <v>14.739617633646752</v>
          </cell>
          <cell r="X257">
            <v>3.0721664069410024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J258">
            <v>258</v>
          </cell>
          <cell r="L258" t="str">
            <v>T</v>
          </cell>
          <cell r="M258" t="str">
            <v>Open</v>
          </cell>
          <cell r="N258" t="str">
            <v/>
          </cell>
          <cell r="O258">
            <v>0</v>
          </cell>
          <cell r="P258" t="str">
            <v>xxx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J259">
            <v>259</v>
          </cell>
          <cell r="K259" t="str">
            <v>573-MT</v>
          </cell>
          <cell r="L259" t="str">
            <v>Miscellaneous Plant</v>
          </cell>
          <cell r="O259" t="str">
            <v>T01</v>
          </cell>
          <cell r="P259" t="str">
            <v/>
          </cell>
          <cell r="Q259">
            <v>20000</v>
          </cell>
        </row>
        <row r="260">
          <cell r="J260">
            <v>260</v>
          </cell>
          <cell r="L260" t="str">
            <v>T</v>
          </cell>
          <cell r="M260" t="str">
            <v>Coincident Peak</v>
          </cell>
          <cell r="N260" t="str">
            <v/>
          </cell>
          <cell r="O260">
            <v>34.200000000000003</v>
          </cell>
          <cell r="P260" t="str">
            <v>D01</v>
          </cell>
          <cell r="R260">
            <v>6840</v>
          </cell>
          <cell r="S260">
            <v>3408.6418283804965</v>
          </cell>
          <cell r="T260">
            <v>532.42869396902108</v>
          </cell>
          <cell r="U260">
            <v>1673.1454593630847</v>
          </cell>
          <cell r="V260">
            <v>1087.5660515478271</v>
          </cell>
          <cell r="W260">
            <v>121.59156947369839</v>
          </cell>
          <cell r="X260">
            <v>16.626397265872356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J261">
            <v>261</v>
          </cell>
          <cell r="L261" t="str">
            <v>T</v>
          </cell>
          <cell r="M261" t="str">
            <v>Generation Level Consumption</v>
          </cell>
          <cell r="N261" t="str">
            <v/>
          </cell>
          <cell r="O261">
            <v>65.8</v>
          </cell>
          <cell r="P261" t="str">
            <v>E02</v>
          </cell>
          <cell r="R261">
            <v>13160</v>
          </cell>
          <cell r="S261">
            <v>5673.0139981138773</v>
          </cell>
          <cell r="T261">
            <v>1162.0291500891799</v>
          </cell>
          <cell r="U261">
            <v>3511.5154242796661</v>
          </cell>
          <cell r="V261">
            <v>2457.2057467055229</v>
          </cell>
          <cell r="W261">
            <v>294.79235267293507</v>
          </cell>
          <cell r="X261">
            <v>61.44332813882005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</row>
        <row r="262">
          <cell r="J262">
            <v>262</v>
          </cell>
          <cell r="L262" t="str">
            <v>T</v>
          </cell>
          <cell r="M262" t="str">
            <v>Open</v>
          </cell>
          <cell r="N262" t="str">
            <v/>
          </cell>
          <cell r="O262">
            <v>0</v>
          </cell>
          <cell r="P262" t="str">
            <v>xxx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J263">
            <v>263</v>
          </cell>
          <cell r="L263" t="str">
            <v>Total Transmission Maintenance</v>
          </cell>
          <cell r="P263" t="str">
            <v/>
          </cell>
          <cell r="Q263">
            <v>3583000</v>
          </cell>
          <cell r="R263">
            <v>3583000</v>
          </cell>
          <cell r="S263">
            <v>1626978.6413164672</v>
          </cell>
          <cell r="T263">
            <v>303562.12276302674</v>
          </cell>
          <cell r="U263">
            <v>928831.99730459892</v>
          </cell>
          <cell r="V263">
            <v>635045.86765708774</v>
          </cell>
          <cell r="W263">
            <v>74595.179652569379</v>
          </cell>
          <cell r="X263">
            <v>13986.191306250645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J264">
            <v>264</v>
          </cell>
          <cell r="L264" t="str">
            <v>Total Transmission Expenses</v>
          </cell>
          <cell r="P264" t="str">
            <v/>
          </cell>
          <cell r="Q264">
            <v>20534000</v>
          </cell>
          <cell r="R264">
            <v>20534000</v>
          </cell>
          <cell r="S264">
            <v>9324136.0370617751</v>
          </cell>
          <cell r="T264">
            <v>1739699.8684945551</v>
          </cell>
          <cell r="U264">
            <v>5323091.329236012</v>
          </cell>
          <cell r="V264">
            <v>3639417.2052667141</v>
          </cell>
          <cell r="W264">
            <v>427501.37286794849</v>
          </cell>
          <cell r="X264">
            <v>80154.187072997709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J265">
            <v>265</v>
          </cell>
        </row>
        <row r="266">
          <cell r="J266">
            <v>266</v>
          </cell>
          <cell r="L266" t="str">
            <v>Distribution Expenses</v>
          </cell>
        </row>
        <row r="267">
          <cell r="J267">
            <v>267</v>
          </cell>
          <cell r="K267" t="str">
            <v>580-OP</v>
          </cell>
          <cell r="L267" t="str">
            <v>Supervision &amp; Engineering</v>
          </cell>
          <cell r="Q267">
            <v>1353000</v>
          </cell>
        </row>
        <row r="268">
          <cell r="J268">
            <v>268</v>
          </cell>
          <cell r="L268" t="str">
            <v>D</v>
          </cell>
          <cell r="M268" t="str">
            <v>Dist Op Exp Subtotal</v>
          </cell>
          <cell r="N268" t="str">
            <v/>
          </cell>
          <cell r="O268">
            <v>100</v>
          </cell>
          <cell r="P268" t="str">
            <v>S16</v>
          </cell>
          <cell r="R268">
            <v>1353000</v>
          </cell>
          <cell r="S268">
            <v>774474.88202375954</v>
          </cell>
          <cell r="T268">
            <v>210259.53291827318</v>
          </cell>
          <cell r="U268">
            <v>235908.54198892144</v>
          </cell>
          <cell r="V268">
            <v>41618.685168813339</v>
          </cell>
          <cell r="W268">
            <v>37605.726233168214</v>
          </cell>
          <cell r="X268">
            <v>53132.631667064299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</row>
        <row r="269">
          <cell r="J269">
            <v>269</v>
          </cell>
          <cell r="K269" t="str">
            <v>581-OP</v>
          </cell>
          <cell r="L269" t="str">
            <v>Load Dispatching</v>
          </cell>
          <cell r="Q269">
            <v>0</v>
          </cell>
        </row>
        <row r="270">
          <cell r="J270">
            <v>270</v>
          </cell>
          <cell r="L270" t="str">
            <v>D</v>
          </cell>
          <cell r="M270" t="str">
            <v>NCP-All</v>
          </cell>
          <cell r="N270" t="str">
            <v/>
          </cell>
          <cell r="O270">
            <v>100</v>
          </cell>
          <cell r="P270" t="str">
            <v>D02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</row>
        <row r="271">
          <cell r="J271">
            <v>271</v>
          </cell>
          <cell r="K271" t="str">
            <v>582-OP</v>
          </cell>
          <cell r="L271" t="str">
            <v>Station Expenses</v>
          </cell>
          <cell r="Q271">
            <v>482000</v>
          </cell>
        </row>
        <row r="272">
          <cell r="J272">
            <v>272</v>
          </cell>
          <cell r="L272" t="str">
            <v>D</v>
          </cell>
          <cell r="M272" t="str">
            <v>Account 362</v>
          </cell>
          <cell r="N272" t="str">
            <v/>
          </cell>
          <cell r="O272">
            <v>100</v>
          </cell>
          <cell r="P272" t="str">
            <v>S09</v>
          </cell>
          <cell r="R272">
            <v>482000</v>
          </cell>
          <cell r="S272">
            <v>242723.68443392965</v>
          </cell>
          <cell r="T272">
            <v>50190.453850480015</v>
          </cell>
          <cell r="U272">
            <v>134142.21480918958</v>
          </cell>
          <cell r="V272">
            <v>39560.044028114142</v>
          </cell>
          <cell r="W272">
            <v>12258.566966956221</v>
          </cell>
          <cell r="X272">
            <v>3125.035911330318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</row>
        <row r="273">
          <cell r="J273">
            <v>273</v>
          </cell>
          <cell r="K273" t="str">
            <v>583-OP</v>
          </cell>
          <cell r="L273" t="str">
            <v>Overhead Line Expenses</v>
          </cell>
          <cell r="Q273">
            <v>1527000</v>
          </cell>
        </row>
        <row r="274">
          <cell r="J274">
            <v>274</v>
          </cell>
          <cell r="L274" t="str">
            <v>D</v>
          </cell>
          <cell r="M274" t="str">
            <v>Account 364/365</v>
          </cell>
          <cell r="N274" t="str">
            <v/>
          </cell>
          <cell r="O274">
            <v>100</v>
          </cell>
          <cell r="P274" t="str">
            <v>S10</v>
          </cell>
          <cell r="R274">
            <v>1527000</v>
          </cell>
          <cell r="S274">
            <v>758610.80977106071</v>
          </cell>
          <cell r="T274">
            <v>156865.70071267133</v>
          </cell>
          <cell r="U274">
            <v>419099.86188890983</v>
          </cell>
          <cell r="V274">
            <v>73483.294375070865</v>
          </cell>
          <cell r="W274">
            <v>38313.036633088799</v>
          </cell>
          <cell r="X274">
            <v>80627.296619198431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</row>
        <row r="275">
          <cell r="J275">
            <v>275</v>
          </cell>
          <cell r="K275" t="str">
            <v>584-OP</v>
          </cell>
          <cell r="L275" t="str">
            <v>Underground Line Expenses</v>
          </cell>
          <cell r="Q275">
            <v>-235000</v>
          </cell>
        </row>
        <row r="276">
          <cell r="J276">
            <v>276</v>
          </cell>
          <cell r="L276" t="str">
            <v>D</v>
          </cell>
          <cell r="M276" t="str">
            <v>Account 366/367</v>
          </cell>
          <cell r="N276" t="str">
            <v/>
          </cell>
          <cell r="O276">
            <v>100</v>
          </cell>
          <cell r="P276" t="str">
            <v>S11</v>
          </cell>
          <cell r="R276">
            <v>-235000</v>
          </cell>
          <cell r="S276">
            <v>-122648.35979023141</v>
          </cell>
          <cell r="T276">
            <v>-25361.253296088231</v>
          </cell>
          <cell r="U276">
            <v>-66730.257173348436</v>
          </cell>
          <cell r="V276">
            <v>-12486.79000594884</v>
          </cell>
          <cell r="W276">
            <v>-6194.2580320592861</v>
          </cell>
          <cell r="X276">
            <v>-1579.0817023238003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J277">
            <v>277</v>
          </cell>
          <cell r="K277" t="str">
            <v>585-OP</v>
          </cell>
          <cell r="L277" t="str">
            <v>Street Lighting &amp; Signal Systems</v>
          </cell>
          <cell r="Q277">
            <v>83000</v>
          </cell>
        </row>
        <row r="278">
          <cell r="J278">
            <v>278</v>
          </cell>
          <cell r="L278" t="str">
            <v>D</v>
          </cell>
          <cell r="M278" t="str">
            <v>Account 373</v>
          </cell>
          <cell r="N278" t="str">
            <v/>
          </cell>
          <cell r="O278">
            <v>100</v>
          </cell>
          <cell r="P278" t="str">
            <v>S15</v>
          </cell>
          <cell r="R278">
            <v>83000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83000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J279">
            <v>279</v>
          </cell>
          <cell r="K279" t="str">
            <v>586-OP</v>
          </cell>
          <cell r="L279" t="str">
            <v>Meter Expenses</v>
          </cell>
          <cell r="Q279">
            <v>1717000</v>
          </cell>
        </row>
        <row r="280">
          <cell r="J280">
            <v>280</v>
          </cell>
          <cell r="L280" t="str">
            <v>D</v>
          </cell>
          <cell r="M280" t="str">
            <v>Account 370</v>
          </cell>
          <cell r="N280" t="str">
            <v/>
          </cell>
          <cell r="O280">
            <v>100</v>
          </cell>
          <cell r="P280" t="str">
            <v>S14</v>
          </cell>
          <cell r="R280">
            <v>1717000</v>
          </cell>
          <cell r="S280">
            <v>1048760.0071104805</v>
          </cell>
          <cell r="T280">
            <v>400906.67133421655</v>
          </cell>
          <cell r="U280">
            <v>199243.10832598642</v>
          </cell>
          <cell r="V280">
            <v>3985.8043872146254</v>
          </cell>
          <cell r="W280">
            <v>64104.408842101715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J281">
            <v>281</v>
          </cell>
          <cell r="K281" t="str">
            <v>587-OP</v>
          </cell>
          <cell r="L281" t="str">
            <v>Customer Installations Expenses</v>
          </cell>
          <cell r="Q281">
            <v>479000</v>
          </cell>
        </row>
        <row r="282">
          <cell r="J282">
            <v>282</v>
          </cell>
          <cell r="L282" t="str">
            <v>D</v>
          </cell>
          <cell r="M282" t="str">
            <v>Account 369</v>
          </cell>
          <cell r="N282" t="str">
            <v/>
          </cell>
          <cell r="O282">
            <v>100</v>
          </cell>
          <cell r="P282" t="str">
            <v>S13</v>
          </cell>
          <cell r="R282">
            <v>479000</v>
          </cell>
          <cell r="S282">
            <v>410951.03669320047</v>
          </cell>
          <cell r="T282">
            <v>57754.834240172968</v>
          </cell>
          <cell r="U282">
            <v>5397.643293497691</v>
          </cell>
          <cell r="V282">
            <v>0</v>
          </cell>
          <cell r="W282">
            <v>4896.4857731288466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J283">
            <v>283</v>
          </cell>
          <cell r="K283" t="str">
            <v>588-OP</v>
          </cell>
          <cell r="L283" t="str">
            <v>Miscellaneous Expenses</v>
          </cell>
          <cell r="Q283">
            <v>4986000</v>
          </cell>
        </row>
        <row r="284">
          <cell r="J284">
            <v>284</v>
          </cell>
          <cell r="L284" t="str">
            <v>D</v>
          </cell>
          <cell r="M284" t="str">
            <v>Dist Op Exp Subtotal</v>
          </cell>
          <cell r="N284" t="str">
            <v/>
          </cell>
          <cell r="O284">
            <v>100</v>
          </cell>
          <cell r="P284" t="str">
            <v>S16</v>
          </cell>
          <cell r="R284">
            <v>4986000</v>
          </cell>
          <cell r="S284">
            <v>2854051.560805961</v>
          </cell>
          <cell r="T284">
            <v>774836.68228419079</v>
          </cell>
          <cell r="U284">
            <v>869356.97735163511</v>
          </cell>
          <cell r="V284">
            <v>153370.85310547179</v>
          </cell>
          <cell r="W284">
            <v>138582.52106324959</v>
          </cell>
          <cell r="X284">
            <v>195801.40538949193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J285">
            <v>285</v>
          </cell>
          <cell r="K285" t="str">
            <v>589-OP</v>
          </cell>
          <cell r="L285" t="str">
            <v>Rents</v>
          </cell>
          <cell r="Q285">
            <v>181000</v>
          </cell>
        </row>
        <row r="286">
          <cell r="J286">
            <v>286</v>
          </cell>
          <cell r="L286" t="str">
            <v>D</v>
          </cell>
          <cell r="M286" t="str">
            <v>NCP-All</v>
          </cell>
          <cell r="N286" t="str">
            <v/>
          </cell>
          <cell r="O286">
            <v>100</v>
          </cell>
          <cell r="P286" t="str">
            <v>D02</v>
          </cell>
          <cell r="R286">
            <v>181000</v>
          </cell>
          <cell r="S286">
            <v>85199.754884736802</v>
          </cell>
          <cell r="T286">
            <v>17617.623000356991</v>
          </cell>
          <cell r="U286">
            <v>47085.985234991138</v>
          </cell>
          <cell r="V286">
            <v>25696.755127415901</v>
          </cell>
          <cell r="W286">
            <v>4302.9459743847056</v>
          </cell>
          <cell r="X286">
            <v>1096.9357781144677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J287">
            <v>287</v>
          </cell>
          <cell r="L287" t="str">
            <v>Total Distribution Operation</v>
          </cell>
          <cell r="N287" t="str">
            <v/>
          </cell>
          <cell r="Q287">
            <v>10573000</v>
          </cell>
          <cell r="R287">
            <v>10573000</v>
          </cell>
          <cell r="S287">
            <v>6052123.3759328965</v>
          </cell>
          <cell r="T287">
            <v>1643070.2450442736</v>
          </cell>
          <cell r="U287">
            <v>1843504.0757197828</v>
          </cell>
          <cell r="V287">
            <v>325228.64618615177</v>
          </cell>
          <cell r="W287">
            <v>293869.43345401884</v>
          </cell>
          <cell r="X287">
            <v>415204.22366287565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</row>
        <row r="288">
          <cell r="J288">
            <v>288</v>
          </cell>
          <cell r="K288" t="str">
            <v>590-MT</v>
          </cell>
          <cell r="L288" t="str">
            <v>Supervision &amp; Engineering</v>
          </cell>
          <cell r="Q288">
            <v>786000</v>
          </cell>
        </row>
        <row r="289">
          <cell r="J289">
            <v>289</v>
          </cell>
          <cell r="L289" t="str">
            <v>D</v>
          </cell>
          <cell r="M289" t="str">
            <v>Dist Mt Exp Subtotal</v>
          </cell>
          <cell r="N289" t="str">
            <v/>
          </cell>
          <cell r="O289">
            <v>100</v>
          </cell>
          <cell r="P289" t="str">
            <v>S17</v>
          </cell>
          <cell r="R289">
            <v>786000</v>
          </cell>
          <cell r="S289">
            <v>378311.36439297395</v>
          </cell>
          <cell r="T289">
            <v>79113.837502789043</v>
          </cell>
          <cell r="U289">
            <v>204841.24770741243</v>
          </cell>
          <cell r="V289">
            <v>35333.370248201776</v>
          </cell>
          <cell r="W289">
            <v>19159.964737899758</v>
          </cell>
          <cell r="X289">
            <v>69240.215410722929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J290">
            <v>290</v>
          </cell>
          <cell r="K290" t="str">
            <v>591-MT</v>
          </cell>
          <cell r="L290" t="str">
            <v>Structures</v>
          </cell>
          <cell r="Q290">
            <v>264000</v>
          </cell>
        </row>
        <row r="291">
          <cell r="J291">
            <v>291</v>
          </cell>
          <cell r="L291" t="str">
            <v>D</v>
          </cell>
          <cell r="M291" t="str">
            <v>Account 361</v>
          </cell>
          <cell r="N291" t="str">
            <v/>
          </cell>
          <cell r="O291">
            <v>100</v>
          </cell>
          <cell r="P291" t="str">
            <v>S08</v>
          </cell>
          <cell r="R291">
            <v>264000</v>
          </cell>
          <cell r="S291">
            <v>127548.55412600239</v>
          </cell>
          <cell r="T291">
            <v>26374.516497994031</v>
          </cell>
          <cell r="U291">
            <v>70490.218480632306</v>
          </cell>
          <cell r="V291">
            <v>31502.80137104891</v>
          </cell>
          <cell r="W291">
            <v>6441.7384563789783</v>
          </cell>
          <cell r="X291">
            <v>1642.1710679433718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</row>
        <row r="292">
          <cell r="J292">
            <v>292</v>
          </cell>
          <cell r="K292" t="str">
            <v>592-MT</v>
          </cell>
          <cell r="L292" t="str">
            <v>Station Equipment</v>
          </cell>
          <cell r="Q292">
            <v>675000</v>
          </cell>
        </row>
        <row r="293">
          <cell r="J293">
            <v>293</v>
          </cell>
          <cell r="L293" t="str">
            <v>D</v>
          </cell>
          <cell r="M293" t="str">
            <v>Account 362</v>
          </cell>
          <cell r="N293" t="str">
            <v/>
          </cell>
          <cell r="O293">
            <v>100</v>
          </cell>
          <cell r="P293" t="str">
            <v>S09</v>
          </cell>
          <cell r="R293">
            <v>675000</v>
          </cell>
          <cell r="S293">
            <v>339913.87342925835</v>
          </cell>
          <cell r="T293">
            <v>70287.461305132805</v>
          </cell>
          <cell r="U293">
            <v>187854.76140291072</v>
          </cell>
          <cell r="V293">
            <v>55400.476595388063</v>
          </cell>
          <cell r="W293">
            <v>17167.080296048651</v>
          </cell>
          <cell r="X293">
            <v>4376.3469712613378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J294">
            <v>294</v>
          </cell>
          <cell r="K294" t="str">
            <v>593-MT</v>
          </cell>
          <cell r="L294" t="str">
            <v>Overhead Lines</v>
          </cell>
          <cell r="Q294">
            <v>5266000</v>
          </cell>
        </row>
        <row r="295">
          <cell r="J295">
            <v>295</v>
          </cell>
          <cell r="L295" t="str">
            <v>D</v>
          </cell>
          <cell r="M295" t="str">
            <v>Account 364/365</v>
          </cell>
          <cell r="N295" t="str">
            <v/>
          </cell>
          <cell r="O295">
            <v>100</v>
          </cell>
          <cell r="P295" t="str">
            <v>S10</v>
          </cell>
          <cell r="R295">
            <v>5266000</v>
          </cell>
          <cell r="S295">
            <v>2616139.1776387724</v>
          </cell>
          <cell r="T295">
            <v>540965.80219576112</v>
          </cell>
          <cell r="U295">
            <v>1445304.4353025535</v>
          </cell>
          <cell r="V295">
            <v>253413.90188547687</v>
          </cell>
          <cell r="W295">
            <v>132126.03203002331</v>
          </cell>
          <cell r="X295">
            <v>278050.65094741253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</row>
        <row r="296">
          <cell r="J296">
            <v>296</v>
          </cell>
          <cell r="K296" t="str">
            <v>594-MT</v>
          </cell>
          <cell r="L296" t="str">
            <v>Underground Lines</v>
          </cell>
          <cell r="Q296">
            <v>747000</v>
          </cell>
        </row>
        <row r="297">
          <cell r="J297">
            <v>297</v>
          </cell>
          <cell r="L297" t="str">
            <v>D</v>
          </cell>
          <cell r="M297" t="str">
            <v>Account 366/367</v>
          </cell>
          <cell r="N297" t="str">
            <v/>
          </cell>
          <cell r="O297">
            <v>100</v>
          </cell>
          <cell r="P297" t="str">
            <v>S11</v>
          </cell>
          <cell r="R297">
            <v>747000</v>
          </cell>
          <cell r="S297">
            <v>389865.21175873553</v>
          </cell>
          <cell r="T297">
            <v>80616.409413523026</v>
          </cell>
          <cell r="U297">
            <v>212117.0302488991</v>
          </cell>
          <cell r="V297">
            <v>39692.051635930991</v>
          </cell>
          <cell r="W297">
            <v>19689.832978503349</v>
          </cell>
          <cell r="X297">
            <v>5019.4639644079953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</row>
        <row r="298">
          <cell r="J298">
            <v>298</v>
          </cell>
          <cell r="K298" t="str">
            <v>595-MT</v>
          </cell>
          <cell r="L298" t="str">
            <v>Line Transformers</v>
          </cell>
          <cell r="Q298">
            <v>968000</v>
          </cell>
        </row>
        <row r="299">
          <cell r="J299">
            <v>299</v>
          </cell>
          <cell r="L299" t="str">
            <v>D</v>
          </cell>
          <cell r="M299" t="str">
            <v>Account 368</v>
          </cell>
          <cell r="N299" t="str">
            <v/>
          </cell>
          <cell r="O299">
            <v>100</v>
          </cell>
          <cell r="P299" t="str">
            <v>S12</v>
          </cell>
          <cell r="R299">
            <v>968000</v>
          </cell>
          <cell r="S299">
            <v>543109.45324750175</v>
          </cell>
          <cell r="T299">
            <v>112304.28547815715</v>
          </cell>
          <cell r="U299">
            <v>278164.48588110739</v>
          </cell>
          <cell r="V299">
            <v>0</v>
          </cell>
          <cell r="W299">
            <v>27429.311723527913</v>
          </cell>
          <cell r="X299">
            <v>6992.4636697059177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J300">
            <v>300</v>
          </cell>
          <cell r="K300" t="str">
            <v>596-MT</v>
          </cell>
          <cell r="L300" t="str">
            <v>Street Lighting &amp; Signal Systems</v>
          </cell>
          <cell r="Q300">
            <v>449000</v>
          </cell>
        </row>
        <row r="301">
          <cell r="J301">
            <v>301</v>
          </cell>
          <cell r="L301" t="str">
            <v>D</v>
          </cell>
          <cell r="M301" t="str">
            <v>Account 373</v>
          </cell>
          <cell r="N301" t="str">
            <v/>
          </cell>
          <cell r="O301">
            <v>100</v>
          </cell>
          <cell r="P301" t="str">
            <v>S15</v>
          </cell>
          <cell r="R301">
            <v>449000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449000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J302">
            <v>302</v>
          </cell>
          <cell r="K302" t="str">
            <v>597-MT</v>
          </cell>
          <cell r="L302" t="str">
            <v>Meters</v>
          </cell>
          <cell r="Q302">
            <v>89000</v>
          </cell>
        </row>
        <row r="303">
          <cell r="J303">
            <v>303</v>
          </cell>
          <cell r="L303" t="str">
            <v>D</v>
          </cell>
          <cell r="M303" t="str">
            <v>Account 370</v>
          </cell>
          <cell r="N303" t="str">
            <v/>
          </cell>
          <cell r="O303">
            <v>100</v>
          </cell>
          <cell r="P303" t="str">
            <v>S14</v>
          </cell>
          <cell r="R303">
            <v>89000</v>
          </cell>
          <cell r="S303">
            <v>54362.050455930548</v>
          </cell>
          <cell r="T303">
            <v>20780.835031301849</v>
          </cell>
          <cell r="U303">
            <v>10327.68587129458</v>
          </cell>
          <cell r="V303">
            <v>206.60255705422344</v>
          </cell>
          <cell r="W303">
            <v>3322.8260844187844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J304">
            <v>304</v>
          </cell>
          <cell r="K304" t="str">
            <v>598-MT</v>
          </cell>
          <cell r="L304" t="str">
            <v>Miscellaneous Plant</v>
          </cell>
          <cell r="Q304">
            <v>469000</v>
          </cell>
        </row>
        <row r="305">
          <cell r="J305">
            <v>305</v>
          </cell>
          <cell r="L305" t="str">
            <v>D</v>
          </cell>
          <cell r="M305" t="str">
            <v>Dist Mt Exp Subtotal</v>
          </cell>
          <cell r="N305" t="str">
            <v/>
          </cell>
          <cell r="O305">
            <v>100</v>
          </cell>
          <cell r="P305" t="str">
            <v>S17</v>
          </cell>
          <cell r="R305">
            <v>469000</v>
          </cell>
          <cell r="S305">
            <v>225735.40699784324</v>
          </cell>
          <cell r="T305">
            <v>47206.602784743081</v>
          </cell>
          <cell r="U305">
            <v>122227.15671091148</v>
          </cell>
          <cell r="V305">
            <v>21083.143316038975</v>
          </cell>
          <cell r="W305">
            <v>11432.599824522884</v>
          </cell>
          <cell r="X305">
            <v>41315.090365940276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J306">
            <v>306</v>
          </cell>
          <cell r="L306" t="str">
            <v>Total Distribution Maintenance</v>
          </cell>
          <cell r="P306" t="str">
            <v/>
          </cell>
          <cell r="Q306">
            <v>9713000</v>
          </cell>
          <cell r="R306">
            <v>9713000</v>
          </cell>
          <cell r="S306">
            <v>4674985.0920470189</v>
          </cell>
          <cell r="T306">
            <v>977649.75020940206</v>
          </cell>
          <cell r="U306">
            <v>2531327.0216057217</v>
          </cell>
          <cell r="V306">
            <v>436632.3476091398</v>
          </cell>
          <cell r="W306">
            <v>236769.38613132361</v>
          </cell>
          <cell r="X306">
            <v>855636.4023973943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J307">
            <v>307</v>
          </cell>
          <cell r="L307" t="str">
            <v>Total Distribution Expenses</v>
          </cell>
          <cell r="P307" t="str">
            <v/>
          </cell>
          <cell r="Q307">
            <v>20286000</v>
          </cell>
          <cell r="R307">
            <v>20286000</v>
          </cell>
          <cell r="S307">
            <v>10727108.467979915</v>
          </cell>
          <cell r="T307">
            <v>2620719.9952536756</v>
          </cell>
          <cell r="U307">
            <v>4374831.0973255048</v>
          </cell>
          <cell r="V307">
            <v>761860.99379529152</v>
          </cell>
          <cell r="W307">
            <v>530638.81958534243</v>
          </cell>
          <cell r="X307">
            <v>1270840.62606027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J308">
            <v>308</v>
          </cell>
        </row>
        <row r="309">
          <cell r="J309">
            <v>309</v>
          </cell>
          <cell r="L309" t="str">
            <v>Customer Accounting Expenses</v>
          </cell>
        </row>
        <row r="310">
          <cell r="J310">
            <v>310</v>
          </cell>
          <cell r="K310" t="str">
            <v>901-OP</v>
          </cell>
          <cell r="L310" t="str">
            <v>Supervision</v>
          </cell>
          <cell r="Q310">
            <v>416000</v>
          </cell>
        </row>
        <row r="311">
          <cell r="J311">
            <v>311</v>
          </cell>
          <cell r="L311" t="str">
            <v>C</v>
          </cell>
          <cell r="M311" t="str">
            <v>Cust Acctg Exp Subtotal</v>
          </cell>
          <cell r="N311" t="str">
            <v/>
          </cell>
          <cell r="O311">
            <v>100</v>
          </cell>
          <cell r="P311" t="str">
            <v>S18</v>
          </cell>
          <cell r="R311">
            <v>416000</v>
          </cell>
          <cell r="S311">
            <v>354514.46075269958</v>
          </cell>
          <cell r="T311">
            <v>49823.268682498107</v>
          </cell>
          <cell r="U311">
            <v>4719.7301905268687</v>
          </cell>
          <cell r="V311">
            <v>2139.3646852428478</v>
          </cell>
          <cell r="W311">
            <v>4224.0433979972477</v>
          </cell>
          <cell r="X311">
            <v>579.13229103534798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J312">
            <v>312</v>
          </cell>
          <cell r="K312" t="str">
            <v>902-OP</v>
          </cell>
          <cell r="L312" t="str">
            <v>Meter Reading</v>
          </cell>
          <cell r="O312" t="str">
            <v>K02</v>
          </cell>
          <cell r="P312" t="str">
            <v/>
          </cell>
          <cell r="Q312">
            <v>2611000</v>
          </cell>
        </row>
        <row r="313">
          <cell r="J313">
            <v>313</v>
          </cell>
          <cell r="L313" t="str">
            <v>C</v>
          </cell>
          <cell r="M313" t="str">
            <v>Avg Customers-All</v>
          </cell>
          <cell r="N313" t="str">
            <v/>
          </cell>
          <cell r="O313">
            <v>0</v>
          </cell>
          <cell r="P313" t="str">
            <v>C01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J314">
            <v>314</v>
          </cell>
          <cell r="L314" t="str">
            <v>C</v>
          </cell>
          <cell r="M314" t="str">
            <v>Wt Customers-Meter Reading</v>
          </cell>
          <cell r="N314" t="str">
            <v/>
          </cell>
          <cell r="O314">
            <v>98.62</v>
          </cell>
          <cell r="P314" t="str">
            <v>C03</v>
          </cell>
          <cell r="R314">
            <v>2574968.2000000002</v>
          </cell>
          <cell r="S314">
            <v>2205520.3980724271</v>
          </cell>
          <cell r="T314">
            <v>309962.63211544033</v>
          </cell>
          <cell r="U314">
            <v>29362.585623458261</v>
          </cell>
          <cell r="V314">
            <v>240.8638910167785</v>
          </cell>
          <cell r="W314">
            <v>26278.79792786466</v>
          </cell>
          <cell r="X314">
            <v>3602.9223697926441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J315">
            <v>315</v>
          </cell>
          <cell r="L315" t="str">
            <v>C</v>
          </cell>
          <cell r="M315" t="str">
            <v>DA Handbilled</v>
          </cell>
          <cell r="N315" t="str">
            <v/>
          </cell>
          <cell r="O315">
            <v>1.38</v>
          </cell>
          <cell r="P315" t="str">
            <v>C06</v>
          </cell>
          <cell r="R315">
            <v>36031.799999999996</v>
          </cell>
          <cell r="S315">
            <v>0</v>
          </cell>
          <cell r="T315">
            <v>0</v>
          </cell>
          <cell r="U315">
            <v>0</v>
          </cell>
          <cell r="V315">
            <v>36031.799999999996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J316">
            <v>316</v>
          </cell>
          <cell r="L316" t="str">
            <v>C</v>
          </cell>
          <cell r="M316" t="str">
            <v>Open</v>
          </cell>
          <cell r="N316" t="str">
            <v/>
          </cell>
          <cell r="O316">
            <v>0</v>
          </cell>
          <cell r="P316" t="str">
            <v>xxx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J317">
            <v>317</v>
          </cell>
          <cell r="K317" t="str">
            <v>903-OP</v>
          </cell>
          <cell r="L317" t="str">
            <v>Customer Records &amp; Collections</v>
          </cell>
          <cell r="O317" t="str">
            <v>K03</v>
          </cell>
          <cell r="P317" t="str">
            <v/>
          </cell>
          <cell r="Q317">
            <v>5644000</v>
          </cell>
        </row>
        <row r="318">
          <cell r="J318">
            <v>318</v>
          </cell>
          <cell r="L318" t="str">
            <v>C</v>
          </cell>
          <cell r="M318" t="str">
            <v>Avg Customers-All</v>
          </cell>
          <cell r="N318" t="str">
            <v/>
          </cell>
          <cell r="O318">
            <v>99.89</v>
          </cell>
          <cell r="P318" t="str">
            <v>C01</v>
          </cell>
          <cell r="R318">
            <v>5637791.5999999996</v>
          </cell>
          <cell r="S318">
            <v>4828900.1681191195</v>
          </cell>
          <cell r="T318">
            <v>678650.99213820172</v>
          </cell>
          <cell r="U318">
            <v>64288.226387500137</v>
          </cell>
          <cell r="V318">
            <v>527.36201616692165</v>
          </cell>
          <cell r="W318">
            <v>57536.394513847888</v>
          </cell>
          <cell r="X318">
            <v>7888.4568251635346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J319">
            <v>319</v>
          </cell>
          <cell r="L319" t="str">
            <v>C</v>
          </cell>
          <cell r="M319" t="str">
            <v>Wt Customers-Meter Reading</v>
          </cell>
          <cell r="N319" t="str">
            <v/>
          </cell>
          <cell r="O319">
            <v>0</v>
          </cell>
          <cell r="P319" t="str">
            <v>C03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J320">
            <v>320</v>
          </cell>
          <cell r="L320" t="str">
            <v>C</v>
          </cell>
          <cell r="M320" t="str">
            <v>DA Handbilled</v>
          </cell>
          <cell r="N320" t="str">
            <v/>
          </cell>
          <cell r="O320">
            <v>0.11</v>
          </cell>
          <cell r="P320" t="str">
            <v>C06</v>
          </cell>
          <cell r="R320">
            <v>6208.4</v>
          </cell>
          <cell r="S320">
            <v>0</v>
          </cell>
          <cell r="T320">
            <v>0</v>
          </cell>
          <cell r="U320">
            <v>0</v>
          </cell>
          <cell r="V320">
            <v>6208.4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J321">
            <v>321</v>
          </cell>
          <cell r="L321" t="str">
            <v>C</v>
          </cell>
          <cell r="M321" t="str">
            <v>Open</v>
          </cell>
          <cell r="N321" t="str">
            <v/>
          </cell>
          <cell r="O321">
            <v>0</v>
          </cell>
          <cell r="P321" t="str">
            <v>xxx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J322">
            <v>322</v>
          </cell>
          <cell r="K322" t="str">
            <v>904-OP</v>
          </cell>
          <cell r="L322" t="str">
            <v>Uncollectible Accounts</v>
          </cell>
          <cell r="Q322">
            <v>2044000</v>
          </cell>
        </row>
        <row r="323">
          <cell r="J323">
            <v>323</v>
          </cell>
          <cell r="L323" t="str">
            <v>R</v>
          </cell>
          <cell r="M323" t="str">
            <v>Retail Sales Revenue</v>
          </cell>
          <cell r="N323" t="str">
            <v/>
          </cell>
          <cell r="O323">
            <v>100</v>
          </cell>
          <cell r="P323" t="str">
            <v>R01</v>
          </cell>
          <cell r="R323">
            <v>2044000</v>
          </cell>
          <cell r="S323">
            <v>891333.20003076212</v>
          </cell>
          <cell r="T323">
            <v>249328.43190033067</v>
          </cell>
          <cell r="U323">
            <v>570036.63769899262</v>
          </cell>
          <cell r="V323">
            <v>261347.07375221103</v>
          </cell>
          <cell r="W323">
            <v>42393.10928247327</v>
          </cell>
          <cell r="X323">
            <v>29561.547335230331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J324">
            <v>324</v>
          </cell>
          <cell r="K324" t="str">
            <v>905-OP</v>
          </cell>
          <cell r="L324" t="str">
            <v>Misc Customer Accounts Expenses</v>
          </cell>
          <cell r="O324" t="str">
            <v>K01</v>
          </cell>
          <cell r="P324" t="str">
            <v/>
          </cell>
          <cell r="Q324">
            <v>110000</v>
          </cell>
        </row>
        <row r="325">
          <cell r="J325">
            <v>325</v>
          </cell>
          <cell r="L325" t="str">
            <v>C</v>
          </cell>
          <cell r="M325" t="str">
            <v>Avg Customers-All</v>
          </cell>
          <cell r="N325" t="str">
            <v/>
          </cell>
          <cell r="O325">
            <v>100</v>
          </cell>
          <cell r="P325" t="str">
            <v>C01</v>
          </cell>
          <cell r="R325">
            <v>110000</v>
          </cell>
          <cell r="S325">
            <v>94217.568895789474</v>
          </cell>
          <cell r="T325">
            <v>13241.285672070993</v>
          </cell>
          <cell r="U325">
            <v>1254.3395365350175</v>
          </cell>
          <cell r="V325">
            <v>10.289458336551741</v>
          </cell>
          <cell r="W325">
            <v>1122.603289650378</v>
          </cell>
          <cell r="X325">
            <v>153.91314761758645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J326">
            <v>326</v>
          </cell>
          <cell r="L326" t="str">
            <v>C</v>
          </cell>
          <cell r="M326" t="str">
            <v>Wt Customers-Meter Reading</v>
          </cell>
          <cell r="N326" t="str">
            <v/>
          </cell>
          <cell r="O326">
            <v>0</v>
          </cell>
          <cell r="P326" t="str">
            <v>C03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J327">
            <v>327</v>
          </cell>
          <cell r="L327" t="str">
            <v>C</v>
          </cell>
          <cell r="M327" t="str">
            <v>DA Handbilled</v>
          </cell>
          <cell r="N327" t="str">
            <v/>
          </cell>
          <cell r="O327">
            <v>0</v>
          </cell>
          <cell r="P327" t="str">
            <v>C06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J328">
            <v>328</v>
          </cell>
          <cell r="L328" t="str">
            <v>C</v>
          </cell>
          <cell r="M328" t="str">
            <v>Open</v>
          </cell>
          <cell r="N328" t="str">
            <v/>
          </cell>
          <cell r="O328">
            <v>0</v>
          </cell>
          <cell r="P328" t="str">
            <v>xxx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J329">
            <v>329</v>
          </cell>
          <cell r="L329" t="str">
            <v>Total Customer Accounting Expenses</v>
          </cell>
          <cell r="P329" t="str">
            <v/>
          </cell>
          <cell r="Q329">
            <v>10825000</v>
          </cell>
          <cell r="R329">
            <v>10825000</v>
          </cell>
          <cell r="S329">
            <v>8374485.7958707977</v>
          </cell>
          <cell r="T329">
            <v>1301006.6105085418</v>
          </cell>
          <cell r="U329">
            <v>669661.51943701284</v>
          </cell>
          <cell r="V329">
            <v>306505.15380297415</v>
          </cell>
          <cell r="W329">
            <v>131554.94841183344</v>
          </cell>
          <cell r="X329">
            <v>41785.971968839447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J330">
            <v>330</v>
          </cell>
        </row>
        <row r="331">
          <cell r="J331">
            <v>331</v>
          </cell>
          <cell r="L331" t="str">
            <v>Customer Information Expenses</v>
          </cell>
        </row>
        <row r="332">
          <cell r="J332">
            <v>332</v>
          </cell>
          <cell r="K332" t="str">
            <v>907-OP</v>
          </cell>
          <cell r="L332" t="str">
            <v>Supervision</v>
          </cell>
          <cell r="O332" t="str">
            <v>I01</v>
          </cell>
          <cell r="P332" t="str">
            <v/>
          </cell>
          <cell r="Q332">
            <v>0</v>
          </cell>
        </row>
        <row r="333">
          <cell r="J333">
            <v>333</v>
          </cell>
          <cell r="L333" t="str">
            <v>C</v>
          </cell>
          <cell r="M333" t="str">
            <v>Avg Customers-All</v>
          </cell>
          <cell r="N333" t="str">
            <v/>
          </cell>
          <cell r="O333">
            <v>100</v>
          </cell>
          <cell r="P333" t="str">
            <v>C01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J334">
            <v>334</v>
          </cell>
          <cell r="L334" t="str">
            <v>C</v>
          </cell>
          <cell r="M334" t="str">
            <v xml:space="preserve">Production Plant </v>
          </cell>
          <cell r="N334" t="str">
            <v/>
          </cell>
          <cell r="O334">
            <v>0</v>
          </cell>
          <cell r="P334" t="str">
            <v>S01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J335">
            <v>335</v>
          </cell>
          <cell r="L335" t="str">
            <v>C</v>
          </cell>
          <cell r="M335" t="str">
            <v>Open</v>
          </cell>
          <cell r="N335" t="str">
            <v/>
          </cell>
          <cell r="O335">
            <v>0</v>
          </cell>
          <cell r="P335" t="str">
            <v>xxx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J336">
            <v>336</v>
          </cell>
          <cell r="K336" t="str">
            <v>908-OP</v>
          </cell>
          <cell r="L336" t="str">
            <v>Customer Assistance Expenses</v>
          </cell>
          <cell r="O336" t="str">
            <v>I02</v>
          </cell>
          <cell r="P336" t="str">
            <v/>
          </cell>
          <cell r="Q336">
            <v>527000</v>
          </cell>
        </row>
        <row r="337">
          <cell r="J337">
            <v>337</v>
          </cell>
          <cell r="L337" t="str">
            <v>C</v>
          </cell>
          <cell r="M337" t="str">
            <v>Avg Customers-All</v>
          </cell>
          <cell r="N337" t="str">
            <v/>
          </cell>
          <cell r="O337">
            <v>0.52800000000000002</v>
          </cell>
          <cell r="P337" t="str">
            <v>C01</v>
          </cell>
          <cell r="R337">
            <v>61766.037735849059</v>
          </cell>
          <cell r="S337">
            <v>52904.053779975373</v>
          </cell>
          <cell r="T337">
            <v>7435.1068226572215</v>
          </cell>
          <cell r="U337">
            <v>704.32348315626655</v>
          </cell>
          <cell r="V337">
            <v>5.7776279263354686</v>
          </cell>
          <cell r="W337">
            <v>630.35233773575942</v>
          </cell>
          <cell r="X337">
            <v>86.423684398101372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J338">
            <v>338</v>
          </cell>
          <cell r="L338" t="str">
            <v>DSM</v>
          </cell>
          <cell r="M338" t="str">
            <v xml:space="preserve">Production Plant </v>
          </cell>
          <cell r="N338" t="str">
            <v/>
          </cell>
          <cell r="O338">
            <v>3.9769999999999999</v>
          </cell>
          <cell r="P338" t="str">
            <v>S01</v>
          </cell>
          <cell r="R338">
            <v>465233.96226415096</v>
          </cell>
          <cell r="S338">
            <v>211254.73620396448</v>
          </cell>
          <cell r="T338">
            <v>39415.966834038372</v>
          </cell>
          <cell r="U338">
            <v>120604.01629465354</v>
          </cell>
          <cell r="V338">
            <v>82457.411451181251</v>
          </cell>
          <cell r="W338">
            <v>9685.7970961682986</v>
          </cell>
          <cell r="X338">
            <v>1816.0343841449644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J339">
            <v>339</v>
          </cell>
          <cell r="L339" t="str">
            <v>DSM</v>
          </cell>
          <cell r="M339" t="str">
            <v>Open</v>
          </cell>
          <cell r="N339" t="str">
            <v/>
          </cell>
          <cell r="O339">
            <v>0</v>
          </cell>
          <cell r="P339" t="str">
            <v>xxx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J340">
            <v>340</v>
          </cell>
          <cell r="K340" t="str">
            <v>909-OP</v>
          </cell>
          <cell r="L340" t="str">
            <v>Advertising</v>
          </cell>
          <cell r="O340" t="str">
            <v>I01</v>
          </cell>
          <cell r="P340" t="str">
            <v/>
          </cell>
          <cell r="Q340">
            <v>618000</v>
          </cell>
        </row>
        <row r="341">
          <cell r="J341">
            <v>341</v>
          </cell>
          <cell r="L341" t="str">
            <v>C</v>
          </cell>
          <cell r="M341" t="str">
            <v>Avg Customers-All</v>
          </cell>
          <cell r="N341" t="str">
            <v/>
          </cell>
          <cell r="O341">
            <v>100</v>
          </cell>
          <cell r="P341" t="str">
            <v>C01</v>
          </cell>
          <cell r="R341">
            <v>618000</v>
          </cell>
          <cell r="S341">
            <v>529331.43252361717</v>
          </cell>
          <cell r="T341">
            <v>74391.950412180668</v>
          </cell>
          <cell r="U341">
            <v>7047.1075779876446</v>
          </cell>
          <cell r="V341">
            <v>57.80804774535433</v>
          </cell>
          <cell r="W341">
            <v>6306.989390944851</v>
          </cell>
          <cell r="X341">
            <v>864.71204752425831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J342">
            <v>342</v>
          </cell>
          <cell r="L342" t="str">
            <v>C</v>
          </cell>
          <cell r="M342" t="str">
            <v xml:space="preserve">Production Plant </v>
          </cell>
          <cell r="N342" t="str">
            <v/>
          </cell>
          <cell r="O342">
            <v>0</v>
          </cell>
          <cell r="P342" t="str">
            <v>S01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J343">
            <v>343</v>
          </cell>
          <cell r="L343" t="str">
            <v>C</v>
          </cell>
          <cell r="M343" t="str">
            <v>Open</v>
          </cell>
          <cell r="N343" t="str">
            <v/>
          </cell>
          <cell r="O343">
            <v>0</v>
          </cell>
          <cell r="P343" t="str">
            <v>xxx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</row>
        <row r="344">
          <cell r="J344">
            <v>344</v>
          </cell>
          <cell r="K344" t="str">
            <v>910-OP</v>
          </cell>
          <cell r="L344" t="str">
            <v>Misc Customer Service &amp; Info Exp</v>
          </cell>
          <cell r="O344" t="str">
            <v>I01</v>
          </cell>
          <cell r="P344" t="str">
            <v/>
          </cell>
          <cell r="Q344">
            <v>90000</v>
          </cell>
        </row>
        <row r="345">
          <cell r="J345">
            <v>345</v>
          </cell>
          <cell r="L345" t="str">
            <v>C</v>
          </cell>
          <cell r="M345" t="str">
            <v>Avg Customers-All</v>
          </cell>
          <cell r="N345" t="str">
            <v/>
          </cell>
          <cell r="O345">
            <v>100</v>
          </cell>
          <cell r="P345" t="str">
            <v>C01</v>
          </cell>
          <cell r="R345">
            <v>90000</v>
          </cell>
          <cell r="S345">
            <v>77087.101823827747</v>
          </cell>
          <cell r="T345">
            <v>10833.779186239903</v>
          </cell>
          <cell r="U345">
            <v>1026.2778026195599</v>
          </cell>
          <cell r="V345">
            <v>8.4186477299059703</v>
          </cell>
          <cell r="W345">
            <v>918.49360062303651</v>
          </cell>
          <cell r="X345">
            <v>125.92893895984345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J346">
            <v>346</v>
          </cell>
          <cell r="L346" t="str">
            <v>C</v>
          </cell>
          <cell r="M346" t="str">
            <v xml:space="preserve">Production Plant </v>
          </cell>
          <cell r="N346" t="str">
            <v/>
          </cell>
          <cell r="O346">
            <v>0</v>
          </cell>
          <cell r="P346" t="str">
            <v>S01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J347">
            <v>347</v>
          </cell>
          <cell r="L347" t="str">
            <v>C</v>
          </cell>
          <cell r="M347" t="str">
            <v>Open</v>
          </cell>
          <cell r="N347" t="str">
            <v/>
          </cell>
          <cell r="O347">
            <v>0</v>
          </cell>
          <cell r="P347" t="str">
            <v>xxx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J348">
            <v>348</v>
          </cell>
          <cell r="L348" t="str">
            <v>Total Customer Information Expenses</v>
          </cell>
          <cell r="P348" t="str">
            <v/>
          </cell>
          <cell r="Q348">
            <v>1235000</v>
          </cell>
          <cell r="R348">
            <v>1235000</v>
          </cell>
          <cell r="S348">
            <v>870577.32433138473</v>
          </cell>
          <cell r="T348">
            <v>132076.80325511616</v>
          </cell>
          <cell r="U348">
            <v>129381.72515841702</v>
          </cell>
          <cell r="V348">
            <v>82529.415774582842</v>
          </cell>
          <cell r="W348">
            <v>17541.632425471947</v>
          </cell>
          <cell r="X348">
            <v>2893.0990550271677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J349">
            <v>349</v>
          </cell>
        </row>
        <row r="350">
          <cell r="J350">
            <v>350</v>
          </cell>
          <cell r="L350" t="str">
            <v>Sales Expenses</v>
          </cell>
        </row>
        <row r="351">
          <cell r="J351">
            <v>351</v>
          </cell>
          <cell r="K351" t="str">
            <v>911-OP</v>
          </cell>
          <cell r="L351" t="str">
            <v>Supervision</v>
          </cell>
          <cell r="O351" t="str">
            <v>V01</v>
          </cell>
          <cell r="P351" t="str">
            <v/>
          </cell>
          <cell r="Q351">
            <v>0</v>
          </cell>
        </row>
        <row r="352">
          <cell r="J352">
            <v>352</v>
          </cell>
          <cell r="L352" t="str">
            <v>C</v>
          </cell>
          <cell r="M352" t="str">
            <v>Generation Level Consumption</v>
          </cell>
          <cell r="N352" t="str">
            <v/>
          </cell>
          <cell r="O352">
            <v>100</v>
          </cell>
          <cell r="P352" t="str">
            <v>E02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J353">
            <v>353</v>
          </cell>
          <cell r="L353" t="str">
            <v>C</v>
          </cell>
          <cell r="M353" t="str">
            <v>Avg Customers-All</v>
          </cell>
          <cell r="N353" t="str">
            <v/>
          </cell>
          <cell r="O353">
            <v>0</v>
          </cell>
          <cell r="P353" t="str">
            <v>C01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J354">
            <v>354</v>
          </cell>
          <cell r="L354" t="str">
            <v>C</v>
          </cell>
          <cell r="M354" t="str">
            <v>Open</v>
          </cell>
          <cell r="N354" t="str">
            <v/>
          </cell>
          <cell r="O354">
            <v>0</v>
          </cell>
          <cell r="P354" t="str">
            <v>xxx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J355">
            <v>355</v>
          </cell>
          <cell r="K355" t="str">
            <v>912-OP</v>
          </cell>
          <cell r="L355" t="str">
            <v>Demonstrating &amp; Selling Expenses</v>
          </cell>
          <cell r="O355" t="str">
            <v>V01</v>
          </cell>
          <cell r="P355" t="str">
            <v/>
          </cell>
          <cell r="Q355">
            <v>8000</v>
          </cell>
        </row>
        <row r="356">
          <cell r="J356">
            <v>356</v>
          </cell>
          <cell r="L356" t="str">
            <v>C</v>
          </cell>
          <cell r="M356" t="str">
            <v>Generation Level Consumption</v>
          </cell>
          <cell r="N356" t="str">
            <v/>
          </cell>
          <cell r="O356">
            <v>100</v>
          </cell>
          <cell r="P356" t="str">
            <v>E02</v>
          </cell>
          <cell r="R356">
            <v>8000</v>
          </cell>
          <cell r="S356">
            <v>3448.6407283367034</v>
          </cell>
          <cell r="T356">
            <v>706.40069914235858</v>
          </cell>
          <cell r="U356">
            <v>2134.6598323888547</v>
          </cell>
          <cell r="V356">
            <v>1493.742095261716</v>
          </cell>
          <cell r="W356">
            <v>179.20507761272648</v>
          </cell>
          <cell r="X356">
            <v>37.351567257641371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J357">
            <v>357</v>
          </cell>
          <cell r="L357" t="str">
            <v>C</v>
          </cell>
          <cell r="M357" t="str">
            <v>Avg Customers-All</v>
          </cell>
          <cell r="N357" t="str">
            <v/>
          </cell>
          <cell r="O357">
            <v>0</v>
          </cell>
          <cell r="P357" t="str">
            <v>C01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J358">
            <v>358</v>
          </cell>
          <cell r="L358" t="str">
            <v>C</v>
          </cell>
          <cell r="M358" t="str">
            <v>Open</v>
          </cell>
          <cell r="N358" t="str">
            <v/>
          </cell>
          <cell r="O358">
            <v>0</v>
          </cell>
          <cell r="P358" t="str">
            <v>xxx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</row>
        <row r="359">
          <cell r="J359">
            <v>359</v>
          </cell>
          <cell r="K359" t="str">
            <v>913-OP</v>
          </cell>
          <cell r="L359" t="str">
            <v>Advertising Expenses</v>
          </cell>
          <cell r="O359" t="str">
            <v>V01</v>
          </cell>
          <cell r="P359" t="str">
            <v/>
          </cell>
          <cell r="Q359">
            <v>0</v>
          </cell>
        </row>
        <row r="360">
          <cell r="J360">
            <v>360</v>
          </cell>
          <cell r="L360" t="str">
            <v>C</v>
          </cell>
          <cell r="M360" t="str">
            <v>Generation Level Consumption</v>
          </cell>
          <cell r="N360" t="str">
            <v/>
          </cell>
          <cell r="O360">
            <v>100</v>
          </cell>
          <cell r="P360" t="str">
            <v>E02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J361">
            <v>361</v>
          </cell>
          <cell r="L361" t="str">
            <v>C</v>
          </cell>
          <cell r="M361" t="str">
            <v>Avg Customers-All</v>
          </cell>
          <cell r="N361" t="str">
            <v/>
          </cell>
          <cell r="O361">
            <v>0</v>
          </cell>
          <cell r="P361" t="str">
            <v>C01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J362">
            <v>362</v>
          </cell>
          <cell r="L362" t="str">
            <v>C</v>
          </cell>
          <cell r="M362" t="str">
            <v>Open</v>
          </cell>
          <cell r="N362" t="str">
            <v/>
          </cell>
          <cell r="O362">
            <v>0</v>
          </cell>
          <cell r="P362" t="str">
            <v>xxx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J363">
            <v>363</v>
          </cell>
          <cell r="K363" t="str">
            <v>916-OP</v>
          </cell>
          <cell r="L363" t="str">
            <v>Misc Sales Expenses</v>
          </cell>
          <cell r="O363" t="str">
            <v>V01</v>
          </cell>
          <cell r="P363" t="str">
            <v/>
          </cell>
          <cell r="Q363">
            <v>-4000</v>
          </cell>
        </row>
        <row r="364">
          <cell r="J364">
            <v>364</v>
          </cell>
          <cell r="L364" t="str">
            <v>C</v>
          </cell>
          <cell r="M364" t="str">
            <v>Generation Level Consumption</v>
          </cell>
          <cell r="N364" t="str">
            <v/>
          </cell>
          <cell r="O364">
            <v>100</v>
          </cell>
          <cell r="P364" t="str">
            <v>E02</v>
          </cell>
          <cell r="R364">
            <v>-4000</v>
          </cell>
          <cell r="S364">
            <v>-1724.3203641683517</v>
          </cell>
          <cell r="T364">
            <v>-353.20034957117929</v>
          </cell>
          <cell r="U364">
            <v>-1067.3299161944274</v>
          </cell>
          <cell r="V364">
            <v>-746.87104763085802</v>
          </cell>
          <cell r="W364">
            <v>-89.602538806363242</v>
          </cell>
          <cell r="X364">
            <v>-18.675783628820685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J365">
            <v>365</v>
          </cell>
          <cell r="L365" t="str">
            <v>C</v>
          </cell>
          <cell r="M365" t="str">
            <v>Avg Customers-All</v>
          </cell>
          <cell r="N365" t="str">
            <v/>
          </cell>
          <cell r="O365">
            <v>0</v>
          </cell>
          <cell r="P365" t="str">
            <v>C01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J366">
            <v>366</v>
          </cell>
          <cell r="L366" t="str">
            <v>C</v>
          </cell>
          <cell r="M366" t="str">
            <v>Open</v>
          </cell>
          <cell r="N366" t="str">
            <v/>
          </cell>
          <cell r="O366">
            <v>0</v>
          </cell>
          <cell r="P366" t="str">
            <v>xxx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J367">
            <v>367</v>
          </cell>
          <cell r="L367" t="str">
            <v>Total Sales Expenses</v>
          </cell>
          <cell r="N367" t="str">
            <v/>
          </cell>
          <cell r="Q367">
            <v>4000</v>
          </cell>
          <cell r="R367">
            <v>4000</v>
          </cell>
          <cell r="S367">
            <v>1724.3203641683517</v>
          </cell>
          <cell r="T367">
            <v>353.20034957117929</v>
          </cell>
          <cell r="U367">
            <v>1067.3299161944274</v>
          </cell>
          <cell r="V367">
            <v>746.87104763085802</v>
          </cell>
          <cell r="W367">
            <v>89.602538806363242</v>
          </cell>
          <cell r="X367">
            <v>18.675783628820685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J368">
            <v>368</v>
          </cell>
        </row>
        <row r="369">
          <cell r="J369">
            <v>369</v>
          </cell>
          <cell r="L369" t="str">
            <v>Subtotal Expenses</v>
          </cell>
          <cell r="N369" t="str">
            <v/>
          </cell>
          <cell r="Q369">
            <v>262560000</v>
          </cell>
          <cell r="R369">
            <v>262560000</v>
          </cell>
          <cell r="S369">
            <v>124508295.29940976</v>
          </cell>
          <cell r="T369">
            <v>23558213.623398822</v>
          </cell>
          <cell r="U369">
            <v>64852980.773007013</v>
          </cell>
          <cell r="V369">
            <v>41953738.218215659</v>
          </cell>
          <cell r="W369">
            <v>5472612.1388302771</v>
          </cell>
          <cell r="X369">
            <v>2214159.9471384771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J370">
            <v>370</v>
          </cell>
        </row>
        <row r="371">
          <cell r="J371">
            <v>371</v>
          </cell>
          <cell r="L371" t="str">
            <v>Administrative &amp; General Expenses</v>
          </cell>
        </row>
        <row r="372">
          <cell r="J372">
            <v>372</v>
          </cell>
          <cell r="K372" t="str">
            <v>920-OP</v>
          </cell>
          <cell r="L372" t="str">
            <v>Admin &amp; General Salaries</v>
          </cell>
          <cell r="O372" t="str">
            <v>Manual Input</v>
          </cell>
          <cell r="Q372">
            <v>17504000</v>
          </cell>
        </row>
        <row r="373">
          <cell r="J373">
            <v>373</v>
          </cell>
          <cell r="L373" t="str">
            <v>P</v>
          </cell>
          <cell r="M373" t="str">
            <v xml:space="preserve">Production Plant </v>
          </cell>
          <cell r="O373">
            <v>875.41300000000001</v>
          </cell>
          <cell r="P373" t="str">
            <v>S01</v>
          </cell>
          <cell r="R373">
            <v>614446.80052154418</v>
          </cell>
          <cell r="S373">
            <v>279009.71830136538</v>
          </cell>
          <cell r="T373">
            <v>52057.71004500975</v>
          </cell>
          <cell r="U373">
            <v>159284.91458717448</v>
          </cell>
          <cell r="V373">
            <v>108903.68450078854</v>
          </cell>
          <cell r="W373">
            <v>12792.28843758053</v>
          </cell>
          <cell r="X373">
            <v>2398.4846496254377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J374">
            <v>374</v>
          </cell>
          <cell r="L374" t="str">
            <v>T</v>
          </cell>
          <cell r="M374" t="str">
            <v>Transmission Plant</v>
          </cell>
          <cell r="N374" t="str">
            <v/>
          </cell>
          <cell r="O374">
            <v>99.567999999999998</v>
          </cell>
          <cell r="P374" t="str">
            <v>S02</v>
          </cell>
          <cell r="R374">
            <v>69886.144064948894</v>
          </cell>
          <cell r="S374">
            <v>31734.095371933425</v>
          </cell>
          <cell r="T374">
            <v>5920.9562500917064</v>
          </cell>
          <cell r="U374">
            <v>18116.79787210812</v>
          </cell>
          <cell r="V374">
            <v>12386.521628505074</v>
          </cell>
          <cell r="W374">
            <v>1454.9733384734043</v>
          </cell>
          <cell r="X374">
            <v>272.79960383716661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</row>
        <row r="375">
          <cell r="J375">
            <v>375</v>
          </cell>
          <cell r="L375" t="str">
            <v>D</v>
          </cell>
          <cell r="M375" t="str">
            <v>Distribution Plant</v>
          </cell>
          <cell r="O375">
            <v>1667.684</v>
          </cell>
          <cell r="P375" t="str">
            <v>S03</v>
          </cell>
          <cell r="R375">
            <v>1170536.7615982066</v>
          </cell>
          <cell r="S375">
            <v>635233.86130462959</v>
          </cell>
          <cell r="T375">
            <v>128807.28069135126</v>
          </cell>
          <cell r="U375">
            <v>276169.75992509385</v>
          </cell>
          <cell r="V375">
            <v>42953.366503527985</v>
          </cell>
          <cell r="W375">
            <v>28121.828251176648</v>
          </cell>
          <cell r="X375">
            <v>59250.664922427226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J376">
            <v>376</v>
          </cell>
          <cell r="L376" t="str">
            <v>C</v>
          </cell>
          <cell r="M376" t="str">
            <v>Avg Customers-All</v>
          </cell>
          <cell r="O376">
            <v>406.09300000000002</v>
          </cell>
          <cell r="P376" t="str">
            <v>C01</v>
          </cell>
          <cell r="R376">
            <v>285034.08627036086</v>
          </cell>
          <cell r="S376">
            <v>244138.35146205567</v>
          </cell>
          <cell r="T376">
            <v>34311.070568941606</v>
          </cell>
          <cell r="U376">
            <v>3250.2683969913332</v>
          </cell>
          <cell r="V376">
            <v>26.662239592508843</v>
          </cell>
          <cell r="W376">
            <v>2908.9109355417886</v>
          </cell>
          <cell r="X376">
            <v>398.8226672379447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J377">
            <v>377</v>
          </cell>
          <cell r="L377" t="str">
            <v>O</v>
          </cell>
          <cell r="M377" t="str">
            <v>O&amp;M Exp excl PP/F/W/A&amp;G</v>
          </cell>
          <cell r="N377" t="str">
            <v/>
          </cell>
          <cell r="O377">
            <v>21889.493999999999</v>
          </cell>
          <cell r="P377" t="str">
            <v>S19</v>
          </cell>
          <cell r="R377">
            <v>15364096.20754494</v>
          </cell>
          <cell r="S377">
            <v>7469106.334209552</v>
          </cell>
          <cell r="T377">
            <v>1416209.9292842031</v>
          </cell>
          <cell r="U377">
            <v>3681924.1230285484</v>
          </cell>
          <cell r="V377">
            <v>2308331.2117983657</v>
          </cell>
          <cell r="W377">
            <v>320468.42796285544</v>
          </cell>
          <cell r="X377">
            <v>168056.1812614167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J378">
            <v>378</v>
          </cell>
          <cell r="K378" t="str">
            <v>921-OP</v>
          </cell>
          <cell r="L378" t="str">
            <v>Office Supplies &amp; Expenses</v>
          </cell>
          <cell r="O378" t="str">
            <v>Manual Input</v>
          </cell>
          <cell r="Q378">
            <v>2748000</v>
          </cell>
        </row>
        <row r="379">
          <cell r="J379">
            <v>379</v>
          </cell>
          <cell r="L379" t="str">
            <v>P</v>
          </cell>
          <cell r="M379" t="str">
            <v xml:space="preserve">Production Plant </v>
          </cell>
          <cell r="O379">
            <v>90.409000000000006</v>
          </cell>
          <cell r="P379" t="str">
            <v>S01</v>
          </cell>
          <cell r="R379">
            <v>61198.0609261344</v>
          </cell>
          <cell r="S379">
            <v>27788.986328999305</v>
          </cell>
          <cell r="T379">
            <v>5184.8767188720049</v>
          </cell>
          <cell r="U379">
            <v>15864.559631925742</v>
          </cell>
          <cell r="V379">
            <v>10846.658023937573</v>
          </cell>
          <cell r="W379">
            <v>1274.0944318096235</v>
          </cell>
          <cell r="X379">
            <v>238.88579059014739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J380">
            <v>380</v>
          </cell>
          <cell r="L380" t="str">
            <v>T</v>
          </cell>
          <cell r="M380" t="str">
            <v>Transmission Plant</v>
          </cell>
          <cell r="N380" t="str">
            <v/>
          </cell>
          <cell r="O380">
            <v>13.141999999999999</v>
          </cell>
          <cell r="P380" t="str">
            <v>S02</v>
          </cell>
          <cell r="R380">
            <v>8895.8501553081896</v>
          </cell>
          <cell r="S380">
            <v>4039.4524697287761</v>
          </cell>
          <cell r="T380">
            <v>753.68215376141632</v>
          </cell>
          <cell r="U380">
            <v>2306.0983163486821</v>
          </cell>
          <cell r="V380">
            <v>1576.6879376012071</v>
          </cell>
          <cell r="W380">
            <v>185.2044489247981</v>
          </cell>
          <cell r="X380">
            <v>34.724828943310023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J381">
            <v>381</v>
          </cell>
          <cell r="L381" t="str">
            <v>D</v>
          </cell>
          <cell r="M381" t="str">
            <v>Distribution Plant</v>
          </cell>
          <cell r="O381">
            <v>324.95800000000003</v>
          </cell>
          <cell r="P381" t="str">
            <v>S03</v>
          </cell>
          <cell r="R381">
            <v>219964.82078592599</v>
          </cell>
          <cell r="S381">
            <v>119371.81901766485</v>
          </cell>
          <cell r="T381">
            <v>24205.194866764068</v>
          </cell>
          <cell r="U381">
            <v>51897.243846893754</v>
          </cell>
          <cell r="V381">
            <v>8071.7068229454617</v>
          </cell>
          <cell r="W381">
            <v>5284.595165551902</v>
          </cell>
          <cell r="X381">
            <v>11134.261066105952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J382">
            <v>382</v>
          </cell>
          <cell r="L382" t="str">
            <v>C</v>
          </cell>
          <cell r="M382" t="str">
            <v>Avg Customers-All</v>
          </cell>
          <cell r="O382">
            <v>105.04300000000001</v>
          </cell>
          <cell r="P382" t="str">
            <v>C01</v>
          </cell>
          <cell r="R382">
            <v>71103.849327654709</v>
          </cell>
          <cell r="S382">
            <v>60902.107479855826</v>
          </cell>
          <cell r="T382">
            <v>8559.1489211942644</v>
          </cell>
          <cell r="U382">
            <v>810.80335828641932</v>
          </cell>
          <cell r="V382">
            <v>6.6510917747759608</v>
          </cell>
          <cell r="W382">
            <v>725.64922874572721</v>
          </cell>
          <cell r="X382">
            <v>99.489247797690396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3">
          <cell r="J383">
            <v>383</v>
          </cell>
          <cell r="L383" t="str">
            <v>O</v>
          </cell>
          <cell r="M383" t="str">
            <v>O&amp;M Exp excl PP/F/W/A&amp;G</v>
          </cell>
          <cell r="N383" t="str">
            <v/>
          </cell>
          <cell r="O383">
            <v>3526.1179999999999</v>
          </cell>
          <cell r="P383" t="str">
            <v>S19</v>
          </cell>
          <cell r="R383">
            <v>2386837.4188049766</v>
          </cell>
          <cell r="S383">
            <v>1160337.8579971369</v>
          </cell>
          <cell r="T383">
            <v>220010.52365440925</v>
          </cell>
          <cell r="U383">
            <v>571992.92111498141</v>
          </cell>
          <cell r="V383">
            <v>358603.02076279221</v>
          </cell>
          <cell r="W383">
            <v>49785.293262595129</v>
          </cell>
          <cell r="X383">
            <v>26107.802013062072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J384">
            <v>384</v>
          </cell>
          <cell r="K384" t="str">
            <v>922-OP</v>
          </cell>
          <cell r="L384" t="str">
            <v>Admin Expenses Transferred - CR</v>
          </cell>
          <cell r="Q384">
            <v>-46000</v>
          </cell>
        </row>
        <row r="385">
          <cell r="J385">
            <v>385</v>
          </cell>
          <cell r="L385" t="str">
            <v>O</v>
          </cell>
          <cell r="M385" t="str">
            <v>O&amp;M Exp excl PP/F/W/A&amp;G</v>
          </cell>
          <cell r="N385" t="str">
            <v/>
          </cell>
          <cell r="O385">
            <v>100</v>
          </cell>
          <cell r="P385" t="str">
            <v>S19</v>
          </cell>
          <cell r="R385">
            <v>-46000</v>
          </cell>
          <cell r="S385">
            <v>-22362.453783966546</v>
          </cell>
          <cell r="T385">
            <v>-4240.122937728147</v>
          </cell>
          <cell r="U385">
            <v>-11023.655890422009</v>
          </cell>
          <cell r="V385">
            <v>-6911.1280161459017</v>
          </cell>
          <cell r="W385">
            <v>-959.48030311422599</v>
          </cell>
          <cell r="X385">
            <v>-503.15906862317507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J386">
            <v>386</v>
          </cell>
          <cell r="K386" t="str">
            <v>923-OP</v>
          </cell>
          <cell r="L386" t="str">
            <v>Outside Services Employed</v>
          </cell>
          <cell r="O386" t="str">
            <v>Manual Input</v>
          </cell>
          <cell r="Q386">
            <v>9717000</v>
          </cell>
        </row>
        <row r="387">
          <cell r="J387">
            <v>387</v>
          </cell>
          <cell r="L387" t="str">
            <v>P</v>
          </cell>
          <cell r="M387" t="str">
            <v xml:space="preserve">Production Plant </v>
          </cell>
          <cell r="O387">
            <v>59.165999999999997</v>
          </cell>
          <cell r="P387" t="str">
            <v>S01</v>
          </cell>
          <cell r="R387">
            <v>39740.394553263774</v>
          </cell>
          <cell r="S387">
            <v>18045.429287091658</v>
          </cell>
          <cell r="T387">
            <v>3366.9211638372794</v>
          </cell>
          <cell r="U387">
            <v>10302.023457041803</v>
          </cell>
          <cell r="V387">
            <v>7043.5314931935209</v>
          </cell>
          <cell r="W387">
            <v>827.36306758713374</v>
          </cell>
          <cell r="X387">
            <v>155.12608451237179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J388">
            <v>388</v>
          </cell>
          <cell r="L388" t="str">
            <v>T</v>
          </cell>
          <cell r="M388" t="str">
            <v>Transmission Plant</v>
          </cell>
          <cell r="N388" t="str">
            <v/>
          </cell>
          <cell r="O388">
            <v>60.639000000000003</v>
          </cell>
          <cell r="P388" t="str">
            <v>S02</v>
          </cell>
          <cell r="R388">
            <v>40729.773608412972</v>
          </cell>
          <cell r="S388">
            <v>18494.689290132028</v>
          </cell>
          <cell r="T388">
            <v>3450.7442188745026</v>
          </cell>
          <cell r="U388">
            <v>10558.503201358175</v>
          </cell>
          <cell r="V388">
            <v>7218.8876418172913</v>
          </cell>
          <cell r="W388">
            <v>847.96114416077148</v>
          </cell>
          <cell r="X388">
            <v>158.98811207020438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J389">
            <v>389</v>
          </cell>
          <cell r="L389" t="str">
            <v>D</v>
          </cell>
          <cell r="M389" t="str">
            <v>Distribution Plant</v>
          </cell>
          <cell r="O389">
            <v>146.12299999999999</v>
          </cell>
          <cell r="P389" t="str">
            <v>S03</v>
          </cell>
          <cell r="R389">
            <v>98147.342617492526</v>
          </cell>
          <cell r="S389">
            <v>53263.184440762576</v>
          </cell>
          <cell r="T389">
            <v>10800.252264081435</v>
          </cell>
          <cell r="U389">
            <v>23156.323609136591</v>
          </cell>
          <cell r="V389">
            <v>3601.5603414628777</v>
          </cell>
          <cell r="W389">
            <v>2357.9632891067877</v>
          </cell>
          <cell r="X389">
            <v>4968.0586729422548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J390">
            <v>390</v>
          </cell>
          <cell r="L390" t="str">
            <v>C</v>
          </cell>
          <cell r="M390" t="str">
            <v>Avg Customers-All</v>
          </cell>
          <cell r="O390">
            <v>148.59200000000001</v>
          </cell>
          <cell r="P390" t="str">
            <v>C01</v>
          </cell>
          <cell r="R390">
            <v>99805.711176327139</v>
          </cell>
          <cell r="S390">
            <v>85485.922444989701</v>
          </cell>
          <cell r="T390">
            <v>12014.144848999602</v>
          </cell>
          <cell r="U390">
            <v>1138.0931772769272</v>
          </cell>
          <cell r="V390">
            <v>9.3358791536248606</v>
          </cell>
          <cell r="W390">
            <v>1018.5656335676396</v>
          </cell>
          <cell r="X390">
            <v>139.64919233963852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J391">
            <v>391</v>
          </cell>
          <cell r="L391" t="str">
            <v>O</v>
          </cell>
          <cell r="M391" t="str">
            <v>O&amp;M Exp excl PP/F/W/A&amp;G</v>
          </cell>
          <cell r="N391" t="str">
            <v/>
          </cell>
          <cell r="O391">
            <v>14052.272000000001</v>
          </cell>
          <cell r="P391" t="str">
            <v>S19</v>
          </cell>
          <cell r="R391">
            <v>9438576.7780445032</v>
          </cell>
          <cell r="S391">
            <v>4588472.5431617405</v>
          </cell>
          <cell r="T391">
            <v>870015.78034988546</v>
          </cell>
          <cell r="U391">
            <v>2261904.8368802322</v>
          </cell>
          <cell r="V391">
            <v>1418069.8348540757</v>
          </cell>
          <cell r="W391">
            <v>196872.35886880511</v>
          </cell>
          <cell r="X391">
            <v>103241.42392976524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J392">
            <v>392</v>
          </cell>
          <cell r="K392" t="str">
            <v>924-OP</v>
          </cell>
          <cell r="L392" t="str">
            <v>Property Insurance Premium</v>
          </cell>
          <cell r="O392" t="str">
            <v>Manual Input</v>
          </cell>
          <cell r="Q392">
            <v>867000</v>
          </cell>
        </row>
        <row r="393">
          <cell r="J393">
            <v>393</v>
          </cell>
          <cell r="L393" t="str">
            <v>P</v>
          </cell>
          <cell r="M393" t="str">
            <v xml:space="preserve">Production Plant </v>
          </cell>
          <cell r="O393">
            <v>813.95100000000002</v>
          </cell>
          <cell r="P393" t="str">
            <v>S01</v>
          </cell>
          <cell r="R393">
            <v>331198.47348306893</v>
          </cell>
          <cell r="S393">
            <v>150391.52732167774</v>
          </cell>
          <cell r="T393">
            <v>28060.092566674404</v>
          </cell>
          <cell r="U393">
            <v>85857.588509492896</v>
          </cell>
          <cell r="V393">
            <v>58701.150421367114</v>
          </cell>
          <cell r="W393">
            <v>6895.2859698928987</v>
          </cell>
          <cell r="X393">
            <v>1292.8286939638242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J394">
            <v>394</v>
          </cell>
          <cell r="L394" t="str">
            <v>T</v>
          </cell>
          <cell r="M394" t="str">
            <v>Transmission Plant</v>
          </cell>
          <cell r="N394" t="str">
            <v/>
          </cell>
          <cell r="O394">
            <v>361.82600000000002</v>
          </cell>
          <cell r="P394" t="str">
            <v>S02</v>
          </cell>
          <cell r="R394">
            <v>147227.80470382725</v>
          </cell>
          <cell r="S394">
            <v>66853.612520524446</v>
          </cell>
          <cell r="T394">
            <v>12473.565427193449</v>
          </cell>
          <cell r="U394">
            <v>38166.312001626349</v>
          </cell>
          <cell r="V394">
            <v>26094.448501643925</v>
          </cell>
          <cell r="W394">
            <v>3065.1645385809074</v>
          </cell>
          <cell r="X394">
            <v>574.70171425817352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J395">
            <v>395</v>
          </cell>
          <cell r="L395" t="str">
            <v>D</v>
          </cell>
          <cell r="M395" t="str">
            <v>Distribution Plant</v>
          </cell>
          <cell r="O395">
            <v>785.76700000000005</v>
          </cell>
          <cell r="P395" t="str">
            <v>S03</v>
          </cell>
          <cell r="R395">
            <v>319730.34115489828</v>
          </cell>
          <cell r="S395">
            <v>173513.16579819558</v>
          </cell>
          <cell r="T395">
            <v>35183.513367363157</v>
          </cell>
          <cell r="U395">
            <v>75435.351075138664</v>
          </cell>
          <cell r="V395">
            <v>11732.646915909918</v>
          </cell>
          <cell r="W395">
            <v>7681.4347362928156</v>
          </cell>
          <cell r="X395">
            <v>16184.229261998127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J396">
            <v>396</v>
          </cell>
          <cell r="L396" t="str">
            <v>C</v>
          </cell>
          <cell r="M396" t="str">
            <v>Open</v>
          </cell>
          <cell r="O396">
            <v>0</v>
          </cell>
          <cell r="P396" t="str">
            <v>xxx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J397">
            <v>397</v>
          </cell>
          <cell r="L397" t="str">
            <v>O</v>
          </cell>
          <cell r="M397" t="str">
            <v>P/T/D/G Plant</v>
          </cell>
          <cell r="N397" t="str">
            <v/>
          </cell>
          <cell r="O397">
            <v>169.18899999999999</v>
          </cell>
          <cell r="P397" t="str">
            <v>S06</v>
          </cell>
          <cell r="R397">
            <v>68843.380658205409</v>
          </cell>
          <cell r="S397">
            <v>33869.615609859276</v>
          </cell>
          <cell r="T397">
            <v>6524.7154160821819</v>
          </cell>
          <cell r="U397">
            <v>17063.360956401284</v>
          </cell>
          <cell r="V397">
            <v>8374.9273913519646</v>
          </cell>
          <cell r="W397">
            <v>1510.646565936541</v>
          </cell>
          <cell r="X397">
            <v>1500.1147185741688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J398">
            <v>398</v>
          </cell>
          <cell r="K398" t="str">
            <v>925-OP</v>
          </cell>
          <cell r="L398" t="str">
            <v>Injuries &amp; Damages</v>
          </cell>
          <cell r="O398" t="str">
            <v>Manual Input</v>
          </cell>
          <cell r="Q398">
            <v>2601000</v>
          </cell>
        </row>
        <row r="399">
          <cell r="J399">
            <v>399</v>
          </cell>
          <cell r="L399" t="str">
            <v>P</v>
          </cell>
          <cell r="M399" t="str">
            <v xml:space="preserve">Production Plant </v>
          </cell>
          <cell r="O399">
            <v>0</v>
          </cell>
          <cell r="P399" t="str">
            <v>S01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J400">
            <v>400</v>
          </cell>
          <cell r="L400" t="str">
            <v>T</v>
          </cell>
          <cell r="M400" t="str">
            <v>Transmission Plant</v>
          </cell>
          <cell r="N400" t="str">
            <v/>
          </cell>
          <cell r="O400">
            <v>0</v>
          </cell>
          <cell r="P400" t="str">
            <v>S02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J401">
            <v>401</v>
          </cell>
          <cell r="L401" t="str">
            <v>D</v>
          </cell>
          <cell r="M401" t="str">
            <v>Distribution Plant</v>
          </cell>
          <cell r="O401">
            <v>5.2320000000000002</v>
          </cell>
          <cell r="P401" t="str">
            <v>S03</v>
          </cell>
          <cell r="R401">
            <v>3092.7896063022904</v>
          </cell>
          <cell r="S401">
            <v>1678.4134836839962</v>
          </cell>
          <cell r="T401">
            <v>340.33430816333214</v>
          </cell>
          <cell r="U401">
            <v>729.69512030115607</v>
          </cell>
          <cell r="V401">
            <v>113.49128864301687</v>
          </cell>
          <cell r="W401">
            <v>74.303431535721288</v>
          </cell>
          <cell r="X401">
            <v>156.55197397506782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J402">
            <v>402</v>
          </cell>
          <cell r="L402" t="str">
            <v>C</v>
          </cell>
          <cell r="M402" t="str">
            <v>Avg Customers-All</v>
          </cell>
          <cell r="O402">
            <v>0</v>
          </cell>
          <cell r="P402" t="str">
            <v>C01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J403">
            <v>403</v>
          </cell>
          <cell r="L403" t="str">
            <v>O</v>
          </cell>
          <cell r="M403" t="str">
            <v>Labor O&amp;M excl A&amp;G</v>
          </cell>
          <cell r="N403" t="str">
            <v/>
          </cell>
          <cell r="O403">
            <v>4394.8190000000004</v>
          </cell>
          <cell r="P403" t="str">
            <v>S22</v>
          </cell>
          <cell r="R403">
            <v>2597907.210393698</v>
          </cell>
          <cell r="S403">
            <v>1440470.7614690121</v>
          </cell>
          <cell r="T403">
            <v>258612.54091039358</v>
          </cell>
          <cell r="U403">
            <v>539448.83052666369</v>
          </cell>
          <cell r="V403">
            <v>256877.54883309716</v>
          </cell>
          <cell r="W403">
            <v>52055.869915899209</v>
          </cell>
          <cell r="X403">
            <v>50441.658738632272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J404">
            <v>404</v>
          </cell>
          <cell r="K404" t="str">
            <v>926-OP</v>
          </cell>
          <cell r="L404" t="str">
            <v>Employee Pension &amp; Benefits</v>
          </cell>
          <cell r="O404" t="str">
            <v>Manual Input</v>
          </cell>
          <cell r="Q404">
            <v>867000</v>
          </cell>
        </row>
        <row r="405">
          <cell r="J405">
            <v>405</v>
          </cell>
          <cell r="L405" t="str">
            <v>P</v>
          </cell>
          <cell r="M405" t="str">
            <v xml:space="preserve">Production Plant </v>
          </cell>
          <cell r="O405">
            <v>33.058</v>
          </cell>
          <cell r="P405" t="str">
            <v>S01</v>
          </cell>
          <cell r="R405">
            <v>22766.62083362128</v>
          </cell>
          <cell r="S405">
            <v>10337.930737162244</v>
          </cell>
          <cell r="T405">
            <v>1928.8539627114214</v>
          </cell>
          <cell r="U405">
            <v>5901.8604244401176</v>
          </cell>
          <cell r="V405">
            <v>4035.1237736273929</v>
          </cell>
          <cell r="W405">
            <v>473.98274383642416</v>
          </cell>
          <cell r="X405">
            <v>88.869191843678124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J406">
            <v>406</v>
          </cell>
          <cell r="L406" t="str">
            <v>T</v>
          </cell>
          <cell r="M406" t="str">
            <v>Transmission Plant</v>
          </cell>
          <cell r="N406" t="str">
            <v/>
          </cell>
          <cell r="O406">
            <v>1.085</v>
          </cell>
          <cell r="P406" t="str">
            <v>S02</v>
          </cell>
          <cell r="R406">
            <v>747.22559152033057</v>
          </cell>
          <cell r="S406">
            <v>339.30228234681584</v>
          </cell>
          <cell r="T406">
            <v>63.307113241632663</v>
          </cell>
          <cell r="U406">
            <v>193.70556478061363</v>
          </cell>
          <cell r="V406">
            <v>132.4372101877222</v>
          </cell>
          <cell r="W406">
            <v>15.55663612627867</v>
          </cell>
          <cell r="X406">
            <v>2.9167848372675524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J407">
            <v>407</v>
          </cell>
          <cell r="L407" t="str">
            <v>D</v>
          </cell>
          <cell r="M407" t="str">
            <v>Distribution Plant</v>
          </cell>
          <cell r="O407">
            <v>277.767</v>
          </cell>
          <cell r="P407" t="str">
            <v>S03</v>
          </cell>
          <cell r="R407">
            <v>191294.5722394725</v>
          </cell>
          <cell r="S407">
            <v>103812.87778128652</v>
          </cell>
          <cell r="T407">
            <v>21050.286047863206</v>
          </cell>
          <cell r="U407">
            <v>45132.949108080007</v>
          </cell>
          <cell r="V407">
            <v>7019.639315145334</v>
          </cell>
          <cell r="W407">
            <v>4595.8002195127228</v>
          </cell>
          <cell r="X407">
            <v>9683.0197675847176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J408">
            <v>408</v>
          </cell>
          <cell r="L408" t="str">
            <v>C</v>
          </cell>
          <cell r="M408" t="str">
            <v>Avg Customers-All</v>
          </cell>
          <cell r="O408">
            <v>5.2999999999999999E-2</v>
          </cell>
          <cell r="P408" t="str">
            <v>C01</v>
          </cell>
          <cell r="R408">
            <v>36.500420599610621</v>
          </cell>
          <cell r="S408">
            <v>31.263462659719153</v>
          </cell>
          <cell r="T408">
            <v>4.393749966456264</v>
          </cell>
          <cell r="U408">
            <v>0.41621746052953451</v>
          </cell>
          <cell r="V408">
            <v>3.4142687002391672E-3</v>
          </cell>
          <cell r="W408">
            <v>0.37250447489768462</v>
          </cell>
          <cell r="X408">
            <v>5.1071769307744201E-2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J409">
            <v>409</v>
          </cell>
          <cell r="L409" t="str">
            <v>O</v>
          </cell>
          <cell r="M409" t="str">
            <v>Labor O&amp;M excl A&amp;G</v>
          </cell>
          <cell r="N409" t="str">
            <v/>
          </cell>
          <cell r="O409">
            <v>946.95399999999995</v>
          </cell>
          <cell r="P409" t="str">
            <v>S22</v>
          </cell>
          <cell r="R409">
            <v>652155.08091478632</v>
          </cell>
          <cell r="S409">
            <v>361602.72477893665</v>
          </cell>
          <cell r="T409">
            <v>64919.748429905412</v>
          </cell>
          <cell r="U409">
            <v>135418.3453181106</v>
          </cell>
          <cell r="V409">
            <v>64484.211743287451</v>
          </cell>
          <cell r="W409">
            <v>13067.633794337149</v>
          </cell>
          <cell r="X409">
            <v>12662.416850209056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J410">
            <v>410</v>
          </cell>
          <cell r="K410" t="str">
            <v>927-OP</v>
          </cell>
          <cell r="L410" t="str">
            <v>Franchise Requirements</v>
          </cell>
          <cell r="O410" t="str">
            <v>Manual Input</v>
          </cell>
          <cell r="Q410">
            <v>0</v>
          </cell>
        </row>
        <row r="411">
          <cell r="J411">
            <v>411</v>
          </cell>
          <cell r="L411" t="str">
            <v>P</v>
          </cell>
          <cell r="M411" t="str">
            <v xml:space="preserve">Production Plant </v>
          </cell>
          <cell r="O411">
            <v>0</v>
          </cell>
          <cell r="P411" t="str">
            <v>S01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J412">
            <v>412</v>
          </cell>
          <cell r="L412" t="str">
            <v>T</v>
          </cell>
          <cell r="M412" t="str">
            <v>Transmission Plant</v>
          </cell>
          <cell r="N412" t="str">
            <v/>
          </cell>
          <cell r="O412">
            <v>0</v>
          </cell>
          <cell r="P412" t="str">
            <v>S02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J413">
            <v>413</v>
          </cell>
          <cell r="L413" t="str">
            <v>D</v>
          </cell>
          <cell r="M413" t="str">
            <v>Distribution Plant</v>
          </cell>
          <cell r="O413">
            <v>100</v>
          </cell>
          <cell r="P413" t="str">
            <v>S03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J414">
            <v>414</v>
          </cell>
          <cell r="L414" t="str">
            <v>C</v>
          </cell>
          <cell r="M414" t="str">
            <v>Avg Customers-All</v>
          </cell>
          <cell r="O414">
            <v>0</v>
          </cell>
          <cell r="P414" t="str">
            <v>C01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J415">
            <v>415</v>
          </cell>
          <cell r="L415" t="str">
            <v>R</v>
          </cell>
          <cell r="M415" t="str">
            <v>Retail Sales Revenue</v>
          </cell>
          <cell r="N415" t="str">
            <v/>
          </cell>
          <cell r="O415">
            <v>0</v>
          </cell>
          <cell r="P415" t="str">
            <v>R01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J416">
            <v>416</v>
          </cell>
          <cell r="K416" t="str">
            <v>928-OP</v>
          </cell>
          <cell r="L416" t="str">
            <v>Regulatory Commission Expenses</v>
          </cell>
          <cell r="O416" t="str">
            <v>Manual Input</v>
          </cell>
          <cell r="P416">
            <v>5</v>
          </cell>
          <cell r="Q416">
            <v>3759000</v>
          </cell>
        </row>
        <row r="417">
          <cell r="J417">
            <v>417</v>
          </cell>
          <cell r="L417" t="str">
            <v>P</v>
          </cell>
          <cell r="M417" t="str">
            <v xml:space="preserve">Production Plant </v>
          </cell>
          <cell r="O417">
            <v>1518</v>
          </cell>
          <cell r="P417" t="str">
            <v>S01</v>
          </cell>
          <cell r="R417">
            <v>1476750</v>
          </cell>
          <cell r="S417">
            <v>670566.7620887782</v>
          </cell>
          <cell r="T417">
            <v>125114.53106064739</v>
          </cell>
          <cell r="U417">
            <v>382822.39799597155</v>
          </cell>
          <cell r="V417">
            <v>261737.08765353163</v>
          </cell>
          <cell r="W417">
            <v>30744.747851502038</v>
          </cell>
          <cell r="X417">
            <v>5764.4733495689743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J418">
            <v>418</v>
          </cell>
          <cell r="L418" t="str">
            <v>O</v>
          </cell>
          <cell r="M418" t="str">
            <v>O&amp;M Exp excl PP/F/W/A&amp;G</v>
          </cell>
          <cell r="N418" t="str">
            <v/>
          </cell>
          <cell r="O418">
            <v>1398</v>
          </cell>
          <cell r="P418" t="str">
            <v>S19</v>
          </cell>
          <cell r="R418">
            <v>1360010.8695652173</v>
          </cell>
          <cell r="S418">
            <v>661156.09165965929</v>
          </cell>
          <cell r="T418">
            <v>125361.15833919743</v>
          </cell>
          <cell r="U418">
            <v>325919.38768088189</v>
          </cell>
          <cell r="V418">
            <v>204330.63528076353</v>
          </cell>
          <cell r="W418">
            <v>28367.470464545149</v>
          </cell>
          <cell r="X418">
            <v>14876.1261401702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J419">
            <v>419</v>
          </cell>
          <cell r="L419" t="str">
            <v>R</v>
          </cell>
          <cell r="M419" t="str">
            <v>Retail Sales Revenue</v>
          </cell>
          <cell r="O419">
            <v>948</v>
          </cell>
          <cell r="P419" t="str">
            <v>R01</v>
          </cell>
          <cell r="R419">
            <v>922239.13043478259</v>
          </cell>
          <cell r="S419">
            <v>402163.57892564684</v>
          </cell>
          <cell r="T419">
            <v>112495.32105109045</v>
          </cell>
          <cell r="U419">
            <v>257196.7187218621</v>
          </cell>
          <cell r="V419">
            <v>117918.05187813801</v>
          </cell>
          <cell r="W419">
            <v>19127.487397795921</v>
          </cell>
          <cell r="X419">
            <v>13337.972460249259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J420">
            <v>420</v>
          </cell>
          <cell r="L420" t="str">
            <v>x</v>
          </cell>
          <cell r="M420" t="str">
            <v>Open</v>
          </cell>
          <cell r="O420">
            <v>0</v>
          </cell>
          <cell r="P420" t="str">
            <v>xxx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J421">
            <v>421</v>
          </cell>
          <cell r="L421" t="str">
            <v>x</v>
          </cell>
          <cell r="M421" t="str">
            <v>Open</v>
          </cell>
          <cell r="N421" t="str">
            <v/>
          </cell>
          <cell r="O421">
            <v>0</v>
          </cell>
          <cell r="P421" t="str">
            <v>xxx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J422">
            <v>422</v>
          </cell>
          <cell r="K422" t="str">
            <v>930-OP</v>
          </cell>
          <cell r="L422" t="str">
            <v>Miscellaneous &amp; General Expense</v>
          </cell>
          <cell r="O422" t="str">
            <v>Manual Input</v>
          </cell>
          <cell r="Q422">
            <v>443000</v>
          </cell>
        </row>
        <row r="423">
          <cell r="J423">
            <v>423</v>
          </cell>
          <cell r="L423" t="str">
            <v>P</v>
          </cell>
          <cell r="M423" t="str">
            <v xml:space="preserve">Production Plant </v>
          </cell>
          <cell r="O423">
            <v>57.584000000000003</v>
          </cell>
          <cell r="P423" t="str">
            <v>S01</v>
          </cell>
          <cell r="R423">
            <v>9279.7008344913393</v>
          </cell>
          <cell r="S423">
            <v>4213.752457584148</v>
          </cell>
          <cell r="T423">
            <v>786.20309347586397</v>
          </cell>
          <cell r="U423">
            <v>2405.6050964247115</v>
          </cell>
          <cell r="V423">
            <v>1644.7210907166484</v>
          </cell>
          <cell r="W423">
            <v>193.19591149064451</v>
          </cell>
          <cell r="X423">
            <v>36.223184799321686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J424">
            <v>424</v>
          </cell>
          <cell r="L424" t="str">
            <v>T</v>
          </cell>
          <cell r="M424" t="str">
            <v>Transmission Plant</v>
          </cell>
          <cell r="N424" t="str">
            <v/>
          </cell>
          <cell r="O424">
            <v>1.448</v>
          </cell>
          <cell r="P424" t="str">
            <v>S02</v>
          </cell>
          <cell r="R424">
            <v>233.34618658556991</v>
          </cell>
          <cell r="S424">
            <v>105.95848774975424</v>
          </cell>
          <cell r="T424">
            <v>19.769763812049373</v>
          </cell>
          <cell r="U424">
            <v>60.491042296870333</v>
          </cell>
          <cell r="V424">
            <v>41.357949071924601</v>
          </cell>
          <cell r="W424">
            <v>4.8580800194229861</v>
          </cell>
          <cell r="X424">
            <v>0.91086363554837779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J425">
            <v>425</v>
          </cell>
          <cell r="L425" t="str">
            <v>D</v>
          </cell>
          <cell r="M425" t="str">
            <v>Distribution Plant</v>
          </cell>
          <cell r="O425">
            <v>380.92</v>
          </cell>
          <cell r="P425" t="str">
            <v>S03</v>
          </cell>
          <cell r="R425">
            <v>61385.517537413878</v>
          </cell>
          <cell r="S425">
            <v>33313.058259044614</v>
          </cell>
          <cell r="T425">
            <v>6754.9365788646837</v>
          </cell>
          <cell r="U425">
            <v>14482.948504785518</v>
          </cell>
          <cell r="V425">
            <v>2252.5688379006674</v>
          </cell>
          <cell r="W425">
            <v>1474.7704112596664</v>
          </cell>
          <cell r="X425">
            <v>3107.234945558725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J426">
            <v>426</v>
          </cell>
          <cell r="L426" t="str">
            <v>C</v>
          </cell>
          <cell r="M426" t="str">
            <v>Avg Customers-All</v>
          </cell>
          <cell r="O426">
            <v>119.23399999999999</v>
          </cell>
          <cell r="P426" t="str">
            <v>C01</v>
          </cell>
          <cell r="R426">
            <v>19214.640339325859</v>
          </cell>
          <cell r="S426">
            <v>16457.78818162045</v>
          </cell>
          <cell r="T426">
            <v>2312.9685619919346</v>
          </cell>
          <cell r="U426">
            <v>219.10620961742774</v>
          </cell>
          <cell r="V426">
            <v>1.7973476474847259</v>
          </cell>
          <cell r="W426">
            <v>196.09471322160059</v>
          </cell>
          <cell r="X426">
            <v>26.885325226959019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J427">
            <v>427</v>
          </cell>
          <cell r="L427" t="str">
            <v>O</v>
          </cell>
          <cell r="M427" t="str">
            <v>O&amp;M Exp excl PP/F/W/A&amp;G</v>
          </cell>
          <cell r="N427" t="str">
            <v/>
          </cell>
          <cell r="O427">
            <v>2189.7939999999999</v>
          </cell>
          <cell r="P427" t="str">
            <v>S19</v>
          </cell>
          <cell r="R427">
            <v>352886.79510218336</v>
          </cell>
          <cell r="S427">
            <v>171552.49231401409</v>
          </cell>
          <cell r="T427">
            <v>32527.899876829142</v>
          </cell>
          <cell r="U427">
            <v>84567.447771311476</v>
          </cell>
          <cell r="V427">
            <v>53018.387307796474</v>
          </cell>
          <cell r="W427">
            <v>7360.6071549924054</v>
          </cell>
          <cell r="X427">
            <v>3859.9606772398215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J428">
            <v>428</v>
          </cell>
          <cell r="K428" t="str">
            <v>931-OP</v>
          </cell>
          <cell r="L428" t="str">
            <v>Rents</v>
          </cell>
          <cell r="O428" t="str">
            <v>Manual Input</v>
          </cell>
          <cell r="Q428">
            <v>727000</v>
          </cell>
        </row>
        <row r="429">
          <cell r="J429">
            <v>429</v>
          </cell>
          <cell r="L429" t="str">
            <v>P</v>
          </cell>
          <cell r="M429" t="str">
            <v xml:space="preserve">Production Plant </v>
          </cell>
          <cell r="O429">
            <v>0</v>
          </cell>
          <cell r="P429" t="str">
            <v>S01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J430">
            <v>430</v>
          </cell>
          <cell r="L430" t="str">
            <v>T</v>
          </cell>
          <cell r="M430" t="str">
            <v>Transmission Plant</v>
          </cell>
          <cell r="N430" t="str">
            <v/>
          </cell>
          <cell r="O430">
            <v>0</v>
          </cell>
          <cell r="P430" t="str">
            <v>S02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J431">
            <v>431</v>
          </cell>
          <cell r="L431" t="str">
            <v>D</v>
          </cell>
          <cell r="M431" t="str">
            <v>Distribution Plant</v>
          </cell>
          <cell r="O431">
            <v>0.379</v>
          </cell>
          <cell r="P431" t="str">
            <v>S03</v>
          </cell>
          <cell r="R431">
            <v>311.98960989551017</v>
          </cell>
          <cell r="S431">
            <v>169.3123796558545</v>
          </cell>
          <cell r="T431">
            <v>34.331713939276021</v>
          </cell>
          <cell r="U431">
            <v>73.609047140325828</v>
          </cell>
          <cell r="V431">
            <v>11.448597343356688</v>
          </cell>
          <cell r="W431">
            <v>7.4954657670501836</v>
          </cell>
          <cell r="X431">
            <v>15.792406049646942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J432">
            <v>432</v>
          </cell>
          <cell r="L432" t="str">
            <v>C</v>
          </cell>
          <cell r="M432" t="str">
            <v>Avg Customers-All</v>
          </cell>
          <cell r="O432">
            <v>8.3000000000000004E-2</v>
          </cell>
          <cell r="P432" t="str">
            <v>C01</v>
          </cell>
          <cell r="R432">
            <v>68.324901375533884</v>
          </cell>
          <cell r="S432">
            <v>58.521873660430764</v>
          </cell>
          <cell r="T432">
            <v>8.2246321602683672</v>
          </cell>
          <cell r="U432">
            <v>0.779114773865345</v>
          </cell>
          <cell r="V432">
            <v>6.3911475095687516E-3</v>
          </cell>
          <cell r="W432">
            <v>0.69728871862919983</v>
          </cell>
          <cell r="X432">
            <v>9.5600914830632558E-2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J433">
            <v>433</v>
          </cell>
          <cell r="L433" t="str">
            <v>O</v>
          </cell>
          <cell r="M433" t="str">
            <v>O&amp;M Exp excl PP/F/W/A&amp;G</v>
          </cell>
          <cell r="N433" t="str">
            <v/>
          </cell>
          <cell r="O433">
            <v>882.68600000000004</v>
          </cell>
          <cell r="P433" t="str">
            <v>S19</v>
          </cell>
          <cell r="R433">
            <v>726619.68548872892</v>
          </cell>
          <cell r="S433">
            <v>353239.1116361306</v>
          </cell>
          <cell r="T433">
            <v>66977.321640121125</v>
          </cell>
          <cell r="U433">
            <v>174130.55165292203</v>
          </cell>
          <cell r="V433">
            <v>109168.73185791909</v>
          </cell>
          <cell r="W433">
            <v>15156.02774090194</v>
          </cell>
          <cell r="X433">
            <v>7947.9409607342004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J434">
            <v>434</v>
          </cell>
          <cell r="K434" t="str">
            <v>935-MT</v>
          </cell>
          <cell r="L434" t="str">
            <v>Maintenance of General Plant</v>
          </cell>
          <cell r="O434" t="str">
            <v>Manual Input</v>
          </cell>
          <cell r="Q434">
            <v>5293000</v>
          </cell>
        </row>
        <row r="435">
          <cell r="J435">
            <v>435</v>
          </cell>
          <cell r="L435" t="str">
            <v>P</v>
          </cell>
          <cell r="M435" t="str">
            <v xml:space="preserve">Production Plant </v>
          </cell>
          <cell r="O435">
            <v>28.175000000000001</v>
          </cell>
          <cell r="P435" t="str">
            <v>S01</v>
          </cell>
          <cell r="R435">
            <v>18604.345447114752</v>
          </cell>
          <cell r="S435">
            <v>8447.913111395188</v>
          </cell>
          <cell r="T435">
            <v>1576.2139538216031</v>
          </cell>
          <cell r="U435">
            <v>4822.8611052716469</v>
          </cell>
          <cell r="V435">
            <v>3297.4079532947731</v>
          </cell>
          <cell r="W435">
            <v>387.32751631202507</v>
          </cell>
          <cell r="X435">
            <v>72.621807019514392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J436">
            <v>436</v>
          </cell>
          <cell r="L436" t="str">
            <v>T</v>
          </cell>
          <cell r="M436" t="str">
            <v>Transmission Plant</v>
          </cell>
          <cell r="N436" t="str">
            <v/>
          </cell>
          <cell r="O436">
            <v>425.34199999999998</v>
          </cell>
          <cell r="P436" t="str">
            <v>S02</v>
          </cell>
          <cell r="R436">
            <v>280859.25469979359</v>
          </cell>
          <cell r="S436">
            <v>127533.35434346242</v>
          </cell>
          <cell r="T436">
            <v>23795.208360120268</v>
          </cell>
          <cell r="U436">
            <v>72807.999582553777</v>
          </cell>
          <cell r="V436">
            <v>49779.098266914123</v>
          </cell>
          <cell r="W436">
            <v>5847.2639021540163</v>
          </cell>
          <cell r="X436">
            <v>1096.3302445889722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J437">
            <v>437</v>
          </cell>
          <cell r="L437" t="str">
            <v>D</v>
          </cell>
          <cell r="M437" t="str">
            <v>Distribution Plant</v>
          </cell>
          <cell r="O437">
            <v>210.69</v>
          </cell>
          <cell r="P437" t="str">
            <v>S03</v>
          </cell>
          <cell r="R437">
            <v>139121.54542156548</v>
          </cell>
          <cell r="S437">
            <v>75499.308853952578</v>
          </cell>
          <cell r="T437">
            <v>15309.103087768939</v>
          </cell>
          <cell r="U437">
            <v>32823.543061580545</v>
          </cell>
          <cell r="V437">
            <v>5105.1269170484402</v>
          </cell>
          <cell r="W437">
            <v>3342.3573993880873</v>
          </cell>
          <cell r="X437">
            <v>7042.1061018268874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J438">
            <v>438</v>
          </cell>
          <cell r="L438" t="str">
            <v>C</v>
          </cell>
          <cell r="M438" t="str">
            <v>Avg Customers-All</v>
          </cell>
          <cell r="O438">
            <v>6.2060000000000004</v>
          </cell>
          <cell r="P438" t="str">
            <v>C01</v>
          </cell>
          <cell r="R438">
            <v>4097.908352965188</v>
          </cell>
          <cell r="S438">
            <v>3509.9542052193524</v>
          </cell>
          <cell r="T438">
            <v>493.28704690525439</v>
          </cell>
          <cell r="U438">
            <v>46.728804220193922</v>
          </cell>
          <cell r="V438">
            <v>0.3833205205894788</v>
          </cell>
          <cell r="W438">
            <v>41.821139979313479</v>
          </cell>
          <cell r="X438">
            <v>5.7338361204842858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J439">
            <v>439</v>
          </cell>
          <cell r="L439" t="str">
            <v>O</v>
          </cell>
          <cell r="M439" t="str">
            <v>General Plant</v>
          </cell>
          <cell r="N439" t="str">
            <v/>
          </cell>
          <cell r="O439">
            <v>7345.4709999999995</v>
          </cell>
          <cell r="P439" t="str">
            <v>S04</v>
          </cell>
          <cell r="R439">
            <v>4850316.9460785612</v>
          </cell>
          <cell r="S439">
            <v>2620111.0433555231</v>
          </cell>
          <cell r="T439">
            <v>478101.89504461881</v>
          </cell>
          <cell r="U439">
            <v>1052732.9338572773</v>
          </cell>
          <cell r="V439">
            <v>501584.01227022108</v>
          </cell>
          <cell r="W439">
            <v>99478.075209972056</v>
          </cell>
          <cell r="X439">
            <v>98308.986340949312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J440">
            <v>440</v>
          </cell>
          <cell r="L440" t="str">
            <v>Total Administrative &amp; General Expenses</v>
          </cell>
          <cell r="P440" t="str">
            <v/>
          </cell>
          <cell r="Q440">
            <v>44480000</v>
          </cell>
          <cell r="R440">
            <v>44480000.000000007</v>
          </cell>
          <cell r="S440">
            <v>22264061.096162114</v>
          </cell>
          <cell r="T440">
            <v>4212257.8181674704</v>
          </cell>
          <cell r="U440">
            <v>10426115.13858436</v>
          </cell>
          <cell r="V440">
            <v>6028194.6452318933</v>
          </cell>
          <cell r="W440">
            <v>925132.34586781391</v>
          </cell>
          <cell r="X440">
            <v>624238.95598634856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J441">
            <v>441</v>
          </cell>
        </row>
        <row r="442">
          <cell r="J442">
            <v>442</v>
          </cell>
          <cell r="L442" t="str">
            <v>Total Operating &amp; Maintenance Expenses</v>
          </cell>
          <cell r="P442" t="str">
            <v/>
          </cell>
          <cell r="Q442">
            <v>307040000</v>
          </cell>
          <cell r="R442">
            <v>307040000</v>
          </cell>
          <cell r="S442">
            <v>146772356.39557189</v>
          </cell>
          <cell r="T442">
            <v>27770471.441566292</v>
          </cell>
          <cell r="U442">
            <v>75279095.911591381</v>
          </cell>
          <cell r="V442">
            <v>47981932.863447554</v>
          </cell>
          <cell r="W442">
            <v>6397744.4846980907</v>
          </cell>
          <cell r="X442">
            <v>2838398.9031248256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J443">
            <v>443</v>
          </cell>
        </row>
        <row r="444">
          <cell r="J444">
            <v>444</v>
          </cell>
          <cell r="K444" t="str">
            <v>Taxes Other Than Income Taxes</v>
          </cell>
        </row>
        <row r="445">
          <cell r="J445">
            <v>445</v>
          </cell>
          <cell r="K445" t="str">
            <v>Property</v>
          </cell>
          <cell r="L445" t="str">
            <v xml:space="preserve"> -Production</v>
          </cell>
          <cell r="O445" t="str">
            <v>Sum</v>
          </cell>
          <cell r="Q445">
            <v>7229000</v>
          </cell>
        </row>
        <row r="446">
          <cell r="J446">
            <v>446</v>
          </cell>
          <cell r="L446" t="str">
            <v>P</v>
          </cell>
          <cell r="M446" t="str">
            <v xml:space="preserve">Production Plant </v>
          </cell>
          <cell r="N446" t="str">
            <v/>
          </cell>
          <cell r="O446">
            <v>100</v>
          </cell>
          <cell r="P446" t="str">
            <v>S01</v>
          </cell>
          <cell r="R446">
            <v>7229000</v>
          </cell>
          <cell r="S446">
            <v>3282564.4984863908</v>
          </cell>
          <cell r="T446">
            <v>612461.78773483657</v>
          </cell>
          <cell r="U446">
            <v>1873995.6763926719</v>
          </cell>
          <cell r="V446">
            <v>1281257.7664786729</v>
          </cell>
          <cell r="W446">
            <v>150501.96865990062</v>
          </cell>
          <cell r="X446">
            <v>28218.302247526066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J447">
            <v>447</v>
          </cell>
          <cell r="L447" t="str">
            <v xml:space="preserve"> -Transmission</v>
          </cell>
          <cell r="O447" t="str">
            <v>Sum</v>
          </cell>
          <cell r="Q447">
            <v>2464000</v>
          </cell>
        </row>
        <row r="448">
          <cell r="J448">
            <v>448</v>
          </cell>
          <cell r="L448" t="str">
            <v>T</v>
          </cell>
          <cell r="M448" t="str">
            <v>Transmission Plant</v>
          </cell>
          <cell r="N448" t="str">
            <v/>
          </cell>
          <cell r="O448">
            <v>100</v>
          </cell>
          <cell r="P448" t="str">
            <v>S02</v>
          </cell>
          <cell r="R448">
            <v>2464000</v>
          </cell>
          <cell r="S448">
            <v>1118859.9978241071</v>
          </cell>
          <cell r="T448">
            <v>208757.20638797033</v>
          </cell>
          <cell r="U448">
            <v>638750.22086478665</v>
          </cell>
          <cell r="V448">
            <v>436715.88554481254</v>
          </cell>
          <cell r="W448">
            <v>51298.499208465233</v>
          </cell>
          <cell r="X448">
            <v>9618.1901698581023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J449">
            <v>449</v>
          </cell>
          <cell r="L449" t="str">
            <v xml:space="preserve"> -Distribution</v>
          </cell>
          <cell r="O449" t="str">
            <v>Sum</v>
          </cell>
          <cell r="Q449">
            <v>3866000</v>
          </cell>
        </row>
        <row r="450">
          <cell r="J450">
            <v>450</v>
          </cell>
          <cell r="L450" t="str">
            <v>D</v>
          </cell>
          <cell r="M450" t="str">
            <v>Distribution Plant</v>
          </cell>
          <cell r="N450" t="str">
            <v/>
          </cell>
          <cell r="O450">
            <v>100</v>
          </cell>
          <cell r="P450" t="str">
            <v>S03</v>
          </cell>
          <cell r="R450">
            <v>3866000</v>
          </cell>
          <cell r="S450">
            <v>2098023.9052472152</v>
          </cell>
          <cell r="T450">
            <v>425419.31487299554</v>
          </cell>
          <cell r="U450">
            <v>912121.9656635588</v>
          </cell>
          <cell r="V450">
            <v>141864.58755546494</v>
          </cell>
          <cell r="W450">
            <v>92879.601551862521</v>
          </cell>
          <cell r="X450">
            <v>195690.62510890269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J451">
            <v>451</v>
          </cell>
          <cell r="L451" t="str">
            <v xml:space="preserve"> -Administrative &amp; General</v>
          </cell>
          <cell r="O451" t="str">
            <v>Sum</v>
          </cell>
          <cell r="Q451">
            <v>0</v>
          </cell>
        </row>
        <row r="452">
          <cell r="J452">
            <v>452</v>
          </cell>
          <cell r="L452" t="str">
            <v>O</v>
          </cell>
          <cell r="M452" t="str">
            <v>General Plant</v>
          </cell>
          <cell r="N452" t="str">
            <v/>
          </cell>
          <cell r="O452">
            <v>100</v>
          </cell>
          <cell r="P452" t="str">
            <v>S04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</row>
        <row r="453">
          <cell r="J453">
            <v>453</v>
          </cell>
          <cell r="K453" t="str">
            <v>Open</v>
          </cell>
          <cell r="O453" t="str">
            <v>Sum</v>
          </cell>
          <cell r="Q453">
            <v>0</v>
          </cell>
        </row>
        <row r="454">
          <cell r="J454">
            <v>454</v>
          </cell>
          <cell r="K454" t="str">
            <v>Open</v>
          </cell>
          <cell r="O454" t="str">
            <v>Sum</v>
          </cell>
          <cell r="Q454">
            <v>0</v>
          </cell>
        </row>
        <row r="455">
          <cell r="J455">
            <v>455</v>
          </cell>
          <cell r="K455" t="str">
            <v>Open</v>
          </cell>
          <cell r="O455" t="str">
            <v>Sum</v>
          </cell>
          <cell r="Q455">
            <v>0</v>
          </cell>
        </row>
        <row r="456">
          <cell r="J456">
            <v>456</v>
          </cell>
          <cell r="K456" t="str">
            <v>Open</v>
          </cell>
          <cell r="O456" t="str">
            <v>Sum</v>
          </cell>
          <cell r="Q456">
            <v>0</v>
          </cell>
        </row>
        <row r="457">
          <cell r="J457">
            <v>457</v>
          </cell>
          <cell r="K457" t="str">
            <v>State Kwh Generation-Production</v>
          </cell>
          <cell r="O457" t="str">
            <v>P01</v>
          </cell>
          <cell r="P457" t="str">
            <v/>
          </cell>
          <cell r="Q457">
            <v>1061000</v>
          </cell>
        </row>
        <row r="458">
          <cell r="J458">
            <v>458</v>
          </cell>
          <cell r="L458" t="str">
            <v>P</v>
          </cell>
          <cell r="M458" t="str">
            <v>Coincident Peak</v>
          </cell>
          <cell r="N458" t="str">
            <v/>
          </cell>
          <cell r="O458">
            <v>34.200000000000003</v>
          </cell>
          <cell r="P458" t="str">
            <v>D01</v>
          </cell>
          <cell r="R458">
            <v>362862</v>
          </cell>
          <cell r="S458">
            <v>180828.44899558532</v>
          </cell>
          <cell r="T458">
            <v>28245.342215056568</v>
          </cell>
          <cell r="U458">
            <v>88760.366619211636</v>
          </cell>
          <cell r="V458">
            <v>57695.379034612226</v>
          </cell>
          <cell r="W458">
            <v>6450.4327605796998</v>
          </cell>
          <cell r="X458">
            <v>882.03037495452861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J459">
            <v>459</v>
          </cell>
          <cell r="L459" t="str">
            <v>P</v>
          </cell>
          <cell r="M459" t="str">
            <v>Generation Level Consumption</v>
          </cell>
          <cell r="N459" t="str">
            <v/>
          </cell>
          <cell r="O459">
            <v>65.8</v>
          </cell>
          <cell r="P459" t="str">
            <v>E02</v>
          </cell>
          <cell r="R459">
            <v>698138</v>
          </cell>
          <cell r="S459">
            <v>300953.39259994117</v>
          </cell>
          <cell r="T459">
            <v>61645.646412230992</v>
          </cell>
          <cell r="U459">
            <v>186285.89325803629</v>
          </cell>
          <cell r="V459">
            <v>130354.76486272799</v>
          </cell>
          <cell r="W459">
            <v>15638.734309299203</v>
          </cell>
          <cell r="X459">
            <v>3259.5685577644035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J460">
            <v>460</v>
          </cell>
          <cell r="L460" t="str">
            <v>P</v>
          </cell>
          <cell r="M460" t="str">
            <v>Open</v>
          </cell>
          <cell r="N460" t="str">
            <v/>
          </cell>
          <cell r="O460">
            <v>0</v>
          </cell>
          <cell r="P460" t="str">
            <v>xxx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</row>
        <row r="461">
          <cell r="J461">
            <v>461</v>
          </cell>
          <cell r="L461" t="str">
            <v>P</v>
          </cell>
          <cell r="M461" t="str">
            <v>Open</v>
          </cell>
          <cell r="N461" t="str">
            <v/>
          </cell>
          <cell r="O461">
            <v>0</v>
          </cell>
          <cell r="P461" t="str">
            <v>xxx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</row>
        <row r="462">
          <cell r="J462">
            <v>462</v>
          </cell>
          <cell r="K462" t="str">
            <v>Montana/Oregon SIT-Production</v>
          </cell>
          <cell r="O462" t="str">
            <v>P01</v>
          </cell>
          <cell r="P462" t="str">
            <v/>
          </cell>
          <cell r="Q462">
            <v>292000</v>
          </cell>
        </row>
        <row r="463">
          <cell r="J463">
            <v>463</v>
          </cell>
          <cell r="L463" t="str">
            <v>P</v>
          </cell>
          <cell r="M463" t="str">
            <v>Coincident Peak</v>
          </cell>
          <cell r="N463" t="str">
            <v/>
          </cell>
          <cell r="O463">
            <v>34.200000000000003</v>
          </cell>
          <cell r="P463" t="str">
            <v>D01</v>
          </cell>
          <cell r="R463">
            <v>99864</v>
          </cell>
          <cell r="S463">
            <v>49766.170694355249</v>
          </cell>
          <cell r="T463">
            <v>7773.4589319477072</v>
          </cell>
          <cell r="U463">
            <v>24427.923706701036</v>
          </cell>
          <cell r="V463">
            <v>15878.464352598274</v>
          </cell>
          <cell r="W463">
            <v>1775.2369143159965</v>
          </cell>
          <cell r="X463">
            <v>242.74540008173642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</row>
        <row r="464">
          <cell r="J464">
            <v>464</v>
          </cell>
          <cell r="L464" t="str">
            <v>P</v>
          </cell>
          <cell r="M464" t="str">
            <v>Generation Level Consumption</v>
          </cell>
          <cell r="N464" t="str">
            <v/>
          </cell>
          <cell r="O464">
            <v>65.8</v>
          </cell>
          <cell r="P464" t="str">
            <v>E02</v>
          </cell>
          <cell r="R464">
            <v>192136</v>
          </cell>
          <cell r="S464">
            <v>82826.004372462616</v>
          </cell>
          <cell r="T464">
            <v>16965.625591302025</v>
          </cell>
          <cell r="U464">
            <v>51268.125194483124</v>
          </cell>
          <cell r="V464">
            <v>35875.203901900633</v>
          </cell>
          <cell r="W464">
            <v>4303.9683490248517</v>
          </cell>
          <cell r="X464">
            <v>897.07259082677274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J465">
            <v>465</v>
          </cell>
          <cell r="L465" t="str">
            <v>P</v>
          </cell>
          <cell r="M465" t="str">
            <v>Open</v>
          </cell>
          <cell r="N465" t="str">
            <v/>
          </cell>
          <cell r="O465">
            <v>0</v>
          </cell>
          <cell r="P465" t="str">
            <v>xxx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J466">
            <v>466</v>
          </cell>
          <cell r="L466" t="str">
            <v>P</v>
          </cell>
          <cell r="M466" t="str">
            <v>Open</v>
          </cell>
          <cell r="N466" t="str">
            <v/>
          </cell>
          <cell r="O466">
            <v>0</v>
          </cell>
          <cell r="P466" t="str">
            <v>xxx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</row>
        <row r="467">
          <cell r="J467">
            <v>467</v>
          </cell>
          <cell r="K467" t="str">
            <v>Misc</v>
          </cell>
          <cell r="L467" t="str">
            <v xml:space="preserve"> -Production</v>
          </cell>
          <cell r="O467" t="str">
            <v>P01</v>
          </cell>
          <cell r="P467" t="str">
            <v/>
          </cell>
          <cell r="Q467">
            <v>26000</v>
          </cell>
        </row>
        <row r="468">
          <cell r="J468">
            <v>468</v>
          </cell>
          <cell r="L468" t="str">
            <v>P</v>
          </cell>
          <cell r="M468" t="str">
            <v>Coincident Peak</v>
          </cell>
          <cell r="N468" t="str">
            <v/>
          </cell>
          <cell r="O468">
            <v>34.200000000000003</v>
          </cell>
          <cell r="P468" t="str">
            <v>D01</v>
          </cell>
          <cell r="R468">
            <v>8892.0000000000018</v>
          </cell>
          <cell r="S468">
            <v>4431.2343768946466</v>
          </cell>
          <cell r="T468">
            <v>692.15730215972746</v>
          </cell>
          <cell r="U468">
            <v>2175.0890971720105</v>
          </cell>
          <cell r="V468">
            <v>1413.8358670121754</v>
          </cell>
          <cell r="W468">
            <v>158.06904031580794</v>
          </cell>
          <cell r="X468">
            <v>21.614316445634071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J469">
            <v>469</v>
          </cell>
          <cell r="L469" t="str">
            <v>P</v>
          </cell>
          <cell r="M469" t="str">
            <v>Generation Level Consumption</v>
          </cell>
          <cell r="N469" t="str">
            <v/>
          </cell>
          <cell r="O469">
            <v>65.8</v>
          </cell>
          <cell r="P469" t="str">
            <v>E02</v>
          </cell>
          <cell r="R469">
            <v>17108</v>
          </cell>
          <cell r="S469">
            <v>7374.9181975480406</v>
          </cell>
          <cell r="T469">
            <v>1510.6378951159338</v>
          </cell>
          <cell r="U469">
            <v>4564.9700515635659</v>
          </cell>
          <cell r="V469">
            <v>3194.3674707171795</v>
          </cell>
          <cell r="W469">
            <v>383.23005847481556</v>
          </cell>
          <cell r="X469">
            <v>79.87632658046607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J470">
            <v>470</v>
          </cell>
          <cell r="L470" t="str">
            <v>P</v>
          </cell>
          <cell r="M470" t="str">
            <v>Open</v>
          </cell>
          <cell r="N470" t="str">
            <v/>
          </cell>
          <cell r="O470">
            <v>0</v>
          </cell>
          <cell r="P470" t="str">
            <v>xxx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J471">
            <v>471</v>
          </cell>
          <cell r="L471" t="str">
            <v>P</v>
          </cell>
          <cell r="M471" t="str">
            <v>Open</v>
          </cell>
          <cell r="N471" t="str">
            <v/>
          </cell>
          <cell r="O471">
            <v>0</v>
          </cell>
          <cell r="P471" t="str">
            <v>xxx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</row>
        <row r="472">
          <cell r="J472">
            <v>472</v>
          </cell>
          <cell r="L472" t="str">
            <v xml:space="preserve"> -Distribution</v>
          </cell>
          <cell r="O472" t="str">
            <v>Sum</v>
          </cell>
          <cell r="Q472">
            <v>0</v>
          </cell>
        </row>
        <row r="473">
          <cell r="J473">
            <v>473</v>
          </cell>
          <cell r="L473" t="str">
            <v>D</v>
          </cell>
          <cell r="M473" t="str">
            <v>Distribution Plant</v>
          </cell>
          <cell r="N473" t="str">
            <v/>
          </cell>
          <cell r="O473">
            <v>100</v>
          </cell>
          <cell r="P473" t="str">
            <v>S03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J474">
            <v>474</v>
          </cell>
          <cell r="K474" t="str">
            <v>B&amp;O</v>
          </cell>
          <cell r="L474" t="str">
            <v xml:space="preserve"> -Distribution</v>
          </cell>
          <cell r="O474" t="str">
            <v>Sum</v>
          </cell>
          <cell r="Q474">
            <v>0</v>
          </cell>
        </row>
        <row r="475">
          <cell r="J475">
            <v>475</v>
          </cell>
          <cell r="L475" t="str">
            <v>x</v>
          </cell>
          <cell r="M475" t="str">
            <v>Open</v>
          </cell>
          <cell r="N475" t="str">
            <v/>
          </cell>
          <cell r="O475">
            <v>100</v>
          </cell>
          <cell r="P475" t="str">
            <v>xxx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</row>
        <row r="476">
          <cell r="J476">
            <v>476</v>
          </cell>
          <cell r="K476" t="str">
            <v>Excise</v>
          </cell>
          <cell r="L476" t="str">
            <v xml:space="preserve"> -Distribution</v>
          </cell>
          <cell r="O476" t="str">
            <v>Sum</v>
          </cell>
          <cell r="Q476">
            <v>18330000</v>
          </cell>
        </row>
        <row r="477">
          <cell r="J477">
            <v>477</v>
          </cell>
          <cell r="L477" t="str">
            <v>R</v>
          </cell>
          <cell r="M477" t="str">
            <v>Retail Sales Revenue</v>
          </cell>
          <cell r="N477" t="str">
            <v/>
          </cell>
          <cell r="O477">
            <v>100</v>
          </cell>
          <cell r="P477" t="str">
            <v>R01</v>
          </cell>
          <cell r="R477">
            <v>18330000</v>
          </cell>
          <cell r="S477">
            <v>7993217.9826633409</v>
          </cell>
          <cell r="T477">
            <v>2235905.1647422025</v>
          </cell>
          <cell r="U477">
            <v>5111923.4682106329</v>
          </cell>
          <cell r="V477">
            <v>2343684.8639324992</v>
          </cell>
          <cell r="W477">
            <v>380169.12580613262</v>
          </cell>
          <cell r="X477">
            <v>265099.39464519179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</row>
        <row r="478">
          <cell r="J478">
            <v>478</v>
          </cell>
          <cell r="L478" t="str">
            <v>Total Taxes Other Than Income Taxes</v>
          </cell>
          <cell r="P478" t="str">
            <v/>
          </cell>
          <cell r="Q478">
            <v>33268000</v>
          </cell>
          <cell r="R478">
            <v>33268000</v>
          </cell>
          <cell r="S478">
            <v>15118846.553457841</v>
          </cell>
          <cell r="T478">
            <v>3599376.3420858178</v>
          </cell>
          <cell r="U478">
            <v>8894273.6990588177</v>
          </cell>
          <cell r="V478">
            <v>4447935.1190010179</v>
          </cell>
          <cell r="W478">
            <v>703558.86665837141</v>
          </cell>
          <cell r="X478">
            <v>504009.41973813222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J479">
            <v>479</v>
          </cell>
        </row>
        <row r="480">
          <cell r="J480">
            <v>480</v>
          </cell>
          <cell r="K480" t="str">
            <v>Depreciation Expense</v>
          </cell>
        </row>
        <row r="481">
          <cell r="J481">
            <v>481</v>
          </cell>
          <cell r="L481" t="str">
            <v>Production Plant Depreciation Expense</v>
          </cell>
        </row>
        <row r="482">
          <cell r="J482">
            <v>482</v>
          </cell>
          <cell r="K482" t="str">
            <v>31X</v>
          </cell>
          <cell r="L482" t="str">
            <v>Steam Production Depr Exp</v>
          </cell>
          <cell r="O482" t="str">
            <v>P01</v>
          </cell>
          <cell r="P482" t="str">
            <v/>
          </cell>
          <cell r="Q482">
            <v>4635000</v>
          </cell>
        </row>
        <row r="483">
          <cell r="J483">
            <v>483</v>
          </cell>
          <cell r="L483" t="str">
            <v>P</v>
          </cell>
          <cell r="M483" t="str">
            <v>Coincident Peak</v>
          </cell>
          <cell r="N483" t="str">
            <v/>
          </cell>
          <cell r="O483">
            <v>34.200000000000003</v>
          </cell>
          <cell r="P483" t="str">
            <v>D01</v>
          </cell>
          <cell r="R483">
            <v>1585170</v>
          </cell>
          <cell r="S483">
            <v>789952.74372718006</v>
          </cell>
          <cell r="T483">
            <v>123390.34982732062</v>
          </cell>
          <cell r="U483">
            <v>387751.46020739491</v>
          </cell>
          <cell r="V483">
            <v>252043.4324462089</v>
          </cell>
          <cell r="W483">
            <v>28178.8462255296</v>
          </cell>
          <cell r="X483">
            <v>3853.1675663659189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J484">
            <v>484</v>
          </cell>
          <cell r="L484" t="str">
            <v>P</v>
          </cell>
          <cell r="M484" t="str">
            <v>Generation Level Consumption</v>
          </cell>
          <cell r="N484" t="str">
            <v/>
          </cell>
          <cell r="O484">
            <v>65.8</v>
          </cell>
          <cell r="P484" t="str">
            <v>E02</v>
          </cell>
          <cell r="R484">
            <v>3049830</v>
          </cell>
          <cell r="S484">
            <v>1314720.994062891</v>
          </cell>
          <cell r="T484">
            <v>269300.25553316745</v>
          </cell>
          <cell r="U484">
            <v>813793.69957681268</v>
          </cell>
          <cell r="V484">
            <v>569457.4317990049</v>
          </cell>
          <cell r="W484">
            <v>68318.1277319527</v>
          </cell>
          <cell r="X484">
            <v>14239.491296171547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J485">
            <v>485</v>
          </cell>
          <cell r="L485" t="str">
            <v>P</v>
          </cell>
          <cell r="M485" t="str">
            <v>Open</v>
          </cell>
          <cell r="N485" t="str">
            <v/>
          </cell>
          <cell r="O485">
            <v>0</v>
          </cell>
          <cell r="P485" t="str">
            <v>xxx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J486">
            <v>486</v>
          </cell>
          <cell r="L486" t="str">
            <v>P</v>
          </cell>
          <cell r="M486" t="str">
            <v>Open</v>
          </cell>
          <cell r="N486" t="str">
            <v/>
          </cell>
          <cell r="O486">
            <v>0</v>
          </cell>
          <cell r="P486" t="str">
            <v>xxx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</row>
        <row r="487">
          <cell r="J487">
            <v>487</v>
          </cell>
          <cell r="K487" t="str">
            <v>32X</v>
          </cell>
          <cell r="L487" t="str">
            <v>Nuclear Production Depr Exp</v>
          </cell>
          <cell r="O487" t="str">
            <v>P01</v>
          </cell>
          <cell r="P487" t="str">
            <v/>
          </cell>
          <cell r="Q487">
            <v>2450000</v>
          </cell>
        </row>
        <row r="488">
          <cell r="J488">
            <v>488</v>
          </cell>
          <cell r="L488" t="str">
            <v>P</v>
          </cell>
          <cell r="M488" t="str">
            <v>Coincident Peak</v>
          </cell>
          <cell r="N488" t="str">
            <v/>
          </cell>
          <cell r="O488">
            <v>34.200000000000003</v>
          </cell>
          <cell r="P488" t="str">
            <v>D01</v>
          </cell>
          <cell r="R488">
            <v>837900</v>
          </cell>
          <cell r="S488">
            <v>417558.62397661083</v>
          </cell>
          <cell r="T488">
            <v>65222.515011205076</v>
          </cell>
          <cell r="U488">
            <v>204960.31877197788</v>
          </cell>
          <cell r="V488">
            <v>133226.84131460881</v>
          </cell>
          <cell r="W488">
            <v>14894.967260528052</v>
          </cell>
          <cell r="X488">
            <v>2036.7336650693637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J489">
            <v>489</v>
          </cell>
          <cell r="L489" t="str">
            <v>P</v>
          </cell>
          <cell r="M489" t="str">
            <v>Generation Level Consumption</v>
          </cell>
          <cell r="N489" t="str">
            <v/>
          </cell>
          <cell r="O489">
            <v>65.8</v>
          </cell>
          <cell r="P489" t="str">
            <v>E02</v>
          </cell>
          <cell r="R489">
            <v>1612100</v>
          </cell>
          <cell r="S489">
            <v>694944.21476895001</v>
          </cell>
          <cell r="T489">
            <v>142348.57088592454</v>
          </cell>
          <cell r="U489">
            <v>430160.63947425911</v>
          </cell>
          <cell r="V489">
            <v>301007.70397142653</v>
          </cell>
          <cell r="W489">
            <v>36112.06320243454</v>
          </cell>
          <cell r="X489">
            <v>7526.8076970054562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J490">
            <v>490</v>
          </cell>
          <cell r="L490" t="str">
            <v>P</v>
          </cell>
          <cell r="M490" t="str">
            <v>Open</v>
          </cell>
          <cell r="N490" t="str">
            <v/>
          </cell>
          <cell r="O490">
            <v>0</v>
          </cell>
          <cell r="P490" t="str">
            <v>xxx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J491">
            <v>491</v>
          </cell>
          <cell r="L491" t="str">
            <v>P</v>
          </cell>
          <cell r="M491" t="str">
            <v>Open</v>
          </cell>
          <cell r="N491" t="str">
            <v/>
          </cell>
          <cell r="O491">
            <v>0</v>
          </cell>
          <cell r="P491" t="str">
            <v>xxx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J492">
            <v>492</v>
          </cell>
          <cell r="K492" t="str">
            <v>33X</v>
          </cell>
          <cell r="L492" t="str">
            <v>Hydraulic Production Depr Exp</v>
          </cell>
          <cell r="O492" t="str">
            <v>P01</v>
          </cell>
          <cell r="P492" t="str">
            <v/>
          </cell>
          <cell r="Q492">
            <v>4861000</v>
          </cell>
        </row>
        <row r="493">
          <cell r="J493">
            <v>493</v>
          </cell>
          <cell r="L493" t="str">
            <v>P</v>
          </cell>
          <cell r="M493" t="str">
            <v>Coincident Peak</v>
          </cell>
          <cell r="N493" t="str">
            <v/>
          </cell>
          <cell r="O493">
            <v>34.200000000000003</v>
          </cell>
          <cell r="P493" t="str">
            <v>D01</v>
          </cell>
          <cell r="R493">
            <v>1662462</v>
          </cell>
          <cell r="S493">
            <v>828470.39638787962</v>
          </cell>
          <cell r="T493">
            <v>129406.79406917056</v>
          </cell>
          <cell r="U493">
            <v>406658.00389819773</v>
          </cell>
          <cell r="V493">
            <v>264332.92882869934</v>
          </cell>
          <cell r="W493">
            <v>29552.830960582392</v>
          </cell>
          <cell r="X493">
            <v>4041.0458554702764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J494">
            <v>494</v>
          </cell>
          <cell r="L494" t="str">
            <v>P</v>
          </cell>
          <cell r="M494" t="str">
            <v>Generation Level Consumption</v>
          </cell>
          <cell r="N494" t="str">
            <v/>
          </cell>
          <cell r="O494">
            <v>65.8</v>
          </cell>
          <cell r="P494" t="str">
            <v>E02</v>
          </cell>
          <cell r="R494">
            <v>3198538</v>
          </cell>
          <cell r="S494">
            <v>1378826.052241578</v>
          </cell>
          <cell r="T494">
            <v>282431.18492917519</v>
          </cell>
          <cell r="U494">
            <v>853473.82387117285</v>
          </cell>
          <cell r="V494">
            <v>597223.85673677735</v>
          </cell>
          <cell r="W494">
            <v>71649.281317156856</v>
          </cell>
          <cell r="X494">
            <v>14933.800904140213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</row>
        <row r="495">
          <cell r="J495">
            <v>495</v>
          </cell>
          <cell r="L495" t="str">
            <v>P</v>
          </cell>
          <cell r="M495" t="str">
            <v>Open</v>
          </cell>
          <cell r="N495" t="str">
            <v/>
          </cell>
          <cell r="O495">
            <v>0</v>
          </cell>
          <cell r="P495" t="str">
            <v>xxx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J496">
            <v>496</v>
          </cell>
          <cell r="L496" t="str">
            <v>P</v>
          </cell>
          <cell r="M496" t="str">
            <v>Open</v>
          </cell>
          <cell r="N496" t="str">
            <v/>
          </cell>
          <cell r="O496">
            <v>0</v>
          </cell>
          <cell r="P496" t="str">
            <v>xxx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J497">
            <v>497</v>
          </cell>
          <cell r="K497" t="str">
            <v>34X</v>
          </cell>
          <cell r="L497" t="str">
            <v>Other Production Depr Exp</v>
          </cell>
          <cell r="O497" t="str">
            <v>P01</v>
          </cell>
          <cell r="P497" t="str">
            <v/>
          </cell>
          <cell r="Q497">
            <v>5446000</v>
          </cell>
        </row>
        <row r="498">
          <cell r="J498">
            <v>498</v>
          </cell>
          <cell r="L498" t="str">
            <v>P</v>
          </cell>
          <cell r="M498" t="str">
            <v>Coincident Peak</v>
          </cell>
          <cell r="N498" t="str">
            <v/>
          </cell>
          <cell r="O498">
            <v>34.200000000000003</v>
          </cell>
          <cell r="P498" t="str">
            <v>D01</v>
          </cell>
          <cell r="R498">
            <v>1862532.0000000002</v>
          </cell>
          <cell r="S498">
            <v>928173.16986800928</v>
          </cell>
          <cell r="T498">
            <v>144980.33336776446</v>
          </cell>
          <cell r="U498">
            <v>455597.50858456804</v>
          </cell>
          <cell r="V498">
            <v>296144.23583647335</v>
          </cell>
          <cell r="W498">
            <v>33109.384367688072</v>
          </cell>
          <cell r="X498">
            <v>4527.3679754970435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J499">
            <v>499</v>
          </cell>
          <cell r="L499" t="str">
            <v>P</v>
          </cell>
          <cell r="M499" t="str">
            <v>Generation Level Consumption</v>
          </cell>
          <cell r="N499" t="str">
            <v/>
          </cell>
          <cell r="O499">
            <v>65.8</v>
          </cell>
          <cell r="P499" t="str">
            <v>E02</v>
          </cell>
          <cell r="R499">
            <v>3583468</v>
          </cell>
          <cell r="S499">
            <v>1544761.7116864088</v>
          </cell>
          <cell r="T499">
            <v>316420.53756928368</v>
          </cell>
          <cell r="U499">
            <v>956185.65003135311</v>
          </cell>
          <cell r="V499">
            <v>669097.12482791382</v>
          </cell>
          <cell r="W499">
            <v>80271.957632840218</v>
          </cell>
          <cell r="X499">
            <v>16731.018252200702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J500">
            <v>500</v>
          </cell>
          <cell r="L500" t="str">
            <v>P</v>
          </cell>
          <cell r="M500" t="str">
            <v>Open</v>
          </cell>
          <cell r="N500" t="str">
            <v/>
          </cell>
          <cell r="O500">
            <v>0</v>
          </cell>
          <cell r="P500" t="str">
            <v>xxx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</row>
        <row r="501">
          <cell r="J501">
            <v>501</v>
          </cell>
          <cell r="L501" t="str">
            <v>P</v>
          </cell>
          <cell r="M501" t="str">
            <v>Open</v>
          </cell>
          <cell r="N501" t="str">
            <v/>
          </cell>
          <cell r="O501">
            <v>0</v>
          </cell>
          <cell r="P501" t="str">
            <v>xxx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J502">
            <v>502</v>
          </cell>
          <cell r="L502" t="str">
            <v>Total Production Plant Depreciation Expense</v>
          </cell>
          <cell r="P502" t="str">
            <v/>
          </cell>
          <cell r="Q502">
            <v>17392000</v>
          </cell>
          <cell r="R502">
            <v>17392000</v>
          </cell>
          <cell r="S502">
            <v>7897407.9067195076</v>
          </cell>
          <cell r="T502">
            <v>1473500.5411930117</v>
          </cell>
          <cell r="U502">
            <v>4508581.1044157371</v>
          </cell>
          <cell r="V502">
            <v>3082533.5557611128</v>
          </cell>
          <cell r="W502">
            <v>362087.45869871241</v>
          </cell>
          <cell r="X502">
            <v>67889.433211920521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J503">
            <v>503</v>
          </cell>
        </row>
        <row r="504">
          <cell r="J504">
            <v>504</v>
          </cell>
          <cell r="L504" t="str">
            <v>Transmission Plant Depreciation Expense</v>
          </cell>
        </row>
        <row r="505">
          <cell r="J505">
            <v>505</v>
          </cell>
          <cell r="K505">
            <v>350</v>
          </cell>
          <cell r="L505" t="str">
            <v>Land &amp; Land Rights Depr Exp</v>
          </cell>
          <cell r="O505" t="str">
            <v>T01</v>
          </cell>
          <cell r="P505" t="str">
            <v/>
          </cell>
          <cell r="Q505">
            <v>136000</v>
          </cell>
        </row>
        <row r="506">
          <cell r="J506">
            <v>506</v>
          </cell>
          <cell r="L506" t="str">
            <v>T</v>
          </cell>
          <cell r="M506" t="str">
            <v>Coincident Peak</v>
          </cell>
          <cell r="N506" t="str">
            <v/>
          </cell>
          <cell r="O506">
            <v>34.200000000000003</v>
          </cell>
          <cell r="P506" t="str">
            <v>D01</v>
          </cell>
          <cell r="R506">
            <v>46512</v>
          </cell>
          <cell r="S506">
            <v>23178.764432987376</v>
          </cell>
          <cell r="T506">
            <v>3620.5151189893431</v>
          </cell>
          <cell r="U506">
            <v>11377.389123668976</v>
          </cell>
          <cell r="V506">
            <v>7395.4491505252236</v>
          </cell>
          <cell r="W506">
            <v>826.82267242114904</v>
          </cell>
          <cell r="X506">
            <v>113.05950140793203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J507">
            <v>507</v>
          </cell>
          <cell r="L507" t="str">
            <v>T</v>
          </cell>
          <cell r="M507" t="str">
            <v>Generation Level Consumption</v>
          </cell>
          <cell r="N507" t="str">
            <v/>
          </cell>
          <cell r="O507">
            <v>65.8</v>
          </cell>
          <cell r="P507" t="str">
            <v>E02</v>
          </cell>
          <cell r="R507">
            <v>89488</v>
          </cell>
          <cell r="S507">
            <v>38576.495187174369</v>
          </cell>
          <cell r="T507">
            <v>7901.7982206064235</v>
          </cell>
          <cell r="U507">
            <v>23878.30488510173</v>
          </cell>
          <cell r="V507">
            <v>16708.999077597557</v>
          </cell>
          <cell r="W507">
            <v>2004.5879981759583</v>
          </cell>
          <cell r="X507">
            <v>417.81463134397637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J508">
            <v>508</v>
          </cell>
          <cell r="L508" t="str">
            <v>T</v>
          </cell>
          <cell r="M508" t="str">
            <v>Open</v>
          </cell>
          <cell r="N508" t="str">
            <v/>
          </cell>
          <cell r="O508">
            <v>0</v>
          </cell>
          <cell r="P508" t="str">
            <v>xxx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J509">
            <v>509</v>
          </cell>
          <cell r="K509">
            <v>352</v>
          </cell>
          <cell r="L509" t="str">
            <v>Structures &amp; Improvements Depr Exp</v>
          </cell>
          <cell r="O509" t="str">
            <v>T01</v>
          </cell>
          <cell r="P509" t="str">
            <v/>
          </cell>
          <cell r="Q509">
            <v>175000</v>
          </cell>
        </row>
        <row r="510">
          <cell r="J510">
            <v>510</v>
          </cell>
          <cell r="L510" t="str">
            <v>T</v>
          </cell>
          <cell r="M510" t="str">
            <v>Coincident Peak</v>
          </cell>
          <cell r="N510" t="str">
            <v/>
          </cell>
          <cell r="O510">
            <v>34.200000000000003</v>
          </cell>
          <cell r="P510" t="str">
            <v>D01</v>
          </cell>
          <cell r="R510">
            <v>59850.000000000007</v>
          </cell>
          <cell r="S510">
            <v>29825.615998329347</v>
          </cell>
          <cell r="T510">
            <v>4658.7510722289344</v>
          </cell>
          <cell r="U510">
            <v>14640.022769426992</v>
          </cell>
          <cell r="V510">
            <v>9516.2029510434877</v>
          </cell>
          <cell r="W510">
            <v>1063.926232894861</v>
          </cell>
          <cell r="X510">
            <v>145.48097607638314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J511">
            <v>511</v>
          </cell>
          <cell r="L511" t="str">
            <v>T</v>
          </cell>
          <cell r="M511" t="str">
            <v>Generation Level Consumption</v>
          </cell>
          <cell r="N511" t="str">
            <v/>
          </cell>
          <cell r="O511">
            <v>65.8</v>
          </cell>
          <cell r="P511" t="str">
            <v>E02</v>
          </cell>
          <cell r="R511">
            <v>115150</v>
          </cell>
          <cell r="S511">
            <v>49638.872483496423</v>
          </cell>
          <cell r="T511">
            <v>10167.755063280323</v>
          </cell>
          <cell r="U511">
            <v>30725.759962447079</v>
          </cell>
          <cell r="V511">
            <v>21500.550283673325</v>
          </cell>
          <cell r="W511">
            <v>2579.4330858881817</v>
          </cell>
          <cell r="X511">
            <v>537.62912121467548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J512">
            <v>512</v>
          </cell>
          <cell r="L512" t="str">
            <v>T</v>
          </cell>
          <cell r="M512" t="str">
            <v>Open</v>
          </cell>
          <cell r="N512" t="str">
            <v/>
          </cell>
          <cell r="O512">
            <v>0</v>
          </cell>
          <cell r="P512" t="str">
            <v>xxx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J513">
            <v>513</v>
          </cell>
          <cell r="K513">
            <v>353</v>
          </cell>
          <cell r="L513" t="str">
            <v>Station Equipment Depr Exp</v>
          </cell>
          <cell r="O513" t="str">
            <v>T01</v>
          </cell>
          <cell r="P513" t="str">
            <v/>
          </cell>
          <cell r="Q513">
            <v>3114000</v>
          </cell>
        </row>
        <row r="514">
          <cell r="J514">
            <v>514</v>
          </cell>
          <cell r="L514" t="str">
            <v>T</v>
          </cell>
          <cell r="M514" t="str">
            <v>Coincident Peak</v>
          </cell>
          <cell r="N514" t="str">
            <v/>
          </cell>
          <cell r="O514">
            <v>34.200000000000003</v>
          </cell>
          <cell r="P514" t="str">
            <v>D01</v>
          </cell>
          <cell r="R514">
            <v>1064988.0000000002</v>
          </cell>
          <cell r="S514">
            <v>530725.53267884336</v>
          </cell>
          <cell r="T514">
            <v>82899.147650976593</v>
          </cell>
          <cell r="U514">
            <v>260508.74802283235</v>
          </cell>
          <cell r="V514">
            <v>169334.0342259967</v>
          </cell>
          <cell r="W514">
            <v>18931.807367054844</v>
          </cell>
          <cell r="X514">
            <v>2588.7300542963267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</row>
        <row r="515">
          <cell r="J515">
            <v>515</v>
          </cell>
          <cell r="L515" t="str">
            <v>T</v>
          </cell>
          <cell r="M515" t="str">
            <v>Generation Level Consumption</v>
          </cell>
          <cell r="N515" t="str">
            <v/>
          </cell>
          <cell r="O515">
            <v>65.8</v>
          </cell>
          <cell r="P515" t="str">
            <v>E02</v>
          </cell>
          <cell r="R515">
            <v>2049012</v>
          </cell>
          <cell r="S515">
            <v>883288.27950633073</v>
          </cell>
          <cell r="T515">
            <v>180927.9386688853</v>
          </cell>
          <cell r="U515">
            <v>546742.95156034408</v>
          </cell>
          <cell r="V515">
            <v>382586.93476204987</v>
          </cell>
          <cell r="W515">
            <v>45899.169311175989</v>
          </cell>
          <cell r="X515">
            <v>9566.7261912142822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J516">
            <v>516</v>
          </cell>
          <cell r="L516" t="str">
            <v>T</v>
          </cell>
          <cell r="M516" t="str">
            <v>Open</v>
          </cell>
          <cell r="N516" t="str">
            <v/>
          </cell>
          <cell r="O516">
            <v>0</v>
          </cell>
          <cell r="P516" t="str">
            <v>xxx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J517">
            <v>517</v>
          </cell>
          <cell r="K517">
            <v>354</v>
          </cell>
          <cell r="L517" t="str">
            <v>Towers &amp; Fixtures Depr Exp</v>
          </cell>
          <cell r="O517" t="str">
            <v>T01</v>
          </cell>
          <cell r="P517" t="str">
            <v/>
          </cell>
          <cell r="Q517">
            <v>209000</v>
          </cell>
        </row>
        <row r="518">
          <cell r="J518">
            <v>518</v>
          </cell>
          <cell r="L518" t="str">
            <v>T</v>
          </cell>
          <cell r="M518" t="str">
            <v>Coincident Peak</v>
          </cell>
          <cell r="N518" t="str">
            <v/>
          </cell>
          <cell r="O518">
            <v>34.200000000000003</v>
          </cell>
          <cell r="P518" t="str">
            <v>D01</v>
          </cell>
          <cell r="R518">
            <v>71478.000000000015</v>
          </cell>
          <cell r="S518">
            <v>35620.307106576198</v>
          </cell>
          <cell r="T518">
            <v>5563.8798519762713</v>
          </cell>
          <cell r="U518">
            <v>17484.370050344238</v>
          </cell>
          <cell r="V518">
            <v>11365.065238674795</v>
          </cell>
          <cell r="W518">
            <v>1270.6319010001484</v>
          </cell>
          <cell r="X518">
            <v>173.74585142836617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J519">
            <v>519</v>
          </cell>
          <cell r="L519" t="str">
            <v>T</v>
          </cell>
          <cell r="M519" t="str">
            <v>Generation Level Consumption</v>
          </cell>
          <cell r="N519" t="str">
            <v/>
          </cell>
          <cell r="O519">
            <v>65.8</v>
          </cell>
          <cell r="P519" t="str">
            <v>E02</v>
          </cell>
          <cell r="R519">
            <v>137522</v>
          </cell>
          <cell r="S519">
            <v>59282.996280290019</v>
          </cell>
          <cell r="T519">
            <v>12143.20461843193</v>
          </cell>
          <cell r="U519">
            <v>36695.336183722509</v>
          </cell>
          <cell r="V519">
            <v>25677.800053072711</v>
          </cell>
          <cell r="W519">
            <v>3080.580085432171</v>
          </cell>
          <cell r="X519">
            <v>642.0827790506695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J520">
            <v>520</v>
          </cell>
          <cell r="L520" t="str">
            <v>T</v>
          </cell>
          <cell r="M520" t="str">
            <v>Open</v>
          </cell>
          <cell r="N520" t="str">
            <v/>
          </cell>
          <cell r="O520">
            <v>0</v>
          </cell>
          <cell r="P520" t="str">
            <v>xxx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J521">
            <v>521</v>
          </cell>
          <cell r="K521">
            <v>355</v>
          </cell>
          <cell r="L521" t="str">
            <v>Poles &amp; Fixtures Depr Exp</v>
          </cell>
          <cell r="O521" t="str">
            <v>T01</v>
          </cell>
          <cell r="P521" t="str">
            <v/>
          </cell>
          <cell r="Q521">
            <v>1346000</v>
          </cell>
        </row>
        <row r="522">
          <cell r="J522">
            <v>522</v>
          </cell>
          <cell r="L522" t="str">
            <v>T</v>
          </cell>
          <cell r="M522" t="str">
            <v>Coincident Peak</v>
          </cell>
          <cell r="N522" t="str">
            <v/>
          </cell>
          <cell r="O522">
            <v>34.200000000000003</v>
          </cell>
          <cell r="P522" t="str">
            <v>D01</v>
          </cell>
          <cell r="R522">
            <v>460332.00000000006</v>
          </cell>
          <cell r="S522">
            <v>229401.59505000743</v>
          </cell>
          <cell r="T522">
            <v>35832.45110411512</v>
          </cell>
          <cell r="U522">
            <v>112602.68941513561</v>
          </cell>
          <cell r="V522">
            <v>73193.195269168762</v>
          </cell>
          <cell r="W522">
            <v>8183.1126255799027</v>
          </cell>
          <cell r="X522">
            <v>1118.9565359932099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</row>
        <row r="523">
          <cell r="J523">
            <v>523</v>
          </cell>
          <cell r="L523" t="str">
            <v>T</v>
          </cell>
          <cell r="M523" t="str">
            <v>Generation Level Consumption</v>
          </cell>
          <cell r="N523" t="str">
            <v/>
          </cell>
          <cell r="O523">
            <v>65.8</v>
          </cell>
          <cell r="P523" t="str">
            <v>E02</v>
          </cell>
          <cell r="R523">
            <v>885668</v>
          </cell>
          <cell r="S523">
            <v>381793.84207306395</v>
          </cell>
          <cell r="T523">
            <v>78204.561801001808</v>
          </cell>
          <cell r="U523">
            <v>236324.98805402152</v>
          </cell>
          <cell r="V523">
            <v>165369.94675328169</v>
          </cell>
          <cell r="W523">
            <v>19839.525334888527</v>
          </cell>
          <cell r="X523">
            <v>4135.1359837425898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</row>
        <row r="524">
          <cell r="J524">
            <v>524</v>
          </cell>
          <cell r="L524" t="str">
            <v>T</v>
          </cell>
          <cell r="M524" t="str">
            <v>Open</v>
          </cell>
          <cell r="N524" t="str">
            <v/>
          </cell>
          <cell r="O524">
            <v>0</v>
          </cell>
          <cell r="P524" t="str">
            <v>xxx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</row>
        <row r="525">
          <cell r="J525">
            <v>525</v>
          </cell>
          <cell r="K525">
            <v>356</v>
          </cell>
          <cell r="L525" t="str">
            <v>Overhead Conductors &amp; Devices Depr Exp</v>
          </cell>
          <cell r="O525" t="str">
            <v>T01</v>
          </cell>
          <cell r="P525" t="str">
            <v/>
          </cell>
          <cell r="Q525">
            <v>1375000</v>
          </cell>
        </row>
        <row r="526">
          <cell r="J526">
            <v>526</v>
          </cell>
          <cell r="L526" t="str">
            <v>T</v>
          </cell>
          <cell r="M526" t="str">
            <v>Coincident Peak</v>
          </cell>
          <cell r="N526" t="str">
            <v/>
          </cell>
          <cell r="O526">
            <v>34.200000000000003</v>
          </cell>
          <cell r="P526" t="str">
            <v>D01</v>
          </cell>
          <cell r="R526">
            <v>470250.00000000006</v>
          </cell>
          <cell r="S526">
            <v>234344.12570115915</v>
          </cell>
          <cell r="T526">
            <v>36604.472710370203</v>
          </cell>
          <cell r="U526">
            <v>115028.75033121208</v>
          </cell>
          <cell r="V526">
            <v>74770.166043913123</v>
          </cell>
          <cell r="W526">
            <v>8359.4204013167655</v>
          </cell>
          <cell r="X526">
            <v>1143.0648120287246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J527">
            <v>527</v>
          </cell>
          <cell r="L527" t="str">
            <v>T</v>
          </cell>
          <cell r="M527" t="str">
            <v>Generation Level Consumption</v>
          </cell>
          <cell r="N527" t="str">
            <v/>
          </cell>
          <cell r="O527">
            <v>65.8</v>
          </cell>
          <cell r="P527" t="str">
            <v>E02</v>
          </cell>
          <cell r="R527">
            <v>904750</v>
          </cell>
          <cell r="S527">
            <v>390019.71237032907</v>
          </cell>
          <cell r="T527">
            <v>79889.504068631111</v>
          </cell>
          <cell r="U527">
            <v>241416.68541922705</v>
          </cell>
          <cell r="V527">
            <v>168932.89508600469</v>
          </cell>
          <cell r="W527">
            <v>20266.974246264283</v>
          </cell>
          <cell r="X527">
            <v>4224.2288095438789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J528">
            <v>528</v>
          </cell>
          <cell r="L528" t="str">
            <v>T</v>
          </cell>
          <cell r="M528" t="str">
            <v>Open</v>
          </cell>
          <cell r="N528" t="str">
            <v/>
          </cell>
          <cell r="O528">
            <v>0</v>
          </cell>
          <cell r="P528" t="str">
            <v>xxx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J529">
            <v>529</v>
          </cell>
          <cell r="K529">
            <v>357</v>
          </cell>
          <cell r="L529" t="str">
            <v>Underground Conduit Depr Exp</v>
          </cell>
          <cell r="O529" t="str">
            <v>T01</v>
          </cell>
          <cell r="P529" t="str">
            <v/>
          </cell>
          <cell r="Q529">
            <v>27000</v>
          </cell>
        </row>
        <row r="530">
          <cell r="J530">
            <v>530</v>
          </cell>
          <cell r="L530" t="str">
            <v>T</v>
          </cell>
          <cell r="M530" t="str">
            <v>Coincident Peak</v>
          </cell>
          <cell r="N530" t="str">
            <v/>
          </cell>
          <cell r="O530">
            <v>34.200000000000003</v>
          </cell>
          <cell r="P530" t="str">
            <v>D01</v>
          </cell>
          <cell r="R530">
            <v>9234.0000000000018</v>
          </cell>
          <cell r="S530">
            <v>4601.6664683136714</v>
          </cell>
          <cell r="T530">
            <v>718.7787368581786</v>
          </cell>
          <cell r="U530">
            <v>2258.7463701401648</v>
          </cell>
          <cell r="V530">
            <v>1468.2141695895668</v>
          </cell>
          <cell r="W530">
            <v>164.14861878949284</v>
          </cell>
          <cell r="X530">
            <v>22.445636308927686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J531">
            <v>531</v>
          </cell>
          <cell r="L531" t="str">
            <v>T</v>
          </cell>
          <cell r="M531" t="str">
            <v>Generation Level Consumption</v>
          </cell>
          <cell r="N531" t="str">
            <v/>
          </cell>
          <cell r="O531">
            <v>65.8</v>
          </cell>
          <cell r="P531" t="str">
            <v>E02</v>
          </cell>
          <cell r="R531">
            <v>17766</v>
          </cell>
          <cell r="S531">
            <v>7658.5688974537343</v>
          </cell>
          <cell r="T531">
            <v>1568.7393526203928</v>
          </cell>
          <cell r="U531">
            <v>4740.5458227775489</v>
          </cell>
          <cell r="V531">
            <v>3317.2277580524556</v>
          </cell>
          <cell r="W531">
            <v>397.96967610846229</v>
          </cell>
          <cell r="X531">
            <v>82.948492987407064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J532">
            <v>532</v>
          </cell>
          <cell r="L532" t="str">
            <v>T</v>
          </cell>
          <cell r="M532" t="str">
            <v>Open</v>
          </cell>
          <cell r="N532" t="str">
            <v/>
          </cell>
          <cell r="O532">
            <v>0</v>
          </cell>
          <cell r="P532" t="str">
            <v>xxx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J533">
            <v>533</v>
          </cell>
          <cell r="K533">
            <v>358</v>
          </cell>
          <cell r="L533" t="str">
            <v>Underground Conductors &amp; Devices Depr Exp</v>
          </cell>
          <cell r="O533" t="str">
            <v>T01</v>
          </cell>
          <cell r="P533" t="str">
            <v/>
          </cell>
          <cell r="Q533">
            <v>26000</v>
          </cell>
        </row>
        <row r="534">
          <cell r="J534">
            <v>534</v>
          </cell>
          <cell r="L534" t="str">
            <v>T</v>
          </cell>
          <cell r="M534" t="str">
            <v>Coincident Peak</v>
          </cell>
          <cell r="N534" t="str">
            <v/>
          </cell>
          <cell r="O534">
            <v>34.200000000000003</v>
          </cell>
          <cell r="P534" t="str">
            <v>D01</v>
          </cell>
          <cell r="R534">
            <v>8892.0000000000018</v>
          </cell>
          <cell r="S534">
            <v>4431.2343768946466</v>
          </cell>
          <cell r="T534">
            <v>692.15730215972746</v>
          </cell>
          <cell r="U534">
            <v>2175.0890971720105</v>
          </cell>
          <cell r="V534">
            <v>1413.8358670121754</v>
          </cell>
          <cell r="W534">
            <v>158.06904031580794</v>
          </cell>
          <cell r="X534">
            <v>21.614316445634071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J535">
            <v>535</v>
          </cell>
          <cell r="L535" t="str">
            <v>T</v>
          </cell>
          <cell r="M535" t="str">
            <v>Generation Level Consumption</v>
          </cell>
          <cell r="N535" t="str">
            <v/>
          </cell>
          <cell r="O535">
            <v>65.8</v>
          </cell>
          <cell r="P535" t="str">
            <v>E02</v>
          </cell>
          <cell r="R535">
            <v>17108</v>
          </cell>
          <cell r="S535">
            <v>7374.9181975480406</v>
          </cell>
          <cell r="T535">
            <v>1510.6378951159338</v>
          </cell>
          <cell r="U535">
            <v>4564.9700515635659</v>
          </cell>
          <cell r="V535">
            <v>3194.3674707171795</v>
          </cell>
          <cell r="W535">
            <v>383.23005847481556</v>
          </cell>
          <cell r="X535">
            <v>79.87632658046607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J536">
            <v>536</v>
          </cell>
          <cell r="L536" t="str">
            <v>T</v>
          </cell>
          <cell r="M536" t="str">
            <v>Open</v>
          </cell>
          <cell r="N536" t="str">
            <v/>
          </cell>
          <cell r="O536">
            <v>0</v>
          </cell>
          <cell r="P536" t="str">
            <v>xxx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J537">
            <v>537</v>
          </cell>
          <cell r="K537">
            <v>359</v>
          </cell>
          <cell r="L537" t="str">
            <v>Roads &amp; Trails Depr Exp</v>
          </cell>
          <cell r="O537" t="str">
            <v>T01</v>
          </cell>
          <cell r="P537" t="str">
            <v/>
          </cell>
          <cell r="Q537">
            <v>20000</v>
          </cell>
        </row>
        <row r="538">
          <cell r="J538">
            <v>538</v>
          </cell>
          <cell r="L538" t="str">
            <v>T</v>
          </cell>
          <cell r="M538" t="str">
            <v>Coincident Peak</v>
          </cell>
          <cell r="N538" t="str">
            <v/>
          </cell>
          <cell r="O538">
            <v>34.200000000000003</v>
          </cell>
          <cell r="P538" t="str">
            <v>D01</v>
          </cell>
          <cell r="R538">
            <v>6840</v>
          </cell>
          <cell r="S538">
            <v>3408.6418283804965</v>
          </cell>
          <cell r="T538">
            <v>532.42869396902108</v>
          </cell>
          <cell r="U538">
            <v>1673.1454593630847</v>
          </cell>
          <cell r="V538">
            <v>1087.5660515478271</v>
          </cell>
          <cell r="W538">
            <v>121.59156947369839</v>
          </cell>
          <cell r="X538">
            <v>16.626397265872356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J539">
            <v>539</v>
          </cell>
          <cell r="L539" t="str">
            <v>T</v>
          </cell>
          <cell r="M539" t="str">
            <v>Generation Level Consumption</v>
          </cell>
          <cell r="N539" t="str">
            <v/>
          </cell>
          <cell r="O539">
            <v>65.8</v>
          </cell>
          <cell r="P539" t="str">
            <v>E02</v>
          </cell>
          <cell r="R539">
            <v>13160</v>
          </cell>
          <cell r="S539">
            <v>5673.0139981138773</v>
          </cell>
          <cell r="T539">
            <v>1162.0291500891799</v>
          </cell>
          <cell r="U539">
            <v>3511.5154242796661</v>
          </cell>
          <cell r="V539">
            <v>2457.2057467055229</v>
          </cell>
          <cell r="W539">
            <v>294.79235267293507</v>
          </cell>
          <cell r="X539">
            <v>61.44332813882005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J540">
            <v>540</v>
          </cell>
          <cell r="L540" t="str">
            <v>T</v>
          </cell>
          <cell r="M540" t="str">
            <v>Open</v>
          </cell>
          <cell r="N540" t="str">
            <v/>
          </cell>
          <cell r="O540">
            <v>0</v>
          </cell>
          <cell r="P540" t="str">
            <v>xxx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J541">
            <v>541</v>
          </cell>
          <cell r="L541" t="str">
            <v>Total Transmission Plant Depreciation Expense</v>
          </cell>
          <cell r="P541" t="str">
            <v/>
          </cell>
          <cell r="Q541">
            <v>6428000</v>
          </cell>
          <cell r="R541">
            <v>6428000</v>
          </cell>
          <cell r="S541">
            <v>2918844.1826352924</v>
          </cell>
          <cell r="T541">
            <v>544598.75108030566</v>
          </cell>
          <cell r="U541">
            <v>1666350.0080027801</v>
          </cell>
          <cell r="V541">
            <v>1139289.6559586267</v>
          </cell>
          <cell r="W541">
            <v>133825.79257792799</v>
          </cell>
          <cell r="X541">
            <v>25091.609745068141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J542">
            <v>542</v>
          </cell>
        </row>
        <row r="543">
          <cell r="J543">
            <v>543</v>
          </cell>
          <cell r="L543" t="str">
            <v>Distribution Plant Depreciation Expense</v>
          </cell>
        </row>
        <row r="544">
          <cell r="J544">
            <v>544</v>
          </cell>
          <cell r="K544">
            <v>360</v>
          </cell>
          <cell r="L544" t="str">
            <v>Land &amp; Land Rights Depr Exp</v>
          </cell>
          <cell r="O544" t="str">
            <v>X01</v>
          </cell>
          <cell r="P544" t="str">
            <v/>
          </cell>
          <cell r="Q544">
            <v>1000</v>
          </cell>
        </row>
        <row r="545">
          <cell r="J545">
            <v>545</v>
          </cell>
          <cell r="L545" t="str">
            <v>D</v>
          </cell>
          <cell r="M545" t="str">
            <v>NCP-All</v>
          </cell>
          <cell r="N545" t="str">
            <v/>
          </cell>
          <cell r="O545">
            <v>0</v>
          </cell>
          <cell r="P545" t="str">
            <v>D02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J546">
            <v>546</v>
          </cell>
          <cell r="L546" t="str">
            <v>D</v>
          </cell>
          <cell r="M546" t="str">
            <v>NCP-w/o DA</v>
          </cell>
          <cell r="N546" t="str">
            <v/>
          </cell>
          <cell r="O546">
            <v>0</v>
          </cell>
          <cell r="P546" t="str">
            <v>D03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J547">
            <v>547</v>
          </cell>
          <cell r="L547" t="str">
            <v>D</v>
          </cell>
          <cell r="M547" t="str">
            <v xml:space="preserve">DA Sch 25 </v>
          </cell>
          <cell r="N547" t="str">
            <v/>
          </cell>
          <cell r="O547">
            <v>0</v>
          </cell>
          <cell r="P547" t="str">
            <v>D04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J548">
            <v>548</v>
          </cell>
          <cell r="L548" t="str">
            <v>D</v>
          </cell>
          <cell r="M548" t="str">
            <v>DA Street and Area Lights</v>
          </cell>
          <cell r="N548" t="str">
            <v/>
          </cell>
          <cell r="O548">
            <v>0</v>
          </cell>
          <cell r="P548" t="str">
            <v>D07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J549">
            <v>549</v>
          </cell>
          <cell r="L549" t="str">
            <v>D</v>
          </cell>
          <cell r="M549" t="str">
            <v>Avg Customers-Secondary</v>
          </cell>
          <cell r="N549" t="str">
            <v/>
          </cell>
          <cell r="O549">
            <v>0</v>
          </cell>
          <cell r="P549" t="str">
            <v>C02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</row>
        <row r="550">
          <cell r="J550">
            <v>550</v>
          </cell>
          <cell r="L550" t="str">
            <v>D</v>
          </cell>
          <cell r="M550" t="str">
            <v>Wt Customers-Meters</v>
          </cell>
          <cell r="N550" t="str">
            <v/>
          </cell>
          <cell r="O550">
            <v>0</v>
          </cell>
          <cell r="P550" t="str">
            <v>C04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</row>
        <row r="551">
          <cell r="J551">
            <v>551</v>
          </cell>
          <cell r="L551" t="str">
            <v>D</v>
          </cell>
          <cell r="M551" t="str">
            <v>DA Street &amp; Area Lights</v>
          </cell>
          <cell r="N551" t="str">
            <v/>
          </cell>
          <cell r="O551">
            <v>0</v>
          </cell>
          <cell r="P551" t="str">
            <v>C05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J552">
            <v>552</v>
          </cell>
          <cell r="L552" t="str">
            <v>D</v>
          </cell>
          <cell r="M552" t="str">
            <v>DA Sch 25I</v>
          </cell>
          <cell r="N552" t="str">
            <v/>
          </cell>
          <cell r="O552">
            <v>0</v>
          </cell>
          <cell r="P552" t="str">
            <v>D05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J553">
            <v>553</v>
          </cell>
          <cell r="L553" t="str">
            <v>D</v>
          </cell>
          <cell r="M553" t="str">
            <v>NCP-Secondary</v>
          </cell>
          <cell r="N553" t="str">
            <v/>
          </cell>
          <cell r="O553">
            <v>0</v>
          </cell>
          <cell r="P553" t="str">
            <v>D06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</row>
        <row r="554">
          <cell r="J554">
            <v>554</v>
          </cell>
          <cell r="L554" t="str">
            <v>D</v>
          </cell>
          <cell r="M554" t="str">
            <v>NCP-Primary</v>
          </cell>
          <cell r="N554" t="str">
            <v/>
          </cell>
          <cell r="O554">
            <v>100</v>
          </cell>
          <cell r="P554" t="str">
            <v>D08</v>
          </cell>
          <cell r="R554">
            <v>1000</v>
          </cell>
          <cell r="S554">
            <v>499.44922533642989</v>
          </cell>
          <cell r="T554">
            <v>103.27621448795851</v>
          </cell>
          <cell r="U554">
            <v>274.82760951865873</v>
          </cell>
          <cell r="V554">
            <v>90.792320173066528</v>
          </cell>
          <cell r="W554">
            <v>25.224286577800399</v>
          </cell>
          <cell r="X554">
            <v>6.4303439060859606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J555">
            <v>555</v>
          </cell>
          <cell r="K555">
            <v>361</v>
          </cell>
          <cell r="L555" t="str">
            <v>Structures &amp; Improvements Depr Exp</v>
          </cell>
          <cell r="O555" t="str">
            <v>X02</v>
          </cell>
          <cell r="P555" t="str">
            <v/>
          </cell>
          <cell r="Q555">
            <v>168000</v>
          </cell>
        </row>
        <row r="556">
          <cell r="J556">
            <v>556</v>
          </cell>
          <cell r="L556" t="str">
            <v>D</v>
          </cell>
          <cell r="M556" t="str">
            <v>NCP-All</v>
          </cell>
          <cell r="N556" t="str">
            <v/>
          </cell>
          <cell r="O556">
            <v>0</v>
          </cell>
          <cell r="P556" t="str">
            <v>D02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</row>
        <row r="557">
          <cell r="J557">
            <v>557</v>
          </cell>
          <cell r="L557" t="str">
            <v>D</v>
          </cell>
          <cell r="M557" t="str">
            <v>NCP-w/o DA</v>
          </cell>
          <cell r="N557" t="str">
            <v/>
          </cell>
          <cell r="O557">
            <v>10956.161</v>
          </cell>
          <cell r="P557" t="str">
            <v>D03</v>
          </cell>
          <cell r="R557">
            <v>147952.76276387798</v>
          </cell>
          <cell r="S557">
            <v>81167.261716546986</v>
          </cell>
          <cell r="T557">
            <v>16783.783225996205</v>
          </cell>
          <cell r="U557">
            <v>44857.411760402392</v>
          </cell>
          <cell r="V557">
            <v>0</v>
          </cell>
          <cell r="W557">
            <v>4099.2881086048046</v>
          </cell>
          <cell r="X557">
            <v>1045.0179523276004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J558">
            <v>558</v>
          </cell>
          <cell r="L558" t="str">
            <v>D</v>
          </cell>
          <cell r="M558" t="str">
            <v xml:space="preserve">DA Sch 25 </v>
          </cell>
          <cell r="N558" t="str">
            <v/>
          </cell>
          <cell r="O558">
            <v>1484.5329999999999</v>
          </cell>
          <cell r="P558" t="str">
            <v>D04</v>
          </cell>
          <cell r="R558">
            <v>20047.237236122033</v>
          </cell>
          <cell r="S558">
            <v>0</v>
          </cell>
          <cell r="T558">
            <v>0</v>
          </cell>
          <cell r="U558">
            <v>0</v>
          </cell>
          <cell r="V558">
            <v>20047.237236122033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J559">
            <v>559</v>
          </cell>
          <cell r="L559" t="str">
            <v>D</v>
          </cell>
          <cell r="M559" t="str">
            <v>DA Street and Area Lights</v>
          </cell>
          <cell r="N559" t="str">
            <v/>
          </cell>
          <cell r="O559">
            <v>0</v>
          </cell>
          <cell r="P559" t="str">
            <v>D07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J560">
            <v>560</v>
          </cell>
          <cell r="L560" t="str">
            <v>D</v>
          </cell>
          <cell r="M560" t="str">
            <v>Avg Customers-Secondary</v>
          </cell>
          <cell r="N560" t="str">
            <v/>
          </cell>
          <cell r="O560">
            <v>0</v>
          </cell>
          <cell r="P560" t="str">
            <v>C02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J561">
            <v>561</v>
          </cell>
          <cell r="L561" t="str">
            <v>D</v>
          </cell>
          <cell r="M561" t="str">
            <v>Wt Customers-Meters</v>
          </cell>
          <cell r="N561" t="str">
            <v/>
          </cell>
          <cell r="O561">
            <v>0</v>
          </cell>
          <cell r="P561" t="str">
            <v>C04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J562">
            <v>562</v>
          </cell>
          <cell r="L562" t="str">
            <v>D</v>
          </cell>
          <cell r="M562" t="str">
            <v>DA Street &amp; Area Lights</v>
          </cell>
          <cell r="N562" t="str">
            <v/>
          </cell>
          <cell r="O562">
            <v>0</v>
          </cell>
          <cell r="P562" t="str">
            <v>C05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J563">
            <v>563</v>
          </cell>
          <cell r="L563" t="str">
            <v>D</v>
          </cell>
          <cell r="M563" t="str">
            <v>DA Sch 25I</v>
          </cell>
          <cell r="N563" t="str">
            <v/>
          </cell>
          <cell r="O563">
            <v>0</v>
          </cell>
          <cell r="P563" t="str">
            <v>D05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J564">
            <v>564</v>
          </cell>
          <cell r="L564" t="str">
            <v>D</v>
          </cell>
          <cell r="M564" t="str">
            <v>NCP-Secondary</v>
          </cell>
          <cell r="N564" t="str">
            <v/>
          </cell>
          <cell r="O564">
            <v>0</v>
          </cell>
          <cell r="P564" t="str">
            <v>D06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J565">
            <v>565</v>
          </cell>
          <cell r="L565" t="str">
            <v>D</v>
          </cell>
          <cell r="M565" t="str">
            <v>NCP-Primary</v>
          </cell>
          <cell r="N565" t="str">
            <v/>
          </cell>
          <cell r="O565">
            <v>0</v>
          </cell>
          <cell r="P565" t="str">
            <v>D08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J566">
            <v>566</v>
          </cell>
          <cell r="K566">
            <v>362</v>
          </cell>
          <cell r="L566" t="str">
            <v>Station Equipment Depr Exp</v>
          </cell>
          <cell r="O566" t="str">
            <v>X03</v>
          </cell>
          <cell r="P566" t="str">
            <v/>
          </cell>
          <cell r="Q566">
            <v>1260000</v>
          </cell>
        </row>
        <row r="567">
          <cell r="J567">
            <v>567</v>
          </cell>
          <cell r="L567" t="str">
            <v>D</v>
          </cell>
          <cell r="M567" t="str">
            <v>NCP-All</v>
          </cell>
          <cell r="N567" t="str">
            <v/>
          </cell>
          <cell r="O567">
            <v>0</v>
          </cell>
          <cell r="P567" t="str">
            <v>D02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J568">
            <v>568</v>
          </cell>
          <cell r="L568" t="str">
            <v>D</v>
          </cell>
          <cell r="M568" t="str">
            <v>NCP-w/o DA</v>
          </cell>
          <cell r="N568" t="str">
            <v/>
          </cell>
          <cell r="O568">
            <v>63092.08</v>
          </cell>
          <cell r="P568" t="str">
            <v>D03</v>
          </cell>
          <cell r="R568">
            <v>1156585.7770219424</v>
          </cell>
          <cell r="S568">
            <v>634505.89706794906</v>
          </cell>
          <cell r="T568">
            <v>131203.26110291461</v>
          </cell>
          <cell r="U568">
            <v>350662.22128543345</v>
          </cell>
          <cell r="V568">
            <v>0</v>
          </cell>
          <cell r="W568">
            <v>32045.216552624152</v>
          </cell>
          <cell r="X568">
            <v>8169.1810130211652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J569">
            <v>569</v>
          </cell>
          <cell r="L569" t="str">
            <v>D</v>
          </cell>
          <cell r="M569" t="str">
            <v xml:space="preserve">DA Sch 25 </v>
          </cell>
          <cell r="N569" t="str">
            <v/>
          </cell>
          <cell r="O569">
            <v>5641.2749999999996</v>
          </cell>
          <cell r="P569" t="str">
            <v>D04</v>
          </cell>
          <cell r="R569">
            <v>103414.22297805775</v>
          </cell>
          <cell r="S569">
            <v>0</v>
          </cell>
          <cell r="T569">
            <v>0</v>
          </cell>
          <cell r="U569">
            <v>0</v>
          </cell>
          <cell r="V569">
            <v>103414.22297805775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J570">
            <v>570</v>
          </cell>
          <cell r="L570" t="str">
            <v>D</v>
          </cell>
          <cell r="M570" t="str">
            <v>DA Street and Area Lights</v>
          </cell>
          <cell r="N570" t="str">
            <v/>
          </cell>
          <cell r="O570">
            <v>0</v>
          </cell>
          <cell r="P570" t="str">
            <v>D07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J571">
            <v>571</v>
          </cell>
          <cell r="L571" t="str">
            <v>D</v>
          </cell>
          <cell r="M571" t="str">
            <v>Avg Customers-Secondary</v>
          </cell>
          <cell r="N571" t="str">
            <v/>
          </cell>
          <cell r="O571">
            <v>0</v>
          </cell>
          <cell r="P571" t="str">
            <v>C02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J572">
            <v>572</v>
          </cell>
          <cell r="L572" t="str">
            <v>D</v>
          </cell>
          <cell r="M572" t="str">
            <v>Wt Customers-Meters</v>
          </cell>
          <cell r="N572" t="str">
            <v/>
          </cell>
          <cell r="O572">
            <v>0</v>
          </cell>
          <cell r="P572" t="str">
            <v>C04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J573">
            <v>573</v>
          </cell>
          <cell r="L573" t="str">
            <v>D</v>
          </cell>
          <cell r="M573" t="str">
            <v>DA Street &amp; Area Lights</v>
          </cell>
          <cell r="N573" t="str">
            <v/>
          </cell>
          <cell r="O573">
            <v>0</v>
          </cell>
          <cell r="P573" t="str">
            <v>C05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J574">
            <v>574</v>
          </cell>
          <cell r="L574" t="str">
            <v>D</v>
          </cell>
          <cell r="M574" t="str">
            <v>DA Sch 25I</v>
          </cell>
          <cell r="N574" t="str">
            <v/>
          </cell>
          <cell r="O574">
            <v>0</v>
          </cell>
          <cell r="P574" t="str">
            <v>D05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J575">
            <v>575</v>
          </cell>
          <cell r="L575" t="str">
            <v>D</v>
          </cell>
          <cell r="M575" t="str">
            <v>NCP-Secondary</v>
          </cell>
          <cell r="N575" t="str">
            <v/>
          </cell>
          <cell r="O575">
            <v>0</v>
          </cell>
          <cell r="P575" t="str">
            <v>D06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J576">
            <v>576</v>
          </cell>
          <cell r="L576" t="str">
            <v>D</v>
          </cell>
          <cell r="M576" t="str">
            <v>NCP-Primary</v>
          </cell>
          <cell r="N576" t="str">
            <v/>
          </cell>
          <cell r="O576">
            <v>0</v>
          </cell>
          <cell r="P576" t="str">
            <v>D08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J577">
            <v>577</v>
          </cell>
          <cell r="K577">
            <v>363</v>
          </cell>
          <cell r="L577" t="str">
            <v>Storage Battery Equipment Depr Exp</v>
          </cell>
          <cell r="O577" t="str">
            <v>X01</v>
          </cell>
          <cell r="P577" t="str">
            <v/>
          </cell>
          <cell r="Q577">
            <v>0</v>
          </cell>
        </row>
        <row r="578">
          <cell r="J578">
            <v>578</v>
          </cell>
          <cell r="L578" t="str">
            <v>D</v>
          </cell>
          <cell r="M578" t="str">
            <v>NCP-All</v>
          </cell>
          <cell r="N578" t="str">
            <v/>
          </cell>
          <cell r="O578">
            <v>0</v>
          </cell>
          <cell r="P578" t="str">
            <v>D02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J579">
            <v>579</v>
          </cell>
          <cell r="L579" t="str">
            <v>D</v>
          </cell>
          <cell r="M579" t="str">
            <v>NCP-w/o DA</v>
          </cell>
          <cell r="N579" t="str">
            <v/>
          </cell>
          <cell r="O579">
            <v>0</v>
          </cell>
          <cell r="P579" t="str">
            <v>D03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J580">
            <v>580</v>
          </cell>
          <cell r="L580" t="str">
            <v>D</v>
          </cell>
          <cell r="M580" t="str">
            <v xml:space="preserve">DA Sch 25 </v>
          </cell>
          <cell r="N580" t="str">
            <v/>
          </cell>
          <cell r="O580">
            <v>0</v>
          </cell>
          <cell r="P580" t="str">
            <v>D04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J581">
            <v>581</v>
          </cell>
          <cell r="L581" t="str">
            <v>D</v>
          </cell>
          <cell r="M581" t="str">
            <v>DA Street and Area Lights</v>
          </cell>
          <cell r="N581" t="str">
            <v/>
          </cell>
          <cell r="O581">
            <v>0</v>
          </cell>
          <cell r="P581" t="str">
            <v>D07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J582">
            <v>582</v>
          </cell>
          <cell r="L582" t="str">
            <v>D</v>
          </cell>
          <cell r="M582" t="str">
            <v>Avg Customers-Secondary</v>
          </cell>
          <cell r="N582" t="str">
            <v/>
          </cell>
          <cell r="O582">
            <v>0</v>
          </cell>
          <cell r="P582" t="str">
            <v>C02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J583">
            <v>583</v>
          </cell>
          <cell r="L583" t="str">
            <v>D</v>
          </cell>
          <cell r="M583" t="str">
            <v>Wt Customers-Meters</v>
          </cell>
          <cell r="N583" t="str">
            <v/>
          </cell>
          <cell r="O583">
            <v>0</v>
          </cell>
          <cell r="P583" t="str">
            <v>C04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</row>
        <row r="584">
          <cell r="J584">
            <v>584</v>
          </cell>
          <cell r="L584" t="str">
            <v>D</v>
          </cell>
          <cell r="M584" t="str">
            <v>DA Street &amp; Area Lights</v>
          </cell>
          <cell r="N584" t="str">
            <v/>
          </cell>
          <cell r="O584">
            <v>0</v>
          </cell>
          <cell r="P584" t="str">
            <v>C05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J585">
            <v>585</v>
          </cell>
          <cell r="L585" t="str">
            <v>D</v>
          </cell>
          <cell r="M585" t="str">
            <v>DA Sch 25I</v>
          </cell>
          <cell r="N585" t="str">
            <v/>
          </cell>
          <cell r="O585">
            <v>0</v>
          </cell>
          <cell r="P585" t="str">
            <v>D05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J586">
            <v>586</v>
          </cell>
          <cell r="L586" t="str">
            <v>D</v>
          </cell>
          <cell r="M586" t="str">
            <v>NCP-Secondary</v>
          </cell>
          <cell r="N586" t="str">
            <v/>
          </cell>
          <cell r="O586">
            <v>0</v>
          </cell>
          <cell r="P586" t="str">
            <v>D06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J587">
            <v>587</v>
          </cell>
          <cell r="L587" t="str">
            <v>D</v>
          </cell>
          <cell r="M587" t="str">
            <v>NCP-Primary</v>
          </cell>
          <cell r="N587" t="str">
            <v/>
          </cell>
          <cell r="O587">
            <v>100</v>
          </cell>
          <cell r="P587" t="str">
            <v>D08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J588">
            <v>588</v>
          </cell>
          <cell r="K588">
            <v>364</v>
          </cell>
          <cell r="L588" t="str">
            <v>Poles, Towers &amp; Fixtures Depr Exp</v>
          </cell>
          <cell r="O588" t="str">
            <v>X05</v>
          </cell>
          <cell r="P588" t="str">
            <v/>
          </cell>
          <cell r="Q588">
            <v>3304000</v>
          </cell>
        </row>
        <row r="589">
          <cell r="J589">
            <v>589</v>
          </cell>
          <cell r="L589" t="str">
            <v>D</v>
          </cell>
          <cell r="M589" t="str">
            <v>NCP-All</v>
          </cell>
          <cell r="N589" t="str">
            <v/>
          </cell>
          <cell r="O589">
            <v>0</v>
          </cell>
          <cell r="P589" t="str">
            <v>D02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J590">
            <v>590</v>
          </cell>
          <cell r="L590" t="str">
            <v>D</v>
          </cell>
          <cell r="M590" t="str">
            <v>NCP-w/o DA</v>
          </cell>
          <cell r="N590" t="str">
            <v/>
          </cell>
          <cell r="O590">
            <v>87.16</v>
          </cell>
          <cell r="P590" t="str">
            <v>D03</v>
          </cell>
          <cell r="R590">
            <v>2879766.3999999994</v>
          </cell>
          <cell r="S590">
            <v>1579847.1667903559</v>
          </cell>
          <cell r="T590">
            <v>326681.12508479529</v>
          </cell>
          <cell r="U590">
            <v>873108.8542410786</v>
          </cell>
          <cell r="V590">
            <v>0</v>
          </cell>
          <cell r="W590">
            <v>79788.926807129566</v>
          </cell>
          <cell r="X590">
            <v>20340.327076640155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J591">
            <v>591</v>
          </cell>
          <cell r="L591" t="str">
            <v>D</v>
          </cell>
          <cell r="M591" t="str">
            <v xml:space="preserve">DA Sch 25 </v>
          </cell>
          <cell r="N591" t="str">
            <v/>
          </cell>
          <cell r="O591">
            <v>4.6500000000000004</v>
          </cell>
          <cell r="P591" t="str">
            <v>D04</v>
          </cell>
          <cell r="R591">
            <v>153636</v>
          </cell>
          <cell r="S591">
            <v>0</v>
          </cell>
          <cell r="T591">
            <v>0</v>
          </cell>
          <cell r="U591">
            <v>0</v>
          </cell>
          <cell r="V591">
            <v>153636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J592">
            <v>592</v>
          </cell>
          <cell r="L592" t="str">
            <v>D</v>
          </cell>
          <cell r="M592" t="str">
            <v>DA Street and Area Lights</v>
          </cell>
          <cell r="N592" t="str">
            <v/>
          </cell>
          <cell r="O592">
            <v>7.68</v>
          </cell>
          <cell r="P592" t="str">
            <v>D07</v>
          </cell>
          <cell r="R592">
            <v>253747.19999999995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253747.19999999995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J593">
            <v>593</v>
          </cell>
          <cell r="L593" t="str">
            <v>D</v>
          </cell>
          <cell r="M593" t="str">
            <v>Avg Customers-Secondary</v>
          </cell>
          <cell r="N593" t="str">
            <v/>
          </cell>
          <cell r="O593">
            <v>0</v>
          </cell>
          <cell r="P593" t="str">
            <v>C02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J594">
            <v>594</v>
          </cell>
          <cell r="L594" t="str">
            <v>D</v>
          </cell>
          <cell r="M594" t="str">
            <v>Wt Customers-Meters</v>
          </cell>
          <cell r="N594" t="str">
            <v/>
          </cell>
          <cell r="O594">
            <v>0</v>
          </cell>
          <cell r="P594" t="str">
            <v>C04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J595">
            <v>595</v>
          </cell>
          <cell r="L595" t="str">
            <v>D</v>
          </cell>
          <cell r="M595" t="str">
            <v>DA Street &amp; Area Lights</v>
          </cell>
          <cell r="N595" t="str">
            <v/>
          </cell>
          <cell r="O595">
            <v>0</v>
          </cell>
          <cell r="P595" t="str">
            <v>C05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J596">
            <v>596</v>
          </cell>
          <cell r="L596" t="str">
            <v>D</v>
          </cell>
          <cell r="M596" t="str">
            <v>DA Sch 25I</v>
          </cell>
          <cell r="N596" t="str">
            <v/>
          </cell>
          <cell r="O596">
            <v>0</v>
          </cell>
          <cell r="P596" t="str">
            <v>D05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J597">
            <v>597</v>
          </cell>
          <cell r="L597" t="str">
            <v>D</v>
          </cell>
          <cell r="M597" t="str">
            <v>NCP-Secondary</v>
          </cell>
          <cell r="N597" t="str">
            <v/>
          </cell>
          <cell r="O597">
            <v>0.51</v>
          </cell>
          <cell r="P597" t="str">
            <v>D06</v>
          </cell>
          <cell r="R597">
            <v>16850.399999999998</v>
          </cell>
          <cell r="S597">
            <v>9454.144143596799</v>
          </cell>
          <cell r="T597">
            <v>1954.9298884515899</v>
          </cell>
          <cell r="U597">
            <v>4842.1310463750115</v>
          </cell>
          <cell r="V597">
            <v>0</v>
          </cell>
          <cell r="W597">
            <v>477.47404366336229</v>
          </cell>
          <cell r="X597">
            <v>121.72087791323614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J598">
            <v>598</v>
          </cell>
          <cell r="L598" t="str">
            <v>D</v>
          </cell>
          <cell r="M598" t="str">
            <v>NCP-Primary</v>
          </cell>
          <cell r="N598" t="str">
            <v/>
          </cell>
          <cell r="O598">
            <v>0</v>
          </cell>
          <cell r="P598" t="str">
            <v>D08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J599">
            <v>599</v>
          </cell>
          <cell r="K599">
            <v>365</v>
          </cell>
          <cell r="L599" t="str">
            <v>Overhead Conductors &amp; Devices Depr Exp</v>
          </cell>
          <cell r="O599" t="str">
            <v>X06</v>
          </cell>
          <cell r="P599" t="str">
            <v/>
          </cell>
          <cell r="Q599">
            <v>2681000</v>
          </cell>
        </row>
        <row r="600">
          <cell r="J600">
            <v>600</v>
          </cell>
          <cell r="L600" t="str">
            <v>D</v>
          </cell>
          <cell r="M600" t="str">
            <v>NCP-All</v>
          </cell>
          <cell r="N600" t="str">
            <v/>
          </cell>
          <cell r="O600">
            <v>0</v>
          </cell>
          <cell r="P600" t="str">
            <v>D02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J601">
            <v>601</v>
          </cell>
          <cell r="L601" t="str">
            <v>D</v>
          </cell>
          <cell r="M601" t="str">
            <v>NCP-w/o DA</v>
          </cell>
          <cell r="N601" t="str">
            <v/>
          </cell>
          <cell r="O601">
            <v>94.63</v>
          </cell>
          <cell r="P601" t="str">
            <v>D03</v>
          </cell>
          <cell r="R601">
            <v>2537030.2999999998</v>
          </cell>
          <cell r="S601">
            <v>1391821.2711684832</v>
          </cell>
          <cell r="T601">
            <v>287801.09135873517</v>
          </cell>
          <cell r="U601">
            <v>769195.59114513604</v>
          </cell>
          <cell r="V601">
            <v>0</v>
          </cell>
          <cell r="W601">
            <v>70292.828235710374</v>
          </cell>
          <cell r="X601">
            <v>17919.518091934991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J602">
            <v>602</v>
          </cell>
          <cell r="L602" t="str">
            <v>D</v>
          </cell>
          <cell r="M602" t="str">
            <v xml:space="preserve">DA Sch 25 </v>
          </cell>
          <cell r="N602" t="str">
            <v/>
          </cell>
          <cell r="O602">
            <v>5.0599999999999996</v>
          </cell>
          <cell r="P602" t="str">
            <v>D04</v>
          </cell>
          <cell r="R602">
            <v>135658.59999999998</v>
          </cell>
          <cell r="S602">
            <v>0</v>
          </cell>
          <cell r="T602">
            <v>0</v>
          </cell>
          <cell r="U602">
            <v>0</v>
          </cell>
          <cell r="V602">
            <v>135658.59999999998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J603">
            <v>603</v>
          </cell>
          <cell r="L603" t="str">
            <v>D</v>
          </cell>
          <cell r="M603" t="str">
            <v>DA Street and Area Lights</v>
          </cell>
          <cell r="N603" t="str">
            <v/>
          </cell>
          <cell r="O603">
            <v>0</v>
          </cell>
          <cell r="P603" t="str">
            <v>D07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J604">
            <v>604</v>
          </cell>
          <cell r="L604" t="str">
            <v>D</v>
          </cell>
          <cell r="M604" t="str">
            <v>Avg Customers-Secondary</v>
          </cell>
          <cell r="N604" t="str">
            <v/>
          </cell>
          <cell r="O604">
            <v>0</v>
          </cell>
          <cell r="P604" t="str">
            <v>C02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J605">
            <v>605</v>
          </cell>
          <cell r="L605" t="str">
            <v>D</v>
          </cell>
          <cell r="M605" t="str">
            <v>Wt Customers-Meters</v>
          </cell>
          <cell r="N605" t="str">
            <v/>
          </cell>
          <cell r="O605">
            <v>0</v>
          </cell>
          <cell r="P605" t="str">
            <v>C04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J606">
            <v>606</v>
          </cell>
          <cell r="L606" t="str">
            <v>D</v>
          </cell>
          <cell r="M606" t="str">
            <v>DA Street &amp; Area Lights</v>
          </cell>
          <cell r="N606" t="str">
            <v/>
          </cell>
          <cell r="O606">
            <v>0</v>
          </cell>
          <cell r="P606" t="str">
            <v>C05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J607">
            <v>607</v>
          </cell>
          <cell r="L607" t="str">
            <v>D</v>
          </cell>
          <cell r="M607" t="str">
            <v>DA Sch 25I</v>
          </cell>
          <cell r="N607" t="str">
            <v/>
          </cell>
          <cell r="O607">
            <v>0</v>
          </cell>
          <cell r="P607" t="str">
            <v>D05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J608">
            <v>608</v>
          </cell>
          <cell r="L608" t="str">
            <v>D</v>
          </cell>
          <cell r="M608" t="str">
            <v>NCP-Secondary</v>
          </cell>
          <cell r="N608" t="str">
            <v/>
          </cell>
          <cell r="O608">
            <v>0.31</v>
          </cell>
          <cell r="P608" t="str">
            <v>D06</v>
          </cell>
          <cell r="R608">
            <v>8311.1</v>
          </cell>
          <cell r="S608">
            <v>4663.054728187305</v>
          </cell>
          <cell r="T608">
            <v>964.2274246255289</v>
          </cell>
          <cell r="U608">
            <v>2388.2777464942887</v>
          </cell>
          <cell r="V608">
            <v>0</v>
          </cell>
          <cell r="W608">
            <v>235.50387672046782</v>
          </cell>
          <cell r="X608">
            <v>60.036223972409978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J609">
            <v>609</v>
          </cell>
          <cell r="L609" t="str">
            <v>D</v>
          </cell>
          <cell r="M609" t="str">
            <v>NCP-Primary</v>
          </cell>
          <cell r="N609" t="str">
            <v/>
          </cell>
          <cell r="O609">
            <v>0</v>
          </cell>
          <cell r="P609" t="str">
            <v>D08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J610">
            <v>610</v>
          </cell>
          <cell r="K610">
            <v>366</v>
          </cell>
          <cell r="L610" t="str">
            <v>Underground Conduit Depr Exp</v>
          </cell>
          <cell r="O610" t="str">
            <v>X07</v>
          </cell>
          <cell r="P610" t="str">
            <v/>
          </cell>
          <cell r="Q610">
            <v>1335000</v>
          </cell>
        </row>
        <row r="611">
          <cell r="J611">
            <v>611</v>
          </cell>
          <cell r="L611" t="str">
            <v>D</v>
          </cell>
          <cell r="M611" t="str">
            <v>NCP-All</v>
          </cell>
          <cell r="N611" t="str">
            <v/>
          </cell>
          <cell r="O611">
            <v>0</v>
          </cell>
          <cell r="P611" t="str">
            <v>D02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J612">
            <v>612</v>
          </cell>
          <cell r="L612" t="str">
            <v>D</v>
          </cell>
          <cell r="M612" t="str">
            <v>NCP-w/o DA</v>
          </cell>
          <cell r="N612" t="str">
            <v/>
          </cell>
          <cell r="O612">
            <v>73.58</v>
          </cell>
          <cell r="P612" t="str">
            <v>D03</v>
          </cell>
          <cell r="R612">
            <v>982293</v>
          </cell>
          <cell r="S612">
            <v>538888.43657874444</v>
          </cell>
          <cell r="T612">
            <v>111431.46277521639</v>
          </cell>
          <cell r="U612">
            <v>297818.84938966995</v>
          </cell>
          <cell r="V612">
            <v>0</v>
          </cell>
          <cell r="W612">
            <v>27216.132628033905</v>
          </cell>
          <cell r="X612">
            <v>6938.1186283353027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J613">
            <v>613</v>
          </cell>
          <cell r="L613" t="str">
            <v>D</v>
          </cell>
          <cell r="M613" t="str">
            <v xml:space="preserve">DA Sch 25 </v>
          </cell>
          <cell r="N613" t="str">
            <v/>
          </cell>
          <cell r="O613">
            <v>5.0599999999999996</v>
          </cell>
          <cell r="P613" t="str">
            <v>D04</v>
          </cell>
          <cell r="R613">
            <v>67550.999999999985</v>
          </cell>
          <cell r="S613">
            <v>0</v>
          </cell>
          <cell r="T613">
            <v>0</v>
          </cell>
          <cell r="U613">
            <v>0</v>
          </cell>
          <cell r="V613">
            <v>67550.999999999985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J614">
            <v>614</v>
          </cell>
          <cell r="L614" t="str">
            <v>D</v>
          </cell>
          <cell r="M614" t="str">
            <v>DA Street and Area Lights</v>
          </cell>
          <cell r="N614" t="str">
            <v/>
          </cell>
          <cell r="O614">
            <v>0</v>
          </cell>
          <cell r="P614" t="str">
            <v>D07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J615">
            <v>615</v>
          </cell>
          <cell r="L615" t="str">
            <v>D</v>
          </cell>
          <cell r="M615" t="str">
            <v>Avg Customers-Secondary</v>
          </cell>
          <cell r="N615" t="str">
            <v/>
          </cell>
          <cell r="O615">
            <v>0</v>
          </cell>
          <cell r="P615" t="str">
            <v>C02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J616">
            <v>616</v>
          </cell>
          <cell r="L616" t="str">
            <v>D</v>
          </cell>
          <cell r="M616" t="str">
            <v>Wt Customers-Meters</v>
          </cell>
          <cell r="N616" t="str">
            <v/>
          </cell>
          <cell r="O616">
            <v>0</v>
          </cell>
          <cell r="P616" t="str">
            <v>C04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J617">
            <v>617</v>
          </cell>
          <cell r="L617" t="str">
            <v>D</v>
          </cell>
          <cell r="M617" t="str">
            <v>DA Street &amp; Area Lights</v>
          </cell>
          <cell r="N617" t="str">
            <v/>
          </cell>
          <cell r="O617">
            <v>0</v>
          </cell>
          <cell r="P617" t="str">
            <v>C05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J618">
            <v>618</v>
          </cell>
          <cell r="L618" t="str">
            <v>D</v>
          </cell>
          <cell r="M618" t="str">
            <v>DA Sch 25I</v>
          </cell>
          <cell r="N618" t="str">
            <v/>
          </cell>
          <cell r="O618">
            <v>0</v>
          </cell>
          <cell r="P618" t="str">
            <v>D05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J619">
            <v>619</v>
          </cell>
          <cell r="L619" t="str">
            <v>D</v>
          </cell>
          <cell r="M619" t="str">
            <v>NCP-Secondary</v>
          </cell>
          <cell r="N619" t="str">
            <v/>
          </cell>
          <cell r="O619">
            <v>21.36</v>
          </cell>
          <cell r="P619" t="str">
            <v>D06</v>
          </cell>
          <cell r="R619">
            <v>285156</v>
          </cell>
          <cell r="S619">
            <v>159990.61906017005</v>
          </cell>
          <cell r="T619">
            <v>33082.893419224565</v>
          </cell>
          <cell r="U619">
            <v>81942.429892472166</v>
          </cell>
          <cell r="V619">
            <v>0</v>
          </cell>
          <cell r="W619">
            <v>8080.1991878453773</v>
          </cell>
          <cell r="X619">
            <v>2059.8584402878728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J620">
            <v>620</v>
          </cell>
          <cell r="L620" t="str">
            <v>D</v>
          </cell>
          <cell r="M620" t="str">
            <v>NCP-Primary</v>
          </cell>
          <cell r="N620" t="str">
            <v/>
          </cell>
          <cell r="O620">
            <v>0</v>
          </cell>
          <cell r="P620" t="str">
            <v>D08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J621">
            <v>621</v>
          </cell>
          <cell r="K621">
            <v>367</v>
          </cell>
          <cell r="L621" t="str">
            <v>Underground Conductors &amp; Devices Depr Exp</v>
          </cell>
          <cell r="O621" t="str">
            <v>X08</v>
          </cell>
          <cell r="P621" t="str">
            <v/>
          </cell>
          <cell r="Q621">
            <v>4778000</v>
          </cell>
        </row>
        <row r="622">
          <cell r="J622">
            <v>622</v>
          </cell>
          <cell r="L622" t="str">
            <v>D</v>
          </cell>
          <cell r="M622" t="str">
            <v>NCP-All</v>
          </cell>
          <cell r="N622" t="str">
            <v/>
          </cell>
          <cell r="O622">
            <v>0</v>
          </cell>
          <cell r="P622" t="str">
            <v>D02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J623">
            <v>623</v>
          </cell>
          <cell r="L623" t="str">
            <v>D</v>
          </cell>
          <cell r="M623" t="str">
            <v>NCP-w/o DA</v>
          </cell>
          <cell r="N623" t="str">
            <v/>
          </cell>
          <cell r="O623">
            <v>75.790000000000006</v>
          </cell>
          <cell r="P623" t="str">
            <v>D03</v>
          </cell>
          <cell r="R623">
            <v>3621246.2000000007</v>
          </cell>
          <cell r="S623">
            <v>1986624.8697534441</v>
          </cell>
          <cell r="T623">
            <v>410794.70294015523</v>
          </cell>
          <cell r="U623">
            <v>1097916.1784118535</v>
          </cell>
          <cell r="V623">
            <v>0</v>
          </cell>
          <cell r="W623">
            <v>100332.91172589423</v>
          </cell>
          <cell r="X623">
            <v>25577.537168653784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4">
          <cell r="J624">
            <v>624</v>
          </cell>
          <cell r="L624" t="str">
            <v>D</v>
          </cell>
          <cell r="M624" t="str">
            <v xml:space="preserve">DA Sch 25 </v>
          </cell>
          <cell r="N624" t="str">
            <v/>
          </cell>
          <cell r="O624">
            <v>5.46</v>
          </cell>
          <cell r="P624" t="str">
            <v>D04</v>
          </cell>
          <cell r="R624">
            <v>260878.8</v>
          </cell>
          <cell r="S624">
            <v>0</v>
          </cell>
          <cell r="T624">
            <v>0</v>
          </cell>
          <cell r="U624">
            <v>0</v>
          </cell>
          <cell r="V624">
            <v>260878.8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</row>
        <row r="625">
          <cell r="J625">
            <v>625</v>
          </cell>
          <cell r="L625" t="str">
            <v>D</v>
          </cell>
          <cell r="M625" t="str">
            <v>DA Street and Area Lights</v>
          </cell>
          <cell r="N625" t="str">
            <v/>
          </cell>
          <cell r="O625">
            <v>0</v>
          </cell>
          <cell r="P625" t="str">
            <v>D07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</row>
        <row r="626">
          <cell r="J626">
            <v>626</v>
          </cell>
          <cell r="L626" t="str">
            <v>D</v>
          </cell>
          <cell r="M626" t="str">
            <v>Avg Customers-Secondary</v>
          </cell>
          <cell r="N626" t="str">
            <v/>
          </cell>
          <cell r="O626">
            <v>0</v>
          </cell>
          <cell r="P626" t="str">
            <v>C02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</row>
        <row r="627">
          <cell r="J627">
            <v>627</v>
          </cell>
          <cell r="L627" t="str">
            <v>D</v>
          </cell>
          <cell r="M627" t="str">
            <v>Wt Customers-Meters</v>
          </cell>
          <cell r="N627" t="str">
            <v/>
          </cell>
          <cell r="O627">
            <v>0</v>
          </cell>
          <cell r="P627" t="str">
            <v>C04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</row>
        <row r="628">
          <cell r="J628">
            <v>628</v>
          </cell>
          <cell r="L628" t="str">
            <v>D</v>
          </cell>
          <cell r="M628" t="str">
            <v>DA Street &amp; Area Lights</v>
          </cell>
          <cell r="N628" t="str">
            <v/>
          </cell>
          <cell r="O628">
            <v>0</v>
          </cell>
          <cell r="P628" t="str">
            <v>C05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</row>
        <row r="629">
          <cell r="J629">
            <v>629</v>
          </cell>
          <cell r="L629" t="str">
            <v>D</v>
          </cell>
          <cell r="M629" t="str">
            <v>DA Sch 25I</v>
          </cell>
          <cell r="N629" t="str">
            <v/>
          </cell>
          <cell r="O629">
            <v>0</v>
          </cell>
          <cell r="P629" t="str">
            <v>D05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</row>
        <row r="630">
          <cell r="J630">
            <v>630</v>
          </cell>
          <cell r="L630" t="str">
            <v>D</v>
          </cell>
          <cell r="M630" t="str">
            <v>NCP-Secondary</v>
          </cell>
          <cell r="N630" t="str">
            <v/>
          </cell>
          <cell r="O630">
            <v>18.75</v>
          </cell>
          <cell r="P630" t="str">
            <v>D06</v>
          </cell>
          <cell r="R630">
            <v>895875</v>
          </cell>
          <cell r="S630">
            <v>502642.74940919998</v>
          </cell>
          <cell r="T630">
            <v>103936.57205861987</v>
          </cell>
          <cell r="U630">
            <v>257438.6454429102</v>
          </cell>
          <cell r="V630">
            <v>0</v>
          </cell>
          <cell r="W630">
            <v>25385.572975532614</v>
          </cell>
          <cell r="X630">
            <v>6471.4601137373857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</row>
        <row r="631">
          <cell r="J631">
            <v>631</v>
          </cell>
          <cell r="L631" t="str">
            <v>D</v>
          </cell>
          <cell r="M631" t="str">
            <v>NCP-Primary</v>
          </cell>
          <cell r="N631" t="str">
            <v/>
          </cell>
          <cell r="O631">
            <v>0</v>
          </cell>
          <cell r="P631" t="str">
            <v>D08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</row>
        <row r="632">
          <cell r="J632">
            <v>632</v>
          </cell>
          <cell r="K632">
            <v>368</v>
          </cell>
          <cell r="L632" t="str">
            <v>Line Transformers Depr Exp</v>
          </cell>
          <cell r="O632" t="str">
            <v>X09</v>
          </cell>
          <cell r="P632" t="str">
            <v/>
          </cell>
          <cell r="Q632">
            <v>2572000</v>
          </cell>
        </row>
        <row r="633">
          <cell r="J633">
            <v>633</v>
          </cell>
          <cell r="L633" t="str">
            <v>D</v>
          </cell>
          <cell r="M633" t="str">
            <v>NCP-All</v>
          </cell>
          <cell r="N633" t="str">
            <v/>
          </cell>
          <cell r="O633">
            <v>0</v>
          </cell>
          <cell r="P633" t="str">
            <v>D02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</row>
        <row r="634">
          <cell r="J634">
            <v>634</v>
          </cell>
          <cell r="L634" t="str">
            <v>D</v>
          </cell>
          <cell r="M634" t="str">
            <v>NCP-w/o DA</v>
          </cell>
          <cell r="N634" t="str">
            <v/>
          </cell>
          <cell r="O634">
            <v>0</v>
          </cell>
          <cell r="P634" t="str">
            <v>D03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</row>
        <row r="635">
          <cell r="J635">
            <v>635</v>
          </cell>
          <cell r="L635" t="str">
            <v>D</v>
          </cell>
          <cell r="M635" t="str">
            <v xml:space="preserve">DA Sch 25 </v>
          </cell>
          <cell r="N635" t="str">
            <v/>
          </cell>
          <cell r="O635">
            <v>0</v>
          </cell>
          <cell r="P635" t="str">
            <v>D04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</row>
        <row r="636">
          <cell r="J636">
            <v>636</v>
          </cell>
          <cell r="L636" t="str">
            <v>D</v>
          </cell>
          <cell r="M636" t="str">
            <v>DA Street and Area Lights</v>
          </cell>
          <cell r="N636" t="str">
            <v/>
          </cell>
          <cell r="O636">
            <v>0</v>
          </cell>
          <cell r="P636" t="str">
            <v>D07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</row>
        <row r="637">
          <cell r="J637">
            <v>637</v>
          </cell>
          <cell r="L637" t="str">
            <v>D</v>
          </cell>
          <cell r="M637" t="str">
            <v>Avg Customers-Secondary</v>
          </cell>
          <cell r="N637" t="str">
            <v/>
          </cell>
          <cell r="O637">
            <v>0</v>
          </cell>
          <cell r="P637" t="str">
            <v>C02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</row>
        <row r="638">
          <cell r="J638">
            <v>638</v>
          </cell>
          <cell r="L638" t="str">
            <v>D</v>
          </cell>
          <cell r="M638" t="str">
            <v>Wt Customers-Meters</v>
          </cell>
          <cell r="N638" t="str">
            <v/>
          </cell>
          <cell r="O638">
            <v>0</v>
          </cell>
          <cell r="P638" t="str">
            <v>C04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</row>
        <row r="639">
          <cell r="J639">
            <v>639</v>
          </cell>
          <cell r="L639" t="str">
            <v>D</v>
          </cell>
          <cell r="M639" t="str">
            <v>DA Street &amp; Area Lights</v>
          </cell>
          <cell r="N639" t="str">
            <v/>
          </cell>
          <cell r="O639">
            <v>0</v>
          </cell>
          <cell r="P639" t="str">
            <v>C05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</row>
        <row r="640">
          <cell r="J640">
            <v>640</v>
          </cell>
          <cell r="L640" t="str">
            <v>D</v>
          </cell>
          <cell r="M640" t="str">
            <v>DA Sch 25I</v>
          </cell>
          <cell r="N640" t="str">
            <v/>
          </cell>
          <cell r="O640">
            <v>0</v>
          </cell>
          <cell r="P640" t="str">
            <v>D05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</row>
        <row r="641">
          <cell r="J641">
            <v>641</v>
          </cell>
          <cell r="L641" t="str">
            <v>D</v>
          </cell>
          <cell r="M641" t="str">
            <v>NCP-Secondary</v>
          </cell>
          <cell r="N641" t="str">
            <v/>
          </cell>
          <cell r="O641">
            <v>100</v>
          </cell>
          <cell r="P641" t="str">
            <v>D06</v>
          </cell>
          <cell r="R641">
            <v>2572000</v>
          </cell>
          <cell r="S641">
            <v>1443055.2828022463</v>
          </cell>
          <cell r="T641">
            <v>298395.27091923571</v>
          </cell>
          <cell r="U641">
            <v>739089.93562624813</v>
          </cell>
          <cell r="V641">
            <v>0</v>
          </cell>
          <cell r="W641">
            <v>72880.361314993585</v>
          </cell>
          <cell r="X641">
            <v>18579.149337276467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</row>
        <row r="642">
          <cell r="J642">
            <v>642</v>
          </cell>
          <cell r="L642" t="str">
            <v>D</v>
          </cell>
          <cell r="M642" t="str">
            <v>NCP-Primary</v>
          </cell>
          <cell r="N642" t="str">
            <v/>
          </cell>
          <cell r="O642">
            <v>0</v>
          </cell>
          <cell r="P642" t="str">
            <v>D08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</row>
        <row r="643">
          <cell r="J643">
            <v>643</v>
          </cell>
          <cell r="K643">
            <v>369</v>
          </cell>
          <cell r="L643" t="str">
            <v>Services Depr Exp</v>
          </cell>
          <cell r="O643" t="str">
            <v>X10</v>
          </cell>
          <cell r="P643" t="str">
            <v/>
          </cell>
          <cell r="Q643">
            <v>2073000</v>
          </cell>
        </row>
        <row r="644">
          <cell r="J644">
            <v>644</v>
          </cell>
          <cell r="L644" t="str">
            <v>D</v>
          </cell>
          <cell r="M644" t="str">
            <v>NCP-All</v>
          </cell>
          <cell r="N644" t="str">
            <v/>
          </cell>
          <cell r="O644">
            <v>0</v>
          </cell>
          <cell r="P644" t="str">
            <v>D02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</row>
        <row r="645">
          <cell r="J645">
            <v>645</v>
          </cell>
          <cell r="L645" t="str">
            <v>D</v>
          </cell>
          <cell r="M645" t="str">
            <v>NCP-w/o DA</v>
          </cell>
          <cell r="N645" t="str">
            <v/>
          </cell>
          <cell r="O645">
            <v>0</v>
          </cell>
          <cell r="P645" t="str">
            <v>D03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</row>
        <row r="646">
          <cell r="J646">
            <v>646</v>
          </cell>
          <cell r="L646" t="str">
            <v>D</v>
          </cell>
          <cell r="M646" t="str">
            <v xml:space="preserve">DA Sch 25 </v>
          </cell>
          <cell r="N646" t="str">
            <v/>
          </cell>
          <cell r="O646">
            <v>0</v>
          </cell>
          <cell r="P646" t="str">
            <v>D04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</row>
        <row r="647">
          <cell r="J647">
            <v>647</v>
          </cell>
          <cell r="L647" t="str">
            <v>D</v>
          </cell>
          <cell r="M647" t="str">
            <v>DA Street and Area Lights</v>
          </cell>
          <cell r="N647" t="str">
            <v/>
          </cell>
          <cell r="O647">
            <v>0</v>
          </cell>
          <cell r="P647" t="str">
            <v>D07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J648">
            <v>648</v>
          </cell>
          <cell r="L648" t="str">
            <v>D</v>
          </cell>
          <cell r="M648" t="str">
            <v>Avg Customers-Secondary</v>
          </cell>
          <cell r="N648" t="str">
            <v/>
          </cell>
          <cell r="O648">
            <v>100</v>
          </cell>
          <cell r="P648" t="str">
            <v>C02</v>
          </cell>
          <cell r="R648">
            <v>2073000</v>
          </cell>
          <cell r="S648">
            <v>1778499.9980480263</v>
          </cell>
          <cell r="T648">
            <v>249949.41832960033</v>
          </cell>
          <cell r="U648">
            <v>23359.738094824039</v>
          </cell>
          <cell r="V648">
            <v>0</v>
          </cell>
          <cell r="W648">
            <v>21190.845527549267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</row>
        <row r="649">
          <cell r="J649">
            <v>649</v>
          </cell>
          <cell r="L649" t="str">
            <v>D</v>
          </cell>
          <cell r="M649" t="str">
            <v>Wt Customers-Meters</v>
          </cell>
          <cell r="N649" t="str">
            <v/>
          </cell>
          <cell r="O649">
            <v>0</v>
          </cell>
          <cell r="P649" t="str">
            <v>C04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J650">
            <v>650</v>
          </cell>
          <cell r="L650" t="str">
            <v>D</v>
          </cell>
          <cell r="M650" t="str">
            <v>DA Street &amp; Area Lights</v>
          </cell>
          <cell r="N650" t="str">
            <v/>
          </cell>
          <cell r="O650">
            <v>0</v>
          </cell>
          <cell r="P650" t="str">
            <v>C05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</row>
        <row r="651">
          <cell r="J651">
            <v>651</v>
          </cell>
          <cell r="L651" t="str">
            <v>D</v>
          </cell>
          <cell r="M651" t="str">
            <v>DA Sch 25I</v>
          </cell>
          <cell r="N651" t="str">
            <v/>
          </cell>
          <cell r="O651">
            <v>0</v>
          </cell>
          <cell r="P651" t="str">
            <v>D05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</row>
        <row r="652">
          <cell r="J652">
            <v>652</v>
          </cell>
          <cell r="L652" t="str">
            <v>D</v>
          </cell>
          <cell r="M652" t="str">
            <v>NCP-Secondary</v>
          </cell>
          <cell r="N652" t="str">
            <v/>
          </cell>
          <cell r="O652">
            <v>0</v>
          </cell>
          <cell r="P652" t="str">
            <v>D06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</row>
        <row r="653">
          <cell r="J653">
            <v>653</v>
          </cell>
          <cell r="L653" t="str">
            <v>D</v>
          </cell>
          <cell r="M653" t="str">
            <v>NCP-Primary</v>
          </cell>
          <cell r="N653" t="str">
            <v/>
          </cell>
          <cell r="O653">
            <v>0</v>
          </cell>
          <cell r="P653" t="str">
            <v>D08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</row>
        <row r="654">
          <cell r="J654">
            <v>654</v>
          </cell>
          <cell r="K654">
            <v>370</v>
          </cell>
          <cell r="L654" t="str">
            <v>Meters Depr Exp</v>
          </cell>
          <cell r="O654" t="str">
            <v>X11</v>
          </cell>
          <cell r="P654" t="str">
            <v/>
          </cell>
          <cell r="Q654">
            <v>1009000</v>
          </cell>
        </row>
        <row r="655">
          <cell r="J655">
            <v>655</v>
          </cell>
          <cell r="L655" t="str">
            <v>D</v>
          </cell>
          <cell r="M655" t="str">
            <v>NCP-All</v>
          </cell>
          <cell r="N655" t="str">
            <v/>
          </cell>
          <cell r="O655">
            <v>0</v>
          </cell>
          <cell r="P655" t="str">
            <v>D02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</row>
        <row r="656">
          <cell r="J656">
            <v>656</v>
          </cell>
          <cell r="L656" t="str">
            <v>D</v>
          </cell>
          <cell r="M656" t="str">
            <v>NCP-w/o DA</v>
          </cell>
          <cell r="N656" t="str">
            <v/>
          </cell>
          <cell r="O656">
            <v>0</v>
          </cell>
          <cell r="P656" t="str">
            <v>D03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</row>
        <row r="657">
          <cell r="J657">
            <v>657</v>
          </cell>
          <cell r="L657" t="str">
            <v>D</v>
          </cell>
          <cell r="M657" t="str">
            <v xml:space="preserve">DA Sch 25 </v>
          </cell>
          <cell r="N657" t="str">
            <v/>
          </cell>
          <cell r="O657">
            <v>0</v>
          </cell>
          <cell r="P657" t="str">
            <v>D04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</row>
        <row r="658">
          <cell r="J658">
            <v>658</v>
          </cell>
          <cell r="L658" t="str">
            <v>D</v>
          </cell>
          <cell r="M658" t="str">
            <v>DA Street and Area Lights</v>
          </cell>
          <cell r="N658" t="str">
            <v/>
          </cell>
          <cell r="O658">
            <v>0</v>
          </cell>
          <cell r="P658" t="str">
            <v>D07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</row>
        <row r="659">
          <cell r="J659">
            <v>659</v>
          </cell>
          <cell r="L659" t="str">
            <v>D</v>
          </cell>
          <cell r="M659" t="str">
            <v>Avg Customers-Secondary</v>
          </cell>
          <cell r="N659" t="str">
            <v/>
          </cell>
          <cell r="O659">
            <v>0</v>
          </cell>
          <cell r="P659" t="str">
            <v>C02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</row>
        <row r="660">
          <cell r="J660">
            <v>660</v>
          </cell>
          <cell r="L660" t="str">
            <v>D</v>
          </cell>
          <cell r="M660" t="str">
            <v>Wt Customers-Meters</v>
          </cell>
          <cell r="N660" t="str">
            <v/>
          </cell>
          <cell r="O660">
            <v>100</v>
          </cell>
          <cell r="P660" t="str">
            <v>C04</v>
          </cell>
          <cell r="R660">
            <v>1009000</v>
          </cell>
          <cell r="S660">
            <v>616306.84168577462</v>
          </cell>
          <cell r="T660">
            <v>235593.96119756822</v>
          </cell>
          <cell r="U660">
            <v>117085.78701276665</v>
          </cell>
          <cell r="V660">
            <v>2342.2694389630506</v>
          </cell>
          <cell r="W660">
            <v>37671.140664927574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</row>
        <row r="661">
          <cell r="J661">
            <v>661</v>
          </cell>
          <cell r="L661" t="str">
            <v>D</v>
          </cell>
          <cell r="M661" t="str">
            <v>DA Street &amp; Area Lights</v>
          </cell>
          <cell r="N661" t="str">
            <v/>
          </cell>
          <cell r="O661">
            <v>0</v>
          </cell>
          <cell r="P661" t="str">
            <v>C05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</row>
        <row r="662">
          <cell r="J662">
            <v>662</v>
          </cell>
          <cell r="L662" t="str">
            <v>D</v>
          </cell>
          <cell r="M662" t="str">
            <v>DA Sch 25I</v>
          </cell>
          <cell r="N662" t="str">
            <v/>
          </cell>
          <cell r="O662">
            <v>0</v>
          </cell>
          <cell r="P662" t="str">
            <v>D05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</row>
        <row r="663">
          <cell r="J663">
            <v>663</v>
          </cell>
          <cell r="L663" t="str">
            <v>D</v>
          </cell>
          <cell r="M663" t="str">
            <v>NCP-Secondary</v>
          </cell>
          <cell r="N663" t="str">
            <v/>
          </cell>
          <cell r="O663">
            <v>0</v>
          </cell>
          <cell r="P663" t="str">
            <v>D06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</row>
        <row r="664">
          <cell r="J664">
            <v>664</v>
          </cell>
          <cell r="L664" t="str">
            <v>D</v>
          </cell>
          <cell r="M664" t="str">
            <v>NCP-Primary</v>
          </cell>
          <cell r="N664" t="str">
            <v/>
          </cell>
          <cell r="O664">
            <v>0</v>
          </cell>
          <cell r="P664" t="str">
            <v>D08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</row>
        <row r="665">
          <cell r="J665">
            <v>665</v>
          </cell>
          <cell r="K665">
            <v>371</v>
          </cell>
          <cell r="L665" t="str">
            <v>Installations on Customer Premises Depr Exp</v>
          </cell>
          <cell r="O665" t="str">
            <v>X10</v>
          </cell>
          <cell r="P665" t="str">
            <v/>
          </cell>
          <cell r="Q665">
            <v>0</v>
          </cell>
        </row>
        <row r="666">
          <cell r="J666">
            <v>666</v>
          </cell>
          <cell r="L666" t="str">
            <v>D</v>
          </cell>
          <cell r="M666" t="str">
            <v>NCP-All</v>
          </cell>
          <cell r="N666" t="str">
            <v/>
          </cell>
          <cell r="O666">
            <v>0</v>
          </cell>
          <cell r="P666" t="str">
            <v>D02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</row>
        <row r="667">
          <cell r="J667">
            <v>667</v>
          </cell>
          <cell r="L667" t="str">
            <v>D</v>
          </cell>
          <cell r="M667" t="str">
            <v>NCP-w/o DA</v>
          </cell>
          <cell r="N667" t="str">
            <v/>
          </cell>
          <cell r="O667">
            <v>0</v>
          </cell>
          <cell r="P667" t="str">
            <v>D03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</row>
        <row r="668">
          <cell r="J668">
            <v>668</v>
          </cell>
          <cell r="L668" t="str">
            <v>D</v>
          </cell>
          <cell r="M668" t="str">
            <v xml:space="preserve">DA Sch 25 </v>
          </cell>
          <cell r="N668" t="str">
            <v/>
          </cell>
          <cell r="O668">
            <v>0</v>
          </cell>
          <cell r="P668" t="str">
            <v>D04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</row>
        <row r="669">
          <cell r="J669">
            <v>669</v>
          </cell>
          <cell r="L669" t="str">
            <v>D</v>
          </cell>
          <cell r="M669" t="str">
            <v>DA Street and Area Lights</v>
          </cell>
          <cell r="N669" t="str">
            <v/>
          </cell>
          <cell r="O669">
            <v>0</v>
          </cell>
          <cell r="P669" t="str">
            <v>D07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</row>
        <row r="670">
          <cell r="J670">
            <v>670</v>
          </cell>
          <cell r="L670" t="str">
            <v>D</v>
          </cell>
          <cell r="M670" t="str">
            <v>Avg Customers-Secondary</v>
          </cell>
          <cell r="N670" t="str">
            <v/>
          </cell>
          <cell r="O670">
            <v>100</v>
          </cell>
          <cell r="P670" t="str">
            <v>C02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</row>
        <row r="671">
          <cell r="J671">
            <v>671</v>
          </cell>
          <cell r="L671" t="str">
            <v>D</v>
          </cell>
          <cell r="M671" t="str">
            <v>Wt Customers-Meters</v>
          </cell>
          <cell r="N671" t="str">
            <v/>
          </cell>
          <cell r="O671">
            <v>0</v>
          </cell>
          <cell r="P671" t="str">
            <v>C04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</row>
        <row r="672">
          <cell r="J672">
            <v>672</v>
          </cell>
          <cell r="L672" t="str">
            <v>D</v>
          </cell>
          <cell r="M672" t="str">
            <v>DA Street &amp; Area Lights</v>
          </cell>
          <cell r="N672" t="str">
            <v/>
          </cell>
          <cell r="O672">
            <v>0</v>
          </cell>
          <cell r="P672" t="str">
            <v>C05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</row>
        <row r="673">
          <cell r="J673">
            <v>673</v>
          </cell>
          <cell r="L673" t="str">
            <v>D</v>
          </cell>
          <cell r="M673" t="str">
            <v>DA Sch 25I</v>
          </cell>
          <cell r="N673" t="str">
            <v/>
          </cell>
          <cell r="O673">
            <v>0</v>
          </cell>
          <cell r="P673" t="str">
            <v>D05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</row>
        <row r="674">
          <cell r="J674">
            <v>674</v>
          </cell>
          <cell r="L674" t="str">
            <v>D</v>
          </cell>
          <cell r="M674" t="str">
            <v>NCP-Secondary</v>
          </cell>
          <cell r="N674" t="str">
            <v/>
          </cell>
          <cell r="O674">
            <v>0</v>
          </cell>
          <cell r="P674" t="str">
            <v>D06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</row>
        <row r="675">
          <cell r="J675">
            <v>675</v>
          </cell>
          <cell r="L675" t="str">
            <v>D</v>
          </cell>
          <cell r="M675" t="str">
            <v>NCP-Primary</v>
          </cell>
          <cell r="N675" t="str">
            <v/>
          </cell>
          <cell r="O675">
            <v>0</v>
          </cell>
          <cell r="P675" t="str">
            <v>D08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</row>
        <row r="676">
          <cell r="J676">
            <v>676</v>
          </cell>
          <cell r="K676">
            <v>372</v>
          </cell>
          <cell r="L676" t="str">
            <v>Leased Property on Customer Premises Depr Exp</v>
          </cell>
          <cell r="O676" t="str">
            <v>X10</v>
          </cell>
          <cell r="P676" t="str">
            <v/>
          </cell>
          <cell r="Q676">
            <v>0</v>
          </cell>
        </row>
        <row r="677">
          <cell r="J677">
            <v>677</v>
          </cell>
          <cell r="L677" t="str">
            <v>D</v>
          </cell>
          <cell r="M677" t="str">
            <v>NCP-All</v>
          </cell>
          <cell r="N677" t="str">
            <v/>
          </cell>
          <cell r="O677">
            <v>0</v>
          </cell>
          <cell r="P677" t="str">
            <v>D02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</row>
        <row r="678">
          <cell r="J678">
            <v>678</v>
          </cell>
          <cell r="L678" t="str">
            <v>D</v>
          </cell>
          <cell r="M678" t="str">
            <v>NCP-w/o DA</v>
          </cell>
          <cell r="N678" t="str">
            <v/>
          </cell>
          <cell r="O678">
            <v>0</v>
          </cell>
          <cell r="P678" t="str">
            <v>D03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</row>
        <row r="679">
          <cell r="J679">
            <v>679</v>
          </cell>
          <cell r="L679" t="str">
            <v>D</v>
          </cell>
          <cell r="M679" t="str">
            <v xml:space="preserve">DA Sch 25 </v>
          </cell>
          <cell r="N679" t="str">
            <v/>
          </cell>
          <cell r="O679">
            <v>0</v>
          </cell>
          <cell r="P679" t="str">
            <v>D04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</row>
        <row r="680">
          <cell r="J680">
            <v>680</v>
          </cell>
          <cell r="L680" t="str">
            <v>D</v>
          </cell>
          <cell r="M680" t="str">
            <v>DA Street and Area Lights</v>
          </cell>
          <cell r="N680" t="str">
            <v/>
          </cell>
          <cell r="O680">
            <v>0</v>
          </cell>
          <cell r="P680" t="str">
            <v>D07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</row>
        <row r="681">
          <cell r="J681">
            <v>681</v>
          </cell>
          <cell r="L681" t="str">
            <v>D</v>
          </cell>
          <cell r="M681" t="str">
            <v>Avg Customers-Secondary</v>
          </cell>
          <cell r="N681" t="str">
            <v/>
          </cell>
          <cell r="O681">
            <v>100</v>
          </cell>
          <cell r="P681" t="str">
            <v>C02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</row>
        <row r="682">
          <cell r="J682">
            <v>682</v>
          </cell>
          <cell r="L682" t="str">
            <v>D</v>
          </cell>
          <cell r="M682" t="str">
            <v>Wt Customers-Meters</v>
          </cell>
          <cell r="N682" t="str">
            <v/>
          </cell>
          <cell r="O682">
            <v>0</v>
          </cell>
          <cell r="P682" t="str">
            <v>C04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</row>
        <row r="683">
          <cell r="J683">
            <v>683</v>
          </cell>
          <cell r="L683" t="str">
            <v>D</v>
          </cell>
          <cell r="M683" t="str">
            <v>DA Street &amp; Area Lights</v>
          </cell>
          <cell r="N683" t="str">
            <v/>
          </cell>
          <cell r="O683">
            <v>0</v>
          </cell>
          <cell r="P683" t="str">
            <v>C05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</row>
        <row r="684">
          <cell r="J684">
            <v>684</v>
          </cell>
          <cell r="L684" t="str">
            <v>D</v>
          </cell>
          <cell r="M684" t="str">
            <v>DA Sch 25I</v>
          </cell>
          <cell r="N684" t="str">
            <v/>
          </cell>
          <cell r="O684">
            <v>0</v>
          </cell>
          <cell r="P684" t="str">
            <v>D05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</row>
        <row r="685">
          <cell r="J685">
            <v>685</v>
          </cell>
          <cell r="L685" t="str">
            <v>D</v>
          </cell>
          <cell r="M685" t="str">
            <v>NCP-Secondary</v>
          </cell>
          <cell r="N685" t="str">
            <v/>
          </cell>
          <cell r="O685">
            <v>0</v>
          </cell>
          <cell r="P685" t="str">
            <v>D06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</row>
        <row r="686">
          <cell r="J686">
            <v>686</v>
          </cell>
          <cell r="L686" t="str">
            <v>D</v>
          </cell>
          <cell r="M686" t="str">
            <v>NCP-Primary</v>
          </cell>
          <cell r="N686" t="str">
            <v/>
          </cell>
          <cell r="O686">
            <v>0</v>
          </cell>
          <cell r="P686" t="str">
            <v>D08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</row>
        <row r="687">
          <cell r="J687">
            <v>687</v>
          </cell>
          <cell r="K687">
            <v>373</v>
          </cell>
          <cell r="L687" t="str">
            <v>Street Lights &amp; Signal Systems Depr Exp</v>
          </cell>
          <cell r="O687" t="str">
            <v>X12</v>
          </cell>
          <cell r="P687" t="str">
            <v/>
          </cell>
          <cell r="Q687">
            <v>581000</v>
          </cell>
        </row>
        <row r="688">
          <cell r="J688">
            <v>688</v>
          </cell>
          <cell r="L688" t="str">
            <v>D</v>
          </cell>
          <cell r="M688" t="str">
            <v>NCP-All</v>
          </cell>
          <cell r="N688" t="str">
            <v/>
          </cell>
          <cell r="O688">
            <v>0</v>
          </cell>
          <cell r="P688" t="str">
            <v>D02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J689">
            <v>689</v>
          </cell>
          <cell r="L689" t="str">
            <v>D</v>
          </cell>
          <cell r="M689" t="str">
            <v>NCP-w/o DA</v>
          </cell>
          <cell r="N689" t="str">
            <v/>
          </cell>
          <cell r="O689">
            <v>0</v>
          </cell>
          <cell r="P689" t="str">
            <v>D03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</row>
        <row r="690">
          <cell r="J690">
            <v>690</v>
          </cell>
          <cell r="L690" t="str">
            <v>D</v>
          </cell>
          <cell r="M690" t="str">
            <v xml:space="preserve">DA Sch 25 </v>
          </cell>
          <cell r="N690" t="str">
            <v/>
          </cell>
          <cell r="O690">
            <v>0</v>
          </cell>
          <cell r="P690" t="str">
            <v>D04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</row>
        <row r="691">
          <cell r="J691">
            <v>691</v>
          </cell>
          <cell r="L691" t="str">
            <v>D</v>
          </cell>
          <cell r="M691" t="str">
            <v>DA Street and Area Lights</v>
          </cell>
          <cell r="N691" t="str">
            <v/>
          </cell>
          <cell r="O691">
            <v>0</v>
          </cell>
          <cell r="P691" t="str">
            <v>D07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</row>
        <row r="692">
          <cell r="J692">
            <v>692</v>
          </cell>
          <cell r="L692" t="str">
            <v>D</v>
          </cell>
          <cell r="M692" t="str">
            <v>Avg Customers-Secondary</v>
          </cell>
          <cell r="N692" t="str">
            <v/>
          </cell>
          <cell r="O692">
            <v>0</v>
          </cell>
          <cell r="P692" t="str">
            <v>C02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</row>
        <row r="693">
          <cell r="J693">
            <v>693</v>
          </cell>
          <cell r="L693" t="str">
            <v>D</v>
          </cell>
          <cell r="M693" t="str">
            <v>Wt Customers-Meters</v>
          </cell>
          <cell r="N693" t="str">
            <v/>
          </cell>
          <cell r="O693">
            <v>0</v>
          </cell>
          <cell r="P693" t="str">
            <v>C04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</row>
        <row r="694">
          <cell r="J694">
            <v>694</v>
          </cell>
          <cell r="L694" t="str">
            <v>D</v>
          </cell>
          <cell r="M694" t="str">
            <v>DA Street &amp; Area Lights</v>
          </cell>
          <cell r="N694" t="str">
            <v/>
          </cell>
          <cell r="O694">
            <v>100</v>
          </cell>
          <cell r="P694" t="str">
            <v>C05</v>
          </cell>
          <cell r="R694">
            <v>581000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581000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</row>
        <row r="695">
          <cell r="J695">
            <v>695</v>
          </cell>
          <cell r="L695" t="str">
            <v>D</v>
          </cell>
          <cell r="M695" t="str">
            <v>DA Sch 25I</v>
          </cell>
          <cell r="N695" t="str">
            <v/>
          </cell>
          <cell r="O695">
            <v>0</v>
          </cell>
          <cell r="P695" t="str">
            <v>D05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</row>
        <row r="696">
          <cell r="J696">
            <v>696</v>
          </cell>
          <cell r="L696" t="str">
            <v>D</v>
          </cell>
          <cell r="M696" t="str">
            <v>NCP-Secondary</v>
          </cell>
          <cell r="N696" t="str">
            <v/>
          </cell>
          <cell r="O696">
            <v>0</v>
          </cell>
          <cell r="P696" t="str">
            <v>D06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</row>
        <row r="697">
          <cell r="J697">
            <v>697</v>
          </cell>
          <cell r="L697" t="str">
            <v>D</v>
          </cell>
          <cell r="M697" t="str">
            <v>NCP-Primary</v>
          </cell>
          <cell r="N697" t="str">
            <v/>
          </cell>
          <cell r="O697">
            <v>0</v>
          </cell>
          <cell r="P697" t="str">
            <v>D08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J698">
            <v>698</v>
          </cell>
          <cell r="L698" t="str">
            <v>Total Distribution Plant Depreciation Expense</v>
          </cell>
          <cell r="P698" t="str">
            <v/>
          </cell>
          <cell r="Q698">
            <v>19762000</v>
          </cell>
          <cell r="R698">
            <v>19762000</v>
          </cell>
          <cell r="S698">
            <v>10727967.042178061</v>
          </cell>
          <cell r="T698">
            <v>2208675.9759396268</v>
          </cell>
          <cell r="U698">
            <v>4659980.878705184</v>
          </cell>
          <cell r="V698">
            <v>743618.92197331588</v>
          </cell>
          <cell r="W698">
            <v>479721.62593580701</v>
          </cell>
          <cell r="X698">
            <v>942035.5552680064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</row>
        <row r="699">
          <cell r="J699">
            <v>699</v>
          </cell>
        </row>
        <row r="700">
          <cell r="J700">
            <v>700</v>
          </cell>
          <cell r="L700" t="str">
            <v>General Plant Depreciation Expense</v>
          </cell>
        </row>
        <row r="701">
          <cell r="J701">
            <v>701</v>
          </cell>
          <cell r="K701" t="str">
            <v>303.1X</v>
          </cell>
          <cell r="L701" t="str">
            <v>Computer Software Amort Exp</v>
          </cell>
          <cell r="O701" t="str">
            <v>M04</v>
          </cell>
          <cell r="Q701">
            <v>3745000</v>
          </cell>
        </row>
        <row r="702">
          <cell r="J702">
            <v>702</v>
          </cell>
          <cell r="L702" t="str">
            <v>O</v>
          </cell>
          <cell r="M702" t="str">
            <v>P/T/D Plant</v>
          </cell>
          <cell r="O702">
            <v>0</v>
          </cell>
          <cell r="P702" t="str">
            <v>S05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</row>
        <row r="703">
          <cell r="J703">
            <v>703</v>
          </cell>
          <cell r="L703" t="str">
            <v>O</v>
          </cell>
          <cell r="M703" t="str">
            <v>Labor P/T/D Total</v>
          </cell>
          <cell r="N703" t="str">
            <v/>
          </cell>
          <cell r="O703">
            <v>0</v>
          </cell>
          <cell r="P703" t="str">
            <v>S21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</row>
        <row r="704">
          <cell r="J704">
            <v>704</v>
          </cell>
          <cell r="L704" t="str">
            <v>O</v>
          </cell>
          <cell r="M704" t="str">
            <v>Labor O&amp;M excl A&amp;G</v>
          </cell>
          <cell r="O704">
            <v>0</v>
          </cell>
          <cell r="P704" t="str">
            <v>S22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J705">
            <v>705</v>
          </cell>
          <cell r="L705" t="str">
            <v>O</v>
          </cell>
          <cell r="M705" t="str">
            <v>P/T/D/G Plant</v>
          </cell>
          <cell r="O705">
            <v>100</v>
          </cell>
          <cell r="P705" t="str">
            <v>S06</v>
          </cell>
          <cell r="R705">
            <v>3745000</v>
          </cell>
          <cell r="S705">
            <v>1842467.7760766644</v>
          </cell>
          <cell r="T705">
            <v>354936.94527500472</v>
          </cell>
          <cell r="U705">
            <v>928227.03026432975</v>
          </cell>
          <cell r="V705">
            <v>455586.32915385213</v>
          </cell>
          <cell r="W705">
            <v>82177.419751074456</v>
          </cell>
          <cell r="X705">
            <v>81604.499479074657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</row>
        <row r="706">
          <cell r="J706">
            <v>706</v>
          </cell>
          <cell r="K706">
            <v>389</v>
          </cell>
          <cell r="L706" t="str">
            <v>Land &amp; Land Rights Depr Exp</v>
          </cell>
          <cell r="O706" t="str">
            <v>M02</v>
          </cell>
          <cell r="Q706">
            <v>11000</v>
          </cell>
        </row>
        <row r="707">
          <cell r="J707">
            <v>707</v>
          </cell>
          <cell r="L707" t="str">
            <v>O</v>
          </cell>
          <cell r="M707" t="str">
            <v>P/T/D Plant</v>
          </cell>
          <cell r="O707">
            <v>0</v>
          </cell>
          <cell r="P707" t="str">
            <v>S05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</row>
        <row r="708">
          <cell r="J708">
            <v>708</v>
          </cell>
          <cell r="L708" t="str">
            <v>O</v>
          </cell>
          <cell r="M708" t="str">
            <v>Labor P/T/D Total</v>
          </cell>
          <cell r="N708" t="str">
            <v/>
          </cell>
          <cell r="O708">
            <v>0</v>
          </cell>
          <cell r="P708" t="str">
            <v>S21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</row>
        <row r="709">
          <cell r="J709">
            <v>709</v>
          </cell>
          <cell r="L709" t="str">
            <v>O</v>
          </cell>
          <cell r="M709" t="str">
            <v>Labor O&amp;M excl A&amp;G</v>
          </cell>
          <cell r="O709">
            <v>100</v>
          </cell>
          <cell r="P709" t="str">
            <v>S22</v>
          </cell>
          <cell r="R709">
            <v>11000</v>
          </cell>
          <cell r="S709">
            <v>6099.2087449335377</v>
          </cell>
          <cell r="T709">
            <v>1095.011376323647</v>
          </cell>
          <cell r="U709">
            <v>2284.1220471819879</v>
          </cell>
          <cell r="V709">
            <v>1087.6651120791405</v>
          </cell>
          <cell r="W709">
            <v>220.41378798441181</v>
          </cell>
          <cell r="X709">
            <v>213.57893149727599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J710">
            <v>710</v>
          </cell>
          <cell r="L710" t="str">
            <v>O</v>
          </cell>
          <cell r="M710" t="str">
            <v>Corporate Cost Allocator</v>
          </cell>
          <cell r="O710">
            <v>0</v>
          </cell>
          <cell r="P710" t="str">
            <v>S23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</row>
        <row r="711">
          <cell r="J711">
            <v>711</v>
          </cell>
          <cell r="K711">
            <v>390</v>
          </cell>
          <cell r="L711" t="str">
            <v>Structures &amp; Improvements Depr Exp</v>
          </cell>
          <cell r="O711" t="str">
            <v>M02</v>
          </cell>
          <cell r="Q711">
            <v>686000</v>
          </cell>
        </row>
        <row r="712">
          <cell r="J712">
            <v>712</v>
          </cell>
          <cell r="L712" t="str">
            <v>O</v>
          </cell>
          <cell r="M712" t="str">
            <v>P/T/D Plant</v>
          </cell>
          <cell r="O712">
            <v>0</v>
          </cell>
          <cell r="P712" t="str">
            <v>S05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</row>
        <row r="713">
          <cell r="J713">
            <v>713</v>
          </cell>
          <cell r="L713" t="str">
            <v>O</v>
          </cell>
          <cell r="M713" t="str">
            <v>Labor P/T/D Total</v>
          </cell>
          <cell r="N713" t="str">
            <v/>
          </cell>
          <cell r="O713">
            <v>0</v>
          </cell>
          <cell r="P713" t="str">
            <v>S21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</row>
        <row r="714">
          <cell r="J714">
            <v>714</v>
          </cell>
          <cell r="L714" t="str">
            <v>O</v>
          </cell>
          <cell r="M714" t="str">
            <v>Labor O&amp;M excl A&amp;G</v>
          </cell>
          <cell r="O714">
            <v>100</v>
          </cell>
          <cell r="P714" t="str">
            <v>S22</v>
          </cell>
          <cell r="R714">
            <v>686000</v>
          </cell>
          <cell r="S714">
            <v>380368.83627494605</v>
          </cell>
          <cell r="T714">
            <v>68288.891287092891</v>
          </cell>
          <cell r="U714">
            <v>142446.15676062214</v>
          </cell>
          <cell r="V714">
            <v>67830.751535117306</v>
          </cell>
          <cell r="W714">
            <v>13745.805323391502</v>
          </cell>
          <cell r="X714">
            <v>13319.558818830121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</row>
        <row r="715">
          <cell r="J715">
            <v>715</v>
          </cell>
          <cell r="L715" t="str">
            <v>O</v>
          </cell>
          <cell r="M715" t="str">
            <v>Corporate Cost Allocator</v>
          </cell>
          <cell r="O715">
            <v>0</v>
          </cell>
          <cell r="P715" t="str">
            <v>S23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</row>
        <row r="716">
          <cell r="J716">
            <v>716</v>
          </cell>
          <cell r="K716">
            <v>391</v>
          </cell>
          <cell r="L716" t="str">
            <v>Office Furniture &amp; Equipment Depr Exp</v>
          </cell>
          <cell r="O716" t="str">
            <v>M02</v>
          </cell>
          <cell r="Q716">
            <v>4437000</v>
          </cell>
        </row>
        <row r="717">
          <cell r="J717">
            <v>717</v>
          </cell>
          <cell r="L717" t="str">
            <v>O</v>
          </cell>
          <cell r="M717" t="str">
            <v>P/T/D Plant</v>
          </cell>
          <cell r="O717">
            <v>0</v>
          </cell>
          <cell r="P717" t="str">
            <v>S05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</row>
        <row r="718">
          <cell r="J718">
            <v>718</v>
          </cell>
          <cell r="L718" t="str">
            <v>O</v>
          </cell>
          <cell r="M718" t="str">
            <v>Labor P/T/D Total</v>
          </cell>
          <cell r="N718" t="str">
            <v/>
          </cell>
          <cell r="O718">
            <v>0</v>
          </cell>
          <cell r="P718" t="str">
            <v>S21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</row>
        <row r="719">
          <cell r="J719">
            <v>719</v>
          </cell>
          <cell r="L719" t="str">
            <v>O</v>
          </cell>
          <cell r="M719" t="str">
            <v>Labor O&amp;M excl A&amp;G</v>
          </cell>
          <cell r="O719">
            <v>100</v>
          </cell>
          <cell r="P719" t="str">
            <v>S22</v>
          </cell>
          <cell r="R719">
            <v>4437000</v>
          </cell>
          <cell r="S719">
            <v>2460199.0182972825</v>
          </cell>
          <cell r="T719">
            <v>441687.77061345649</v>
          </cell>
          <cell r="U719">
            <v>921331.7748496799</v>
          </cell>
          <cell r="V719">
            <v>438724.55475410423</v>
          </cell>
          <cell r="W719">
            <v>88906.907026075933</v>
          </cell>
          <cell r="X719">
            <v>86149.97445940123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</row>
        <row r="720">
          <cell r="J720">
            <v>720</v>
          </cell>
          <cell r="L720" t="str">
            <v>O</v>
          </cell>
          <cell r="M720" t="str">
            <v>Corporate Cost Allocator</v>
          </cell>
          <cell r="O720">
            <v>0</v>
          </cell>
          <cell r="P720" t="str">
            <v>S23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</row>
        <row r="721">
          <cell r="J721">
            <v>721</v>
          </cell>
          <cell r="K721">
            <v>392</v>
          </cell>
          <cell r="L721" t="str">
            <v>Transportation Equipment Depr Exp</v>
          </cell>
          <cell r="O721" t="str">
            <v>M02</v>
          </cell>
          <cell r="Q721">
            <v>59000</v>
          </cell>
        </row>
        <row r="722">
          <cell r="J722">
            <v>722</v>
          </cell>
          <cell r="L722" t="str">
            <v>O</v>
          </cell>
          <cell r="M722" t="str">
            <v>P/T/D Plant</v>
          </cell>
          <cell r="O722">
            <v>0</v>
          </cell>
          <cell r="P722" t="str">
            <v>S05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J723">
            <v>723</v>
          </cell>
          <cell r="L723" t="str">
            <v>O</v>
          </cell>
          <cell r="M723" t="str">
            <v>Labor P/T/D Total</v>
          </cell>
          <cell r="N723" t="str">
            <v/>
          </cell>
          <cell r="O723">
            <v>0</v>
          </cell>
          <cell r="P723" t="str">
            <v>S21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</row>
        <row r="724">
          <cell r="J724">
            <v>724</v>
          </cell>
          <cell r="L724" t="str">
            <v>O</v>
          </cell>
          <cell r="M724" t="str">
            <v>Labor O&amp;M excl A&amp;G</v>
          </cell>
          <cell r="O724">
            <v>100</v>
          </cell>
          <cell r="P724" t="str">
            <v>S22</v>
          </cell>
          <cell r="R724">
            <v>59000</v>
          </cell>
          <cell r="S724">
            <v>32713.937813734428</v>
          </cell>
          <cell r="T724">
            <v>5873.2428366450158</v>
          </cell>
          <cell r="U724">
            <v>12251.200071248843</v>
          </cell>
          <cell r="V724">
            <v>5833.8401466062987</v>
          </cell>
          <cell r="W724">
            <v>1182.219408280027</v>
          </cell>
          <cell r="X724">
            <v>1145.5597234853894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</row>
        <row r="725">
          <cell r="J725">
            <v>725</v>
          </cell>
          <cell r="L725" t="str">
            <v>O</v>
          </cell>
          <cell r="M725" t="str">
            <v>Corporate Cost Allocator</v>
          </cell>
          <cell r="O725">
            <v>0</v>
          </cell>
          <cell r="P725" t="str">
            <v>S23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</row>
        <row r="726">
          <cell r="J726">
            <v>726</v>
          </cell>
          <cell r="K726">
            <v>393</v>
          </cell>
          <cell r="L726" t="str">
            <v>Stores Equipment Depr Exp</v>
          </cell>
          <cell r="O726" t="str">
            <v>M01</v>
          </cell>
          <cell r="Q726">
            <v>31000</v>
          </cell>
        </row>
        <row r="727">
          <cell r="J727">
            <v>727</v>
          </cell>
          <cell r="L727" t="str">
            <v>O</v>
          </cell>
          <cell r="M727" t="str">
            <v>P/T/D Plant</v>
          </cell>
          <cell r="O727">
            <v>100</v>
          </cell>
          <cell r="P727" t="str">
            <v>S05</v>
          </cell>
          <cell r="R727">
            <v>31000</v>
          </cell>
          <cell r="S727">
            <v>15135.211377910637</v>
          </cell>
          <cell r="T727">
            <v>2928.9169784035234</v>
          </cell>
          <cell r="U727">
            <v>7757.84711250702</v>
          </cell>
          <cell r="V727">
            <v>3815.1641998283726</v>
          </cell>
          <cell r="W727">
            <v>683.69529905846184</v>
          </cell>
          <cell r="X727">
            <v>679.16503229198838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</row>
        <row r="728">
          <cell r="J728">
            <v>728</v>
          </cell>
          <cell r="L728" t="str">
            <v>O</v>
          </cell>
          <cell r="M728" t="str">
            <v>Labor P/T/D Total</v>
          </cell>
          <cell r="N728" t="str">
            <v/>
          </cell>
          <cell r="O728">
            <v>0</v>
          </cell>
          <cell r="P728" t="str">
            <v>S21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</row>
        <row r="729">
          <cell r="J729">
            <v>729</v>
          </cell>
          <cell r="L729" t="str">
            <v>O</v>
          </cell>
          <cell r="M729" t="str">
            <v>Labor O&amp;M excl A&amp;G</v>
          </cell>
          <cell r="O729">
            <v>0</v>
          </cell>
          <cell r="P729" t="str">
            <v>S22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</row>
        <row r="730">
          <cell r="J730">
            <v>730</v>
          </cell>
          <cell r="L730" t="str">
            <v>O</v>
          </cell>
          <cell r="M730" t="str">
            <v>Corporate Cost Allocator</v>
          </cell>
          <cell r="O730">
            <v>0</v>
          </cell>
          <cell r="P730" t="str">
            <v>S23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</row>
        <row r="731">
          <cell r="J731">
            <v>731</v>
          </cell>
          <cell r="K731">
            <v>394</v>
          </cell>
          <cell r="L731" t="str">
            <v>Tools, Shop &amp; Garage Equipment Depr Exp</v>
          </cell>
          <cell r="O731" t="str">
            <v>M03</v>
          </cell>
          <cell r="Q731">
            <v>241000</v>
          </cell>
        </row>
        <row r="732">
          <cell r="J732">
            <v>732</v>
          </cell>
          <cell r="L732" t="str">
            <v>O</v>
          </cell>
          <cell r="M732" t="str">
            <v>P/T/D Plant</v>
          </cell>
          <cell r="O732">
            <v>0</v>
          </cell>
          <cell r="P732" t="str">
            <v>S05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</row>
        <row r="733">
          <cell r="J733">
            <v>733</v>
          </cell>
          <cell r="L733" t="str">
            <v>O</v>
          </cell>
          <cell r="M733" t="str">
            <v>Labor P/T/D Total</v>
          </cell>
          <cell r="N733" t="str">
            <v/>
          </cell>
          <cell r="O733">
            <v>100</v>
          </cell>
          <cell r="P733" t="str">
            <v>S21</v>
          </cell>
          <cell r="R733">
            <v>241000</v>
          </cell>
          <cell r="S733">
            <v>118284.82248989401</v>
          </cell>
          <cell r="T733">
            <v>22947.34934133284</v>
          </cell>
          <cell r="U733">
            <v>60147.772303975878</v>
          </cell>
          <cell r="V733">
            <v>28675.169998956047</v>
          </cell>
          <cell r="W733">
            <v>5337.6377647339459</v>
          </cell>
          <cell r="X733">
            <v>5607.2481011072769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</row>
        <row r="734">
          <cell r="J734">
            <v>734</v>
          </cell>
          <cell r="L734" t="str">
            <v>O</v>
          </cell>
          <cell r="M734" t="str">
            <v>Labor O&amp;M excl A&amp;G</v>
          </cell>
          <cell r="O734">
            <v>0</v>
          </cell>
          <cell r="P734" t="str">
            <v>S22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</row>
        <row r="735">
          <cell r="J735">
            <v>735</v>
          </cell>
          <cell r="L735" t="str">
            <v>O</v>
          </cell>
          <cell r="M735" t="str">
            <v>Corporate Cost Allocator</v>
          </cell>
          <cell r="O735">
            <v>0</v>
          </cell>
          <cell r="P735" t="str">
            <v>S23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</row>
        <row r="736">
          <cell r="J736">
            <v>736</v>
          </cell>
          <cell r="K736">
            <v>395</v>
          </cell>
          <cell r="L736" t="str">
            <v>Laboratory Equipment Depr Exp</v>
          </cell>
          <cell r="O736" t="str">
            <v>M03</v>
          </cell>
          <cell r="Q736">
            <v>139000</v>
          </cell>
        </row>
        <row r="737">
          <cell r="J737">
            <v>737</v>
          </cell>
          <cell r="L737" t="str">
            <v>O</v>
          </cell>
          <cell r="M737" t="str">
            <v>P/T/D Plant</v>
          </cell>
          <cell r="O737">
            <v>0</v>
          </cell>
          <cell r="P737" t="str">
            <v>S05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</row>
        <row r="738">
          <cell r="J738">
            <v>738</v>
          </cell>
          <cell r="L738" t="str">
            <v>O</v>
          </cell>
          <cell r="M738" t="str">
            <v>Labor P/T/D Total</v>
          </cell>
          <cell r="N738" t="str">
            <v/>
          </cell>
          <cell r="O738">
            <v>100</v>
          </cell>
          <cell r="P738" t="str">
            <v>S21</v>
          </cell>
          <cell r="R738">
            <v>139000</v>
          </cell>
          <cell r="S738">
            <v>68222.366498320611</v>
          </cell>
          <cell r="T738">
            <v>13235.193188569563</v>
          </cell>
          <cell r="U738">
            <v>34691.038797728826</v>
          </cell>
          <cell r="V738">
            <v>16538.79099524851</v>
          </cell>
          <cell r="W738">
            <v>3078.5545614025664</v>
          </cell>
          <cell r="X738">
            <v>3234.0559587299231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</row>
        <row r="739">
          <cell r="J739">
            <v>739</v>
          </cell>
          <cell r="L739" t="str">
            <v>O</v>
          </cell>
          <cell r="M739" t="str">
            <v>Labor O&amp;M excl A&amp;G</v>
          </cell>
          <cell r="O739">
            <v>0</v>
          </cell>
          <cell r="P739" t="str">
            <v>S22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</row>
        <row r="740">
          <cell r="J740">
            <v>740</v>
          </cell>
          <cell r="L740" t="str">
            <v>O</v>
          </cell>
          <cell r="M740" t="str">
            <v>Corporate Cost Allocator</v>
          </cell>
          <cell r="O740">
            <v>0</v>
          </cell>
          <cell r="P740" t="str">
            <v>S23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</row>
        <row r="741">
          <cell r="J741">
            <v>741</v>
          </cell>
          <cell r="K741">
            <v>396</v>
          </cell>
          <cell r="L741" t="str">
            <v>Power Operated Equipment Depr Exp</v>
          </cell>
          <cell r="O741" t="str">
            <v>M03</v>
          </cell>
          <cell r="Q741">
            <v>159000</v>
          </cell>
        </row>
        <row r="742">
          <cell r="J742">
            <v>742</v>
          </cell>
          <cell r="L742" t="str">
            <v>O</v>
          </cell>
          <cell r="M742" t="str">
            <v>P/T/D Plant</v>
          </cell>
          <cell r="O742">
            <v>0</v>
          </cell>
          <cell r="P742" t="str">
            <v>S05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</row>
        <row r="743">
          <cell r="J743">
            <v>743</v>
          </cell>
          <cell r="L743" t="str">
            <v>O</v>
          </cell>
          <cell r="M743" t="str">
            <v>Labor P/T/D Total</v>
          </cell>
          <cell r="N743" t="str">
            <v/>
          </cell>
          <cell r="O743">
            <v>100</v>
          </cell>
          <cell r="P743" t="str">
            <v>S21</v>
          </cell>
          <cell r="R743">
            <v>159000</v>
          </cell>
          <cell r="S743">
            <v>78038.534339805585</v>
          </cell>
          <cell r="T743">
            <v>15139.537532248638</v>
          </cell>
          <cell r="U743">
            <v>39682.555171502754</v>
          </cell>
          <cell r="V743">
            <v>18918.473152838222</v>
          </cell>
          <cell r="W743">
            <v>3521.5120522518564</v>
          </cell>
          <cell r="X743">
            <v>3699.3877513529333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</row>
        <row r="744">
          <cell r="J744">
            <v>744</v>
          </cell>
          <cell r="L744" t="str">
            <v>O</v>
          </cell>
          <cell r="M744" t="str">
            <v>Labor O&amp;M excl A&amp;G</v>
          </cell>
          <cell r="O744">
            <v>0</v>
          </cell>
          <cell r="P744" t="str">
            <v>S22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</row>
        <row r="745">
          <cell r="J745">
            <v>745</v>
          </cell>
          <cell r="L745" t="str">
            <v>O</v>
          </cell>
          <cell r="M745" t="str">
            <v>Corporate Cost Allocator</v>
          </cell>
          <cell r="O745">
            <v>0</v>
          </cell>
          <cell r="P745" t="str">
            <v>S23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</row>
        <row r="746">
          <cell r="J746">
            <v>746</v>
          </cell>
          <cell r="K746">
            <v>397</v>
          </cell>
          <cell r="L746" t="str">
            <v>Communication Equipment Depr Exp</v>
          </cell>
          <cell r="O746" t="str">
            <v>M02</v>
          </cell>
          <cell r="Q746">
            <v>2030000</v>
          </cell>
        </row>
        <row r="747">
          <cell r="J747">
            <v>747</v>
          </cell>
          <cell r="L747" t="str">
            <v>O</v>
          </cell>
          <cell r="M747" t="str">
            <v>P/T/D Plant</v>
          </cell>
          <cell r="O747">
            <v>0</v>
          </cell>
          <cell r="P747" t="str">
            <v>S05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</row>
        <row r="748">
          <cell r="J748">
            <v>748</v>
          </cell>
          <cell r="L748" t="str">
            <v>O</v>
          </cell>
          <cell r="M748" t="str">
            <v>Labor P/T/D Total</v>
          </cell>
          <cell r="N748" t="str">
            <v/>
          </cell>
          <cell r="O748">
            <v>0</v>
          </cell>
          <cell r="P748" t="str">
            <v>S21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</row>
        <row r="749">
          <cell r="J749">
            <v>749</v>
          </cell>
          <cell r="L749" t="str">
            <v>O</v>
          </cell>
          <cell r="M749" t="str">
            <v>Labor O&amp;M excl A&amp;G</v>
          </cell>
          <cell r="O749">
            <v>100</v>
          </cell>
          <cell r="P749" t="str">
            <v>S22</v>
          </cell>
          <cell r="R749">
            <v>2030000</v>
          </cell>
          <cell r="S749">
            <v>1125581.250201371</v>
          </cell>
          <cell r="T749">
            <v>202079.37217609122</v>
          </cell>
          <cell r="U749">
            <v>421524.34143449407</v>
          </cell>
          <cell r="V749">
            <v>200723.65250187775</v>
          </cell>
          <cell r="W749">
            <v>40676.362691668728</v>
          </cell>
          <cell r="X749">
            <v>39415.020994497296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</row>
        <row r="750">
          <cell r="J750">
            <v>750</v>
          </cell>
          <cell r="L750" t="str">
            <v>O</v>
          </cell>
          <cell r="M750" t="str">
            <v>Corporate Cost Allocator</v>
          </cell>
          <cell r="O750">
            <v>0</v>
          </cell>
          <cell r="P750" t="str">
            <v>S23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</row>
        <row r="751">
          <cell r="J751">
            <v>751</v>
          </cell>
          <cell r="K751">
            <v>398</v>
          </cell>
          <cell r="L751" t="str">
            <v>Miscellaneous Equipment Depr Exp</v>
          </cell>
          <cell r="O751" t="str">
            <v>M02</v>
          </cell>
          <cell r="Q751">
            <v>79000</v>
          </cell>
        </row>
        <row r="752">
          <cell r="J752">
            <v>752</v>
          </cell>
          <cell r="L752" t="str">
            <v>O</v>
          </cell>
          <cell r="M752" t="str">
            <v>P/T/D Plant</v>
          </cell>
          <cell r="O752">
            <v>0</v>
          </cell>
          <cell r="P752" t="str">
            <v>S05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</row>
        <row r="753">
          <cell r="J753">
            <v>753</v>
          </cell>
          <cell r="L753" t="str">
            <v>O</v>
          </cell>
          <cell r="M753" t="str">
            <v>Labor P/T/D Total</v>
          </cell>
          <cell r="N753" t="str">
            <v/>
          </cell>
          <cell r="O753">
            <v>0</v>
          </cell>
          <cell r="P753" t="str">
            <v>S21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</row>
        <row r="754">
          <cell r="J754">
            <v>754</v>
          </cell>
          <cell r="L754" t="str">
            <v>O</v>
          </cell>
          <cell r="M754" t="str">
            <v>Labor O&amp;M excl A&amp;G</v>
          </cell>
          <cell r="O754">
            <v>100</v>
          </cell>
          <cell r="P754" t="str">
            <v>S22</v>
          </cell>
          <cell r="R754">
            <v>79000</v>
          </cell>
          <cell r="S754">
            <v>43803.408259068136</v>
          </cell>
          <cell r="T754">
            <v>7864.1726117789194</v>
          </cell>
          <cell r="U754">
            <v>16404.149247943365</v>
          </cell>
          <cell r="V754">
            <v>7811.413077659282</v>
          </cell>
          <cell r="W754">
            <v>1582.9717500698666</v>
          </cell>
          <cell r="X754">
            <v>1533.8850534804367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</row>
        <row r="755">
          <cell r="J755">
            <v>755</v>
          </cell>
          <cell r="L755" t="str">
            <v>O</v>
          </cell>
          <cell r="M755" t="str">
            <v>Corporate Cost Allocator</v>
          </cell>
          <cell r="O755">
            <v>0</v>
          </cell>
          <cell r="P755" t="str">
            <v>S23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</row>
        <row r="756">
          <cell r="J756">
            <v>756</v>
          </cell>
          <cell r="L756" t="str">
            <v>Total General Plant Depreciation Expense</v>
          </cell>
          <cell r="N756" t="str">
            <v/>
          </cell>
          <cell r="Q756">
            <v>11617000</v>
          </cell>
          <cell r="R756">
            <v>11617000</v>
          </cell>
          <cell r="S756">
            <v>6170914.3703739289</v>
          </cell>
          <cell r="T756">
            <v>1136076.4032169473</v>
          </cell>
          <cell r="U756">
            <v>2586747.9880612148</v>
          </cell>
          <cell r="V756">
            <v>1245545.8046281671</v>
          </cell>
          <cell r="W756">
            <v>241113.4994159918</v>
          </cell>
          <cell r="X756">
            <v>236601.93430374854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J757">
            <v>757</v>
          </cell>
          <cell r="L757" t="str">
            <v>Total Depreciation Expense</v>
          </cell>
          <cell r="N757" t="str">
            <v/>
          </cell>
          <cell r="Q757">
            <v>55199000</v>
          </cell>
          <cell r="R757">
            <v>55199000</v>
          </cell>
          <cell r="S757">
            <v>27715133.50190679</v>
          </cell>
          <cell r="T757">
            <v>5362851.6714298911</v>
          </cell>
          <cell r="U757">
            <v>13421659.979184918</v>
          </cell>
          <cell r="V757">
            <v>6210987.9383212226</v>
          </cell>
          <cell r="W757">
            <v>1216748.3766284392</v>
          </cell>
          <cell r="X757">
            <v>1271618.5325287436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</row>
        <row r="758">
          <cell r="J758">
            <v>758</v>
          </cell>
        </row>
        <row r="759">
          <cell r="J759">
            <v>759</v>
          </cell>
          <cell r="K759" t="str">
            <v>Amortization</v>
          </cell>
        </row>
        <row r="760">
          <cell r="J760">
            <v>760</v>
          </cell>
          <cell r="K760" t="str">
            <v xml:space="preserve">  Amortization of Misc Intangible Plant 303000</v>
          </cell>
          <cell r="O760" t="str">
            <v>Manual Input</v>
          </cell>
          <cell r="Q760">
            <v>98000</v>
          </cell>
        </row>
        <row r="761">
          <cell r="J761">
            <v>761</v>
          </cell>
          <cell r="L761" t="str">
            <v>P</v>
          </cell>
          <cell r="M761" t="str">
            <v xml:space="preserve">Production Plant </v>
          </cell>
          <cell r="O761">
            <v>0</v>
          </cell>
          <cell r="P761" t="str">
            <v>S01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</row>
        <row r="762">
          <cell r="J762">
            <v>762</v>
          </cell>
          <cell r="L762" t="str">
            <v>T</v>
          </cell>
          <cell r="M762" t="str">
            <v>Transmission Plant</v>
          </cell>
          <cell r="N762" t="str">
            <v/>
          </cell>
          <cell r="O762">
            <v>67</v>
          </cell>
          <cell r="P762" t="str">
            <v>S02</v>
          </cell>
          <cell r="R762">
            <v>67000</v>
          </cell>
          <cell r="S762">
            <v>30423.547018756159</v>
          </cell>
          <cell r="T762">
            <v>5676.4337775949725</v>
          </cell>
          <cell r="U762">
            <v>17368.613960203209</v>
          </cell>
          <cell r="V762">
            <v>11874.985524148717</v>
          </cell>
          <cell r="W762">
            <v>1394.8861391912219</v>
          </cell>
          <cell r="X762">
            <v>261.53358010571947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</row>
        <row r="763">
          <cell r="J763">
            <v>763</v>
          </cell>
          <cell r="L763" t="str">
            <v>D</v>
          </cell>
          <cell r="M763" t="str">
            <v>Distribution Plant</v>
          </cell>
          <cell r="O763">
            <v>26</v>
          </cell>
          <cell r="P763" t="str">
            <v>S03</v>
          </cell>
          <cell r="R763">
            <v>26000</v>
          </cell>
          <cell r="S763">
            <v>14109.83485163673</v>
          </cell>
          <cell r="T763">
            <v>2861.0714399115068</v>
          </cell>
          <cell r="U763">
            <v>6134.2915435210889</v>
          </cell>
          <cell r="V763">
            <v>954.08155107141454</v>
          </cell>
          <cell r="W763">
            <v>624.64294887439883</v>
          </cell>
          <cell r="X763">
            <v>1316.0776649848603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</row>
        <row r="764">
          <cell r="J764">
            <v>764</v>
          </cell>
          <cell r="L764" t="str">
            <v>O</v>
          </cell>
          <cell r="M764" t="str">
            <v>P/T/D/G Plant</v>
          </cell>
          <cell r="O764">
            <v>5</v>
          </cell>
          <cell r="P764" t="str">
            <v>S06</v>
          </cell>
          <cell r="R764">
            <v>5000</v>
          </cell>
          <cell r="S764">
            <v>2459.9035728660406</v>
          </cell>
          <cell r="T764">
            <v>473.88110183578732</v>
          </cell>
          <cell r="U764">
            <v>1239.2884249189983</v>
          </cell>
          <cell r="V764">
            <v>608.25945147376785</v>
          </cell>
          <cell r="W764">
            <v>109.71618124309006</v>
          </cell>
          <cell r="X764">
            <v>108.95126766231597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</row>
        <row r="765">
          <cell r="J765">
            <v>765</v>
          </cell>
          <cell r="K765" t="str">
            <v xml:space="preserve">  Amortization of Hydro Relicensing Costs 302000 &amp; 182xxx</v>
          </cell>
          <cell r="O765" t="str">
            <v>P01</v>
          </cell>
          <cell r="P765" t="str">
            <v/>
          </cell>
          <cell r="Q765">
            <v>1563000</v>
          </cell>
        </row>
        <row r="766">
          <cell r="J766">
            <v>766</v>
          </cell>
          <cell r="L766" t="str">
            <v>P</v>
          </cell>
          <cell r="M766" t="str">
            <v>Coincident Peak</v>
          </cell>
          <cell r="N766" t="str">
            <v/>
          </cell>
          <cell r="O766">
            <v>34.200000000000003</v>
          </cell>
          <cell r="P766" t="str">
            <v>D01</v>
          </cell>
          <cell r="R766">
            <v>534546.00000000012</v>
          </cell>
          <cell r="S766">
            <v>266385.35888793587</v>
          </cell>
          <cell r="T766">
            <v>41609.302433679004</v>
          </cell>
          <cell r="U766">
            <v>130756.31764922509</v>
          </cell>
          <cell r="V766">
            <v>84993.286928462694</v>
          </cell>
          <cell r="W766">
            <v>9502.3811543695301</v>
          </cell>
          <cell r="X766">
            <v>1299.3529463279251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</row>
        <row r="767">
          <cell r="J767">
            <v>767</v>
          </cell>
          <cell r="L767" t="str">
            <v>P</v>
          </cell>
          <cell r="M767" t="str">
            <v>Generation Level Consumption</v>
          </cell>
          <cell r="N767" t="str">
            <v/>
          </cell>
          <cell r="O767">
            <v>65.8</v>
          </cell>
          <cell r="P767" t="str">
            <v>E02</v>
          </cell>
          <cell r="R767">
            <v>1028454</v>
          </cell>
          <cell r="S767">
            <v>443346.04395259952</v>
          </cell>
          <cell r="T767">
            <v>90812.578079469415</v>
          </cell>
          <cell r="U767">
            <v>274424.93040745589</v>
          </cell>
          <cell r="V767">
            <v>192030.62910503661</v>
          </cell>
          <cell r="W767">
            <v>23038.022361389874</v>
          </cell>
          <cell r="X767">
            <v>4801.7960940487874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</row>
        <row r="768">
          <cell r="J768">
            <v>768</v>
          </cell>
          <cell r="L768" t="str">
            <v>P</v>
          </cell>
          <cell r="M768" t="str">
            <v>Open</v>
          </cell>
          <cell r="N768" t="str">
            <v/>
          </cell>
          <cell r="O768">
            <v>0</v>
          </cell>
          <cell r="P768" t="str">
            <v>xxx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</row>
        <row r="769">
          <cell r="J769">
            <v>769</v>
          </cell>
          <cell r="L769" t="str">
            <v>P</v>
          </cell>
          <cell r="M769" t="str">
            <v>Open</v>
          </cell>
          <cell r="N769" t="str">
            <v/>
          </cell>
          <cell r="O769">
            <v>0</v>
          </cell>
          <cell r="P769" t="str">
            <v>xxx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</row>
        <row r="770">
          <cell r="J770">
            <v>770</v>
          </cell>
          <cell r="K770" t="str">
            <v xml:space="preserve">  Amortization of Cancelled Small Gen</v>
          </cell>
          <cell r="O770" t="str">
            <v>P01</v>
          </cell>
          <cell r="P770" t="str">
            <v/>
          </cell>
          <cell r="Q770">
            <v>153000</v>
          </cell>
        </row>
        <row r="771">
          <cell r="J771">
            <v>771</v>
          </cell>
          <cell r="L771" t="str">
            <v>P</v>
          </cell>
          <cell r="M771" t="str">
            <v>Coincident Peak</v>
          </cell>
          <cell r="N771" t="str">
            <v/>
          </cell>
          <cell r="O771">
            <v>34.200000000000003</v>
          </cell>
          <cell r="P771" t="str">
            <v>D01</v>
          </cell>
          <cell r="R771">
            <v>52326</v>
          </cell>
          <cell r="S771">
            <v>26076.109987110798</v>
          </cell>
          <cell r="T771">
            <v>4073.0795088630111</v>
          </cell>
          <cell r="U771">
            <v>12799.562764127599</v>
          </cell>
          <cell r="V771">
            <v>8319.8802943408773</v>
          </cell>
          <cell r="W771">
            <v>930.17550647379267</v>
          </cell>
          <cell r="X771">
            <v>127.19193908392353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</row>
        <row r="772">
          <cell r="J772">
            <v>772</v>
          </cell>
          <cell r="L772" t="str">
            <v>P</v>
          </cell>
          <cell r="M772" t="str">
            <v>Generation Level Consumption</v>
          </cell>
          <cell r="N772" t="str">
            <v/>
          </cell>
          <cell r="O772">
            <v>65.8</v>
          </cell>
          <cell r="P772" t="str">
            <v>E02</v>
          </cell>
          <cell r="R772">
            <v>100674</v>
          </cell>
          <cell r="S772">
            <v>43398.557085571163</v>
          </cell>
          <cell r="T772">
            <v>8889.5229981822267</v>
          </cell>
          <cell r="U772">
            <v>26863.092995739447</v>
          </cell>
          <cell r="V772">
            <v>18797.62396229725</v>
          </cell>
          <cell r="W772">
            <v>2255.1614979479532</v>
          </cell>
          <cell r="X772">
            <v>470.04146026197338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</row>
        <row r="773">
          <cell r="J773">
            <v>773</v>
          </cell>
          <cell r="L773" t="str">
            <v>P</v>
          </cell>
          <cell r="M773" t="str">
            <v>Open</v>
          </cell>
          <cell r="N773" t="str">
            <v/>
          </cell>
          <cell r="O773">
            <v>0</v>
          </cell>
          <cell r="P773" t="str">
            <v>xxx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</row>
        <row r="774">
          <cell r="J774">
            <v>774</v>
          </cell>
          <cell r="L774" t="str">
            <v>P</v>
          </cell>
          <cell r="M774" t="str">
            <v>Open</v>
          </cell>
          <cell r="N774" t="str">
            <v/>
          </cell>
          <cell r="O774">
            <v>0</v>
          </cell>
          <cell r="P774" t="str">
            <v>xxx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</row>
        <row r="775">
          <cell r="J775">
            <v>775</v>
          </cell>
          <cell r="K775" t="str">
            <v xml:space="preserve">  Amortization Colstrip Common AFUDC / Lancaster Gen / Deferred CS2&amp;Colstrip O&amp;M</v>
          </cell>
          <cell r="O775" t="str">
            <v>P01</v>
          </cell>
          <cell r="P775" t="str">
            <v/>
          </cell>
          <cell r="Q775">
            <v>2999000</v>
          </cell>
        </row>
        <row r="776">
          <cell r="J776">
            <v>776</v>
          </cell>
          <cell r="L776" t="str">
            <v>P</v>
          </cell>
          <cell r="M776" t="str">
            <v>Coincident Peak</v>
          </cell>
          <cell r="N776" t="str">
            <v/>
          </cell>
          <cell r="O776">
            <v>34.200000000000003</v>
          </cell>
          <cell r="P776" t="str">
            <v>D01</v>
          </cell>
          <cell r="R776">
            <v>1025658.0000000001</v>
          </cell>
          <cell r="S776">
            <v>511125.84216565551</v>
          </cell>
          <cell r="T776">
            <v>79837.682660654711</v>
          </cell>
          <cell r="U776">
            <v>250888.16163149459</v>
          </cell>
          <cell r="V776">
            <v>163080.52942959667</v>
          </cell>
          <cell r="W776">
            <v>18232.655842581076</v>
          </cell>
          <cell r="X776">
            <v>2493.1282700175602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</row>
        <row r="777">
          <cell r="J777">
            <v>777</v>
          </cell>
          <cell r="L777" t="str">
            <v>P</v>
          </cell>
          <cell r="M777" t="str">
            <v>Generation Level Consumption</v>
          </cell>
          <cell r="N777" t="str">
            <v/>
          </cell>
          <cell r="O777">
            <v>65.8</v>
          </cell>
          <cell r="P777" t="str">
            <v>E02</v>
          </cell>
          <cell r="R777">
            <v>1973342</v>
          </cell>
          <cell r="S777">
            <v>850668.44901717594</v>
          </cell>
          <cell r="T777">
            <v>174246.27105587252</v>
          </cell>
          <cell r="U777">
            <v>526551.73787073593</v>
          </cell>
          <cell r="V777">
            <v>368458.00171849312</v>
          </cell>
          <cell r="W777">
            <v>44204.113283306608</v>
          </cell>
          <cell r="X777">
            <v>9213.4270544160663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</row>
        <row r="778">
          <cell r="J778">
            <v>778</v>
          </cell>
          <cell r="L778" t="str">
            <v>P</v>
          </cell>
          <cell r="M778" t="str">
            <v>Open</v>
          </cell>
          <cell r="N778" t="str">
            <v/>
          </cell>
          <cell r="O778">
            <v>0</v>
          </cell>
          <cell r="P778" t="str">
            <v>xxx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</row>
        <row r="779">
          <cell r="J779">
            <v>779</v>
          </cell>
          <cell r="L779" t="str">
            <v>P</v>
          </cell>
          <cell r="M779" t="str">
            <v>Open</v>
          </cell>
          <cell r="N779" t="str">
            <v/>
          </cell>
          <cell r="O779">
            <v>0</v>
          </cell>
          <cell r="P779" t="str">
            <v>xxx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</row>
        <row r="780">
          <cell r="J780">
            <v>780</v>
          </cell>
          <cell r="K780" t="str">
            <v xml:space="preserve">  Amortization of Kettle Falls Disallowance</v>
          </cell>
          <cell r="Q780">
            <v>-135000</v>
          </cell>
        </row>
        <row r="781">
          <cell r="J781">
            <v>781</v>
          </cell>
          <cell r="L781" t="str">
            <v>P</v>
          </cell>
          <cell r="M781" t="str">
            <v xml:space="preserve">Production Plant </v>
          </cell>
          <cell r="N781" t="str">
            <v/>
          </cell>
          <cell r="O781">
            <v>100</v>
          </cell>
          <cell r="P781" t="str">
            <v>S01</v>
          </cell>
          <cell r="R781">
            <v>-135000</v>
          </cell>
          <cell r="S781">
            <v>-61301.176828837015</v>
          </cell>
          <cell r="T781">
            <v>-11437.590447392855</v>
          </cell>
          <cell r="U781">
            <v>-34996.460964588565</v>
          </cell>
          <cell r="V781">
            <v>-23927.209638210104</v>
          </cell>
          <cell r="W781">
            <v>-2810.591474489775</v>
          </cell>
          <cell r="X781">
            <v>-526.97064648167361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</row>
        <row r="782">
          <cell r="J782">
            <v>782</v>
          </cell>
          <cell r="L782" t="str">
            <v>Total Amortization Expense</v>
          </cell>
          <cell r="P782" t="str">
            <v/>
          </cell>
          <cell r="Q782">
            <v>4678000</v>
          </cell>
          <cell r="R782">
            <v>4678000</v>
          </cell>
          <cell r="S782">
            <v>2126692.4697104706</v>
          </cell>
          <cell r="T782">
            <v>397042.23260867031</v>
          </cell>
          <cell r="U782">
            <v>1212029.5362828332</v>
          </cell>
          <cell r="V782">
            <v>825190.06832671096</v>
          </cell>
          <cell r="W782">
            <v>97481.163440887773</v>
          </cell>
          <cell r="X782">
            <v>19564.529630427456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</row>
        <row r="783">
          <cell r="J783">
            <v>783</v>
          </cell>
          <cell r="L783" t="str">
            <v>Total Depreciation &amp; Amortization Expense</v>
          </cell>
          <cell r="P783" t="str">
            <v/>
          </cell>
          <cell r="Q783">
            <v>59877000</v>
          </cell>
          <cell r="R783">
            <v>59877000</v>
          </cell>
          <cell r="S783">
            <v>29841825.971617259</v>
          </cell>
          <cell r="T783">
            <v>5759893.9040385615</v>
          </cell>
          <cell r="U783">
            <v>14633689.515467752</v>
          </cell>
          <cell r="V783">
            <v>7036178.0066479333</v>
          </cell>
          <cell r="W783">
            <v>1314229.540069327</v>
          </cell>
          <cell r="X783">
            <v>1291183.0621591711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</row>
        <row r="784">
          <cell r="J784">
            <v>784</v>
          </cell>
        </row>
        <row r="785">
          <cell r="J785">
            <v>785</v>
          </cell>
          <cell r="K785" t="str">
            <v>Other Income Related Items</v>
          </cell>
        </row>
        <row r="786">
          <cell r="J786">
            <v>786</v>
          </cell>
          <cell r="K786" t="str">
            <v xml:space="preserve">  Deferred Transmission O&amp;M</v>
          </cell>
          <cell r="O786" t="str">
            <v>Manual Input</v>
          </cell>
          <cell r="Q786">
            <v>-338000</v>
          </cell>
        </row>
        <row r="787">
          <cell r="J787">
            <v>787</v>
          </cell>
          <cell r="L787" t="str">
            <v>P</v>
          </cell>
          <cell r="M787" t="str">
            <v xml:space="preserve">Production Plant </v>
          </cell>
          <cell r="O787">
            <v>0</v>
          </cell>
          <cell r="P787" t="str">
            <v>S01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</row>
        <row r="788">
          <cell r="J788">
            <v>788</v>
          </cell>
          <cell r="L788" t="str">
            <v>T</v>
          </cell>
          <cell r="M788" t="str">
            <v>Transmission Plant</v>
          </cell>
          <cell r="N788" t="str">
            <v/>
          </cell>
          <cell r="O788">
            <v>100</v>
          </cell>
          <cell r="P788" t="str">
            <v>S02</v>
          </cell>
          <cell r="R788">
            <v>-338000</v>
          </cell>
          <cell r="S788">
            <v>-153479.98346775497</v>
          </cell>
          <cell r="T788">
            <v>-28636.337564583595</v>
          </cell>
          <cell r="U788">
            <v>-87620.76893356246</v>
          </cell>
          <cell r="V788">
            <v>-59906.643390481586</v>
          </cell>
          <cell r="W788">
            <v>-7036.888284278104</v>
          </cell>
          <cell r="X788">
            <v>-1319.3783593393014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</row>
        <row r="789">
          <cell r="J789">
            <v>789</v>
          </cell>
          <cell r="L789" t="str">
            <v>D</v>
          </cell>
          <cell r="M789" t="str">
            <v>Distribution Plant</v>
          </cell>
          <cell r="O789">
            <v>0</v>
          </cell>
          <cell r="P789" t="str">
            <v>S03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</row>
        <row r="790">
          <cell r="J790">
            <v>790</v>
          </cell>
          <cell r="L790" t="str">
            <v>O</v>
          </cell>
          <cell r="M790" t="str">
            <v>P/T/D/G Plant</v>
          </cell>
          <cell r="O790">
            <v>0</v>
          </cell>
          <cell r="P790" t="str">
            <v>S06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J791">
            <v>791</v>
          </cell>
          <cell r="K791" t="str">
            <v xml:space="preserve">  Amortization of Gain on Sale of Misc Property</v>
          </cell>
          <cell r="O791" t="str">
            <v>Manual Input</v>
          </cell>
          <cell r="Q791">
            <v>-80000</v>
          </cell>
        </row>
        <row r="792">
          <cell r="J792">
            <v>792</v>
          </cell>
          <cell r="L792" t="str">
            <v>D</v>
          </cell>
          <cell r="M792" t="str">
            <v>Distribution Plant</v>
          </cell>
          <cell r="N792" t="str">
            <v/>
          </cell>
          <cell r="O792">
            <v>100</v>
          </cell>
          <cell r="P792" t="str">
            <v>S03</v>
          </cell>
          <cell r="R792">
            <v>-80000</v>
          </cell>
          <cell r="S792">
            <v>-43414.876466574555</v>
          </cell>
          <cell r="T792">
            <v>-8803.2967381892504</v>
          </cell>
          <cell r="U792">
            <v>-18874.74321083412</v>
          </cell>
          <cell r="V792">
            <v>-2935.6355417581985</v>
          </cell>
          <cell r="W792">
            <v>-1921.9783042289193</v>
          </cell>
          <cell r="X792">
            <v>-4049.4697384149549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</row>
        <row r="793">
          <cell r="J793">
            <v>793</v>
          </cell>
          <cell r="L793" t="str">
            <v>D</v>
          </cell>
          <cell r="M793" t="str">
            <v>Open</v>
          </cell>
          <cell r="N793" t="str">
            <v/>
          </cell>
          <cell r="O793">
            <v>0</v>
          </cell>
          <cell r="P793" t="str">
            <v>xxx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</row>
        <row r="794">
          <cell r="J794">
            <v>794</v>
          </cell>
          <cell r="L794" t="str">
            <v>D</v>
          </cell>
          <cell r="M794" t="str">
            <v>Open</v>
          </cell>
          <cell r="N794" t="str">
            <v/>
          </cell>
          <cell r="O794">
            <v>0</v>
          </cell>
          <cell r="P794" t="str">
            <v>xxx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</row>
        <row r="795">
          <cell r="J795">
            <v>795</v>
          </cell>
          <cell r="L795" t="str">
            <v>D</v>
          </cell>
          <cell r="M795" t="str">
            <v>Open</v>
          </cell>
          <cell r="N795" t="str">
            <v/>
          </cell>
          <cell r="O795">
            <v>0</v>
          </cell>
          <cell r="P795" t="str">
            <v>xxx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</row>
        <row r="796">
          <cell r="J796">
            <v>796</v>
          </cell>
          <cell r="K796" t="str">
            <v xml:space="preserve">  Optional Renewable Power Offset</v>
          </cell>
          <cell r="Q796">
            <v>0</v>
          </cell>
        </row>
        <row r="797">
          <cell r="J797">
            <v>797</v>
          </cell>
          <cell r="K797" t="str">
            <v xml:space="preserve">  BPA Residential Exchange Amortization</v>
          </cell>
          <cell r="Q797">
            <v>0</v>
          </cell>
        </row>
        <row r="798">
          <cell r="J798">
            <v>798</v>
          </cell>
          <cell r="K798" t="str">
            <v xml:space="preserve">  Open</v>
          </cell>
          <cell r="Q798">
            <v>0</v>
          </cell>
        </row>
        <row r="799">
          <cell r="J799">
            <v>799</v>
          </cell>
          <cell r="K799" t="str">
            <v xml:space="preserve">  Open</v>
          </cell>
          <cell r="Q799">
            <v>0</v>
          </cell>
        </row>
        <row r="800">
          <cell r="J800">
            <v>800</v>
          </cell>
          <cell r="K800" t="str">
            <v xml:space="preserve">  Open</v>
          </cell>
          <cell r="Q800">
            <v>0</v>
          </cell>
        </row>
        <row r="801">
          <cell r="J801">
            <v>801</v>
          </cell>
          <cell r="K801" t="str">
            <v xml:space="preserve">  Open</v>
          </cell>
          <cell r="Q801">
            <v>0</v>
          </cell>
        </row>
        <row r="802">
          <cell r="J802">
            <v>802</v>
          </cell>
          <cell r="K802" t="str">
            <v xml:space="preserve">  Open</v>
          </cell>
          <cell r="Q802">
            <v>0</v>
          </cell>
        </row>
        <row r="803">
          <cell r="J803">
            <v>803</v>
          </cell>
          <cell r="L803" t="str">
            <v>Total Other Income Items</v>
          </cell>
          <cell r="N803" t="str">
            <v/>
          </cell>
          <cell r="Q803">
            <v>-418000</v>
          </cell>
          <cell r="R803">
            <v>-418000</v>
          </cell>
          <cell r="S803">
            <v>-196894.85993432952</v>
          </cell>
          <cell r="T803">
            <v>-37439.634302772844</v>
          </cell>
          <cell r="U803">
            <v>-106495.51214439658</v>
          </cell>
          <cell r="V803">
            <v>-62842.278932239788</v>
          </cell>
          <cell r="W803">
            <v>-8958.8665885070241</v>
          </cell>
          <cell r="X803">
            <v>-5368.8480977542567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</row>
        <row r="804">
          <cell r="J804">
            <v>804</v>
          </cell>
          <cell r="K804" t="str">
            <v>Operating Expenses Before Income Tax Items</v>
          </cell>
          <cell r="P804" t="str">
            <v/>
          </cell>
          <cell r="Q804">
            <v>399767000</v>
          </cell>
          <cell r="R804">
            <v>399767000</v>
          </cell>
          <cell r="S804">
            <v>191536134.06071267</v>
          </cell>
          <cell r="T804">
            <v>37092302.053387903</v>
          </cell>
          <cell r="U804">
            <v>98700563.613973543</v>
          </cell>
          <cell r="V804">
            <v>59403203.710164271</v>
          </cell>
          <cell r="W804">
            <v>8406574.0248372816</v>
          </cell>
          <cell r="X804">
            <v>4628222.5369243743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</row>
        <row r="805">
          <cell r="J805">
            <v>805</v>
          </cell>
          <cell r="L805" t="str">
            <v>Income Tax Items</v>
          </cell>
        </row>
        <row r="806">
          <cell r="J806">
            <v>806</v>
          </cell>
          <cell r="K806" t="str">
            <v>Total Income Tax- State</v>
          </cell>
          <cell r="O806" t="str">
            <v>Sum</v>
          </cell>
          <cell r="Q806">
            <v>0</v>
          </cell>
        </row>
        <row r="807">
          <cell r="J807">
            <v>807</v>
          </cell>
          <cell r="L807" t="str">
            <v>R</v>
          </cell>
          <cell r="M807" t="str">
            <v xml:space="preserve">Income Tax Allocator A </v>
          </cell>
          <cell r="N807" t="str">
            <v/>
          </cell>
          <cell r="O807">
            <v>100</v>
          </cell>
          <cell r="P807" t="str">
            <v>R03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</row>
        <row r="808">
          <cell r="J808">
            <v>808</v>
          </cell>
          <cell r="K808" t="str">
            <v>Total Income Tax- Federal</v>
          </cell>
          <cell r="O808" t="str">
            <v>Sum</v>
          </cell>
          <cell r="Q808">
            <v>14643000</v>
          </cell>
        </row>
        <row r="809">
          <cell r="J809">
            <v>809</v>
          </cell>
          <cell r="L809" t="str">
            <v>R</v>
          </cell>
          <cell r="M809" t="str">
            <v xml:space="preserve">Income Tax Allocator A </v>
          </cell>
          <cell r="N809" t="str">
            <v/>
          </cell>
          <cell r="O809">
            <v>100</v>
          </cell>
          <cell r="P809" t="str">
            <v>R03</v>
          </cell>
          <cell r="R809">
            <v>14643000</v>
          </cell>
          <cell r="S809">
            <v>3463176.5258872909</v>
          </cell>
          <cell r="T809">
            <v>3464581.8176472783</v>
          </cell>
          <cell r="U809">
            <v>6130319.5088724699</v>
          </cell>
          <cell r="V809">
            <v>1022704.0609623005</v>
          </cell>
          <cell r="W809">
            <v>278489.16608016682</v>
          </cell>
          <cell r="X809">
            <v>283728.92055049347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</row>
        <row r="810">
          <cell r="J810">
            <v>810</v>
          </cell>
          <cell r="K810" t="str">
            <v>Total Investment Tax Credit Amortization</v>
          </cell>
          <cell r="O810" t="str">
            <v>Sum</v>
          </cell>
          <cell r="Q810">
            <v>-114000</v>
          </cell>
        </row>
        <row r="811">
          <cell r="J811">
            <v>811</v>
          </cell>
          <cell r="L811" t="str">
            <v>R</v>
          </cell>
          <cell r="M811" t="str">
            <v xml:space="preserve">Income Tax Allocator A </v>
          </cell>
          <cell r="N811" t="str">
            <v/>
          </cell>
          <cell r="O811">
            <v>100</v>
          </cell>
          <cell r="P811" t="str">
            <v>R03</v>
          </cell>
          <cell r="R811">
            <v>-114000</v>
          </cell>
          <cell r="S811">
            <v>-26961.833227559324</v>
          </cell>
          <cell r="T811">
            <v>-26972.773831304359</v>
          </cell>
          <cell r="U811">
            <v>-47726.314553811484</v>
          </cell>
          <cell r="V811">
            <v>-7962.0475961006805</v>
          </cell>
          <cell r="W811">
            <v>-2168.1188918349394</v>
          </cell>
          <cell r="X811">
            <v>-2208.9118993892134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</row>
        <row r="812">
          <cell r="J812">
            <v>812</v>
          </cell>
          <cell r="K812" t="str">
            <v>Total Deferred Income Tax Expense</v>
          </cell>
          <cell r="O812" t="str">
            <v>Sum</v>
          </cell>
          <cell r="Q812">
            <v>14889000</v>
          </cell>
        </row>
        <row r="813">
          <cell r="J813">
            <v>813</v>
          </cell>
          <cell r="L813" t="str">
            <v>R</v>
          </cell>
          <cell r="M813" t="str">
            <v xml:space="preserve">Income Tax Allocator A </v>
          </cell>
          <cell r="N813" t="str">
            <v/>
          </cell>
          <cell r="O813">
            <v>100</v>
          </cell>
          <cell r="P813" t="str">
            <v>R03</v>
          </cell>
          <cell r="R813">
            <v>14889000</v>
          </cell>
          <cell r="S813">
            <v>3521357.3239046559</v>
          </cell>
          <cell r="T813">
            <v>3522786.2243358823</v>
          </cell>
          <cell r="U813">
            <v>6233307.8718570098</v>
          </cell>
          <cell r="V813">
            <v>1039885.3215644126</v>
          </cell>
          <cell r="W813">
            <v>283167.73842570541</v>
          </cell>
          <cell r="X813">
            <v>288495.51991233334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</row>
        <row r="814">
          <cell r="J814">
            <v>814</v>
          </cell>
          <cell r="L814" t="str">
            <v>Total Income Tax Items</v>
          </cell>
          <cell r="N814" t="str">
            <v/>
          </cell>
          <cell r="Q814">
            <v>29418000</v>
          </cell>
          <cell r="R814">
            <v>29418000</v>
          </cell>
          <cell r="S814">
            <v>6957572.0165643878</v>
          </cell>
          <cell r="T814">
            <v>6960395.268151857</v>
          </cell>
          <cell r="U814">
            <v>12315901.066175669</v>
          </cell>
          <cell r="V814">
            <v>2054627.3349306122</v>
          </cell>
          <cell r="W814">
            <v>559488.7856140373</v>
          </cell>
          <cell r="X814">
            <v>570015.52856343752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</row>
        <row r="815">
          <cell r="J815">
            <v>815</v>
          </cell>
        </row>
        <row r="816">
          <cell r="J816">
            <v>816</v>
          </cell>
          <cell r="K816" t="str">
            <v>Total Operating Expenses</v>
          </cell>
          <cell r="N816" t="str">
            <v/>
          </cell>
          <cell r="Q816">
            <v>429185000</v>
          </cell>
          <cell r="R816">
            <v>429185000</v>
          </cell>
          <cell r="S816">
            <v>198493706.07727706</v>
          </cell>
          <cell r="T816">
            <v>44052697.32153976</v>
          </cell>
          <cell r="U816">
            <v>111016464.68014921</v>
          </cell>
          <cell r="V816">
            <v>61457831.045094885</v>
          </cell>
          <cell r="W816">
            <v>8966062.8104513194</v>
          </cell>
          <cell r="X816">
            <v>5198238.0654878113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</row>
        <row r="817">
          <cell r="J817">
            <v>817</v>
          </cell>
        </row>
        <row r="818">
          <cell r="J818">
            <v>818</v>
          </cell>
          <cell r="K818" t="str">
            <v>Operating Revenues</v>
          </cell>
        </row>
        <row r="819">
          <cell r="J819">
            <v>819</v>
          </cell>
          <cell r="K819" t="str">
            <v>44X</v>
          </cell>
          <cell r="L819" t="str">
            <v>From Sale of Electricity (Retail)</v>
          </cell>
          <cell r="Q819">
            <v>-455105000</v>
          </cell>
        </row>
        <row r="820">
          <cell r="J820">
            <v>820</v>
          </cell>
          <cell r="L820" t="str">
            <v>R</v>
          </cell>
          <cell r="M820" t="str">
            <v>Direct Input</v>
          </cell>
          <cell r="N820" t="str">
            <v>Alloc Wks Line 61</v>
          </cell>
          <cell r="R820">
            <v>-455105000</v>
          </cell>
          <cell r="S820">
            <v>-198459000</v>
          </cell>
          <cell r="T820">
            <v>-55514000</v>
          </cell>
          <cell r="U820">
            <v>-126921000</v>
          </cell>
          <cell r="V820">
            <v>-58190000</v>
          </cell>
          <cell r="W820">
            <v>-9439000</v>
          </cell>
          <cell r="X820">
            <v>-6582000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</row>
        <row r="821">
          <cell r="J821">
            <v>821</v>
          </cell>
          <cell r="K821" t="str">
            <v>Open</v>
          </cell>
          <cell r="L821" t="str">
            <v>Open</v>
          </cell>
          <cell r="O821" t="str">
            <v>Sum</v>
          </cell>
          <cell r="Q821">
            <v>0</v>
          </cell>
        </row>
        <row r="822">
          <cell r="J822">
            <v>822</v>
          </cell>
          <cell r="K822">
            <v>447</v>
          </cell>
          <cell r="L822" t="str">
            <v>From Sale of Electricity (Wholesale)</v>
          </cell>
          <cell r="O822" t="str">
            <v>Sum</v>
          </cell>
          <cell r="Q822">
            <v>-55442000</v>
          </cell>
        </row>
        <row r="823">
          <cell r="J823">
            <v>823</v>
          </cell>
          <cell r="L823" t="str">
            <v>P</v>
          </cell>
          <cell r="M823" t="str">
            <v xml:space="preserve">Production Plant </v>
          </cell>
          <cell r="N823" t="str">
            <v/>
          </cell>
          <cell r="O823">
            <v>100</v>
          </cell>
          <cell r="P823" t="str">
            <v>S01</v>
          </cell>
          <cell r="R823">
            <v>-55442000</v>
          </cell>
          <cell r="S823">
            <v>-25175258.116625052</v>
          </cell>
          <cell r="T823">
            <v>-4697206.5895137377</v>
          </cell>
          <cell r="U823">
            <v>-14372398.435546067</v>
          </cell>
          <cell r="V823">
            <v>-9826461.9019381087</v>
          </cell>
          <cell r="W823">
            <v>-1154257.8705826823</v>
          </cell>
          <cell r="X823">
            <v>-216417.08579434777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</row>
        <row r="824">
          <cell r="J824">
            <v>824</v>
          </cell>
          <cell r="K824" t="str">
            <v>Open</v>
          </cell>
          <cell r="L824">
            <v>0</v>
          </cell>
          <cell r="Q824">
            <v>0</v>
          </cell>
        </row>
        <row r="825">
          <cell r="J825">
            <v>825</v>
          </cell>
          <cell r="L825" t="str">
            <v>Total Revenues From Sale or Distribution of Electricity</v>
          </cell>
          <cell r="P825" t="str">
            <v/>
          </cell>
          <cell r="Q825">
            <v>-510547000</v>
          </cell>
          <cell r="R825">
            <v>-510547000</v>
          </cell>
          <cell r="S825">
            <v>-223634258.11662504</v>
          </cell>
          <cell r="T825">
            <v>-60211206.589513734</v>
          </cell>
          <cell r="U825">
            <v>-141293398.43554607</v>
          </cell>
          <cell r="V825">
            <v>-68016461.901938111</v>
          </cell>
          <cell r="W825">
            <v>-10593257.870582683</v>
          </cell>
          <cell r="X825">
            <v>-6798417.0857943473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</row>
        <row r="826">
          <cell r="J826">
            <v>826</v>
          </cell>
        </row>
        <row r="827">
          <cell r="J827">
            <v>827</v>
          </cell>
          <cell r="L827" t="str">
            <v>Other Operating Revenues</v>
          </cell>
        </row>
        <row r="828">
          <cell r="J828">
            <v>828</v>
          </cell>
          <cell r="K828">
            <v>451</v>
          </cell>
          <cell r="L828" t="str">
            <v>Miscellaneous Service Revenues</v>
          </cell>
          <cell r="O828" t="str">
            <v>Sum</v>
          </cell>
          <cell r="Q828">
            <v>-356000</v>
          </cell>
        </row>
        <row r="829">
          <cell r="J829">
            <v>829</v>
          </cell>
          <cell r="L829" t="str">
            <v>D</v>
          </cell>
          <cell r="M829" t="str">
            <v>Distribution Plant</v>
          </cell>
          <cell r="N829" t="str">
            <v/>
          </cell>
          <cell r="O829">
            <v>100</v>
          </cell>
          <cell r="P829" t="str">
            <v>S03</v>
          </cell>
          <cell r="R829">
            <v>-356000</v>
          </cell>
          <cell r="S829">
            <v>-193196.20027625677</v>
          </cell>
          <cell r="T829">
            <v>-39174.670484942166</v>
          </cell>
          <cell r="U829">
            <v>-83992.607288211831</v>
          </cell>
          <cell r="V829">
            <v>-13063.578160823983</v>
          </cell>
          <cell r="W829">
            <v>-8552.8034538186912</v>
          </cell>
          <cell r="X829">
            <v>-18020.140335946548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</row>
        <row r="830">
          <cell r="J830">
            <v>830</v>
          </cell>
          <cell r="K830">
            <v>453</v>
          </cell>
          <cell r="L830" t="str">
            <v>Sales of Water and Water Power</v>
          </cell>
          <cell r="O830" t="str">
            <v>Sum</v>
          </cell>
          <cell r="Q830">
            <v>-330000</v>
          </cell>
        </row>
        <row r="831">
          <cell r="J831">
            <v>831</v>
          </cell>
          <cell r="L831" t="str">
            <v>P</v>
          </cell>
          <cell r="M831" t="str">
            <v xml:space="preserve">Production Plant </v>
          </cell>
          <cell r="N831" t="str">
            <v/>
          </cell>
          <cell r="O831">
            <v>100</v>
          </cell>
          <cell r="P831" t="str">
            <v>S01</v>
          </cell>
          <cell r="R831">
            <v>-330000</v>
          </cell>
          <cell r="S831">
            <v>-149847.32113715715</v>
          </cell>
          <cell r="T831">
            <v>-27958.554426960309</v>
          </cell>
          <cell r="U831">
            <v>-85546.904580105373</v>
          </cell>
          <cell r="V831">
            <v>-58488.734671180253</v>
          </cell>
          <cell r="W831">
            <v>-6870.3347154194498</v>
          </cell>
          <cell r="X831">
            <v>-1288.1504691774244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</row>
        <row r="832">
          <cell r="J832">
            <v>832</v>
          </cell>
          <cell r="K832">
            <v>454</v>
          </cell>
          <cell r="L832" t="str">
            <v>Rent From Electric Property</v>
          </cell>
          <cell r="O832" t="str">
            <v>Manual Input</v>
          </cell>
          <cell r="Q832">
            <v>-1916000</v>
          </cell>
        </row>
        <row r="833">
          <cell r="J833">
            <v>833</v>
          </cell>
          <cell r="L833" t="str">
            <v>P</v>
          </cell>
          <cell r="M833" t="str">
            <v xml:space="preserve">Production Plant </v>
          </cell>
          <cell r="O833">
            <v>18</v>
          </cell>
          <cell r="P833" t="str">
            <v>S01</v>
          </cell>
          <cell r="R833">
            <v>-18000</v>
          </cell>
          <cell r="S833">
            <v>-8173.4902438449353</v>
          </cell>
          <cell r="T833">
            <v>-1525.0120596523805</v>
          </cell>
          <cell r="U833">
            <v>-4666.1947952784749</v>
          </cell>
          <cell r="V833">
            <v>-3190.294618428014</v>
          </cell>
          <cell r="W833">
            <v>-374.74552993197</v>
          </cell>
          <cell r="X833">
            <v>-70.26275286422316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</row>
        <row r="834">
          <cell r="J834">
            <v>834</v>
          </cell>
          <cell r="L834" t="str">
            <v>T</v>
          </cell>
          <cell r="M834" t="str">
            <v>Transmission Plant</v>
          </cell>
          <cell r="O834">
            <v>16</v>
          </cell>
          <cell r="P834" t="str">
            <v>S02</v>
          </cell>
          <cell r="R834">
            <v>-16000</v>
          </cell>
          <cell r="S834">
            <v>-7265.324661195501</v>
          </cell>
          <cell r="T834">
            <v>-1355.5662752465607</v>
          </cell>
          <cell r="U834">
            <v>-4147.7287069141994</v>
          </cell>
          <cell r="V834">
            <v>-2835.8174386026785</v>
          </cell>
          <cell r="W834">
            <v>-333.10713771730673</v>
          </cell>
          <cell r="X834">
            <v>-62.455780323753906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</row>
        <row r="835">
          <cell r="J835">
            <v>835</v>
          </cell>
          <cell r="L835" t="str">
            <v>D</v>
          </cell>
          <cell r="M835" t="str">
            <v>Distribution Plant</v>
          </cell>
          <cell r="N835" t="str">
            <v/>
          </cell>
          <cell r="O835">
            <v>1882</v>
          </cell>
          <cell r="P835" t="str">
            <v>S03</v>
          </cell>
          <cell r="R835">
            <v>-1882000</v>
          </cell>
          <cell r="S835">
            <v>-1021334.9688761664</v>
          </cell>
          <cell r="T835">
            <v>-207097.55576590213</v>
          </cell>
          <cell r="U835">
            <v>-444028.33403487265</v>
          </cell>
          <cell r="V835">
            <v>-69060.826119861624</v>
          </cell>
          <cell r="W835">
            <v>-45214.539606985323</v>
          </cell>
          <cell r="X835">
            <v>-95263.77559621181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</row>
        <row r="836">
          <cell r="J836">
            <v>836</v>
          </cell>
          <cell r="K836">
            <v>456</v>
          </cell>
          <cell r="L836" t="str">
            <v>Other Electric Revenues</v>
          </cell>
          <cell r="O836" t="str">
            <v>Manual Input</v>
          </cell>
          <cell r="Q836">
            <v>-9934000</v>
          </cell>
        </row>
        <row r="837">
          <cell r="J837">
            <v>837</v>
          </cell>
          <cell r="L837" t="str">
            <v>P</v>
          </cell>
          <cell r="M837" t="str">
            <v xml:space="preserve">Production Plant </v>
          </cell>
          <cell r="O837">
            <v>466</v>
          </cell>
          <cell r="P837" t="str">
            <v>S01</v>
          </cell>
          <cell r="R837">
            <v>-463666.266025641</v>
          </cell>
          <cell r="S837">
            <v>-210542.87232003262</v>
          </cell>
          <cell r="T837">
            <v>-39283.147074616187</v>
          </cell>
          <cell r="U837">
            <v>-120197.61762639172</v>
          </cell>
          <cell r="V837">
            <v>-82179.555180456358</v>
          </cell>
          <cell r="W837">
            <v>-9653.1589207420348</v>
          </cell>
          <cell r="X837">
            <v>-1809.9149034020425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</row>
        <row r="838">
          <cell r="J838">
            <v>838</v>
          </cell>
          <cell r="L838" t="str">
            <v>T</v>
          </cell>
          <cell r="M838" t="str">
            <v>Transmission Plant</v>
          </cell>
          <cell r="N838" t="str">
            <v/>
          </cell>
          <cell r="O838">
            <v>8268</v>
          </cell>
          <cell r="P838" t="str">
            <v>S02</v>
          </cell>
          <cell r="R838">
            <v>-8226593.75</v>
          </cell>
          <cell r="S838">
            <v>-3735554.6530944859</v>
          </cell>
          <cell r="T838">
            <v>-696980.81547838345</v>
          </cell>
          <cell r="U838">
            <v>-2132604.9410622455</v>
          </cell>
          <cell r="V838">
            <v>-1458069.8760343627</v>
          </cell>
          <cell r="W838">
            <v>-171271.06857659903</v>
          </cell>
          <cell r="X838">
            <v>-32112.39575392293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</row>
        <row r="839">
          <cell r="J839">
            <v>839</v>
          </cell>
          <cell r="L839" t="str">
            <v>D</v>
          </cell>
          <cell r="M839" t="str">
            <v>Distribution Plant</v>
          </cell>
          <cell r="N839" t="str">
            <v/>
          </cell>
          <cell r="O839">
            <v>1250</v>
          </cell>
          <cell r="P839" t="str">
            <v>S03</v>
          </cell>
          <cell r="R839">
            <v>-1243739.983974359</v>
          </cell>
          <cell r="S839">
            <v>-674960.22200982762</v>
          </cell>
          <cell r="T839">
            <v>-136862.65180096283</v>
          </cell>
          <cell r="U839">
            <v>-293440.91023203713</v>
          </cell>
          <cell r="V839">
            <v>-45639.591270761259</v>
          </cell>
          <cell r="W839">
            <v>-29880.515816259271</v>
          </cell>
          <cell r="X839">
            <v>-62956.092844510844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</row>
        <row r="840">
          <cell r="J840">
            <v>840</v>
          </cell>
          <cell r="K840" t="str">
            <v>44X</v>
          </cell>
          <cell r="L840" t="str">
            <v xml:space="preserve">Special Contract </v>
          </cell>
          <cell r="O840" t="str">
            <v>Manual Input</v>
          </cell>
          <cell r="Q840">
            <v>0</v>
          </cell>
        </row>
        <row r="841">
          <cell r="J841">
            <v>841</v>
          </cell>
          <cell r="L841" t="str">
            <v>P</v>
          </cell>
          <cell r="M841" t="str">
            <v xml:space="preserve">Production Plant </v>
          </cell>
          <cell r="N841" t="str">
            <v/>
          </cell>
          <cell r="O841">
            <v>100</v>
          </cell>
          <cell r="P841" t="str">
            <v>S01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</row>
        <row r="842">
          <cell r="J842">
            <v>842</v>
          </cell>
          <cell r="L842" t="str">
            <v>Total Other Operating Revenues</v>
          </cell>
          <cell r="P842" t="str">
            <v/>
          </cell>
          <cell r="Q842">
            <v>-12536000</v>
          </cell>
          <cell r="R842">
            <v>-12536000</v>
          </cell>
          <cell r="S842">
            <v>-6000875.0526189664</v>
          </cell>
          <cell r="T842">
            <v>-1150237.9733666659</v>
          </cell>
          <cell r="U842">
            <v>-3168625.2383260569</v>
          </cell>
          <cell r="V842">
            <v>-1732528.2734944769</v>
          </cell>
          <cell r="W842">
            <v>-272150.2737574731</v>
          </cell>
          <cell r="X842">
            <v>-211583.18843635957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</row>
        <row r="843">
          <cell r="J843">
            <v>843</v>
          </cell>
        </row>
        <row r="844">
          <cell r="J844">
            <v>844</v>
          </cell>
          <cell r="K844" t="str">
            <v>Total Operating Revenues</v>
          </cell>
          <cell r="N844" t="str">
            <v/>
          </cell>
          <cell r="Q844">
            <v>-523083000</v>
          </cell>
          <cell r="R844">
            <v>-523083000</v>
          </cell>
          <cell r="S844">
            <v>-229635133.16924402</v>
          </cell>
          <cell r="T844">
            <v>-61361444.562880397</v>
          </cell>
          <cell r="U844">
            <v>-144462023.67387211</v>
          </cell>
          <cell r="V844">
            <v>-69748990.175432593</v>
          </cell>
          <cell r="W844">
            <v>-10865408.144340156</v>
          </cell>
          <cell r="X844">
            <v>-7010000.2742307065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</row>
        <row r="845">
          <cell r="J845">
            <v>845</v>
          </cell>
        </row>
        <row r="846">
          <cell r="J846">
            <v>846</v>
          </cell>
          <cell r="K846" t="str">
            <v>Net Operating Expense (Income)</v>
          </cell>
          <cell r="N846" t="str">
            <v/>
          </cell>
          <cell r="Q846">
            <v>-93898000</v>
          </cell>
          <cell r="R846">
            <v>-93898000</v>
          </cell>
          <cell r="S846">
            <v>-31141427.091966957</v>
          </cell>
          <cell r="T846">
            <v>-17308747.241340637</v>
          </cell>
          <cell r="U846">
            <v>-33445558.993722901</v>
          </cell>
          <cell r="V846">
            <v>-8291159.1303377077</v>
          </cell>
          <cell r="W846">
            <v>-1899345.3338888362</v>
          </cell>
          <cell r="X846">
            <v>-1811762.2087428952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</row>
        <row r="847">
          <cell r="J847">
            <v>847</v>
          </cell>
        </row>
        <row r="848">
          <cell r="J848">
            <v>848</v>
          </cell>
          <cell r="K848" t="str">
            <v>Rate Base</v>
          </cell>
        </row>
        <row r="849">
          <cell r="J849">
            <v>849</v>
          </cell>
          <cell r="K849" t="str">
            <v>Plant In Service</v>
          </cell>
        </row>
        <row r="850">
          <cell r="J850">
            <v>850</v>
          </cell>
          <cell r="L850" t="str">
            <v>Intangible Plant</v>
          </cell>
        </row>
        <row r="851">
          <cell r="J851">
            <v>851</v>
          </cell>
          <cell r="K851">
            <v>303</v>
          </cell>
          <cell r="L851" t="str">
            <v xml:space="preserve">Miscellaneous </v>
          </cell>
          <cell r="O851" t="str">
            <v>Manual Input</v>
          </cell>
          <cell r="Q851">
            <v>2376000</v>
          </cell>
        </row>
        <row r="852">
          <cell r="J852">
            <v>852</v>
          </cell>
          <cell r="L852" t="str">
            <v>P</v>
          </cell>
          <cell r="M852" t="str">
            <v xml:space="preserve">Production Plant </v>
          </cell>
          <cell r="O852">
            <v>0</v>
          </cell>
          <cell r="P852" t="str">
            <v>S01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</row>
        <row r="853">
          <cell r="J853">
            <v>853</v>
          </cell>
          <cell r="L853" t="str">
            <v>T</v>
          </cell>
          <cell r="M853" t="str">
            <v>Transmission Plant</v>
          </cell>
          <cell r="N853" t="str">
            <v/>
          </cell>
          <cell r="O853">
            <v>1447</v>
          </cell>
          <cell r="P853" t="str">
            <v>S02</v>
          </cell>
          <cell r="R853">
            <v>1506604.7326906223</v>
          </cell>
          <cell r="S853">
            <v>684123.28244318964</v>
          </cell>
          <cell r="T853">
            <v>127643.9103601417</v>
          </cell>
          <cell r="U853">
            <v>390561.73123460548</v>
          </cell>
          <cell r="V853">
            <v>267028.49837783712</v>
          </cell>
          <cell r="W853">
            <v>31366.299386120074</v>
          </cell>
          <cell r="X853">
            <v>5881.0108887283432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</row>
        <row r="854">
          <cell r="J854">
            <v>854</v>
          </cell>
          <cell r="L854" t="str">
            <v>D</v>
          </cell>
          <cell r="M854" t="str">
            <v>Distribution Plant</v>
          </cell>
          <cell r="O854">
            <v>735</v>
          </cell>
          <cell r="P854" t="str">
            <v>S03</v>
          </cell>
          <cell r="R854">
            <v>765276.07361963193</v>
          </cell>
          <cell r="S854">
            <v>415304.57748776919</v>
          </cell>
          <cell r="T854">
            <v>84211.904533874796</v>
          </cell>
          <cell r="U854">
            <v>180554.86718707424</v>
          </cell>
          <cell r="V854">
            <v>28082.14551218694</v>
          </cell>
          <cell r="W854">
            <v>18385.550128030322</v>
          </cell>
          <cell r="X854">
            <v>38737.02877069643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</row>
        <row r="855">
          <cell r="J855">
            <v>855</v>
          </cell>
          <cell r="L855" t="str">
            <v>O</v>
          </cell>
          <cell r="M855" t="str">
            <v>P/T/D/G Plant</v>
          </cell>
          <cell r="O855">
            <v>100</v>
          </cell>
          <cell r="P855" t="str">
            <v>S06</v>
          </cell>
          <cell r="R855">
            <v>104119.19368974584</v>
          </cell>
          <cell r="S855">
            <v>51224.635312267419</v>
          </cell>
          <cell r="T855">
            <v>9868.0236455901031</v>
          </cell>
          <cell r="U855">
            <v>25806.742310320245</v>
          </cell>
          <cell r="V855">
            <v>12666.296728323159</v>
          </cell>
          <cell r="W855">
            <v>2284.7120651497107</v>
          </cell>
          <cell r="X855">
            <v>2268.7836280952038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</row>
        <row r="856">
          <cell r="J856">
            <v>856</v>
          </cell>
          <cell r="K856" t="str">
            <v>302.XX</v>
          </cell>
          <cell r="L856" t="str">
            <v>Franchises &amp; Consents - Hydro Relicensing Costs</v>
          </cell>
          <cell r="O856" t="str">
            <v>P01</v>
          </cell>
          <cell r="P856" t="str">
            <v/>
          </cell>
          <cell r="Q856">
            <v>64877000</v>
          </cell>
        </row>
        <row r="857">
          <cell r="J857">
            <v>857</v>
          </cell>
          <cell r="L857" t="str">
            <v>P</v>
          </cell>
          <cell r="M857" t="str">
            <v>Coincident Peak</v>
          </cell>
          <cell r="N857" t="str">
            <v/>
          </cell>
          <cell r="O857">
            <v>34.200000000000003</v>
          </cell>
          <cell r="P857" t="str">
            <v>D01</v>
          </cell>
          <cell r="R857">
            <v>22187934</v>
          </cell>
          <cell r="S857">
            <v>11057122.794992073</v>
          </cell>
          <cell r="T857">
            <v>1727118.8189314089</v>
          </cell>
          <cell r="U857">
            <v>5427432.898354942</v>
          </cell>
          <cell r="V857">
            <v>3527901.1363134189</v>
          </cell>
          <cell r="W857">
            <v>394424.81263725652</v>
          </cell>
          <cell r="X857">
            <v>53933.53877090005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</row>
        <row r="858">
          <cell r="J858">
            <v>858</v>
          </cell>
          <cell r="L858" t="str">
            <v>P</v>
          </cell>
          <cell r="M858" t="str">
            <v>Generation Level Consumption</v>
          </cell>
          <cell r="N858" t="str">
            <v/>
          </cell>
          <cell r="O858">
            <v>65.8</v>
          </cell>
          <cell r="P858" t="str">
            <v>E02</v>
          </cell>
          <cell r="R858">
            <v>42689066</v>
          </cell>
          <cell r="S858">
            <v>18402406.457781702</v>
          </cell>
          <cell r="T858">
            <v>3769448.2585167862</v>
          </cell>
          <cell r="U858">
            <v>11390829.309049595</v>
          </cell>
          <cell r="V858">
            <v>7970806.8614507103</v>
          </cell>
          <cell r="W858">
            <v>956262.17321810033</v>
          </cell>
          <cell r="X858">
            <v>199312.93998311143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</row>
        <row r="859">
          <cell r="J859">
            <v>859</v>
          </cell>
          <cell r="L859" t="str">
            <v>P</v>
          </cell>
          <cell r="M859" t="str">
            <v>Open</v>
          </cell>
          <cell r="N859" t="str">
            <v/>
          </cell>
          <cell r="O859">
            <v>0</v>
          </cell>
          <cell r="P859" t="str">
            <v>xxx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</row>
        <row r="860">
          <cell r="J860">
            <v>860</v>
          </cell>
          <cell r="L860" t="str">
            <v>P</v>
          </cell>
          <cell r="M860" t="str">
            <v>Open</v>
          </cell>
          <cell r="N860" t="str">
            <v/>
          </cell>
          <cell r="O860">
            <v>0</v>
          </cell>
          <cell r="P860" t="str">
            <v>xxx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</row>
        <row r="861">
          <cell r="J861">
            <v>861</v>
          </cell>
          <cell r="K861" t="str">
            <v xml:space="preserve"> Open</v>
          </cell>
          <cell r="L861" t="str">
            <v>Open</v>
          </cell>
          <cell r="O861" t="str">
            <v>T01</v>
          </cell>
          <cell r="P861" t="str">
            <v/>
          </cell>
          <cell r="Q861">
            <v>0</v>
          </cell>
        </row>
        <row r="862">
          <cell r="J862">
            <v>862</v>
          </cell>
          <cell r="L862" t="str">
            <v>T</v>
          </cell>
          <cell r="M862" t="str">
            <v>Coincident Peak</v>
          </cell>
          <cell r="N862" t="str">
            <v/>
          </cell>
          <cell r="O862">
            <v>34.200000000000003</v>
          </cell>
          <cell r="P862" t="str">
            <v>D01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</row>
        <row r="863">
          <cell r="J863">
            <v>863</v>
          </cell>
          <cell r="L863" t="str">
            <v>T</v>
          </cell>
          <cell r="M863" t="str">
            <v>Generation Level Consumption</v>
          </cell>
          <cell r="N863" t="str">
            <v/>
          </cell>
          <cell r="O863">
            <v>65.8</v>
          </cell>
          <cell r="P863" t="str">
            <v>E02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</row>
        <row r="864">
          <cell r="J864">
            <v>864</v>
          </cell>
          <cell r="L864" t="str">
            <v>T</v>
          </cell>
          <cell r="M864" t="str">
            <v>Open</v>
          </cell>
          <cell r="N864" t="str">
            <v/>
          </cell>
          <cell r="O864">
            <v>0</v>
          </cell>
          <cell r="P864" t="str">
            <v>xxx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</row>
        <row r="865">
          <cell r="J865">
            <v>865</v>
          </cell>
          <cell r="K865" t="str">
            <v>303.1X</v>
          </cell>
          <cell r="L865" t="str">
            <v>Miscellaneous - Computer Software</v>
          </cell>
          <cell r="O865" t="str">
            <v>M04</v>
          </cell>
          <cell r="P865" t="str">
            <v/>
          </cell>
          <cell r="Q865">
            <v>19709000</v>
          </cell>
        </row>
        <row r="866">
          <cell r="J866">
            <v>866</v>
          </cell>
          <cell r="L866" t="str">
            <v>O</v>
          </cell>
          <cell r="M866" t="str">
            <v>P/T/D Plant</v>
          </cell>
          <cell r="O866">
            <v>0</v>
          </cell>
          <cell r="P866" t="str">
            <v>S05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</row>
        <row r="867">
          <cell r="J867">
            <v>867</v>
          </cell>
          <cell r="L867" t="str">
            <v>O</v>
          </cell>
          <cell r="M867" t="str">
            <v>Labor P/T/D Total</v>
          </cell>
          <cell r="N867" t="str">
            <v/>
          </cell>
          <cell r="O867">
            <v>0</v>
          </cell>
          <cell r="P867" t="str">
            <v>S21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</row>
        <row r="868">
          <cell r="J868">
            <v>868</v>
          </cell>
          <cell r="L868" t="str">
            <v>O</v>
          </cell>
          <cell r="M868" t="str">
            <v>Labor O&amp;M excl A&amp;G</v>
          </cell>
          <cell r="O868">
            <v>0</v>
          </cell>
          <cell r="P868" t="str">
            <v>S22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</row>
        <row r="869">
          <cell r="J869">
            <v>869</v>
          </cell>
          <cell r="L869" t="str">
            <v>O</v>
          </cell>
          <cell r="M869" t="str">
            <v>P/T/D/G Plant</v>
          </cell>
          <cell r="O869">
            <v>100</v>
          </cell>
          <cell r="P869" t="str">
            <v>S06</v>
          </cell>
          <cell r="R869">
            <v>19709000</v>
          </cell>
          <cell r="S869">
            <v>9696447.9035233594</v>
          </cell>
          <cell r="T869">
            <v>1867944.5272163064</v>
          </cell>
          <cell r="U869">
            <v>4885027.1133457078</v>
          </cell>
          <cell r="V869">
            <v>2397637.105819298</v>
          </cell>
          <cell r="W869">
            <v>432479.24322401243</v>
          </cell>
          <cell r="X869">
            <v>429464.10687131708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</row>
        <row r="870">
          <cell r="J870">
            <v>870</v>
          </cell>
          <cell r="L870" t="str">
            <v>Total Intangible Plant</v>
          </cell>
          <cell r="N870" t="str">
            <v/>
          </cell>
          <cell r="Q870">
            <v>86962000</v>
          </cell>
          <cell r="R870">
            <v>86962000</v>
          </cell>
          <cell r="S870">
            <v>40306629.651540361</v>
          </cell>
          <cell r="T870">
            <v>7586235.4432041086</v>
          </cell>
          <cell r="U870">
            <v>22300212.661482245</v>
          </cell>
          <cell r="V870">
            <v>14204122.044201775</v>
          </cell>
          <cell r="W870">
            <v>1835202.7906586693</v>
          </cell>
          <cell r="X870">
            <v>729597.40891284845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</row>
        <row r="871">
          <cell r="J871">
            <v>871</v>
          </cell>
        </row>
        <row r="872">
          <cell r="J872">
            <v>872</v>
          </cell>
          <cell r="L872" t="str">
            <v>Production Plant</v>
          </cell>
        </row>
        <row r="873">
          <cell r="J873">
            <v>873</v>
          </cell>
          <cell r="K873" t="str">
            <v>31X</v>
          </cell>
          <cell r="L873" t="str">
            <v>Steam Production</v>
          </cell>
          <cell r="O873" t="str">
            <v>P01</v>
          </cell>
          <cell r="P873" t="str">
            <v/>
          </cell>
          <cell r="Q873">
            <v>242035000</v>
          </cell>
        </row>
        <row r="874">
          <cell r="J874">
            <v>874</v>
          </cell>
          <cell r="L874" t="str">
            <v>P</v>
          </cell>
          <cell r="M874" t="str">
            <v>Coincident Peak</v>
          </cell>
          <cell r="N874" t="str">
            <v/>
          </cell>
          <cell r="O874">
            <v>34.200000000000003</v>
          </cell>
          <cell r="P874" t="str">
            <v>D01</v>
          </cell>
          <cell r="R874">
            <v>82775970.000000015</v>
          </cell>
          <cell r="S874">
            <v>41250531.246603683</v>
          </cell>
          <cell r="T874">
            <v>6443318.947239602</v>
          </cell>
          <cell r="U874">
            <v>20247988.062847216</v>
          </cell>
          <cell r="V874">
            <v>13161452.464318918</v>
          </cell>
          <cell r="W874">
            <v>1471470.7758783298</v>
          </cell>
          <cell r="X874">
            <v>201208.50311227085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</row>
        <row r="875">
          <cell r="J875">
            <v>875</v>
          </cell>
          <cell r="L875" t="str">
            <v>P</v>
          </cell>
          <cell r="M875" t="str">
            <v>Generation Level Consumption</v>
          </cell>
          <cell r="N875" t="str">
            <v/>
          </cell>
          <cell r="O875">
            <v>65.8</v>
          </cell>
          <cell r="P875" t="str">
            <v>E02</v>
          </cell>
          <cell r="R875">
            <v>159259030</v>
          </cell>
          <cell r="S875">
            <v>68653397.151674613</v>
          </cell>
          <cell r="T875">
            <v>14062586.267091732</v>
          </cell>
          <cell r="U875">
            <v>42495481.785776451</v>
          </cell>
          <cell r="V875">
            <v>29736489.645193562</v>
          </cell>
          <cell r="W875">
            <v>3567503.3539596917</v>
          </cell>
          <cell r="X875">
            <v>743571.79630396562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</row>
        <row r="876">
          <cell r="J876">
            <v>876</v>
          </cell>
          <cell r="L876" t="str">
            <v>P</v>
          </cell>
          <cell r="M876" t="str">
            <v>Open</v>
          </cell>
          <cell r="N876" t="str">
            <v/>
          </cell>
          <cell r="O876">
            <v>0</v>
          </cell>
          <cell r="P876" t="str">
            <v>xxx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</row>
        <row r="877">
          <cell r="J877">
            <v>877</v>
          </cell>
          <cell r="L877" t="str">
            <v>P</v>
          </cell>
          <cell r="M877" t="str">
            <v>Open</v>
          </cell>
          <cell r="N877" t="str">
            <v/>
          </cell>
          <cell r="O877">
            <v>0</v>
          </cell>
          <cell r="P877" t="str">
            <v>xxx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</row>
        <row r="878">
          <cell r="J878">
            <v>878</v>
          </cell>
          <cell r="K878" t="str">
            <v>32X</v>
          </cell>
          <cell r="L878" t="str">
            <v>Nuclear Production</v>
          </cell>
          <cell r="O878" t="str">
            <v>P01</v>
          </cell>
          <cell r="P878" t="str">
            <v/>
          </cell>
          <cell r="Q878">
            <v>79626000</v>
          </cell>
        </row>
        <row r="879">
          <cell r="J879">
            <v>879</v>
          </cell>
          <cell r="L879" t="str">
            <v>P</v>
          </cell>
          <cell r="M879" t="str">
            <v>Coincident Peak</v>
          </cell>
          <cell r="N879" t="str">
            <v/>
          </cell>
          <cell r="O879">
            <v>34.200000000000003</v>
          </cell>
          <cell r="P879" t="str">
            <v>D01</v>
          </cell>
          <cell r="R879">
            <v>27232092</v>
          </cell>
          <cell r="S879">
            <v>13570825.711331271</v>
          </cell>
          <cell r="T879">
            <v>2119758.3592988634</v>
          </cell>
          <cell r="U879">
            <v>6661294.0173622491</v>
          </cell>
          <cell r="V879">
            <v>4329926.721027364</v>
          </cell>
          <cell r="W879">
            <v>484092.51554563537</v>
          </cell>
          <cell r="X879">
            <v>66194.675434617617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</row>
        <row r="880">
          <cell r="J880">
            <v>880</v>
          </cell>
          <cell r="L880" t="str">
            <v>P</v>
          </cell>
          <cell r="M880" t="str">
            <v>Generation Level Consumption</v>
          </cell>
          <cell r="N880" t="str">
            <v/>
          </cell>
          <cell r="O880">
            <v>65.8</v>
          </cell>
          <cell r="P880" t="str">
            <v>E02</v>
          </cell>
          <cell r="R880">
            <v>52393908</v>
          </cell>
          <cell r="S880">
            <v>22585970.63069078</v>
          </cell>
          <cell r="T880">
            <v>4626386.655250052</v>
          </cell>
          <cell r="U880">
            <v>13980396.358684635</v>
          </cell>
          <cell r="V880">
            <v>9782873.2393586971</v>
          </cell>
          <cell r="W880">
            <v>1173656.7936967562</v>
          </cell>
          <cell r="X880">
            <v>244624.32231908428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</row>
        <row r="881">
          <cell r="J881">
            <v>881</v>
          </cell>
          <cell r="L881" t="str">
            <v>P</v>
          </cell>
          <cell r="M881" t="str">
            <v>Open</v>
          </cell>
          <cell r="N881" t="str">
            <v/>
          </cell>
          <cell r="O881">
            <v>0</v>
          </cell>
          <cell r="P881" t="str">
            <v>xxx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</row>
        <row r="882">
          <cell r="J882">
            <v>882</v>
          </cell>
          <cell r="L882" t="str">
            <v>P</v>
          </cell>
          <cell r="M882" t="str">
            <v>Open</v>
          </cell>
          <cell r="N882" t="str">
            <v/>
          </cell>
          <cell r="O882">
            <v>0</v>
          </cell>
          <cell r="P882" t="str">
            <v>xxx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</row>
        <row r="883">
          <cell r="J883">
            <v>883</v>
          </cell>
          <cell r="K883" t="str">
            <v>33X</v>
          </cell>
          <cell r="L883" t="str">
            <v>Hydraulic Production</v>
          </cell>
          <cell r="O883" t="str">
            <v>P01</v>
          </cell>
          <cell r="P883" t="str">
            <v/>
          </cell>
          <cell r="Q883">
            <v>271911000</v>
          </cell>
        </row>
        <row r="884">
          <cell r="J884">
            <v>884</v>
          </cell>
          <cell r="L884" t="str">
            <v>P</v>
          </cell>
          <cell r="M884" t="str">
            <v>Coincident Peak</v>
          </cell>
          <cell r="N884" t="str">
            <v/>
          </cell>
          <cell r="O884">
            <v>34.200000000000003</v>
          </cell>
          <cell r="P884" t="str">
            <v>D01</v>
          </cell>
          <cell r="R884">
            <v>92993562</v>
          </cell>
          <cell r="S884">
            <v>46342360.40983846</v>
          </cell>
          <cell r="T884">
            <v>7238660.9302905239</v>
          </cell>
          <cell r="U884">
            <v>22747332.750043787</v>
          </cell>
          <cell r="V884">
            <v>14786058.63212106</v>
          </cell>
          <cell r="W884">
            <v>1653104.2623581402</v>
          </cell>
          <cell r="X884">
            <v>226045.01534803092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J885">
            <v>885</v>
          </cell>
          <cell r="L885" t="str">
            <v>P</v>
          </cell>
          <cell r="M885" t="str">
            <v>Generation Level Consumption</v>
          </cell>
          <cell r="N885" t="str">
            <v/>
          </cell>
          <cell r="O885">
            <v>65.8</v>
          </cell>
          <cell r="P885" t="str">
            <v>E02</v>
          </cell>
          <cell r="R885">
            <v>178917438</v>
          </cell>
          <cell r="S885">
            <v>77127745.462057129</v>
          </cell>
          <cell r="T885">
            <v>15798425.41149495</v>
          </cell>
          <cell r="U885">
            <v>47740983.526565418</v>
          </cell>
          <cell r="V885">
            <v>33407063.58962227</v>
          </cell>
          <cell r="W885">
            <v>4007864.170382522</v>
          </cell>
          <cell r="X885">
            <v>835355.83987773501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</row>
        <row r="886">
          <cell r="J886">
            <v>886</v>
          </cell>
          <cell r="L886" t="str">
            <v>P</v>
          </cell>
          <cell r="M886" t="str">
            <v>Open</v>
          </cell>
          <cell r="N886" t="str">
            <v/>
          </cell>
          <cell r="O886">
            <v>0</v>
          </cell>
          <cell r="P886" t="str">
            <v>xxx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</row>
        <row r="887">
          <cell r="J887">
            <v>887</v>
          </cell>
          <cell r="L887" t="str">
            <v>P</v>
          </cell>
          <cell r="M887" t="str">
            <v>Open</v>
          </cell>
          <cell r="N887" t="str">
            <v/>
          </cell>
          <cell r="O887">
            <v>0</v>
          </cell>
          <cell r="P887" t="str">
            <v>xxx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</row>
        <row r="888">
          <cell r="J888">
            <v>888</v>
          </cell>
          <cell r="K888" t="str">
            <v>34X</v>
          </cell>
          <cell r="L888" t="str">
            <v>Other Production</v>
          </cell>
          <cell r="O888" t="str">
            <v>P01</v>
          </cell>
          <cell r="P888" t="str">
            <v/>
          </cell>
          <cell r="Q888">
            <v>181505000</v>
          </cell>
        </row>
        <row r="889">
          <cell r="J889">
            <v>889</v>
          </cell>
          <cell r="L889" t="str">
            <v>P</v>
          </cell>
          <cell r="M889" t="str">
            <v>Coincident Peak</v>
          </cell>
          <cell r="N889" t="str">
            <v/>
          </cell>
          <cell r="O889">
            <v>34.200000000000003</v>
          </cell>
          <cell r="P889" t="str">
            <v>D01</v>
          </cell>
          <cell r="R889">
            <v>62074710.000000007</v>
          </cell>
          <cell r="S889">
            <v>30934276.753010105</v>
          </cell>
          <cell r="T889">
            <v>4831923.5049423585</v>
          </cell>
          <cell r="U889">
            <v>15184213.330084836</v>
          </cell>
          <cell r="V889">
            <v>9869933.8093094174</v>
          </cell>
          <cell r="W889">
            <v>1103473.8908661813</v>
          </cell>
          <cell r="X889">
            <v>150888.71178710813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</row>
        <row r="890">
          <cell r="J890">
            <v>890</v>
          </cell>
          <cell r="L890" t="str">
            <v>P</v>
          </cell>
          <cell r="M890" t="str">
            <v>Generation Level Consumption</v>
          </cell>
          <cell r="N890" t="str">
            <v/>
          </cell>
          <cell r="O890">
            <v>65.8</v>
          </cell>
          <cell r="P890" t="str">
            <v>E02</v>
          </cell>
          <cell r="R890">
            <v>119430290</v>
          </cell>
          <cell r="S890">
            <v>51484020.286382966</v>
          </cell>
          <cell r="T890">
            <v>10545705.04434683</v>
          </cell>
          <cell r="U890">
            <v>31867880.354194041</v>
          </cell>
          <cell r="V890">
            <v>22299756.452789295</v>
          </cell>
          <cell r="W890">
            <v>2675314.2985950536</v>
          </cell>
          <cell r="X890">
            <v>557613.56369182665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</row>
        <row r="891">
          <cell r="J891">
            <v>891</v>
          </cell>
          <cell r="L891" t="str">
            <v>P</v>
          </cell>
          <cell r="M891" t="str">
            <v>Open</v>
          </cell>
          <cell r="N891" t="str">
            <v/>
          </cell>
          <cell r="O891">
            <v>0</v>
          </cell>
          <cell r="P891" t="str">
            <v>xxx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</row>
        <row r="892">
          <cell r="J892">
            <v>892</v>
          </cell>
          <cell r="L892" t="str">
            <v>P</v>
          </cell>
          <cell r="M892" t="str">
            <v>Open</v>
          </cell>
          <cell r="N892" t="str">
            <v/>
          </cell>
          <cell r="O892">
            <v>0</v>
          </cell>
          <cell r="P892" t="str">
            <v>xxx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</row>
        <row r="893">
          <cell r="J893">
            <v>893</v>
          </cell>
          <cell r="L893" t="str">
            <v>Total Production Plant</v>
          </cell>
          <cell r="N893" t="str">
            <v/>
          </cell>
          <cell r="Q893">
            <v>775077000</v>
          </cell>
          <cell r="R893">
            <v>775077000</v>
          </cell>
          <cell r="S893">
            <v>351949127.65158904</v>
          </cell>
          <cell r="T893">
            <v>65666765.119954914</v>
          </cell>
          <cell r="U893">
            <v>200925570.18555865</v>
          </cell>
          <cell r="V893">
            <v>137373554.55374059</v>
          </cell>
          <cell r="W893">
            <v>16136480.061282311</v>
          </cell>
          <cell r="X893">
            <v>3025502.4278746392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</row>
        <row r="894">
          <cell r="J894">
            <v>894</v>
          </cell>
        </row>
        <row r="895">
          <cell r="J895">
            <v>895</v>
          </cell>
          <cell r="L895" t="str">
            <v>Transmission Plant</v>
          </cell>
        </row>
        <row r="896">
          <cell r="J896">
            <v>896</v>
          </cell>
          <cell r="K896">
            <v>350</v>
          </cell>
          <cell r="L896" t="str">
            <v>Land &amp; Land Rights</v>
          </cell>
          <cell r="O896" t="str">
            <v>T01</v>
          </cell>
          <cell r="P896" t="str">
            <v/>
          </cell>
          <cell r="Q896">
            <v>12498000</v>
          </cell>
        </row>
        <row r="897">
          <cell r="J897">
            <v>897</v>
          </cell>
          <cell r="L897" t="str">
            <v>T</v>
          </cell>
          <cell r="M897" t="str">
            <v>Coincident Peak</v>
          </cell>
          <cell r="N897" t="str">
            <v/>
          </cell>
          <cell r="O897">
            <v>34.200000000000003</v>
          </cell>
          <cell r="P897" t="str">
            <v>D01</v>
          </cell>
          <cell r="R897">
            <v>4274316.0000000009</v>
          </cell>
          <cell r="S897">
            <v>2130060.2785549727</v>
          </cell>
          <cell r="T897">
            <v>332714.69086124131</v>
          </cell>
          <cell r="U897">
            <v>1045548.5975559918</v>
          </cell>
          <cell r="V897">
            <v>679620.02561223728</v>
          </cell>
          <cell r="W897">
            <v>75982.571764114138</v>
          </cell>
          <cell r="X897">
            <v>10389.835651443638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</row>
        <row r="898">
          <cell r="J898">
            <v>898</v>
          </cell>
          <cell r="L898" t="str">
            <v>T</v>
          </cell>
          <cell r="M898" t="str">
            <v>Generation Level Consumption</v>
          </cell>
          <cell r="N898" t="str">
            <v/>
          </cell>
          <cell r="O898">
            <v>65.8</v>
          </cell>
          <cell r="P898" t="str">
            <v>E02</v>
          </cell>
          <cell r="R898">
            <v>8223684</v>
          </cell>
          <cell r="S898">
            <v>3545066.4474213622</v>
          </cell>
          <cell r="T898">
            <v>726152.01589072845</v>
          </cell>
          <cell r="U898">
            <v>2194345.9886323633</v>
          </cell>
          <cell r="V898">
            <v>1535507.8711162813</v>
          </cell>
          <cell r="W898">
            <v>184215.74118531711</v>
          </cell>
          <cell r="X898">
            <v>38395.935753948652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</row>
        <row r="899">
          <cell r="J899">
            <v>899</v>
          </cell>
          <cell r="L899" t="str">
            <v>T</v>
          </cell>
          <cell r="M899" t="str">
            <v>Open</v>
          </cell>
          <cell r="N899" t="str">
            <v/>
          </cell>
          <cell r="O899">
            <v>0</v>
          </cell>
          <cell r="P899" t="str">
            <v>xxx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</row>
        <row r="900">
          <cell r="J900">
            <v>900</v>
          </cell>
          <cell r="K900">
            <v>352</v>
          </cell>
          <cell r="L900" t="str">
            <v>Structures &amp; Improvements</v>
          </cell>
          <cell r="O900" t="str">
            <v>T01</v>
          </cell>
          <cell r="P900" t="str">
            <v/>
          </cell>
          <cell r="Q900">
            <v>10852000</v>
          </cell>
        </row>
        <row r="901">
          <cell r="J901">
            <v>901</v>
          </cell>
          <cell r="L901" t="str">
            <v>T</v>
          </cell>
          <cell r="M901" t="str">
            <v>Coincident Peak</v>
          </cell>
          <cell r="N901" t="str">
            <v/>
          </cell>
          <cell r="O901">
            <v>34.200000000000003</v>
          </cell>
          <cell r="P901" t="str">
            <v>D01</v>
          </cell>
          <cell r="R901">
            <v>3711384.0000000005</v>
          </cell>
          <cell r="S901">
            <v>1849529.0560792575</v>
          </cell>
          <cell r="T901">
            <v>288895.80934759084</v>
          </cell>
          <cell r="U901">
            <v>907848.72625040985</v>
          </cell>
          <cell r="V901">
            <v>590113.33956985106</v>
          </cell>
          <cell r="W901">
            <v>65975.585596428748</v>
          </cell>
          <cell r="X901">
            <v>9021.4831564623419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</row>
        <row r="902">
          <cell r="J902">
            <v>902</v>
          </cell>
          <cell r="L902" t="str">
            <v>T</v>
          </cell>
          <cell r="M902" t="str">
            <v>Generation Level Consumption</v>
          </cell>
          <cell r="N902" t="str">
            <v/>
          </cell>
          <cell r="O902">
            <v>65.8</v>
          </cell>
          <cell r="P902" t="str">
            <v>E02</v>
          </cell>
          <cell r="R902">
            <v>7140616</v>
          </cell>
          <cell r="S902">
            <v>3078177.3953765896</v>
          </cell>
          <cell r="T902">
            <v>630517.01683838898</v>
          </cell>
          <cell r="U902">
            <v>1905348.2692141468</v>
          </cell>
          <cell r="V902">
            <v>1333279.8381624166</v>
          </cell>
          <cell r="W902">
            <v>159954.33056033455</v>
          </cell>
          <cell r="X902">
            <v>33339.149848123758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</row>
        <row r="903">
          <cell r="J903">
            <v>903</v>
          </cell>
          <cell r="L903" t="str">
            <v>T</v>
          </cell>
          <cell r="M903" t="str">
            <v>Open</v>
          </cell>
          <cell r="N903" t="str">
            <v/>
          </cell>
          <cell r="O903">
            <v>0</v>
          </cell>
          <cell r="P903" t="str">
            <v>xxx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</row>
        <row r="904">
          <cell r="J904">
            <v>904</v>
          </cell>
          <cell r="K904">
            <v>353</v>
          </cell>
          <cell r="L904" t="str">
            <v>Station Equipment</v>
          </cell>
          <cell r="O904" t="str">
            <v>T01</v>
          </cell>
          <cell r="P904" t="str">
            <v/>
          </cell>
          <cell r="Q904">
            <v>128201000</v>
          </cell>
        </row>
        <row r="905">
          <cell r="J905">
            <v>905</v>
          </cell>
          <cell r="L905" t="str">
            <v>T</v>
          </cell>
          <cell r="M905" t="str">
            <v>Coincident Peak</v>
          </cell>
          <cell r="N905" t="str">
            <v/>
          </cell>
          <cell r="O905">
            <v>34.200000000000003</v>
          </cell>
          <cell r="P905" t="str">
            <v>D01</v>
          </cell>
          <cell r="R905">
            <v>43844742</v>
          </cell>
          <cell r="S905">
            <v>21849564.552010402</v>
          </cell>
          <cell r="T905">
            <v>3412894.5497761234</v>
          </cell>
          <cell r="U905">
            <v>10724946.051790342</v>
          </cell>
          <cell r="V905">
            <v>6971352.7687241482</v>
          </cell>
          <cell r="W905">
            <v>779408.03990488034</v>
          </cell>
          <cell r="X905">
            <v>106576.0377941051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</row>
        <row r="906">
          <cell r="J906">
            <v>906</v>
          </cell>
          <cell r="L906" t="str">
            <v>T</v>
          </cell>
          <cell r="M906" t="str">
            <v>Generation Level Consumption</v>
          </cell>
          <cell r="N906" t="str">
            <v/>
          </cell>
          <cell r="O906">
            <v>65.8</v>
          </cell>
          <cell r="P906" t="str">
            <v>E02</v>
          </cell>
          <cell r="R906">
            <v>84356258</v>
          </cell>
          <cell r="S906">
            <v>36364303.378609858</v>
          </cell>
          <cell r="T906">
            <v>7448664.9535291474</v>
          </cell>
          <cell r="U906">
            <v>22508989.445403874</v>
          </cell>
          <cell r="V906">
            <v>15750811.696669737</v>
          </cell>
          <cell r="W906">
            <v>1889633.7202511472</v>
          </cell>
          <cell r="X906">
            <v>393854.80553624348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</row>
        <row r="907">
          <cell r="J907">
            <v>907</v>
          </cell>
          <cell r="L907" t="str">
            <v>T</v>
          </cell>
          <cell r="M907" t="str">
            <v>Open</v>
          </cell>
          <cell r="N907" t="str">
            <v/>
          </cell>
          <cell r="O907">
            <v>0</v>
          </cell>
          <cell r="P907" t="str">
            <v>xxx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</row>
        <row r="908">
          <cell r="J908">
            <v>908</v>
          </cell>
          <cell r="K908">
            <v>354</v>
          </cell>
          <cell r="L908" t="str">
            <v>Towers &amp; Fixtures</v>
          </cell>
          <cell r="O908" t="str">
            <v>T01</v>
          </cell>
          <cell r="P908" t="str">
            <v/>
          </cell>
          <cell r="Q908">
            <v>11170000</v>
          </cell>
        </row>
        <row r="909">
          <cell r="J909">
            <v>909</v>
          </cell>
          <cell r="L909" t="str">
            <v>T</v>
          </cell>
          <cell r="M909" t="str">
            <v>Coincident Peak</v>
          </cell>
          <cell r="N909" t="str">
            <v/>
          </cell>
          <cell r="O909">
            <v>34.200000000000003</v>
          </cell>
          <cell r="P909" t="str">
            <v>D01</v>
          </cell>
          <cell r="R909">
            <v>3820140.0000000005</v>
          </cell>
          <cell r="S909">
            <v>1903726.4611505074</v>
          </cell>
          <cell r="T909">
            <v>297361.42558169831</v>
          </cell>
          <cell r="U909">
            <v>934451.73905428289</v>
          </cell>
          <cell r="V909">
            <v>607405.63978946151</v>
          </cell>
          <cell r="W909">
            <v>67908.891551060558</v>
          </cell>
          <cell r="X909">
            <v>9285.8428729897132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</row>
        <row r="910">
          <cell r="J910">
            <v>910</v>
          </cell>
          <cell r="L910" t="str">
            <v>T</v>
          </cell>
          <cell r="M910" t="str">
            <v>Generation Level Consumption</v>
          </cell>
          <cell r="N910" t="str">
            <v/>
          </cell>
          <cell r="O910">
            <v>65.8</v>
          </cell>
          <cell r="P910" t="str">
            <v>E02</v>
          </cell>
          <cell r="R910">
            <v>7349860</v>
          </cell>
          <cell r="S910">
            <v>3168378.3179466003</v>
          </cell>
          <cell r="T910">
            <v>648993.28032480692</v>
          </cell>
          <cell r="U910">
            <v>1961181.3644601936</v>
          </cell>
          <cell r="V910">
            <v>1372349.4095350346</v>
          </cell>
          <cell r="W910">
            <v>164641.52896783422</v>
          </cell>
          <cell r="X910">
            <v>34316.098765531002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</row>
        <row r="911">
          <cell r="J911">
            <v>911</v>
          </cell>
          <cell r="L911" t="str">
            <v>T</v>
          </cell>
          <cell r="M911" t="str">
            <v>Open</v>
          </cell>
          <cell r="N911" t="str">
            <v/>
          </cell>
          <cell r="O911">
            <v>0</v>
          </cell>
          <cell r="P911" t="str">
            <v>xxx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</row>
        <row r="912">
          <cell r="J912">
            <v>912</v>
          </cell>
          <cell r="K912">
            <v>355</v>
          </cell>
          <cell r="L912" t="str">
            <v>Poles &amp; Fixtures</v>
          </cell>
          <cell r="O912" t="str">
            <v>T01</v>
          </cell>
          <cell r="P912" t="str">
            <v/>
          </cell>
          <cell r="Q912">
            <v>94963000</v>
          </cell>
        </row>
        <row r="913">
          <cell r="J913">
            <v>913</v>
          </cell>
          <cell r="L913" t="str">
            <v>T</v>
          </cell>
          <cell r="M913" t="str">
            <v>Coincident Peak</v>
          </cell>
          <cell r="N913" t="str">
            <v/>
          </cell>
          <cell r="O913">
            <v>34.200000000000003</v>
          </cell>
          <cell r="P913" t="str">
            <v>D01</v>
          </cell>
          <cell r="R913">
            <v>32477346.000000004</v>
          </cell>
          <cell r="S913">
            <v>16184742.697424855</v>
          </cell>
          <cell r="T913">
            <v>2528051.3032690077</v>
          </cell>
          <cell r="U913">
            <v>7944345.6128748311</v>
          </cell>
          <cell r="V913">
            <v>5163926.7476568157</v>
          </cell>
          <cell r="W913">
            <v>577335.01059654111</v>
          </cell>
          <cell r="X913">
            <v>78944.628177951847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</row>
        <row r="914">
          <cell r="J914">
            <v>914</v>
          </cell>
          <cell r="L914" t="str">
            <v>T</v>
          </cell>
          <cell r="M914" t="str">
            <v>Generation Level Consumption</v>
          </cell>
          <cell r="N914" t="str">
            <v/>
          </cell>
          <cell r="O914">
            <v>65.8</v>
          </cell>
          <cell r="P914" t="str">
            <v>E02</v>
          </cell>
          <cell r="R914">
            <v>62485654</v>
          </cell>
          <cell r="S914">
            <v>26936321.415144406</v>
          </cell>
          <cell r="T914">
            <v>5517488.7089959392</v>
          </cell>
          <cell r="U914">
            <v>16673201.961793497</v>
          </cell>
          <cell r="V914">
            <v>11667181.466219828</v>
          </cell>
          <cell r="W914">
            <v>1399718.3093439965</v>
          </cell>
          <cell r="X914">
            <v>291742.13850233844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</row>
        <row r="915">
          <cell r="J915">
            <v>915</v>
          </cell>
          <cell r="L915" t="str">
            <v>T</v>
          </cell>
          <cell r="M915" t="str">
            <v>Open</v>
          </cell>
          <cell r="N915" t="str">
            <v/>
          </cell>
          <cell r="O915">
            <v>0</v>
          </cell>
          <cell r="P915" t="str">
            <v>xxx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</row>
        <row r="916">
          <cell r="J916">
            <v>916</v>
          </cell>
          <cell r="K916">
            <v>356</v>
          </cell>
          <cell r="L916" t="str">
            <v>Overhead Conductors &amp; Devices</v>
          </cell>
          <cell r="O916" t="str">
            <v>T01</v>
          </cell>
          <cell r="P916" t="str">
            <v/>
          </cell>
          <cell r="Q916">
            <v>71301000</v>
          </cell>
        </row>
        <row r="917">
          <cell r="J917">
            <v>917</v>
          </cell>
          <cell r="L917" t="str">
            <v>T</v>
          </cell>
          <cell r="M917" t="str">
            <v>Coincident Peak</v>
          </cell>
          <cell r="N917" t="str">
            <v/>
          </cell>
          <cell r="O917">
            <v>34.200000000000003</v>
          </cell>
          <cell r="P917" t="str">
            <v>D01</v>
          </cell>
          <cell r="R917">
            <v>24384942</v>
          </cell>
          <cell r="S917">
            <v>12151978.550267888</v>
          </cell>
          <cell r="T917">
            <v>1898134.9154342585</v>
          </cell>
          <cell r="U917">
            <v>5964847.2199023655</v>
          </cell>
          <cell r="V917">
            <v>3877227.3520705807</v>
          </cell>
          <cell r="W917">
            <v>433480.02475220844</v>
          </cell>
          <cell r="X917">
            <v>59273.937572698247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</row>
        <row r="918">
          <cell r="J918">
            <v>918</v>
          </cell>
          <cell r="L918" t="str">
            <v>T</v>
          </cell>
          <cell r="M918" t="str">
            <v>Generation Level Consumption</v>
          </cell>
          <cell r="N918" t="str">
            <v/>
          </cell>
          <cell r="O918">
            <v>65.8</v>
          </cell>
          <cell r="P918" t="str">
            <v>E02</v>
          </cell>
          <cell r="R918">
            <v>46916058</v>
          </cell>
          <cell r="S918">
            <v>20224578.55397588</v>
          </cell>
          <cell r="T918">
            <v>4142692.021525431</v>
          </cell>
          <cell r="U918">
            <v>12518728.063328223</v>
          </cell>
          <cell r="V918">
            <v>8760061.3472925238</v>
          </cell>
          <cell r="W918">
            <v>1050949.4768966471</v>
          </cell>
          <cell r="X918">
            <v>219048.53698130042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</row>
        <row r="919">
          <cell r="J919">
            <v>919</v>
          </cell>
          <cell r="L919" t="str">
            <v>T</v>
          </cell>
          <cell r="M919" t="str">
            <v>Open</v>
          </cell>
          <cell r="N919" t="str">
            <v/>
          </cell>
          <cell r="O919">
            <v>0</v>
          </cell>
          <cell r="P919" t="str">
            <v>xxx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</row>
        <row r="920">
          <cell r="J920">
            <v>920</v>
          </cell>
          <cell r="K920">
            <v>357</v>
          </cell>
          <cell r="L920" t="str">
            <v>Underground Conduit</v>
          </cell>
          <cell r="O920" t="str">
            <v>T01</v>
          </cell>
          <cell r="P920" t="str">
            <v/>
          </cell>
          <cell r="Q920">
            <v>1700000</v>
          </cell>
        </row>
        <row r="921">
          <cell r="J921">
            <v>921</v>
          </cell>
          <cell r="L921" t="str">
            <v>T</v>
          </cell>
          <cell r="M921" t="str">
            <v>Coincident Peak</v>
          </cell>
          <cell r="N921" t="str">
            <v/>
          </cell>
          <cell r="O921">
            <v>34.200000000000003</v>
          </cell>
          <cell r="P921" t="str">
            <v>D01</v>
          </cell>
          <cell r="R921">
            <v>581400.00000000012</v>
          </cell>
          <cell r="S921">
            <v>289734.55541234225</v>
          </cell>
          <cell r="T921">
            <v>45256.438987366797</v>
          </cell>
          <cell r="U921">
            <v>142217.36404586222</v>
          </cell>
          <cell r="V921">
            <v>92443.114381565319</v>
          </cell>
          <cell r="W921">
            <v>10335.283405264365</v>
          </cell>
          <cell r="X921">
            <v>1413.2437675991507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</row>
        <row r="922">
          <cell r="J922">
            <v>922</v>
          </cell>
          <cell r="L922" t="str">
            <v>T</v>
          </cell>
          <cell r="M922" t="str">
            <v>Generation Level Consumption</v>
          </cell>
          <cell r="N922" t="str">
            <v/>
          </cell>
          <cell r="O922">
            <v>65.8</v>
          </cell>
          <cell r="P922" t="str">
            <v>E02</v>
          </cell>
          <cell r="R922">
            <v>1118600</v>
          </cell>
          <cell r="S922">
            <v>482206.18983967957</v>
          </cell>
          <cell r="T922">
            <v>98772.477757580287</v>
          </cell>
          <cell r="U922">
            <v>298478.8110637716</v>
          </cell>
          <cell r="V922">
            <v>208862.48846996942</v>
          </cell>
          <cell r="W922">
            <v>25057.349977199479</v>
          </cell>
          <cell r="X922">
            <v>5222.6828917997045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</row>
        <row r="923">
          <cell r="J923">
            <v>923</v>
          </cell>
          <cell r="L923" t="str">
            <v>T</v>
          </cell>
          <cell r="M923" t="str">
            <v>Open</v>
          </cell>
          <cell r="N923" t="str">
            <v/>
          </cell>
          <cell r="O923">
            <v>0</v>
          </cell>
          <cell r="P923" t="str">
            <v>xxx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</row>
        <row r="924">
          <cell r="J924">
            <v>924</v>
          </cell>
          <cell r="K924">
            <v>358</v>
          </cell>
          <cell r="L924" t="str">
            <v>Underground Conductors &amp; Devices</v>
          </cell>
          <cell r="O924" t="str">
            <v>T01</v>
          </cell>
          <cell r="P924" t="str">
            <v/>
          </cell>
          <cell r="Q924">
            <v>1520000</v>
          </cell>
        </row>
        <row r="925">
          <cell r="J925">
            <v>925</v>
          </cell>
          <cell r="L925" t="str">
            <v>T</v>
          </cell>
          <cell r="M925" t="str">
            <v>Coincident Peak</v>
          </cell>
          <cell r="N925" t="str">
            <v/>
          </cell>
          <cell r="O925">
            <v>34.200000000000003</v>
          </cell>
          <cell r="P925" t="str">
            <v>D01</v>
          </cell>
          <cell r="R925">
            <v>519840.00000000006</v>
          </cell>
          <cell r="S925">
            <v>259056.77895691775</v>
          </cell>
          <cell r="T925">
            <v>40464.580741645601</v>
          </cell>
          <cell r="U925">
            <v>127159.05491159445</v>
          </cell>
          <cell r="V925">
            <v>82655.019917634869</v>
          </cell>
          <cell r="W925">
            <v>9240.9592800010778</v>
          </cell>
          <cell r="X925">
            <v>1263.6061922062993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</row>
        <row r="926">
          <cell r="J926">
            <v>926</v>
          </cell>
          <cell r="L926" t="str">
            <v>T</v>
          </cell>
          <cell r="M926" t="str">
            <v>Generation Level Consumption</v>
          </cell>
          <cell r="N926" t="str">
            <v/>
          </cell>
          <cell r="O926">
            <v>65.8</v>
          </cell>
          <cell r="P926" t="str">
            <v>E02</v>
          </cell>
          <cell r="R926">
            <v>1000160</v>
          </cell>
          <cell r="S926">
            <v>431149.06385665468</v>
          </cell>
          <cell r="T926">
            <v>88314.215406777672</v>
          </cell>
          <cell r="U926">
            <v>266875.17224525462</v>
          </cell>
          <cell r="V926">
            <v>186747.63674961973</v>
          </cell>
          <cell r="W926">
            <v>22404.218803143063</v>
          </cell>
          <cell r="X926">
            <v>4669.6929385503236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</row>
        <row r="927">
          <cell r="J927">
            <v>927</v>
          </cell>
          <cell r="L927" t="str">
            <v>T</v>
          </cell>
          <cell r="M927" t="str">
            <v>Open</v>
          </cell>
          <cell r="N927" t="str">
            <v/>
          </cell>
          <cell r="O927">
            <v>0</v>
          </cell>
          <cell r="P927" t="str">
            <v>xxx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</row>
        <row r="928">
          <cell r="J928">
            <v>928</v>
          </cell>
          <cell r="K928">
            <v>359</v>
          </cell>
          <cell r="L928" t="str">
            <v>Roads &amp; Trails</v>
          </cell>
          <cell r="O928" t="str">
            <v>T01</v>
          </cell>
          <cell r="P928" t="str">
            <v/>
          </cell>
          <cell r="Q928">
            <v>1221000</v>
          </cell>
        </row>
        <row r="929">
          <cell r="J929">
            <v>929</v>
          </cell>
          <cell r="L929" t="str">
            <v>T</v>
          </cell>
          <cell r="M929" t="str">
            <v>Coincident Peak</v>
          </cell>
          <cell r="N929" t="str">
            <v/>
          </cell>
          <cell r="O929">
            <v>34.200000000000003</v>
          </cell>
          <cell r="P929" t="str">
            <v>D01</v>
          </cell>
          <cell r="R929">
            <v>417582</v>
          </cell>
          <cell r="S929">
            <v>208097.58362262932</v>
          </cell>
          <cell r="T929">
            <v>32504.771766808735</v>
          </cell>
          <cell r="U929">
            <v>102145.53029411632</v>
          </cell>
          <cell r="V929">
            <v>66395.907446994839</v>
          </cell>
          <cell r="W929">
            <v>7423.1653163692863</v>
          </cell>
          <cell r="X929">
            <v>1015.0415530815075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</row>
        <row r="930">
          <cell r="J930">
            <v>930</v>
          </cell>
          <cell r="L930" t="str">
            <v>T</v>
          </cell>
          <cell r="M930" t="str">
            <v>Generation Level Consumption</v>
          </cell>
          <cell r="N930" t="str">
            <v/>
          </cell>
          <cell r="O930">
            <v>65.8</v>
          </cell>
          <cell r="P930" t="str">
            <v>E02</v>
          </cell>
          <cell r="R930">
            <v>803418</v>
          </cell>
          <cell r="S930">
            <v>346337.5045848522</v>
          </cell>
          <cell r="T930">
            <v>70941.879612944438</v>
          </cell>
          <cell r="U930">
            <v>214378.01665227363</v>
          </cell>
          <cell r="V930">
            <v>150012.41083637218</v>
          </cell>
          <cell r="W930">
            <v>17997.073130682686</v>
          </cell>
          <cell r="X930">
            <v>3751.1151828749644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</row>
        <row r="931">
          <cell r="J931">
            <v>931</v>
          </cell>
          <cell r="L931" t="str">
            <v>T</v>
          </cell>
          <cell r="M931" t="str">
            <v>Open</v>
          </cell>
          <cell r="N931" t="str">
            <v/>
          </cell>
          <cell r="O931">
            <v>0</v>
          </cell>
          <cell r="P931" t="str">
            <v>xxx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</row>
        <row r="932">
          <cell r="J932">
            <v>932</v>
          </cell>
          <cell r="L932" t="str">
            <v>Total Transmission Plant</v>
          </cell>
          <cell r="N932" t="str">
            <v/>
          </cell>
          <cell r="Q932">
            <v>333426000</v>
          </cell>
          <cell r="R932">
            <v>333426000</v>
          </cell>
          <cell r="S932">
            <v>151403008.78023571</v>
          </cell>
          <cell r="T932">
            <v>28248815.055647489</v>
          </cell>
          <cell r="U932">
            <v>86435036.989473373</v>
          </cell>
          <cell r="V932">
            <v>59095954.080221057</v>
          </cell>
          <cell r="W932">
            <v>6941661.28128317</v>
          </cell>
          <cell r="X932">
            <v>1301523.8131392484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</row>
        <row r="933">
          <cell r="J933">
            <v>933</v>
          </cell>
        </row>
        <row r="934">
          <cell r="J934">
            <v>934</v>
          </cell>
          <cell r="L934" t="str">
            <v>Distribution Plant</v>
          </cell>
        </row>
        <row r="935">
          <cell r="J935">
            <v>935</v>
          </cell>
          <cell r="K935">
            <v>360</v>
          </cell>
          <cell r="L935" t="str">
            <v>Land &amp; Land Rights</v>
          </cell>
          <cell r="O935" t="str">
            <v>X01</v>
          </cell>
          <cell r="P935" t="str">
            <v/>
          </cell>
          <cell r="Q935">
            <v>3450000</v>
          </cell>
        </row>
        <row r="936">
          <cell r="J936">
            <v>936</v>
          </cell>
          <cell r="L936" t="str">
            <v>D</v>
          </cell>
          <cell r="M936" t="str">
            <v>NCP-All</v>
          </cell>
          <cell r="N936" t="str">
            <v/>
          </cell>
          <cell r="O936">
            <v>0</v>
          </cell>
          <cell r="P936" t="str">
            <v>D02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</row>
        <row r="937">
          <cell r="J937">
            <v>937</v>
          </cell>
          <cell r="L937" t="str">
            <v>D</v>
          </cell>
          <cell r="M937" t="str">
            <v>NCP-w/o DA</v>
          </cell>
          <cell r="N937" t="str">
            <v/>
          </cell>
          <cell r="O937">
            <v>0</v>
          </cell>
          <cell r="P937" t="str">
            <v>D03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</row>
        <row r="938">
          <cell r="J938">
            <v>938</v>
          </cell>
          <cell r="L938" t="str">
            <v>D</v>
          </cell>
          <cell r="M938" t="str">
            <v xml:space="preserve">DA Sch 25 </v>
          </cell>
          <cell r="N938" t="str">
            <v/>
          </cell>
          <cell r="O938">
            <v>0</v>
          </cell>
          <cell r="P938" t="str">
            <v>D04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</row>
        <row r="939">
          <cell r="J939">
            <v>939</v>
          </cell>
          <cell r="L939" t="str">
            <v>D</v>
          </cell>
          <cell r="M939" t="str">
            <v>DA Street and Area Lights</v>
          </cell>
          <cell r="N939" t="str">
            <v/>
          </cell>
          <cell r="O939">
            <v>0</v>
          </cell>
          <cell r="P939" t="str">
            <v>D07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</row>
        <row r="940">
          <cell r="J940">
            <v>940</v>
          </cell>
          <cell r="L940" t="str">
            <v>D</v>
          </cell>
          <cell r="M940" t="str">
            <v>Avg Customers-Secondary</v>
          </cell>
          <cell r="N940" t="str">
            <v/>
          </cell>
          <cell r="O940">
            <v>0</v>
          </cell>
          <cell r="P940" t="str">
            <v>C02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</row>
        <row r="941">
          <cell r="J941">
            <v>941</v>
          </cell>
          <cell r="L941" t="str">
            <v>D</v>
          </cell>
          <cell r="M941" t="str">
            <v>Wt Customers-Meters</v>
          </cell>
          <cell r="N941" t="str">
            <v/>
          </cell>
          <cell r="O941">
            <v>0</v>
          </cell>
          <cell r="P941" t="str">
            <v>C04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</row>
        <row r="942">
          <cell r="J942">
            <v>942</v>
          </cell>
          <cell r="L942" t="str">
            <v>D</v>
          </cell>
          <cell r="M942" t="str">
            <v>DA Street &amp; Area Lights</v>
          </cell>
          <cell r="N942" t="str">
            <v/>
          </cell>
          <cell r="O942">
            <v>0</v>
          </cell>
          <cell r="P942" t="str">
            <v>C05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</row>
        <row r="943">
          <cell r="J943">
            <v>943</v>
          </cell>
          <cell r="L943" t="str">
            <v>D</v>
          </cell>
          <cell r="M943" t="str">
            <v>DA Sch 25I</v>
          </cell>
          <cell r="N943" t="str">
            <v/>
          </cell>
          <cell r="O943">
            <v>0</v>
          </cell>
          <cell r="P943" t="str">
            <v>D05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</row>
        <row r="944">
          <cell r="J944">
            <v>944</v>
          </cell>
          <cell r="L944" t="str">
            <v>D</v>
          </cell>
          <cell r="M944" t="str">
            <v>NCP-Secondary</v>
          </cell>
          <cell r="N944" t="str">
            <v/>
          </cell>
          <cell r="O944">
            <v>0</v>
          </cell>
          <cell r="P944" t="str">
            <v>D06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</row>
        <row r="945">
          <cell r="J945">
            <v>945</v>
          </cell>
          <cell r="L945" t="str">
            <v>D</v>
          </cell>
          <cell r="M945" t="str">
            <v>NCP-Primary</v>
          </cell>
          <cell r="N945" t="str">
            <v/>
          </cell>
          <cell r="O945">
            <v>100</v>
          </cell>
          <cell r="P945" t="str">
            <v>D08</v>
          </cell>
          <cell r="R945">
            <v>3450000</v>
          </cell>
          <cell r="S945">
            <v>1723099.827410683</v>
          </cell>
          <cell r="T945">
            <v>356302.93998345686</v>
          </cell>
          <cell r="U945">
            <v>948155.25283937273</v>
          </cell>
          <cell r="V945">
            <v>313233.50459707953</v>
          </cell>
          <cell r="W945">
            <v>87023.788693411378</v>
          </cell>
          <cell r="X945">
            <v>22184.686475996565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</row>
        <row r="946">
          <cell r="J946">
            <v>946</v>
          </cell>
          <cell r="K946">
            <v>361</v>
          </cell>
          <cell r="L946" t="str">
            <v>Structures &amp; Improvements</v>
          </cell>
          <cell r="O946" t="str">
            <v>X02</v>
          </cell>
          <cell r="P946" t="str">
            <v/>
          </cell>
          <cell r="Q946">
            <v>10571000</v>
          </cell>
        </row>
        <row r="947">
          <cell r="J947">
            <v>947</v>
          </cell>
          <cell r="L947" t="str">
            <v>D</v>
          </cell>
          <cell r="M947" t="str">
            <v>NCP-All</v>
          </cell>
          <cell r="N947" t="str">
            <v/>
          </cell>
          <cell r="O947">
            <v>0</v>
          </cell>
          <cell r="P947" t="str">
            <v>D02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</row>
        <row r="948">
          <cell r="J948">
            <v>948</v>
          </cell>
          <cell r="L948" t="str">
            <v>D</v>
          </cell>
          <cell r="M948" t="str">
            <v>NCP-w/o DA</v>
          </cell>
          <cell r="N948" t="str">
            <v/>
          </cell>
          <cell r="O948">
            <v>10956.161</v>
          </cell>
          <cell r="P948" t="str">
            <v>D03</v>
          </cell>
          <cell r="R948">
            <v>9309575.3284342494</v>
          </cell>
          <cell r="S948">
            <v>5107256.6881286791</v>
          </cell>
          <cell r="T948">
            <v>1056079.5981071778</v>
          </cell>
          <cell r="U948">
            <v>2822545.8316619857</v>
          </cell>
          <cell r="V948">
            <v>0</v>
          </cell>
          <cell r="W948">
            <v>257937.94402417491</v>
          </cell>
          <cell r="X948">
            <v>65755.266512232512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</row>
        <row r="949">
          <cell r="J949">
            <v>949</v>
          </cell>
          <cell r="L949" t="str">
            <v>D</v>
          </cell>
          <cell r="M949" t="str">
            <v xml:space="preserve">DA Sch 25 </v>
          </cell>
          <cell r="N949" t="str">
            <v/>
          </cell>
          <cell r="O949">
            <v>1484.5329999999999</v>
          </cell>
          <cell r="P949" t="str">
            <v>D04</v>
          </cell>
          <cell r="R949">
            <v>1261424.6715657501</v>
          </cell>
          <cell r="S949">
            <v>0</v>
          </cell>
          <cell r="T949">
            <v>0</v>
          </cell>
          <cell r="U949">
            <v>0</v>
          </cell>
          <cell r="V949">
            <v>1261424.6715657501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</row>
        <row r="950">
          <cell r="J950">
            <v>950</v>
          </cell>
          <cell r="L950" t="str">
            <v>D</v>
          </cell>
          <cell r="M950" t="str">
            <v>DA Street and Area Lights</v>
          </cell>
          <cell r="N950" t="str">
            <v/>
          </cell>
          <cell r="O950">
            <v>0</v>
          </cell>
          <cell r="P950" t="str">
            <v>D07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</row>
        <row r="951">
          <cell r="J951">
            <v>951</v>
          </cell>
          <cell r="L951" t="str">
            <v>D</v>
          </cell>
          <cell r="M951" t="str">
            <v>Avg Customers-Secondary</v>
          </cell>
          <cell r="N951" t="str">
            <v/>
          </cell>
          <cell r="O951">
            <v>0</v>
          </cell>
          <cell r="P951" t="str">
            <v>C02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</row>
        <row r="952">
          <cell r="J952">
            <v>952</v>
          </cell>
          <cell r="L952" t="str">
            <v>D</v>
          </cell>
          <cell r="M952" t="str">
            <v>Wt Customers-Meters</v>
          </cell>
          <cell r="N952" t="str">
            <v/>
          </cell>
          <cell r="O952">
            <v>0</v>
          </cell>
          <cell r="P952" t="str">
            <v>C04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</row>
        <row r="953">
          <cell r="J953">
            <v>953</v>
          </cell>
          <cell r="L953" t="str">
            <v>D</v>
          </cell>
          <cell r="M953" t="str">
            <v>DA Street &amp; Area Lights</v>
          </cell>
          <cell r="N953" t="str">
            <v/>
          </cell>
          <cell r="O953">
            <v>0</v>
          </cell>
          <cell r="P953" t="str">
            <v>C05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</row>
        <row r="954">
          <cell r="J954">
            <v>954</v>
          </cell>
          <cell r="L954" t="str">
            <v>D</v>
          </cell>
          <cell r="M954" t="str">
            <v>DA Sch 25I</v>
          </cell>
          <cell r="N954" t="str">
            <v/>
          </cell>
          <cell r="O954">
            <v>0</v>
          </cell>
          <cell r="P954" t="str">
            <v>D05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</row>
        <row r="955">
          <cell r="J955">
            <v>955</v>
          </cell>
          <cell r="L955" t="str">
            <v>D</v>
          </cell>
          <cell r="M955" t="str">
            <v>NCP-Secondary</v>
          </cell>
          <cell r="N955" t="str">
            <v/>
          </cell>
          <cell r="O955">
            <v>0</v>
          </cell>
          <cell r="P955" t="str">
            <v>D06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</row>
        <row r="956">
          <cell r="J956">
            <v>956</v>
          </cell>
          <cell r="L956" t="str">
            <v>D</v>
          </cell>
          <cell r="M956" t="str">
            <v>NCP-Primary</v>
          </cell>
          <cell r="N956" t="str">
            <v/>
          </cell>
          <cell r="O956">
            <v>0</v>
          </cell>
          <cell r="P956" t="str">
            <v>D08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</row>
        <row r="957">
          <cell r="J957">
            <v>957</v>
          </cell>
          <cell r="K957">
            <v>362</v>
          </cell>
          <cell r="L957" t="str">
            <v>Station Equipment</v>
          </cell>
          <cell r="O957" t="str">
            <v>X03</v>
          </cell>
          <cell r="P957" t="str">
            <v/>
          </cell>
          <cell r="Q957">
            <v>64230000</v>
          </cell>
        </row>
        <row r="958">
          <cell r="J958">
            <v>958</v>
          </cell>
          <cell r="L958" t="str">
            <v>D</v>
          </cell>
          <cell r="M958" t="str">
            <v>NCP-All</v>
          </cell>
          <cell r="N958" t="str">
            <v/>
          </cell>
          <cell r="O958">
            <v>0</v>
          </cell>
          <cell r="P958" t="str">
            <v>D02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</row>
        <row r="959">
          <cell r="J959">
            <v>959</v>
          </cell>
          <cell r="L959" t="str">
            <v>D</v>
          </cell>
          <cell r="M959" t="str">
            <v>NCP-w/o DA</v>
          </cell>
          <cell r="N959" t="str">
            <v/>
          </cell>
          <cell r="O959">
            <v>63092.08</v>
          </cell>
          <cell r="P959" t="str">
            <v>D03</v>
          </cell>
          <cell r="R959">
            <v>58958336.871523298</v>
          </cell>
          <cell r="S959">
            <v>32344693.467201877</v>
          </cell>
          <cell r="T959">
            <v>6688242.429079527</v>
          </cell>
          <cell r="U959">
            <v>17875424.185050309</v>
          </cell>
          <cell r="V959">
            <v>0</v>
          </cell>
          <cell r="W959">
            <v>1633543.0628373406</v>
          </cell>
          <cell r="X959">
            <v>416433.72735424555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</row>
        <row r="960">
          <cell r="J960">
            <v>960</v>
          </cell>
          <cell r="L960" t="str">
            <v>D</v>
          </cell>
          <cell r="M960" t="str">
            <v xml:space="preserve">DA Sch 25 </v>
          </cell>
          <cell r="N960" t="str">
            <v/>
          </cell>
          <cell r="O960">
            <v>5641.2749999999996</v>
          </cell>
          <cell r="P960" t="str">
            <v>D04</v>
          </cell>
          <cell r="R960">
            <v>5271663.1284767054</v>
          </cell>
          <cell r="S960">
            <v>0</v>
          </cell>
          <cell r="T960">
            <v>0</v>
          </cell>
          <cell r="U960">
            <v>0</v>
          </cell>
          <cell r="V960">
            <v>5271663.1284767054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</row>
        <row r="961">
          <cell r="J961">
            <v>961</v>
          </cell>
          <cell r="L961" t="str">
            <v>D</v>
          </cell>
          <cell r="M961" t="str">
            <v>DA Street and Area Lights</v>
          </cell>
          <cell r="N961" t="str">
            <v/>
          </cell>
          <cell r="O961">
            <v>0</v>
          </cell>
          <cell r="P961" t="str">
            <v>D07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</row>
        <row r="962">
          <cell r="J962">
            <v>962</v>
          </cell>
          <cell r="L962" t="str">
            <v>D</v>
          </cell>
          <cell r="M962" t="str">
            <v>Avg Customers-Secondary</v>
          </cell>
          <cell r="N962" t="str">
            <v/>
          </cell>
          <cell r="O962">
            <v>0</v>
          </cell>
          <cell r="P962" t="str">
            <v>C02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</row>
        <row r="963">
          <cell r="J963">
            <v>963</v>
          </cell>
          <cell r="L963" t="str">
            <v>D</v>
          </cell>
          <cell r="M963" t="str">
            <v>Wt Customers-Meters</v>
          </cell>
          <cell r="N963" t="str">
            <v/>
          </cell>
          <cell r="O963">
            <v>0</v>
          </cell>
          <cell r="P963" t="str">
            <v>C04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</row>
        <row r="964">
          <cell r="J964">
            <v>964</v>
          </cell>
          <cell r="L964" t="str">
            <v>D</v>
          </cell>
          <cell r="M964" t="str">
            <v>DA Street &amp; Area Lights</v>
          </cell>
          <cell r="N964" t="str">
            <v/>
          </cell>
          <cell r="O964">
            <v>0</v>
          </cell>
          <cell r="P964" t="str">
            <v>C05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</row>
        <row r="965">
          <cell r="J965">
            <v>965</v>
          </cell>
          <cell r="L965" t="str">
            <v>D</v>
          </cell>
          <cell r="M965" t="str">
            <v>DA Sch 25I</v>
          </cell>
          <cell r="N965" t="str">
            <v/>
          </cell>
          <cell r="O965">
            <v>0</v>
          </cell>
          <cell r="P965" t="str">
            <v>D05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</row>
        <row r="966">
          <cell r="J966">
            <v>966</v>
          </cell>
          <cell r="L966" t="str">
            <v>D</v>
          </cell>
          <cell r="M966" t="str">
            <v>NCP-Secondary</v>
          </cell>
          <cell r="N966" t="str">
            <v/>
          </cell>
          <cell r="O966">
            <v>0</v>
          </cell>
          <cell r="P966" t="str">
            <v>D06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</row>
        <row r="967">
          <cell r="J967">
            <v>967</v>
          </cell>
          <cell r="L967" t="str">
            <v>D</v>
          </cell>
          <cell r="M967" t="str">
            <v>NCP-Primary</v>
          </cell>
          <cell r="N967" t="str">
            <v/>
          </cell>
          <cell r="O967">
            <v>0</v>
          </cell>
          <cell r="P967" t="str">
            <v>D08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</row>
        <row r="968">
          <cell r="J968">
            <v>968</v>
          </cell>
          <cell r="K968">
            <v>363</v>
          </cell>
          <cell r="L968" t="str">
            <v>Storage Battery Equipment</v>
          </cell>
          <cell r="O968" t="str">
            <v>X01</v>
          </cell>
          <cell r="P968" t="str">
            <v/>
          </cell>
          <cell r="Q968">
            <v>0</v>
          </cell>
        </row>
        <row r="969">
          <cell r="J969">
            <v>969</v>
          </cell>
          <cell r="L969" t="str">
            <v>D</v>
          </cell>
          <cell r="M969" t="str">
            <v>NCP-All</v>
          </cell>
          <cell r="N969" t="str">
            <v/>
          </cell>
          <cell r="O969">
            <v>0</v>
          </cell>
          <cell r="P969" t="str">
            <v>D02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</row>
        <row r="970">
          <cell r="J970">
            <v>970</v>
          </cell>
          <cell r="L970" t="str">
            <v>D</v>
          </cell>
          <cell r="M970" t="str">
            <v>NCP-w/o DA</v>
          </cell>
          <cell r="N970" t="str">
            <v/>
          </cell>
          <cell r="O970">
            <v>0</v>
          </cell>
          <cell r="P970" t="str">
            <v>D03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</row>
        <row r="971">
          <cell r="J971">
            <v>971</v>
          </cell>
          <cell r="L971" t="str">
            <v>D</v>
          </cell>
          <cell r="M971" t="str">
            <v xml:space="preserve">DA Sch 25 </v>
          </cell>
          <cell r="N971" t="str">
            <v/>
          </cell>
          <cell r="O971">
            <v>0</v>
          </cell>
          <cell r="P971" t="str">
            <v>D04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</row>
        <row r="972">
          <cell r="J972">
            <v>972</v>
          </cell>
          <cell r="L972" t="str">
            <v>D</v>
          </cell>
          <cell r="M972" t="str">
            <v>DA Street and Area Lights</v>
          </cell>
          <cell r="N972" t="str">
            <v/>
          </cell>
          <cell r="O972">
            <v>0</v>
          </cell>
          <cell r="P972" t="str">
            <v>D07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</row>
        <row r="973">
          <cell r="J973">
            <v>973</v>
          </cell>
          <cell r="L973" t="str">
            <v>D</v>
          </cell>
          <cell r="M973" t="str">
            <v>Avg Customers-Secondary</v>
          </cell>
          <cell r="N973" t="str">
            <v/>
          </cell>
          <cell r="O973">
            <v>0</v>
          </cell>
          <cell r="P973" t="str">
            <v>C02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</row>
        <row r="974">
          <cell r="J974">
            <v>974</v>
          </cell>
          <cell r="L974" t="str">
            <v>D</v>
          </cell>
          <cell r="M974" t="str">
            <v>Wt Customers-Meters</v>
          </cell>
          <cell r="N974" t="str">
            <v/>
          </cell>
          <cell r="O974">
            <v>0</v>
          </cell>
          <cell r="P974" t="str">
            <v>C04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</row>
        <row r="975">
          <cell r="J975">
            <v>975</v>
          </cell>
          <cell r="L975" t="str">
            <v>D</v>
          </cell>
          <cell r="M975" t="str">
            <v>DA Street &amp; Area Lights</v>
          </cell>
          <cell r="N975" t="str">
            <v/>
          </cell>
          <cell r="O975">
            <v>0</v>
          </cell>
          <cell r="P975" t="str">
            <v>C05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</row>
        <row r="976">
          <cell r="J976">
            <v>976</v>
          </cell>
          <cell r="L976" t="str">
            <v>D</v>
          </cell>
          <cell r="M976" t="str">
            <v>DA Sch 25I</v>
          </cell>
          <cell r="N976" t="str">
            <v/>
          </cell>
          <cell r="O976">
            <v>0</v>
          </cell>
          <cell r="P976" t="str">
            <v>D05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</row>
        <row r="977">
          <cell r="J977">
            <v>977</v>
          </cell>
          <cell r="L977" t="str">
            <v>D</v>
          </cell>
          <cell r="M977" t="str">
            <v>NCP-Secondary</v>
          </cell>
          <cell r="N977" t="str">
            <v/>
          </cell>
          <cell r="O977">
            <v>0</v>
          </cell>
          <cell r="P977" t="str">
            <v>D06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</row>
        <row r="978">
          <cell r="J978">
            <v>978</v>
          </cell>
          <cell r="L978" t="str">
            <v>D</v>
          </cell>
          <cell r="M978" t="str">
            <v>NCP-Primary</v>
          </cell>
          <cell r="N978" t="str">
            <v/>
          </cell>
          <cell r="O978">
            <v>100</v>
          </cell>
          <cell r="P978" t="str">
            <v>D08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</row>
        <row r="979">
          <cell r="J979">
            <v>979</v>
          </cell>
          <cell r="K979">
            <v>364</v>
          </cell>
          <cell r="L979" t="str">
            <v>Poles, Towers &amp; Fixtures</v>
          </cell>
          <cell r="O979" t="str">
            <v>X05</v>
          </cell>
          <cell r="P979" t="str">
            <v/>
          </cell>
          <cell r="Q979">
            <v>143857000</v>
          </cell>
        </row>
        <row r="980">
          <cell r="J980">
            <v>980</v>
          </cell>
          <cell r="L980" t="str">
            <v>D</v>
          </cell>
          <cell r="M980" t="str">
            <v>NCP-All</v>
          </cell>
          <cell r="N980" t="str">
            <v/>
          </cell>
          <cell r="O980">
            <v>0</v>
          </cell>
          <cell r="P980" t="str">
            <v>D02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</row>
        <row r="981">
          <cell r="J981">
            <v>981</v>
          </cell>
          <cell r="L981" t="str">
            <v>D</v>
          </cell>
          <cell r="M981" t="str">
            <v>NCP-w/o DA</v>
          </cell>
          <cell r="N981" t="str">
            <v/>
          </cell>
          <cell r="O981">
            <v>87.16</v>
          </cell>
          <cell r="P981" t="str">
            <v>D03</v>
          </cell>
          <cell r="R981">
            <v>125385761.19999999</v>
          </cell>
          <cell r="S981">
            <v>68786947.298111454</v>
          </cell>
          <cell r="T981">
            <v>14223779.240715316</v>
          </cell>
          <cell r="U981">
            <v>38015381.490483917</v>
          </cell>
          <cell r="V981">
            <v>0</v>
          </cell>
          <cell r="W981">
            <v>3474030.1585027967</v>
          </cell>
          <cell r="X981">
            <v>885623.01218650828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</row>
        <row r="982">
          <cell r="J982">
            <v>982</v>
          </cell>
          <cell r="L982" t="str">
            <v>D</v>
          </cell>
          <cell r="M982" t="str">
            <v xml:space="preserve">DA Sch 25 </v>
          </cell>
          <cell r="N982" t="str">
            <v/>
          </cell>
          <cell r="O982">
            <v>4.6500000000000004</v>
          </cell>
          <cell r="P982" t="str">
            <v>D04</v>
          </cell>
          <cell r="R982">
            <v>6689350.4999999991</v>
          </cell>
          <cell r="S982">
            <v>0</v>
          </cell>
          <cell r="T982">
            <v>0</v>
          </cell>
          <cell r="U982">
            <v>0</v>
          </cell>
          <cell r="V982">
            <v>6689350.4999999991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</row>
        <row r="983">
          <cell r="J983">
            <v>983</v>
          </cell>
          <cell r="L983" t="str">
            <v>D</v>
          </cell>
          <cell r="M983" t="str">
            <v>DA Street and Area Lights</v>
          </cell>
          <cell r="N983" t="str">
            <v/>
          </cell>
          <cell r="O983">
            <v>7.68</v>
          </cell>
          <cell r="P983" t="str">
            <v>D07</v>
          </cell>
          <cell r="R983">
            <v>11048217.599999998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11048217.599999998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</row>
        <row r="984">
          <cell r="J984">
            <v>984</v>
          </cell>
          <cell r="L984" t="str">
            <v>D</v>
          </cell>
          <cell r="M984" t="str">
            <v>Avg Customers-Secondary</v>
          </cell>
          <cell r="N984" t="str">
            <v/>
          </cell>
          <cell r="O984">
            <v>0</v>
          </cell>
          <cell r="P984" t="str">
            <v>C02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</row>
        <row r="985">
          <cell r="J985">
            <v>985</v>
          </cell>
          <cell r="L985" t="str">
            <v>D</v>
          </cell>
          <cell r="M985" t="str">
            <v>Wt Customers-Meters</v>
          </cell>
          <cell r="N985" t="str">
            <v/>
          </cell>
          <cell r="O985">
            <v>0</v>
          </cell>
          <cell r="P985" t="str">
            <v>C04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</row>
        <row r="986">
          <cell r="J986">
            <v>986</v>
          </cell>
          <cell r="L986" t="str">
            <v>D</v>
          </cell>
          <cell r="M986" t="str">
            <v>DA Street &amp; Area Lights</v>
          </cell>
          <cell r="N986" t="str">
            <v/>
          </cell>
          <cell r="O986">
            <v>0</v>
          </cell>
          <cell r="P986" t="str">
            <v>C05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</row>
        <row r="987">
          <cell r="J987">
            <v>987</v>
          </cell>
          <cell r="L987" t="str">
            <v>D</v>
          </cell>
          <cell r="M987" t="str">
            <v>DA Sch 25I</v>
          </cell>
          <cell r="N987" t="str">
            <v/>
          </cell>
          <cell r="O987">
            <v>0</v>
          </cell>
          <cell r="P987" t="str">
            <v>D05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</row>
        <row r="988">
          <cell r="J988">
            <v>988</v>
          </cell>
          <cell r="L988" t="str">
            <v>D</v>
          </cell>
          <cell r="M988" t="str">
            <v>NCP-Secondary</v>
          </cell>
          <cell r="N988" t="str">
            <v/>
          </cell>
          <cell r="O988">
            <v>0.51</v>
          </cell>
          <cell r="P988" t="str">
            <v>D06</v>
          </cell>
          <cell r="R988">
            <v>733670.7</v>
          </cell>
          <cell r="S988">
            <v>411635.83960817335</v>
          </cell>
          <cell r="T988">
            <v>85118.144359255573</v>
          </cell>
          <cell r="U988">
            <v>210827.61680943402</v>
          </cell>
          <cell r="V988">
            <v>0</v>
          </cell>
          <cell r="W988">
            <v>20789.341252808812</v>
          </cell>
          <cell r="X988">
            <v>5299.7579703282117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</row>
        <row r="989">
          <cell r="J989">
            <v>989</v>
          </cell>
          <cell r="L989" t="str">
            <v>D</v>
          </cell>
          <cell r="M989" t="str">
            <v>NCP-Primary</v>
          </cell>
          <cell r="N989" t="str">
            <v/>
          </cell>
          <cell r="O989">
            <v>0</v>
          </cell>
          <cell r="P989" t="str">
            <v>D08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</row>
        <row r="990">
          <cell r="J990">
            <v>990</v>
          </cell>
          <cell r="K990">
            <v>365</v>
          </cell>
          <cell r="L990" t="str">
            <v>Overhead Conductors &amp; Devices</v>
          </cell>
          <cell r="O990" t="str">
            <v>X06</v>
          </cell>
          <cell r="P990" t="str">
            <v/>
          </cell>
          <cell r="Q990">
            <v>94226000</v>
          </cell>
        </row>
        <row r="991">
          <cell r="J991">
            <v>991</v>
          </cell>
          <cell r="L991" t="str">
            <v>D</v>
          </cell>
          <cell r="M991" t="str">
            <v>NCP-All</v>
          </cell>
          <cell r="N991" t="str">
            <v/>
          </cell>
          <cell r="O991">
            <v>0</v>
          </cell>
          <cell r="P991" t="str">
            <v>D02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</row>
        <row r="992">
          <cell r="J992">
            <v>992</v>
          </cell>
          <cell r="L992" t="str">
            <v>D</v>
          </cell>
          <cell r="M992" t="str">
            <v>NCP-w/o DA</v>
          </cell>
          <cell r="N992" t="str">
            <v/>
          </cell>
          <cell r="O992">
            <v>94.63</v>
          </cell>
          <cell r="P992" t="str">
            <v>D03</v>
          </cell>
          <cell r="R992">
            <v>89166063.799999997</v>
          </cell>
          <cell r="S992">
            <v>48916729.24174618</v>
          </cell>
          <cell r="T992">
            <v>10115011.426470788</v>
          </cell>
          <cell r="U992">
            <v>27034026.024334796</v>
          </cell>
          <cell r="V992">
            <v>0</v>
          </cell>
          <cell r="W992">
            <v>2470500.571927656</v>
          </cell>
          <cell r="X992">
            <v>629796.53552057687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</row>
        <row r="993">
          <cell r="J993">
            <v>993</v>
          </cell>
          <cell r="L993" t="str">
            <v>D</v>
          </cell>
          <cell r="M993" t="str">
            <v xml:space="preserve">DA Sch 25 </v>
          </cell>
          <cell r="N993" t="str">
            <v/>
          </cell>
          <cell r="O993">
            <v>5.0599999999999996</v>
          </cell>
          <cell r="P993" t="str">
            <v>D04</v>
          </cell>
          <cell r="R993">
            <v>4767835.5999999996</v>
          </cell>
          <cell r="S993">
            <v>0</v>
          </cell>
          <cell r="T993">
            <v>0</v>
          </cell>
          <cell r="U993">
            <v>0</v>
          </cell>
          <cell r="V993">
            <v>4767835.5999999996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</row>
        <row r="994">
          <cell r="J994">
            <v>994</v>
          </cell>
          <cell r="L994" t="str">
            <v>D</v>
          </cell>
          <cell r="M994" t="str">
            <v>DA Street and Area Lights</v>
          </cell>
          <cell r="N994" t="str">
            <v/>
          </cell>
          <cell r="O994">
            <v>0</v>
          </cell>
          <cell r="P994" t="str">
            <v>D07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</row>
        <row r="995">
          <cell r="J995">
            <v>995</v>
          </cell>
          <cell r="L995" t="str">
            <v>D</v>
          </cell>
          <cell r="M995" t="str">
            <v>Avg Customers-Secondary</v>
          </cell>
          <cell r="N995" t="str">
            <v/>
          </cell>
          <cell r="O995">
            <v>0</v>
          </cell>
          <cell r="P995" t="str">
            <v>C02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</row>
        <row r="996">
          <cell r="J996">
            <v>996</v>
          </cell>
          <cell r="L996" t="str">
            <v>D</v>
          </cell>
          <cell r="M996" t="str">
            <v>Wt Customers-Meters</v>
          </cell>
          <cell r="N996" t="str">
            <v/>
          </cell>
          <cell r="O996">
            <v>0</v>
          </cell>
          <cell r="P996" t="str">
            <v>C04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</row>
        <row r="997">
          <cell r="J997">
            <v>997</v>
          </cell>
          <cell r="L997" t="str">
            <v>D</v>
          </cell>
          <cell r="M997" t="str">
            <v>DA Street &amp; Area Lights</v>
          </cell>
          <cell r="N997" t="str">
            <v/>
          </cell>
          <cell r="O997">
            <v>0</v>
          </cell>
          <cell r="P997" t="str">
            <v>C05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</row>
        <row r="998">
          <cell r="J998">
            <v>998</v>
          </cell>
          <cell r="L998" t="str">
            <v>D</v>
          </cell>
          <cell r="M998" t="str">
            <v>DA Sch 25I</v>
          </cell>
          <cell r="N998" t="str">
            <v/>
          </cell>
          <cell r="O998">
            <v>0</v>
          </cell>
          <cell r="P998" t="str">
            <v>D05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</row>
        <row r="999">
          <cell r="J999">
            <v>999</v>
          </cell>
          <cell r="L999" t="str">
            <v>D</v>
          </cell>
          <cell r="M999" t="str">
            <v>NCP-Secondary</v>
          </cell>
          <cell r="N999" t="str">
            <v/>
          </cell>
          <cell r="O999">
            <v>0.31</v>
          </cell>
          <cell r="P999" t="str">
            <v>D06</v>
          </cell>
          <cell r="R999">
            <v>292100.59999999998</v>
          </cell>
          <cell r="S999">
            <v>163886.98053643305</v>
          </cell>
          <cell r="T999">
            <v>33888.583854071272</v>
          </cell>
          <cell r="U999">
            <v>83938.030190664242</v>
          </cell>
          <cell r="V999">
            <v>0</v>
          </cell>
          <cell r="W999">
            <v>8276.9818306090256</v>
          </cell>
          <cell r="X999">
            <v>2110.0235882224179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</row>
        <row r="1000">
          <cell r="J1000">
            <v>1000</v>
          </cell>
          <cell r="L1000" t="str">
            <v>D</v>
          </cell>
          <cell r="M1000" t="str">
            <v>NCP-Primary</v>
          </cell>
          <cell r="N1000" t="str">
            <v/>
          </cell>
          <cell r="O1000">
            <v>0</v>
          </cell>
          <cell r="P1000" t="str">
            <v>D08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</row>
        <row r="1001">
          <cell r="J1001">
            <v>1001</v>
          </cell>
          <cell r="K1001">
            <v>366</v>
          </cell>
          <cell r="L1001" t="str">
            <v>Underground Conduit</v>
          </cell>
          <cell r="O1001" t="str">
            <v>X07</v>
          </cell>
          <cell r="P1001" t="str">
            <v/>
          </cell>
          <cell r="Q1001">
            <v>49244000</v>
          </cell>
        </row>
        <row r="1002">
          <cell r="J1002">
            <v>1002</v>
          </cell>
          <cell r="L1002" t="str">
            <v>D</v>
          </cell>
          <cell r="M1002" t="str">
            <v>NCP-All</v>
          </cell>
          <cell r="N1002" t="str">
            <v/>
          </cell>
          <cell r="O1002">
            <v>0</v>
          </cell>
          <cell r="P1002" t="str">
            <v>D02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</row>
        <row r="1003">
          <cell r="J1003">
            <v>1003</v>
          </cell>
          <cell r="L1003" t="str">
            <v>D</v>
          </cell>
          <cell r="M1003" t="str">
            <v>NCP-w/o DA</v>
          </cell>
          <cell r="N1003" t="str">
            <v/>
          </cell>
          <cell r="O1003">
            <v>73.58</v>
          </cell>
          <cell r="P1003" t="str">
            <v>D03</v>
          </cell>
          <cell r="R1003">
            <v>36233735.200000003</v>
          </cell>
          <cell r="S1003">
            <v>19877919.229126364</v>
          </cell>
          <cell r="T1003">
            <v>4110360.264346634</v>
          </cell>
          <cell r="U1003">
            <v>10985611.550071092</v>
          </cell>
          <cell r="V1003">
            <v>0</v>
          </cell>
          <cell r="W1003">
            <v>1003918.5281909377</v>
          </cell>
          <cell r="X1003">
            <v>255925.62826497652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</row>
        <row r="1004">
          <cell r="J1004">
            <v>1004</v>
          </cell>
          <cell r="L1004" t="str">
            <v>D</v>
          </cell>
          <cell r="M1004" t="str">
            <v xml:space="preserve">DA Sch 25 </v>
          </cell>
          <cell r="N1004" t="str">
            <v/>
          </cell>
          <cell r="O1004">
            <v>5.0599999999999996</v>
          </cell>
          <cell r="P1004" t="str">
            <v>D04</v>
          </cell>
          <cell r="R1004">
            <v>2491746.4</v>
          </cell>
          <cell r="S1004">
            <v>0</v>
          </cell>
          <cell r="T1004">
            <v>0</v>
          </cell>
          <cell r="U1004">
            <v>0</v>
          </cell>
          <cell r="V1004">
            <v>2491746.4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</row>
        <row r="1005">
          <cell r="J1005">
            <v>1005</v>
          </cell>
          <cell r="L1005" t="str">
            <v>D</v>
          </cell>
          <cell r="M1005" t="str">
            <v>DA Street and Area Lights</v>
          </cell>
          <cell r="N1005" t="str">
            <v/>
          </cell>
          <cell r="O1005">
            <v>0</v>
          </cell>
          <cell r="P1005" t="str">
            <v>D07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</row>
        <row r="1006">
          <cell r="J1006">
            <v>1006</v>
          </cell>
          <cell r="L1006" t="str">
            <v>D</v>
          </cell>
          <cell r="M1006" t="str">
            <v>Avg Customers-Secondary</v>
          </cell>
          <cell r="N1006" t="str">
            <v/>
          </cell>
          <cell r="O1006">
            <v>0</v>
          </cell>
          <cell r="P1006" t="str">
            <v>C02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</row>
        <row r="1007">
          <cell r="J1007">
            <v>1007</v>
          </cell>
          <cell r="L1007" t="str">
            <v>D</v>
          </cell>
          <cell r="M1007" t="str">
            <v>Wt Customers-Meters</v>
          </cell>
          <cell r="N1007" t="str">
            <v/>
          </cell>
          <cell r="O1007">
            <v>0</v>
          </cell>
          <cell r="P1007" t="str">
            <v>C04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</row>
        <row r="1008">
          <cell r="J1008">
            <v>1008</v>
          </cell>
          <cell r="L1008" t="str">
            <v>D</v>
          </cell>
          <cell r="M1008" t="str">
            <v>DA Street &amp; Area Lights</v>
          </cell>
          <cell r="N1008" t="str">
            <v/>
          </cell>
          <cell r="O1008">
            <v>0</v>
          </cell>
          <cell r="P1008" t="str">
            <v>C05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</row>
        <row r="1009">
          <cell r="J1009">
            <v>1009</v>
          </cell>
          <cell r="L1009" t="str">
            <v>D</v>
          </cell>
          <cell r="M1009" t="str">
            <v>DA Sch 25I</v>
          </cell>
          <cell r="N1009" t="str">
            <v/>
          </cell>
          <cell r="O1009">
            <v>0</v>
          </cell>
          <cell r="P1009" t="str">
            <v>D05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</row>
        <row r="1010">
          <cell r="J1010">
            <v>1010</v>
          </cell>
          <cell r="L1010" t="str">
            <v>D</v>
          </cell>
          <cell r="M1010" t="str">
            <v>NCP-Secondary</v>
          </cell>
          <cell r="N1010" t="str">
            <v/>
          </cell>
          <cell r="O1010">
            <v>21.36</v>
          </cell>
          <cell r="P1010" t="str">
            <v>D06</v>
          </cell>
          <cell r="R1010">
            <v>10518518.4</v>
          </cell>
          <cell r="S1010">
            <v>5901556.5880142422</v>
          </cell>
          <cell r="T1010">
            <v>1220325.0962818686</v>
          </cell>
          <cell r="U1010">
            <v>3022601.5113295126</v>
          </cell>
          <cell r="V1010">
            <v>0</v>
          </cell>
          <cell r="W1010">
            <v>298053.42981742159</v>
          </cell>
          <cell r="X1010">
            <v>75981.774556955803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</row>
        <row r="1011">
          <cell r="J1011">
            <v>1011</v>
          </cell>
          <cell r="L1011" t="str">
            <v>D</v>
          </cell>
          <cell r="M1011" t="str">
            <v>NCP-Primary</v>
          </cell>
          <cell r="N1011" t="str">
            <v/>
          </cell>
          <cell r="O1011">
            <v>0</v>
          </cell>
          <cell r="P1011" t="str">
            <v>D08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</row>
        <row r="1012">
          <cell r="J1012">
            <v>1012</v>
          </cell>
          <cell r="K1012">
            <v>367</v>
          </cell>
          <cell r="L1012" t="str">
            <v>Underground Conductors &amp; Devices</v>
          </cell>
          <cell r="O1012" t="str">
            <v>X08</v>
          </cell>
          <cell r="P1012" t="str">
            <v/>
          </cell>
          <cell r="Q1012">
            <v>85236000</v>
          </cell>
        </row>
        <row r="1013">
          <cell r="J1013">
            <v>1013</v>
          </cell>
          <cell r="L1013" t="str">
            <v>D</v>
          </cell>
          <cell r="M1013" t="str">
            <v>NCP-All</v>
          </cell>
          <cell r="N1013" t="str">
            <v/>
          </cell>
          <cell r="O1013">
            <v>0</v>
          </cell>
          <cell r="P1013" t="str">
            <v>D02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</row>
        <row r="1014">
          <cell r="J1014">
            <v>1014</v>
          </cell>
          <cell r="L1014" t="str">
            <v>D</v>
          </cell>
          <cell r="M1014" t="str">
            <v>NCP-w/o DA</v>
          </cell>
          <cell r="N1014" t="str">
            <v/>
          </cell>
          <cell r="O1014">
            <v>75.790000000000006</v>
          </cell>
          <cell r="P1014" t="str">
            <v>D03</v>
          </cell>
          <cell r="R1014">
            <v>64600364.400000006</v>
          </cell>
          <cell r="S1014">
            <v>35439924.110151641</v>
          </cell>
          <cell r="T1014">
            <v>7328274.863919436</v>
          </cell>
          <cell r="U1014">
            <v>19586015.777126987</v>
          </cell>
          <cell r="V1014">
            <v>0</v>
          </cell>
          <cell r="W1014">
            <v>1789865.2289385349</v>
          </cell>
          <cell r="X1014">
            <v>456284.41986341018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</row>
        <row r="1015">
          <cell r="J1015">
            <v>1015</v>
          </cell>
          <cell r="L1015" t="str">
            <v>D</v>
          </cell>
          <cell r="M1015" t="str">
            <v xml:space="preserve">DA Sch 25 </v>
          </cell>
          <cell r="N1015" t="str">
            <v/>
          </cell>
          <cell r="O1015">
            <v>5.46</v>
          </cell>
          <cell r="P1015" t="str">
            <v>D04</v>
          </cell>
          <cell r="R1015">
            <v>4653885.5999999996</v>
          </cell>
          <cell r="S1015">
            <v>0</v>
          </cell>
          <cell r="T1015">
            <v>0</v>
          </cell>
          <cell r="U1015">
            <v>0</v>
          </cell>
          <cell r="V1015">
            <v>4653885.5999999996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</row>
        <row r="1016">
          <cell r="J1016">
            <v>1016</v>
          </cell>
          <cell r="L1016" t="str">
            <v>D</v>
          </cell>
          <cell r="M1016" t="str">
            <v>DA Street and Area Lights</v>
          </cell>
          <cell r="N1016" t="str">
            <v/>
          </cell>
          <cell r="O1016">
            <v>0</v>
          </cell>
          <cell r="P1016" t="str">
            <v>D07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</row>
        <row r="1017">
          <cell r="J1017">
            <v>1017</v>
          </cell>
          <cell r="L1017" t="str">
            <v>D</v>
          </cell>
          <cell r="M1017" t="str">
            <v>Avg Customers-Secondary</v>
          </cell>
          <cell r="N1017" t="str">
            <v/>
          </cell>
          <cell r="O1017">
            <v>0</v>
          </cell>
          <cell r="P1017" t="str">
            <v>C02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</row>
        <row r="1018">
          <cell r="J1018">
            <v>1018</v>
          </cell>
          <cell r="L1018" t="str">
            <v>D</v>
          </cell>
          <cell r="M1018" t="str">
            <v>Wt Customers-Meters</v>
          </cell>
          <cell r="N1018" t="str">
            <v/>
          </cell>
          <cell r="O1018">
            <v>0</v>
          </cell>
          <cell r="P1018" t="str">
            <v>C04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</row>
        <row r="1019">
          <cell r="J1019">
            <v>1019</v>
          </cell>
          <cell r="L1019" t="str">
            <v>D</v>
          </cell>
          <cell r="M1019" t="str">
            <v>DA Street &amp; Area Lights</v>
          </cell>
          <cell r="N1019" t="str">
            <v/>
          </cell>
          <cell r="O1019">
            <v>0</v>
          </cell>
          <cell r="P1019" t="str">
            <v>C05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</row>
        <row r="1020">
          <cell r="J1020">
            <v>1020</v>
          </cell>
          <cell r="L1020" t="str">
            <v>D</v>
          </cell>
          <cell r="M1020" t="str">
            <v>DA Sch 25I</v>
          </cell>
          <cell r="N1020" t="str">
            <v/>
          </cell>
          <cell r="O1020">
            <v>0</v>
          </cell>
          <cell r="P1020" t="str">
            <v>D05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</row>
        <row r="1021">
          <cell r="J1021">
            <v>1021</v>
          </cell>
          <cell r="L1021" t="str">
            <v>D</v>
          </cell>
          <cell r="M1021" t="str">
            <v>NCP-Secondary</v>
          </cell>
          <cell r="N1021" t="str">
            <v/>
          </cell>
          <cell r="O1021">
            <v>18.75</v>
          </cell>
          <cell r="P1021" t="str">
            <v>D06</v>
          </cell>
          <cell r="R1021">
            <v>15981750</v>
          </cell>
          <cell r="S1021">
            <v>8966776.3475601859</v>
          </cell>
          <cell r="T1021">
            <v>1854151.8744220436</v>
          </cell>
          <cell r="U1021">
            <v>4592515.7770975083</v>
          </cell>
          <cell r="V1021">
            <v>0</v>
          </cell>
          <cell r="W1021">
            <v>452859.92008005397</v>
          </cell>
          <cell r="X1021">
            <v>115446.08084020925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</row>
        <row r="1022">
          <cell r="J1022">
            <v>1022</v>
          </cell>
          <cell r="L1022" t="str">
            <v>D</v>
          </cell>
          <cell r="M1022" t="str">
            <v>NCP-Primary</v>
          </cell>
          <cell r="N1022" t="str">
            <v/>
          </cell>
          <cell r="O1022">
            <v>0</v>
          </cell>
          <cell r="P1022" t="str">
            <v>D08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</row>
        <row r="1023">
          <cell r="J1023">
            <v>1023</v>
          </cell>
          <cell r="K1023">
            <v>368</v>
          </cell>
          <cell r="L1023" t="str">
            <v>Line Transformers</v>
          </cell>
          <cell r="O1023" t="str">
            <v>X09</v>
          </cell>
          <cell r="P1023" t="str">
            <v/>
          </cell>
          <cell r="Q1023">
            <v>121563000</v>
          </cell>
        </row>
        <row r="1024">
          <cell r="J1024">
            <v>1024</v>
          </cell>
          <cell r="L1024" t="str">
            <v>D</v>
          </cell>
          <cell r="M1024" t="str">
            <v>NCP-All</v>
          </cell>
          <cell r="N1024" t="str">
            <v/>
          </cell>
          <cell r="O1024">
            <v>0</v>
          </cell>
          <cell r="P1024" t="str">
            <v>D02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</row>
        <row r="1025">
          <cell r="J1025">
            <v>1025</v>
          </cell>
          <cell r="L1025" t="str">
            <v>D</v>
          </cell>
          <cell r="M1025" t="str">
            <v>NCP-w/o DA</v>
          </cell>
          <cell r="N1025" t="str">
            <v/>
          </cell>
          <cell r="O1025">
            <v>0</v>
          </cell>
          <cell r="P1025" t="str">
            <v>D03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</row>
        <row r="1026">
          <cell r="J1026">
            <v>1026</v>
          </cell>
          <cell r="L1026" t="str">
            <v>D</v>
          </cell>
          <cell r="M1026" t="str">
            <v xml:space="preserve">DA Sch 25 </v>
          </cell>
          <cell r="N1026" t="str">
            <v/>
          </cell>
          <cell r="O1026">
            <v>0</v>
          </cell>
          <cell r="P1026" t="str">
            <v>D04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</row>
        <row r="1027">
          <cell r="J1027">
            <v>1027</v>
          </cell>
          <cell r="L1027" t="str">
            <v>D</v>
          </cell>
          <cell r="M1027" t="str">
            <v>DA Street and Area Lights</v>
          </cell>
          <cell r="N1027" t="str">
            <v/>
          </cell>
          <cell r="O1027">
            <v>0</v>
          </cell>
          <cell r="P1027" t="str">
            <v>D07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</row>
        <row r="1028">
          <cell r="J1028">
            <v>1028</v>
          </cell>
          <cell r="L1028" t="str">
            <v>D</v>
          </cell>
          <cell r="M1028" t="str">
            <v>Avg Customers-Secondary</v>
          </cell>
          <cell r="N1028" t="str">
            <v/>
          </cell>
          <cell r="O1028">
            <v>0</v>
          </cell>
          <cell r="P1028" t="str">
            <v>C02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</row>
        <row r="1029">
          <cell r="J1029">
            <v>1029</v>
          </cell>
          <cell r="L1029" t="str">
            <v>D</v>
          </cell>
          <cell r="M1029" t="str">
            <v>Wt Customers-Meters</v>
          </cell>
          <cell r="N1029" t="str">
            <v/>
          </cell>
          <cell r="O1029">
            <v>0</v>
          </cell>
          <cell r="P1029" t="str">
            <v>C04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</row>
        <row r="1030">
          <cell r="J1030">
            <v>1030</v>
          </cell>
          <cell r="L1030" t="str">
            <v>D</v>
          </cell>
          <cell r="M1030" t="str">
            <v>DA Street &amp; Area Lights</v>
          </cell>
          <cell r="N1030" t="str">
            <v/>
          </cell>
          <cell r="O1030">
            <v>0</v>
          </cell>
          <cell r="P1030" t="str">
            <v>C05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</row>
        <row r="1031">
          <cell r="J1031">
            <v>1031</v>
          </cell>
          <cell r="L1031" t="str">
            <v>D</v>
          </cell>
          <cell r="M1031" t="str">
            <v>DA Sch 25I</v>
          </cell>
          <cell r="N1031" t="str">
            <v/>
          </cell>
          <cell r="O1031">
            <v>0</v>
          </cell>
          <cell r="P1031" t="str">
            <v>D05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</row>
        <row r="1032">
          <cell r="J1032">
            <v>1032</v>
          </cell>
          <cell r="L1032" t="str">
            <v>D</v>
          </cell>
          <cell r="M1032" t="str">
            <v>NCP-Secondary</v>
          </cell>
          <cell r="N1032" t="str">
            <v/>
          </cell>
          <cell r="O1032">
            <v>100</v>
          </cell>
          <cell r="P1032" t="str">
            <v>D06</v>
          </cell>
          <cell r="R1032">
            <v>121563000</v>
          </cell>
          <cell r="S1032">
            <v>68204560.397857487</v>
          </cell>
          <cell r="T1032">
            <v>14103353.156592168</v>
          </cell>
          <cell r="U1032">
            <v>34932344.41855894</v>
          </cell>
          <cell r="V1032">
            <v>0</v>
          </cell>
          <cell r="W1032">
            <v>3444617.1705033304</v>
          </cell>
          <cell r="X1032">
            <v>878124.85648807907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</row>
        <row r="1033">
          <cell r="J1033">
            <v>1033</v>
          </cell>
          <cell r="L1033" t="str">
            <v>D</v>
          </cell>
          <cell r="M1033" t="str">
            <v>NCP-Primary</v>
          </cell>
          <cell r="N1033" t="str">
            <v/>
          </cell>
          <cell r="O1033">
            <v>0</v>
          </cell>
          <cell r="P1033" t="str">
            <v>D08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</row>
        <row r="1034">
          <cell r="J1034">
            <v>1034</v>
          </cell>
          <cell r="K1034">
            <v>369</v>
          </cell>
          <cell r="L1034" t="str">
            <v>Services</v>
          </cell>
          <cell r="O1034" t="str">
            <v>X10</v>
          </cell>
          <cell r="P1034" t="str">
            <v/>
          </cell>
          <cell r="Q1034">
            <v>76191000</v>
          </cell>
        </row>
        <row r="1035">
          <cell r="J1035">
            <v>1035</v>
          </cell>
          <cell r="L1035" t="str">
            <v>D</v>
          </cell>
          <cell r="M1035" t="str">
            <v>NCP-All</v>
          </cell>
          <cell r="N1035" t="str">
            <v/>
          </cell>
          <cell r="O1035">
            <v>0</v>
          </cell>
          <cell r="P1035" t="str">
            <v>D02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</row>
        <row r="1036">
          <cell r="J1036">
            <v>1036</v>
          </cell>
          <cell r="L1036" t="str">
            <v>D</v>
          </cell>
          <cell r="M1036" t="str">
            <v>NCP-w/o DA</v>
          </cell>
          <cell r="N1036" t="str">
            <v/>
          </cell>
          <cell r="O1036">
            <v>0</v>
          </cell>
          <cell r="P1036" t="str">
            <v>D03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</row>
        <row r="1037">
          <cell r="J1037">
            <v>1037</v>
          </cell>
          <cell r="L1037" t="str">
            <v>D</v>
          </cell>
          <cell r="M1037" t="str">
            <v xml:space="preserve">DA Sch 25 </v>
          </cell>
          <cell r="N1037" t="str">
            <v/>
          </cell>
          <cell r="O1037">
            <v>0</v>
          </cell>
          <cell r="P1037" t="str">
            <v>D04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</row>
        <row r="1038">
          <cell r="J1038">
            <v>1038</v>
          </cell>
          <cell r="L1038" t="str">
            <v>D</v>
          </cell>
          <cell r="M1038" t="str">
            <v>DA Street and Area Lights</v>
          </cell>
          <cell r="N1038" t="str">
            <v/>
          </cell>
          <cell r="O1038">
            <v>0</v>
          </cell>
          <cell r="P1038" t="str">
            <v>D07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</row>
        <row r="1039">
          <cell r="J1039">
            <v>1039</v>
          </cell>
          <cell r="L1039" t="str">
            <v>D</v>
          </cell>
          <cell r="M1039" t="str">
            <v>Avg Customers-Secondary</v>
          </cell>
          <cell r="N1039" t="str">
            <v/>
          </cell>
          <cell r="O1039">
            <v>100</v>
          </cell>
          <cell r="P1039" t="str">
            <v>C02</v>
          </cell>
          <cell r="R1039">
            <v>76191000</v>
          </cell>
          <cell r="S1039">
            <v>65366952.894972108</v>
          </cell>
          <cell r="T1039">
            <v>9186635.8571879305</v>
          </cell>
          <cell r="U1039">
            <v>858563.34065737494</v>
          </cell>
          <cell r="V1039">
            <v>0</v>
          </cell>
          <cell r="W1039">
            <v>778847.90718258859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</row>
        <row r="1040">
          <cell r="J1040">
            <v>1040</v>
          </cell>
          <cell r="L1040" t="str">
            <v>D</v>
          </cell>
          <cell r="M1040" t="str">
            <v>Wt Customers-Meters</v>
          </cell>
          <cell r="N1040" t="str">
            <v/>
          </cell>
          <cell r="O1040">
            <v>0</v>
          </cell>
          <cell r="P1040" t="str">
            <v>C04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</row>
        <row r="1041">
          <cell r="J1041">
            <v>1041</v>
          </cell>
          <cell r="L1041" t="str">
            <v>D</v>
          </cell>
          <cell r="M1041" t="str">
            <v>DA Street &amp; Area Lights</v>
          </cell>
          <cell r="N1041" t="str">
            <v/>
          </cell>
          <cell r="O1041">
            <v>0</v>
          </cell>
          <cell r="P1041" t="str">
            <v>C05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</row>
        <row r="1042">
          <cell r="J1042">
            <v>1042</v>
          </cell>
          <cell r="L1042" t="str">
            <v>D</v>
          </cell>
          <cell r="M1042" t="str">
            <v>DA Sch 25I</v>
          </cell>
          <cell r="N1042" t="str">
            <v/>
          </cell>
          <cell r="O1042">
            <v>0</v>
          </cell>
          <cell r="P1042" t="str">
            <v>D05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</row>
        <row r="1043">
          <cell r="J1043">
            <v>1043</v>
          </cell>
          <cell r="L1043" t="str">
            <v>D</v>
          </cell>
          <cell r="M1043" t="str">
            <v>NCP-Secondary</v>
          </cell>
          <cell r="N1043" t="str">
            <v/>
          </cell>
          <cell r="O1043">
            <v>0</v>
          </cell>
          <cell r="P1043" t="str">
            <v>D06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</row>
        <row r="1044">
          <cell r="J1044">
            <v>1044</v>
          </cell>
          <cell r="L1044" t="str">
            <v>D</v>
          </cell>
          <cell r="M1044" t="str">
            <v>NCP-Primary</v>
          </cell>
          <cell r="N1044" t="str">
            <v/>
          </cell>
          <cell r="O1044">
            <v>0</v>
          </cell>
          <cell r="P1044" t="str">
            <v>D08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</row>
        <row r="1045">
          <cell r="J1045">
            <v>1045</v>
          </cell>
          <cell r="K1045">
            <v>370</v>
          </cell>
          <cell r="L1045" t="str">
            <v>Meters</v>
          </cell>
          <cell r="O1045" t="str">
            <v>X11</v>
          </cell>
          <cell r="P1045" t="str">
            <v/>
          </cell>
          <cell r="Q1045">
            <v>26286000</v>
          </cell>
        </row>
        <row r="1046">
          <cell r="J1046">
            <v>1046</v>
          </cell>
          <cell r="L1046" t="str">
            <v>D</v>
          </cell>
          <cell r="M1046" t="str">
            <v>NCP-All</v>
          </cell>
          <cell r="N1046" t="str">
            <v/>
          </cell>
          <cell r="O1046">
            <v>0</v>
          </cell>
          <cell r="P1046" t="str">
            <v>D02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</row>
        <row r="1047">
          <cell r="J1047">
            <v>1047</v>
          </cell>
          <cell r="L1047" t="str">
            <v>D</v>
          </cell>
          <cell r="M1047" t="str">
            <v>NCP-w/o DA</v>
          </cell>
          <cell r="N1047" t="str">
            <v/>
          </cell>
          <cell r="O1047">
            <v>0</v>
          </cell>
          <cell r="P1047" t="str">
            <v>D03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</row>
        <row r="1048">
          <cell r="J1048">
            <v>1048</v>
          </cell>
          <cell r="L1048" t="str">
            <v>D</v>
          </cell>
          <cell r="M1048" t="str">
            <v xml:space="preserve">DA Sch 25 </v>
          </cell>
          <cell r="N1048" t="str">
            <v/>
          </cell>
          <cell r="O1048">
            <v>0</v>
          </cell>
          <cell r="P1048" t="str">
            <v>D04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</row>
        <row r="1049">
          <cell r="J1049">
            <v>1049</v>
          </cell>
          <cell r="L1049" t="str">
            <v>D</v>
          </cell>
          <cell r="M1049" t="str">
            <v>DA Street and Area Lights</v>
          </cell>
          <cell r="N1049" t="str">
            <v/>
          </cell>
          <cell r="O1049">
            <v>0</v>
          </cell>
          <cell r="P1049" t="str">
            <v>D07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</row>
        <row r="1050">
          <cell r="J1050">
            <v>1050</v>
          </cell>
          <cell r="L1050" t="str">
            <v>D</v>
          </cell>
          <cell r="M1050" t="str">
            <v>Avg Customers-Secondary</v>
          </cell>
          <cell r="N1050" t="str">
            <v/>
          </cell>
          <cell r="O1050">
            <v>0</v>
          </cell>
          <cell r="P1050" t="str">
            <v>C02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</row>
        <row r="1051">
          <cell r="J1051">
            <v>1051</v>
          </cell>
          <cell r="L1051" t="str">
            <v>D</v>
          </cell>
          <cell r="M1051" t="str">
            <v>Wt Customers-Meters</v>
          </cell>
          <cell r="N1051" t="str">
            <v/>
          </cell>
          <cell r="O1051">
            <v>100</v>
          </cell>
          <cell r="P1051" t="str">
            <v>C04</v>
          </cell>
          <cell r="R1051">
            <v>26286000</v>
          </cell>
          <cell r="S1051">
            <v>16055739.980725741</v>
          </cell>
          <cell r="T1051">
            <v>6137584.6026157364</v>
          </cell>
          <cell r="U1051">
            <v>3050264.6158747119</v>
          </cell>
          <cell r="V1051">
            <v>61019.717019408075</v>
          </cell>
          <cell r="W1051">
            <v>981391.0837644065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</row>
        <row r="1052">
          <cell r="J1052">
            <v>1052</v>
          </cell>
          <cell r="L1052" t="str">
            <v>D</v>
          </cell>
          <cell r="M1052" t="str">
            <v>DA Street &amp; Area Lights</v>
          </cell>
          <cell r="N1052" t="str">
            <v/>
          </cell>
          <cell r="O1052">
            <v>0</v>
          </cell>
          <cell r="P1052" t="str">
            <v>C05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</row>
        <row r="1053">
          <cell r="J1053">
            <v>1053</v>
          </cell>
          <cell r="L1053" t="str">
            <v>D</v>
          </cell>
          <cell r="M1053" t="str">
            <v>DA Sch 25I</v>
          </cell>
          <cell r="N1053" t="str">
            <v/>
          </cell>
          <cell r="O1053">
            <v>0</v>
          </cell>
          <cell r="P1053" t="str">
            <v>D05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</row>
        <row r="1054">
          <cell r="J1054">
            <v>1054</v>
          </cell>
          <cell r="L1054" t="str">
            <v>D</v>
          </cell>
          <cell r="M1054" t="str">
            <v>NCP-Secondary</v>
          </cell>
          <cell r="N1054" t="str">
            <v/>
          </cell>
          <cell r="O1054">
            <v>0</v>
          </cell>
          <cell r="P1054" t="str">
            <v>D06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</row>
        <row r="1055">
          <cell r="J1055">
            <v>1055</v>
          </cell>
          <cell r="L1055" t="str">
            <v>D</v>
          </cell>
          <cell r="M1055" t="str">
            <v>NCP-Primary</v>
          </cell>
          <cell r="N1055" t="str">
            <v/>
          </cell>
          <cell r="O1055">
            <v>0</v>
          </cell>
          <cell r="P1055" t="str">
            <v>D08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</row>
        <row r="1056">
          <cell r="J1056">
            <v>1056</v>
          </cell>
          <cell r="K1056">
            <v>371</v>
          </cell>
          <cell r="L1056" t="str">
            <v>Installations on Customer Premises</v>
          </cell>
          <cell r="O1056" t="str">
            <v>X10</v>
          </cell>
          <cell r="P1056" t="str">
            <v/>
          </cell>
          <cell r="Q1056">
            <v>0</v>
          </cell>
        </row>
        <row r="1057">
          <cell r="J1057">
            <v>1057</v>
          </cell>
          <cell r="L1057" t="str">
            <v>D</v>
          </cell>
          <cell r="M1057" t="str">
            <v>NCP-All</v>
          </cell>
          <cell r="N1057" t="str">
            <v/>
          </cell>
          <cell r="O1057">
            <v>0</v>
          </cell>
          <cell r="P1057" t="str">
            <v>D02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</row>
        <row r="1058">
          <cell r="J1058">
            <v>1058</v>
          </cell>
          <cell r="L1058" t="str">
            <v>D</v>
          </cell>
          <cell r="M1058" t="str">
            <v>NCP-w/o DA</v>
          </cell>
          <cell r="N1058" t="str">
            <v/>
          </cell>
          <cell r="O1058">
            <v>0</v>
          </cell>
          <cell r="P1058" t="str">
            <v>D03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</row>
        <row r="1059">
          <cell r="J1059">
            <v>1059</v>
          </cell>
          <cell r="L1059" t="str">
            <v>D</v>
          </cell>
          <cell r="M1059" t="str">
            <v xml:space="preserve">DA Sch 25 </v>
          </cell>
          <cell r="N1059" t="str">
            <v/>
          </cell>
          <cell r="O1059">
            <v>0</v>
          </cell>
          <cell r="P1059" t="str">
            <v>D04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</row>
        <row r="1060">
          <cell r="J1060">
            <v>1060</v>
          </cell>
          <cell r="L1060" t="str">
            <v>D</v>
          </cell>
          <cell r="M1060" t="str">
            <v>DA Street and Area Lights</v>
          </cell>
          <cell r="N1060" t="str">
            <v/>
          </cell>
          <cell r="O1060">
            <v>0</v>
          </cell>
          <cell r="P1060" t="str">
            <v>D07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</row>
        <row r="1061">
          <cell r="J1061">
            <v>1061</v>
          </cell>
          <cell r="L1061" t="str">
            <v>D</v>
          </cell>
          <cell r="M1061" t="str">
            <v>Avg Customers-Secondary</v>
          </cell>
          <cell r="N1061" t="str">
            <v/>
          </cell>
          <cell r="O1061">
            <v>100</v>
          </cell>
          <cell r="P1061" t="str">
            <v>C02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</row>
        <row r="1062">
          <cell r="J1062">
            <v>1062</v>
          </cell>
          <cell r="L1062" t="str">
            <v>D</v>
          </cell>
          <cell r="M1062" t="str">
            <v>Wt Customers-Meters</v>
          </cell>
          <cell r="N1062" t="str">
            <v/>
          </cell>
          <cell r="O1062">
            <v>0</v>
          </cell>
          <cell r="P1062" t="str">
            <v>C04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</row>
        <row r="1063">
          <cell r="J1063">
            <v>1063</v>
          </cell>
          <cell r="L1063" t="str">
            <v>D</v>
          </cell>
          <cell r="M1063" t="str">
            <v>DA Street &amp; Area Lights</v>
          </cell>
          <cell r="N1063" t="str">
            <v/>
          </cell>
          <cell r="O1063">
            <v>0</v>
          </cell>
          <cell r="P1063" t="str">
            <v>C05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</row>
        <row r="1064">
          <cell r="J1064">
            <v>1064</v>
          </cell>
          <cell r="L1064" t="str">
            <v>D</v>
          </cell>
          <cell r="M1064" t="str">
            <v>DA Sch 25I</v>
          </cell>
          <cell r="N1064" t="str">
            <v/>
          </cell>
          <cell r="O1064">
            <v>0</v>
          </cell>
          <cell r="P1064" t="str">
            <v>D05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</row>
        <row r="1065">
          <cell r="J1065">
            <v>1065</v>
          </cell>
          <cell r="L1065" t="str">
            <v>D</v>
          </cell>
          <cell r="M1065" t="str">
            <v>NCP-Secondary</v>
          </cell>
          <cell r="N1065" t="str">
            <v/>
          </cell>
          <cell r="O1065">
            <v>0</v>
          </cell>
          <cell r="P1065" t="str">
            <v>D06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</row>
        <row r="1066">
          <cell r="J1066">
            <v>1066</v>
          </cell>
          <cell r="L1066" t="str">
            <v>D</v>
          </cell>
          <cell r="M1066" t="str">
            <v>NCP-Primary</v>
          </cell>
          <cell r="N1066" t="str">
            <v/>
          </cell>
          <cell r="O1066">
            <v>0</v>
          </cell>
          <cell r="P1066" t="str">
            <v>D08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</row>
        <row r="1067">
          <cell r="J1067">
            <v>1067</v>
          </cell>
          <cell r="K1067">
            <v>372</v>
          </cell>
          <cell r="L1067" t="str">
            <v>Leased Property on Customer Premises</v>
          </cell>
          <cell r="O1067" t="str">
            <v>X10</v>
          </cell>
          <cell r="P1067" t="str">
            <v/>
          </cell>
          <cell r="Q1067">
            <v>0</v>
          </cell>
        </row>
        <row r="1068">
          <cell r="J1068">
            <v>1068</v>
          </cell>
          <cell r="L1068" t="str">
            <v>D</v>
          </cell>
          <cell r="M1068" t="str">
            <v>NCP-All</v>
          </cell>
          <cell r="N1068" t="str">
            <v/>
          </cell>
          <cell r="O1068">
            <v>0</v>
          </cell>
          <cell r="P1068" t="str">
            <v>D02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</row>
        <row r="1069">
          <cell r="J1069">
            <v>1069</v>
          </cell>
          <cell r="L1069" t="str">
            <v>D</v>
          </cell>
          <cell r="M1069" t="str">
            <v>NCP-w/o DA</v>
          </cell>
          <cell r="N1069" t="str">
            <v/>
          </cell>
          <cell r="O1069">
            <v>0</v>
          </cell>
          <cell r="P1069" t="str">
            <v>D03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</row>
        <row r="1070">
          <cell r="J1070">
            <v>1070</v>
          </cell>
          <cell r="L1070" t="str">
            <v>D</v>
          </cell>
          <cell r="M1070" t="str">
            <v xml:space="preserve">DA Sch 25 </v>
          </cell>
          <cell r="N1070" t="str">
            <v/>
          </cell>
          <cell r="O1070">
            <v>0</v>
          </cell>
          <cell r="P1070" t="str">
            <v>D04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</row>
        <row r="1071">
          <cell r="J1071">
            <v>1071</v>
          </cell>
          <cell r="L1071" t="str">
            <v>D</v>
          </cell>
          <cell r="M1071" t="str">
            <v>DA Street and Area Lights</v>
          </cell>
          <cell r="N1071" t="str">
            <v/>
          </cell>
          <cell r="O1071">
            <v>0</v>
          </cell>
          <cell r="P1071" t="str">
            <v>D07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</row>
        <row r="1072">
          <cell r="J1072">
            <v>1072</v>
          </cell>
          <cell r="L1072" t="str">
            <v>D</v>
          </cell>
          <cell r="M1072" t="str">
            <v>Avg Customers-Secondary</v>
          </cell>
          <cell r="N1072" t="str">
            <v/>
          </cell>
          <cell r="O1072">
            <v>100</v>
          </cell>
          <cell r="P1072" t="str">
            <v>C02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</row>
        <row r="1073">
          <cell r="J1073">
            <v>1073</v>
          </cell>
          <cell r="L1073" t="str">
            <v>D</v>
          </cell>
          <cell r="M1073" t="str">
            <v>Wt Customers-Meters</v>
          </cell>
          <cell r="N1073" t="str">
            <v/>
          </cell>
          <cell r="O1073">
            <v>0</v>
          </cell>
          <cell r="P1073" t="str">
            <v>C04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</row>
        <row r="1074">
          <cell r="J1074">
            <v>1074</v>
          </cell>
          <cell r="L1074" t="str">
            <v>D</v>
          </cell>
          <cell r="M1074" t="str">
            <v>DA Street &amp; Area Lights</v>
          </cell>
          <cell r="N1074" t="str">
            <v/>
          </cell>
          <cell r="O1074">
            <v>0</v>
          </cell>
          <cell r="P1074" t="str">
            <v>C05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</row>
        <row r="1075">
          <cell r="J1075">
            <v>1075</v>
          </cell>
          <cell r="L1075" t="str">
            <v>D</v>
          </cell>
          <cell r="M1075" t="str">
            <v>DA Sch 25I</v>
          </cell>
          <cell r="N1075" t="str">
            <v/>
          </cell>
          <cell r="O1075">
            <v>0</v>
          </cell>
          <cell r="P1075" t="str">
            <v>D05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</row>
        <row r="1076">
          <cell r="J1076">
            <v>1076</v>
          </cell>
          <cell r="L1076" t="str">
            <v>D</v>
          </cell>
          <cell r="M1076" t="str">
            <v>NCP-Secondary</v>
          </cell>
          <cell r="N1076" t="str">
            <v/>
          </cell>
          <cell r="O1076">
            <v>0</v>
          </cell>
          <cell r="P1076" t="str">
            <v>D06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</row>
        <row r="1077">
          <cell r="J1077">
            <v>1077</v>
          </cell>
          <cell r="L1077" t="str">
            <v>D</v>
          </cell>
          <cell r="M1077" t="str">
            <v>NCP-Primary</v>
          </cell>
          <cell r="N1077" t="str">
            <v/>
          </cell>
          <cell r="O1077">
            <v>0</v>
          </cell>
          <cell r="P1077" t="str">
            <v>D08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</row>
        <row r="1078">
          <cell r="J1078">
            <v>1078</v>
          </cell>
          <cell r="K1078">
            <v>373</v>
          </cell>
          <cell r="L1078" t="str">
            <v>Street Lights &amp; Signal Systems</v>
          </cell>
          <cell r="O1078" t="str">
            <v>X12</v>
          </cell>
          <cell r="P1078" t="str">
            <v/>
          </cell>
          <cell r="Q1078">
            <v>20332000</v>
          </cell>
        </row>
        <row r="1079">
          <cell r="J1079">
            <v>1079</v>
          </cell>
          <cell r="L1079" t="str">
            <v>D</v>
          </cell>
          <cell r="M1079" t="str">
            <v>NCP-All</v>
          </cell>
          <cell r="N1079" t="str">
            <v/>
          </cell>
          <cell r="O1079">
            <v>0</v>
          </cell>
          <cell r="P1079" t="str">
            <v>D02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</row>
        <row r="1080">
          <cell r="J1080">
            <v>1080</v>
          </cell>
          <cell r="L1080" t="str">
            <v>D</v>
          </cell>
          <cell r="M1080" t="str">
            <v>NCP-w/o DA</v>
          </cell>
          <cell r="N1080" t="str">
            <v/>
          </cell>
          <cell r="O1080">
            <v>0</v>
          </cell>
          <cell r="P1080" t="str">
            <v>D03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</row>
        <row r="1081">
          <cell r="J1081">
            <v>1081</v>
          </cell>
          <cell r="L1081" t="str">
            <v>D</v>
          </cell>
          <cell r="M1081" t="str">
            <v xml:space="preserve">DA Sch 25 </v>
          </cell>
          <cell r="N1081" t="str">
            <v/>
          </cell>
          <cell r="O1081">
            <v>0</v>
          </cell>
          <cell r="P1081" t="str">
            <v>D04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</row>
        <row r="1082">
          <cell r="J1082">
            <v>1082</v>
          </cell>
          <cell r="L1082" t="str">
            <v>D</v>
          </cell>
          <cell r="M1082" t="str">
            <v>DA Street and Area Lights</v>
          </cell>
          <cell r="N1082" t="str">
            <v/>
          </cell>
          <cell r="O1082">
            <v>0</v>
          </cell>
          <cell r="P1082" t="str">
            <v>D07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</row>
        <row r="1083">
          <cell r="J1083">
            <v>1083</v>
          </cell>
          <cell r="L1083" t="str">
            <v>D</v>
          </cell>
          <cell r="M1083" t="str">
            <v>Avg Customers-Secondary</v>
          </cell>
          <cell r="N1083" t="str">
            <v/>
          </cell>
          <cell r="O1083">
            <v>0</v>
          </cell>
          <cell r="P1083" t="str">
            <v>C02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</row>
        <row r="1084">
          <cell r="J1084">
            <v>1084</v>
          </cell>
          <cell r="L1084" t="str">
            <v>D</v>
          </cell>
          <cell r="M1084" t="str">
            <v>Wt Customers-Meters</v>
          </cell>
          <cell r="N1084" t="str">
            <v/>
          </cell>
          <cell r="O1084">
            <v>0</v>
          </cell>
          <cell r="P1084" t="str">
            <v>C04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</row>
        <row r="1085">
          <cell r="J1085">
            <v>1085</v>
          </cell>
          <cell r="L1085" t="str">
            <v>D</v>
          </cell>
          <cell r="M1085" t="str">
            <v>DA Street &amp; Area Lights</v>
          </cell>
          <cell r="N1085" t="str">
            <v/>
          </cell>
          <cell r="O1085">
            <v>100</v>
          </cell>
          <cell r="P1085" t="str">
            <v>C05</v>
          </cell>
          <cell r="R1085">
            <v>20332000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20332000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</row>
        <row r="1086">
          <cell r="J1086">
            <v>1086</v>
          </cell>
          <cell r="L1086" t="str">
            <v>D</v>
          </cell>
          <cell r="M1086" t="str">
            <v>DA Sch 25I</v>
          </cell>
          <cell r="N1086" t="str">
            <v/>
          </cell>
          <cell r="O1086">
            <v>0</v>
          </cell>
          <cell r="P1086" t="str">
            <v>D05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</row>
        <row r="1087">
          <cell r="J1087">
            <v>1087</v>
          </cell>
          <cell r="L1087" t="str">
            <v>D</v>
          </cell>
          <cell r="M1087" t="str">
            <v>NCP-Secondary</v>
          </cell>
          <cell r="N1087" t="str">
            <v/>
          </cell>
          <cell r="O1087">
            <v>0</v>
          </cell>
          <cell r="P1087" t="str">
            <v>D06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</row>
        <row r="1088">
          <cell r="J1088">
            <v>1088</v>
          </cell>
          <cell r="L1088" t="str">
            <v>D</v>
          </cell>
          <cell r="M1088" t="str">
            <v>NCP-Primary</v>
          </cell>
          <cell r="N1088" t="str">
            <v/>
          </cell>
          <cell r="O1088">
            <v>0</v>
          </cell>
          <cell r="P1088" t="str">
            <v>D08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</row>
        <row r="1089">
          <cell r="J1089">
            <v>1089</v>
          </cell>
          <cell r="L1089" t="str">
            <v>Total Distribution Plant</v>
          </cell>
          <cell r="N1089" t="str">
            <v/>
          </cell>
          <cell r="Q1089">
            <v>695186000</v>
          </cell>
          <cell r="R1089">
            <v>695186000</v>
          </cell>
          <cell r="S1089">
            <v>377267678.89115131</v>
          </cell>
          <cell r="T1089">
            <v>76499108.077935427</v>
          </cell>
          <cell r="U1089">
            <v>164018215.42208663</v>
          </cell>
          <cell r="V1089">
            <v>25510159.121658944</v>
          </cell>
          <cell r="W1089">
            <v>16701655.117546072</v>
          </cell>
          <cell r="X1089">
            <v>35189183.369621739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</row>
        <row r="1090">
          <cell r="J1090">
            <v>1090</v>
          </cell>
        </row>
        <row r="1091">
          <cell r="J1091">
            <v>1091</v>
          </cell>
          <cell r="L1091" t="str">
            <v>General Plant</v>
          </cell>
        </row>
        <row r="1092">
          <cell r="J1092">
            <v>1092</v>
          </cell>
          <cell r="K1092">
            <v>389</v>
          </cell>
          <cell r="L1092" t="str">
            <v>Land &amp; Land Rights</v>
          </cell>
          <cell r="O1092" t="str">
            <v>M02</v>
          </cell>
          <cell r="P1092" t="str">
            <v/>
          </cell>
          <cell r="Q1092">
            <v>2477000</v>
          </cell>
        </row>
        <row r="1093">
          <cell r="J1093">
            <v>1093</v>
          </cell>
          <cell r="L1093" t="str">
            <v>O</v>
          </cell>
          <cell r="M1093" t="str">
            <v>P/T/D Plant</v>
          </cell>
          <cell r="O1093">
            <v>0</v>
          </cell>
          <cell r="P1093" t="str">
            <v>S05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</row>
        <row r="1094">
          <cell r="J1094">
            <v>1094</v>
          </cell>
          <cell r="L1094" t="str">
            <v>O</v>
          </cell>
          <cell r="M1094" t="str">
            <v>Labor P/T/D Total</v>
          </cell>
          <cell r="N1094" t="str">
            <v/>
          </cell>
          <cell r="O1094">
            <v>0</v>
          </cell>
          <cell r="P1094" t="str">
            <v>S21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</row>
        <row r="1095">
          <cell r="J1095">
            <v>1095</v>
          </cell>
          <cell r="L1095" t="str">
            <v>O</v>
          </cell>
          <cell r="M1095" t="str">
            <v>Labor O&amp;M excl A&amp;G</v>
          </cell>
          <cell r="O1095">
            <v>100</v>
          </cell>
          <cell r="P1095" t="str">
            <v>S22</v>
          </cell>
          <cell r="R1095">
            <v>2477000</v>
          </cell>
          <cell r="S1095">
            <v>1373430.9146545792</v>
          </cell>
          <cell r="T1095">
            <v>246576.65265033397</v>
          </cell>
          <cell r="U1095">
            <v>514342.7555336167</v>
          </cell>
          <cell r="V1095">
            <v>244922.4075109119</v>
          </cell>
          <cell r="W1095">
            <v>49633.177530671644</v>
          </cell>
          <cell r="X1095">
            <v>48094.092119886605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</row>
        <row r="1096">
          <cell r="J1096">
            <v>1096</v>
          </cell>
          <cell r="L1096" t="str">
            <v>O</v>
          </cell>
          <cell r="M1096" t="str">
            <v>Corporate Cost Allocator</v>
          </cell>
          <cell r="O1096">
            <v>0</v>
          </cell>
          <cell r="P1096" t="str">
            <v>S23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</row>
        <row r="1097">
          <cell r="J1097">
            <v>1097</v>
          </cell>
          <cell r="K1097">
            <v>390</v>
          </cell>
          <cell r="L1097" t="str">
            <v>Structures &amp; Improvements</v>
          </cell>
          <cell r="O1097" t="str">
            <v>M02</v>
          </cell>
          <cell r="P1097" t="str">
            <v/>
          </cell>
          <cell r="Q1097">
            <v>33123000</v>
          </cell>
        </row>
        <row r="1098">
          <cell r="J1098">
            <v>1098</v>
          </cell>
          <cell r="L1098" t="str">
            <v>O</v>
          </cell>
          <cell r="M1098" t="str">
            <v>P/T/D Plant</v>
          </cell>
          <cell r="O1098">
            <v>0</v>
          </cell>
          <cell r="P1098" t="str">
            <v>S05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</row>
        <row r="1099">
          <cell r="J1099">
            <v>1099</v>
          </cell>
          <cell r="L1099" t="str">
            <v>O</v>
          </cell>
          <cell r="M1099" t="str">
            <v>Labor P/T/D Total</v>
          </cell>
          <cell r="N1099" t="str">
            <v/>
          </cell>
          <cell r="O1099">
            <v>0</v>
          </cell>
          <cell r="P1099" t="str">
            <v>S21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</row>
        <row r="1100">
          <cell r="J1100">
            <v>1100</v>
          </cell>
          <cell r="L1100" t="str">
            <v>O</v>
          </cell>
          <cell r="M1100" t="str">
            <v>Labor O&amp;M excl A&amp;G</v>
          </cell>
          <cell r="O1100">
            <v>100</v>
          </cell>
          <cell r="P1100" t="str">
            <v>S22</v>
          </cell>
          <cell r="R1100">
            <v>33123000</v>
          </cell>
          <cell r="S1100">
            <v>18365826.478039414</v>
          </cell>
          <cell r="T1100">
            <v>3297278.3470880147</v>
          </cell>
          <cell r="U1100">
            <v>6877906.7789826347</v>
          </cell>
          <cell r="V1100">
            <v>3275157.4097633972</v>
          </cell>
          <cell r="W1100">
            <v>663705.99085524294</v>
          </cell>
          <cell r="X1100">
            <v>643124.99527129752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</row>
        <row r="1101">
          <cell r="J1101">
            <v>1101</v>
          </cell>
          <cell r="L1101" t="str">
            <v>O</v>
          </cell>
          <cell r="M1101" t="str">
            <v>Corporate Cost Allocator</v>
          </cell>
          <cell r="O1101">
            <v>0</v>
          </cell>
          <cell r="P1101" t="str">
            <v>S23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</row>
        <row r="1102">
          <cell r="J1102">
            <v>1102</v>
          </cell>
          <cell r="K1102">
            <v>391</v>
          </cell>
          <cell r="L1102" t="str">
            <v>Office Furniture &amp; Equipment</v>
          </cell>
          <cell r="O1102" t="str">
            <v>M02</v>
          </cell>
          <cell r="P1102" t="str">
            <v/>
          </cell>
          <cell r="Q1102">
            <v>21827000</v>
          </cell>
        </row>
        <row r="1103">
          <cell r="J1103">
            <v>1103</v>
          </cell>
          <cell r="L1103" t="str">
            <v>O</v>
          </cell>
          <cell r="M1103" t="str">
            <v>P/T/D Plant</v>
          </cell>
          <cell r="O1103">
            <v>0</v>
          </cell>
          <cell r="P1103" t="str">
            <v>S05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</row>
        <row r="1104">
          <cell r="J1104">
            <v>1104</v>
          </cell>
          <cell r="L1104" t="str">
            <v>O</v>
          </cell>
          <cell r="M1104" t="str">
            <v>Labor P/T/D Total</v>
          </cell>
          <cell r="N1104" t="str">
            <v/>
          </cell>
          <cell r="O1104">
            <v>0</v>
          </cell>
          <cell r="P1104" t="str">
            <v>S21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</row>
        <row r="1105">
          <cell r="J1105">
            <v>1105</v>
          </cell>
          <cell r="L1105" t="str">
            <v>O</v>
          </cell>
          <cell r="M1105" t="str">
            <v>Labor O&amp;M excl A&amp;G</v>
          </cell>
          <cell r="O1105">
            <v>100</v>
          </cell>
          <cell r="P1105" t="str">
            <v>S22</v>
          </cell>
          <cell r="R1105">
            <v>21827000</v>
          </cell>
          <cell r="S1105">
            <v>12102493.570514938</v>
          </cell>
          <cell r="T1105">
            <v>2172801.2100923858</v>
          </cell>
          <cell r="U1105">
            <v>4532321.083985568</v>
          </cell>
          <cell r="V1105">
            <v>2158224.2183046727</v>
          </cell>
          <cell r="W1105">
            <v>437361.06821234152</v>
          </cell>
          <cell r="X1105">
            <v>423798.84889009484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</row>
        <row r="1106">
          <cell r="J1106">
            <v>1106</v>
          </cell>
          <cell r="L1106" t="str">
            <v>O</v>
          </cell>
          <cell r="M1106" t="str">
            <v>Corporate Cost Allocator</v>
          </cell>
          <cell r="O1106">
            <v>0</v>
          </cell>
          <cell r="P1106" t="str">
            <v>S23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</row>
        <row r="1107">
          <cell r="J1107">
            <v>1107</v>
          </cell>
          <cell r="K1107">
            <v>392</v>
          </cell>
          <cell r="L1107" t="str">
            <v>Transportation Equipment</v>
          </cell>
          <cell r="O1107" t="str">
            <v>M02</v>
          </cell>
          <cell r="P1107" t="str">
            <v/>
          </cell>
          <cell r="Q1107">
            <v>13320000</v>
          </cell>
        </row>
        <row r="1108">
          <cell r="J1108">
            <v>1108</v>
          </cell>
          <cell r="L1108" t="str">
            <v>O</v>
          </cell>
          <cell r="M1108" t="str">
            <v>P/T/D Plant</v>
          </cell>
          <cell r="O1108">
            <v>0</v>
          </cell>
          <cell r="P1108" t="str">
            <v>S05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</row>
        <row r="1109">
          <cell r="J1109">
            <v>1109</v>
          </cell>
          <cell r="L1109" t="str">
            <v>O</v>
          </cell>
          <cell r="M1109" t="str">
            <v>Labor P/T/D Total</v>
          </cell>
          <cell r="N1109" t="str">
            <v/>
          </cell>
          <cell r="O1109">
            <v>0</v>
          </cell>
          <cell r="P1109" t="str">
            <v>S21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</row>
        <row r="1110">
          <cell r="J1110">
            <v>1110</v>
          </cell>
          <cell r="L1110" t="str">
            <v>O</v>
          </cell>
          <cell r="M1110" t="str">
            <v>Labor O&amp;M excl A&amp;G</v>
          </cell>
          <cell r="O1110">
            <v>100</v>
          </cell>
          <cell r="P1110" t="str">
            <v>S22</v>
          </cell>
          <cell r="R1110">
            <v>13320000</v>
          </cell>
          <cell r="S1110">
            <v>7385587.3165922472</v>
          </cell>
          <cell r="T1110">
            <v>1325959.2302391799</v>
          </cell>
          <cell r="U1110">
            <v>2765864.1516785524</v>
          </cell>
          <cell r="V1110">
            <v>1317063.5720812865</v>
          </cell>
          <cell r="W1110">
            <v>266901.05963203323</v>
          </cell>
          <cell r="X1110">
            <v>258624.66977670146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</row>
        <row r="1111">
          <cell r="J1111">
            <v>1111</v>
          </cell>
          <cell r="L1111" t="str">
            <v>O</v>
          </cell>
          <cell r="M1111" t="str">
            <v>Corporate Cost Allocator</v>
          </cell>
          <cell r="O1111">
            <v>0</v>
          </cell>
          <cell r="P1111" t="str">
            <v>S23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</row>
        <row r="1112">
          <cell r="J1112">
            <v>1112</v>
          </cell>
          <cell r="K1112">
            <v>393</v>
          </cell>
          <cell r="L1112" t="str">
            <v>Stores Equipment</v>
          </cell>
          <cell r="O1112" t="str">
            <v>M01</v>
          </cell>
          <cell r="P1112" t="str">
            <v/>
          </cell>
          <cell r="Q1112">
            <v>1047000</v>
          </cell>
        </row>
        <row r="1113">
          <cell r="J1113">
            <v>1113</v>
          </cell>
          <cell r="L1113" t="str">
            <v>O</v>
          </cell>
          <cell r="M1113" t="str">
            <v>P/T/D Plant</v>
          </cell>
          <cell r="O1113">
            <v>100</v>
          </cell>
          <cell r="P1113" t="str">
            <v>S05</v>
          </cell>
          <cell r="R1113">
            <v>1047000</v>
          </cell>
          <cell r="S1113">
            <v>511179.55847330438</v>
          </cell>
          <cell r="T1113">
            <v>98921.808915757705</v>
          </cell>
          <cell r="U1113">
            <v>262015.02989660806</v>
          </cell>
          <cell r="V1113">
            <v>128854.09410388084</v>
          </cell>
          <cell r="W1113">
            <v>23091.257358522889</v>
          </cell>
          <cell r="X1113">
            <v>22938.251251926187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</row>
        <row r="1114">
          <cell r="J1114">
            <v>1114</v>
          </cell>
          <cell r="L1114" t="str">
            <v>O</v>
          </cell>
          <cell r="M1114" t="str">
            <v>Labor P/T/D Total</v>
          </cell>
          <cell r="N1114" t="str">
            <v/>
          </cell>
          <cell r="O1114">
            <v>0</v>
          </cell>
          <cell r="P1114" t="str">
            <v>S21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</row>
        <row r="1115">
          <cell r="J1115">
            <v>1115</v>
          </cell>
          <cell r="L1115" t="str">
            <v>O</v>
          </cell>
          <cell r="M1115" t="str">
            <v>Labor O&amp;M excl A&amp;G</v>
          </cell>
          <cell r="O1115">
            <v>0</v>
          </cell>
          <cell r="P1115" t="str">
            <v>S22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</row>
        <row r="1116">
          <cell r="J1116">
            <v>1116</v>
          </cell>
          <cell r="L1116" t="str">
            <v>O</v>
          </cell>
          <cell r="M1116" t="str">
            <v>Corporate Cost Allocator</v>
          </cell>
          <cell r="O1116">
            <v>0</v>
          </cell>
          <cell r="P1116" t="str">
            <v>S23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</row>
        <row r="1117">
          <cell r="J1117">
            <v>1117</v>
          </cell>
          <cell r="K1117">
            <v>394</v>
          </cell>
          <cell r="L1117" t="str">
            <v>Tools, Shop &amp; Garage Equipment</v>
          </cell>
          <cell r="O1117" t="str">
            <v>M03</v>
          </cell>
          <cell r="P1117" t="str">
            <v/>
          </cell>
          <cell r="Q1117">
            <v>5026000</v>
          </cell>
        </row>
        <row r="1118">
          <cell r="J1118">
            <v>1118</v>
          </cell>
          <cell r="L1118" t="str">
            <v>O</v>
          </cell>
          <cell r="M1118" t="str">
            <v>P/T/D Plant</v>
          </cell>
          <cell r="O1118">
            <v>0</v>
          </cell>
          <cell r="P1118" t="str">
            <v>S05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</row>
        <row r="1119">
          <cell r="J1119">
            <v>1119</v>
          </cell>
          <cell r="L1119" t="str">
            <v>O</v>
          </cell>
          <cell r="M1119" t="str">
            <v>Labor P/T/D Total</v>
          </cell>
          <cell r="N1119" t="str">
            <v/>
          </cell>
          <cell r="O1119">
            <v>100</v>
          </cell>
          <cell r="P1119" t="str">
            <v>S21</v>
          </cell>
          <cell r="R1119">
            <v>5026000</v>
          </cell>
          <cell r="S1119">
            <v>2466802.9785651756</v>
          </cell>
          <cell r="T1119">
            <v>478561.73356655124</v>
          </cell>
          <cell r="U1119">
            <v>1254368.064729389</v>
          </cell>
          <cell r="V1119">
            <v>598014.12620229495</v>
          </cell>
          <cell r="W1119">
            <v>111315.2174504266</v>
          </cell>
          <cell r="X1119">
            <v>116937.87948616254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</row>
        <row r="1120">
          <cell r="J1120">
            <v>1120</v>
          </cell>
          <cell r="L1120" t="str">
            <v>O</v>
          </cell>
          <cell r="M1120" t="str">
            <v>Labor O&amp;M excl A&amp;G</v>
          </cell>
          <cell r="O1120">
            <v>0</v>
          </cell>
          <cell r="P1120" t="str">
            <v>S22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</row>
        <row r="1121">
          <cell r="J1121">
            <v>1121</v>
          </cell>
          <cell r="L1121" t="str">
            <v>O</v>
          </cell>
          <cell r="M1121" t="str">
            <v>Corporate Cost Allocator</v>
          </cell>
          <cell r="O1121">
            <v>0</v>
          </cell>
          <cell r="P1121" t="str">
            <v>S23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</row>
        <row r="1122">
          <cell r="J1122">
            <v>1122</v>
          </cell>
          <cell r="K1122">
            <v>395</v>
          </cell>
          <cell r="L1122" t="str">
            <v>Laboratory Equipment</v>
          </cell>
          <cell r="O1122" t="str">
            <v>M03</v>
          </cell>
          <cell r="P1122" t="str">
            <v/>
          </cell>
          <cell r="Q1122">
            <v>1033000</v>
          </cell>
        </row>
        <row r="1123">
          <cell r="J1123">
            <v>1123</v>
          </cell>
          <cell r="L1123" t="str">
            <v>O</v>
          </cell>
          <cell r="M1123" t="str">
            <v>P/T/D Plant</v>
          </cell>
          <cell r="O1123">
            <v>0</v>
          </cell>
          <cell r="P1123" t="str">
            <v>S05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</row>
        <row r="1124">
          <cell r="J1124">
            <v>1124</v>
          </cell>
          <cell r="L1124" t="str">
            <v>O</v>
          </cell>
          <cell r="M1124" t="str">
            <v>Labor P/T/D Total</v>
          </cell>
          <cell r="N1124" t="str">
            <v/>
          </cell>
          <cell r="O1124">
            <v>100</v>
          </cell>
          <cell r="P1124" t="str">
            <v>S21</v>
          </cell>
          <cell r="R1124">
            <v>1033000</v>
          </cell>
          <cell r="S1124">
            <v>507005.06901269918</v>
          </cell>
          <cell r="T1124">
            <v>98359.385351024161</v>
          </cell>
          <cell r="U1124">
            <v>257811.82070542357</v>
          </cell>
          <cell r="V1124">
            <v>122910.5834395087</v>
          </cell>
          <cell r="W1124">
            <v>22878.754402365834</v>
          </cell>
          <cell r="X1124">
            <v>24034.387088978492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</row>
        <row r="1125">
          <cell r="J1125">
            <v>1125</v>
          </cell>
          <cell r="L1125" t="str">
            <v>O</v>
          </cell>
          <cell r="M1125" t="str">
            <v>Labor O&amp;M excl A&amp;G</v>
          </cell>
          <cell r="O1125">
            <v>0</v>
          </cell>
          <cell r="P1125" t="str">
            <v>S22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</row>
        <row r="1126">
          <cell r="J1126">
            <v>1126</v>
          </cell>
          <cell r="L1126" t="str">
            <v>O</v>
          </cell>
          <cell r="M1126" t="str">
            <v>Corporate Cost Allocator</v>
          </cell>
          <cell r="O1126">
            <v>0</v>
          </cell>
          <cell r="P1126" t="str">
            <v>S23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</row>
        <row r="1127">
          <cell r="J1127">
            <v>1127</v>
          </cell>
          <cell r="K1127">
            <v>396</v>
          </cell>
          <cell r="L1127" t="str">
            <v>Power Operated Equipment</v>
          </cell>
          <cell r="O1127" t="str">
            <v>M03</v>
          </cell>
          <cell r="P1127" t="str">
            <v/>
          </cell>
          <cell r="Q1127">
            <v>24302000</v>
          </cell>
        </row>
        <row r="1128">
          <cell r="J1128">
            <v>1128</v>
          </cell>
          <cell r="L1128" t="str">
            <v>O</v>
          </cell>
          <cell r="M1128" t="str">
            <v>P/T/D Plant</v>
          </cell>
          <cell r="O1128">
            <v>0</v>
          </cell>
          <cell r="P1128" t="str">
            <v>S05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</row>
        <row r="1129">
          <cell r="J1129">
            <v>1129</v>
          </cell>
          <cell r="L1129" t="str">
            <v>O</v>
          </cell>
          <cell r="M1129" t="str">
            <v>Labor P/T/D Total</v>
          </cell>
          <cell r="N1129" t="str">
            <v/>
          </cell>
          <cell r="O1129">
            <v>100</v>
          </cell>
          <cell r="P1129" t="str">
            <v>S21</v>
          </cell>
          <cell r="R1129">
            <v>24302000</v>
          </cell>
          <cell r="S1129">
            <v>11927625.544188399</v>
          </cell>
          <cell r="T1129">
            <v>2313968.8120044428</v>
          </cell>
          <cell r="U1129">
            <v>6065191.5457727043</v>
          </cell>
          <cell r="V1129">
            <v>2891551.789687261</v>
          </cell>
          <cell r="W1129">
            <v>538237.64713097236</v>
          </cell>
          <cell r="X1129">
            <v>565424.66121622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</row>
        <row r="1130">
          <cell r="J1130">
            <v>1130</v>
          </cell>
          <cell r="L1130" t="str">
            <v>O</v>
          </cell>
          <cell r="M1130" t="str">
            <v>Labor O&amp;M excl A&amp;G</v>
          </cell>
          <cell r="O1130">
            <v>0</v>
          </cell>
          <cell r="P1130" t="str">
            <v>S22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</row>
        <row r="1131">
          <cell r="J1131">
            <v>1131</v>
          </cell>
          <cell r="L1131" t="str">
            <v>O</v>
          </cell>
          <cell r="M1131" t="str">
            <v>Corporate Cost Allocator</v>
          </cell>
          <cell r="O1131">
            <v>0</v>
          </cell>
          <cell r="P1131" t="str">
            <v>S23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</row>
        <row r="1132">
          <cell r="J1132">
            <v>1132</v>
          </cell>
          <cell r="K1132">
            <v>397</v>
          </cell>
          <cell r="L1132" t="str">
            <v>Communication Equipment</v>
          </cell>
          <cell r="O1132" t="str">
            <v>M02</v>
          </cell>
          <cell r="P1132" t="str">
            <v/>
          </cell>
          <cell r="Q1132">
            <v>37857000</v>
          </cell>
        </row>
        <row r="1133">
          <cell r="J1133">
            <v>1133</v>
          </cell>
          <cell r="L1133" t="str">
            <v>O</v>
          </cell>
          <cell r="M1133" t="str">
            <v>P/T/D Plant</v>
          </cell>
          <cell r="O1133">
            <v>0</v>
          </cell>
          <cell r="P1133" t="str">
            <v>S05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</row>
        <row r="1134">
          <cell r="J1134">
            <v>1134</v>
          </cell>
          <cell r="L1134" t="str">
            <v>O</v>
          </cell>
          <cell r="M1134" t="str">
            <v>Labor P/T/D Total</v>
          </cell>
          <cell r="N1134" t="str">
            <v/>
          </cell>
          <cell r="O1134">
            <v>0</v>
          </cell>
          <cell r="P1134" t="str">
            <v>S21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</row>
        <row r="1135">
          <cell r="J1135">
            <v>1135</v>
          </cell>
          <cell r="L1135" t="str">
            <v>O</v>
          </cell>
          <cell r="M1135" t="str">
            <v>Labor O&amp;M excl A&amp;G</v>
          </cell>
          <cell r="O1135">
            <v>100</v>
          </cell>
          <cell r="P1135" t="str">
            <v>S22</v>
          </cell>
          <cell r="R1135">
            <v>37857000</v>
          </cell>
          <cell r="S1135">
            <v>20990704.132449903</v>
          </cell>
          <cell r="T1135">
            <v>3768531.4248622092</v>
          </cell>
          <cell r="U1135">
            <v>7860909.849106228</v>
          </cell>
          <cell r="V1135">
            <v>3743248.9225436384</v>
          </cell>
          <cell r="W1135">
            <v>758564.070156898</v>
          </cell>
          <cell r="X1135">
            <v>735041.6008811252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</row>
        <row r="1136">
          <cell r="J1136">
            <v>1136</v>
          </cell>
          <cell r="L1136" t="str">
            <v>O</v>
          </cell>
          <cell r="M1136" t="str">
            <v>Corporate Cost Allocator</v>
          </cell>
          <cell r="O1136">
            <v>0</v>
          </cell>
          <cell r="P1136" t="str">
            <v>S23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</row>
        <row r="1137">
          <cell r="J1137">
            <v>1137</v>
          </cell>
          <cell r="K1137">
            <v>398</v>
          </cell>
          <cell r="L1137" t="str">
            <v>Miscellaneous Equipment</v>
          </cell>
          <cell r="O1137" t="str">
            <v>M02</v>
          </cell>
          <cell r="P1137" t="str">
            <v/>
          </cell>
          <cell r="Q1137">
            <v>207000</v>
          </cell>
        </row>
        <row r="1138">
          <cell r="J1138">
            <v>1138</v>
          </cell>
          <cell r="L1138" t="str">
            <v>O</v>
          </cell>
          <cell r="M1138" t="str">
            <v>P/T/D Plant</v>
          </cell>
          <cell r="O1138">
            <v>0</v>
          </cell>
          <cell r="P1138" t="str">
            <v>S05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</row>
        <row r="1139">
          <cell r="J1139">
            <v>1139</v>
          </cell>
          <cell r="L1139" t="str">
            <v>O</v>
          </cell>
          <cell r="M1139" t="str">
            <v>Labor P/T/D Total</v>
          </cell>
          <cell r="N1139" t="str">
            <v/>
          </cell>
          <cell r="O1139">
            <v>0</v>
          </cell>
          <cell r="P1139" t="str">
            <v>S21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</row>
        <row r="1140">
          <cell r="J1140">
            <v>1140</v>
          </cell>
          <cell r="L1140" t="str">
            <v>O</v>
          </cell>
          <cell r="M1140" t="str">
            <v>Labor O&amp;M excl A&amp;G</v>
          </cell>
          <cell r="O1140">
            <v>100</v>
          </cell>
          <cell r="P1140" t="str">
            <v>S22</v>
          </cell>
          <cell r="R1140">
            <v>207000</v>
          </cell>
          <cell r="S1140">
            <v>114776.01910920384</v>
          </cell>
          <cell r="T1140">
            <v>20606.123172635904</v>
          </cell>
          <cell r="U1140">
            <v>42983.023978788311</v>
          </cell>
          <cell r="V1140">
            <v>20467.87983639837</v>
          </cell>
          <cell r="W1140">
            <v>4147.7867375248406</v>
          </cell>
          <cell r="X1140">
            <v>4019.1671654487391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</row>
        <row r="1141">
          <cell r="J1141">
            <v>1141</v>
          </cell>
          <cell r="L1141" t="str">
            <v>O</v>
          </cell>
          <cell r="M1141" t="str">
            <v>Corporate Cost Allocator</v>
          </cell>
          <cell r="O1141">
            <v>0</v>
          </cell>
          <cell r="P1141" t="str">
            <v>S23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</row>
        <row r="1142">
          <cell r="J1142">
            <v>1142</v>
          </cell>
          <cell r="L1142" t="str">
            <v>Total General Plant</v>
          </cell>
          <cell r="N1142" t="str">
            <v/>
          </cell>
          <cell r="Q1142">
            <v>140219000</v>
          </cell>
          <cell r="R1142">
            <v>140219000</v>
          </cell>
          <cell r="S1142">
            <v>75745431.581599876</v>
          </cell>
          <cell r="T1142">
            <v>13821564.727942536</v>
          </cell>
          <cell r="U1142">
            <v>30433714.10436951</v>
          </cell>
          <cell r="V1142">
            <v>14500415.003473252</v>
          </cell>
          <cell r="W1142">
            <v>2875836.0294669997</v>
          </cell>
          <cell r="X1142">
            <v>2842038.5531478417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</row>
        <row r="1143">
          <cell r="J1143">
            <v>1143</v>
          </cell>
        </row>
        <row r="1144">
          <cell r="J1144">
            <v>1144</v>
          </cell>
          <cell r="K1144" t="str">
            <v>Total Plant In Service</v>
          </cell>
          <cell r="N1144" t="str">
            <v/>
          </cell>
          <cell r="Q1144">
            <v>2030870000</v>
          </cell>
          <cell r="R1144">
            <v>2030870000</v>
          </cell>
          <cell r="S1144">
            <v>996671876.55611622</v>
          </cell>
          <cell r="T1144">
            <v>191822488.42468446</v>
          </cell>
          <cell r="U1144">
            <v>504112749.36297035</v>
          </cell>
          <cell r="V1144">
            <v>250684204.80329561</v>
          </cell>
          <cell r="W1144">
            <v>44490835.28023722</v>
          </cell>
          <cell r="X1144">
            <v>43087845.572696321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</row>
        <row r="1145">
          <cell r="J1145">
            <v>1145</v>
          </cell>
        </row>
        <row r="1146">
          <cell r="J1146">
            <v>1146</v>
          </cell>
          <cell r="K1146" t="str">
            <v>Accumulated Reserve For Depreciation</v>
          </cell>
        </row>
        <row r="1147">
          <cell r="J1147">
            <v>1147</v>
          </cell>
          <cell r="L1147" t="str">
            <v>Production Plant Accumulated Depreciation</v>
          </cell>
        </row>
        <row r="1148">
          <cell r="J1148">
            <v>1148</v>
          </cell>
          <cell r="K1148" t="str">
            <v>31X</v>
          </cell>
          <cell r="L1148" t="str">
            <v>Steam Production Accum Depr</v>
          </cell>
          <cell r="O1148" t="str">
            <v>P01</v>
          </cell>
          <cell r="P1148" t="str">
            <v/>
          </cell>
          <cell r="Q1148">
            <v>-164367000</v>
          </cell>
        </row>
        <row r="1149">
          <cell r="J1149">
            <v>1149</v>
          </cell>
          <cell r="L1149" t="str">
            <v>P</v>
          </cell>
          <cell r="M1149" t="str">
            <v>Coincident Peak</v>
          </cell>
          <cell r="N1149" t="str">
            <v/>
          </cell>
          <cell r="O1149">
            <v>34.200000000000003</v>
          </cell>
          <cell r="P1149" t="str">
            <v>D01</v>
          </cell>
          <cell r="R1149">
            <v>-56213514</v>
          </cell>
          <cell r="S1149">
            <v>-28013411.570270851</v>
          </cell>
          <cell r="T1149">
            <v>-4375685.3570803041</v>
          </cell>
          <cell r="U1149">
            <v>-13750494.985956607</v>
          </cell>
          <cell r="V1149">
            <v>-8937998.459738085</v>
          </cell>
          <cell r="W1149">
            <v>-999282.0749841691</v>
          </cell>
          <cell r="X1149">
            <v>-136641.5519699821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</row>
        <row r="1150">
          <cell r="J1150">
            <v>1150</v>
          </cell>
          <cell r="L1150" t="str">
            <v>P</v>
          </cell>
          <cell r="M1150" t="str">
            <v>Generation Level Consumption</v>
          </cell>
          <cell r="N1150" t="str">
            <v/>
          </cell>
          <cell r="O1150">
            <v>65.8</v>
          </cell>
          <cell r="P1150" t="str">
            <v>E02</v>
          </cell>
          <cell r="R1150">
            <v>-108153486</v>
          </cell>
          <cell r="S1150">
            <v>-46622814.591399185</v>
          </cell>
          <cell r="T1150">
            <v>-9549962.2656354122</v>
          </cell>
          <cell r="U1150">
            <v>-28858862.787128795</v>
          </cell>
          <cell r="V1150">
            <v>-20194176.848437332</v>
          </cell>
          <cell r="W1150">
            <v>-2422706.7315896158</v>
          </cell>
          <cell r="X1150">
            <v>-504962.77580967179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</row>
        <row r="1151">
          <cell r="J1151">
            <v>1151</v>
          </cell>
          <cell r="L1151" t="str">
            <v>P</v>
          </cell>
          <cell r="M1151" t="str">
            <v>Open</v>
          </cell>
          <cell r="N1151" t="str">
            <v/>
          </cell>
          <cell r="O1151">
            <v>0</v>
          </cell>
          <cell r="P1151" t="str">
            <v>xxx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</row>
        <row r="1152">
          <cell r="J1152">
            <v>1152</v>
          </cell>
          <cell r="L1152" t="str">
            <v>P</v>
          </cell>
          <cell r="M1152" t="str">
            <v>Open</v>
          </cell>
          <cell r="N1152" t="str">
            <v/>
          </cell>
          <cell r="O1152">
            <v>0</v>
          </cell>
          <cell r="P1152" t="str">
            <v>xxx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</row>
        <row r="1153">
          <cell r="J1153">
            <v>1153</v>
          </cell>
          <cell r="K1153" t="str">
            <v>32X</v>
          </cell>
          <cell r="L1153" t="str">
            <v>Nuclear Production Accum Depr</v>
          </cell>
          <cell r="O1153" t="str">
            <v>P01</v>
          </cell>
          <cell r="P1153" t="str">
            <v/>
          </cell>
          <cell r="Q1153">
            <v>-64518000</v>
          </cell>
        </row>
        <row r="1154">
          <cell r="J1154">
            <v>1154</v>
          </cell>
          <cell r="L1154" t="str">
            <v>P</v>
          </cell>
          <cell r="M1154" t="str">
            <v>Coincident Peak</v>
          </cell>
          <cell r="N1154" t="str">
            <v/>
          </cell>
          <cell r="O1154">
            <v>34.200000000000003</v>
          </cell>
          <cell r="P1154" t="str">
            <v>D01</v>
          </cell>
          <cell r="R1154">
            <v>-22065156</v>
          </cell>
          <cell r="S1154">
            <v>-10995937.674172644</v>
          </cell>
          <cell r="T1154">
            <v>-1717561.7238746651</v>
          </cell>
          <cell r="U1154">
            <v>-5397399.9373593749</v>
          </cell>
          <cell r="V1154">
            <v>-3508379.3256881353</v>
          </cell>
          <cell r="W1154">
            <v>-392242.24396520364</v>
          </cell>
          <cell r="X1154">
            <v>-53635.094939977636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</row>
        <row r="1155">
          <cell r="J1155">
            <v>1155</v>
          </cell>
          <cell r="L1155" t="str">
            <v>P</v>
          </cell>
          <cell r="M1155" t="str">
            <v>Generation Level Consumption</v>
          </cell>
          <cell r="N1155" t="str">
            <v/>
          </cell>
          <cell r="O1155">
            <v>65.8</v>
          </cell>
          <cell r="P1155" t="str">
            <v>E02</v>
          </cell>
          <cell r="R1155">
            <v>-42452844</v>
          </cell>
          <cell r="S1155">
            <v>-18300575.856515557</v>
          </cell>
          <cell r="T1155">
            <v>-3748589.8352726852</v>
          </cell>
          <cell r="U1155">
            <v>-11327797.607183775</v>
          </cell>
          <cell r="V1155">
            <v>-7926700.0182973463</v>
          </cell>
          <cell r="W1155">
            <v>-950970.6504876212</v>
          </cell>
          <cell r="X1155">
            <v>-198210.03224301961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</row>
        <row r="1156">
          <cell r="J1156">
            <v>1156</v>
          </cell>
          <cell r="L1156" t="str">
            <v>P</v>
          </cell>
          <cell r="M1156" t="str">
            <v>Open</v>
          </cell>
          <cell r="N1156" t="str">
            <v/>
          </cell>
          <cell r="O1156">
            <v>0</v>
          </cell>
          <cell r="P1156" t="str">
            <v>xxx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</row>
        <row r="1157">
          <cell r="J1157">
            <v>1157</v>
          </cell>
          <cell r="L1157" t="str">
            <v>P</v>
          </cell>
          <cell r="M1157" t="str">
            <v>Open</v>
          </cell>
          <cell r="N1157" t="str">
            <v/>
          </cell>
          <cell r="O1157">
            <v>0</v>
          </cell>
          <cell r="P1157" t="str">
            <v>xxx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</row>
        <row r="1158">
          <cell r="J1158">
            <v>1158</v>
          </cell>
          <cell r="K1158" t="str">
            <v>33X</v>
          </cell>
          <cell r="L1158" t="str">
            <v>Hydraulic Production Accum Depr</v>
          </cell>
          <cell r="O1158" t="str">
            <v>P01</v>
          </cell>
          <cell r="P1158" t="str">
            <v/>
          </cell>
          <cell r="Q1158">
            <v>-68329000</v>
          </cell>
        </row>
        <row r="1159">
          <cell r="J1159">
            <v>1159</v>
          </cell>
          <cell r="L1159" t="str">
            <v>P</v>
          </cell>
          <cell r="M1159" t="str">
            <v>Coincident Peak</v>
          </cell>
          <cell r="N1159" t="str">
            <v/>
          </cell>
          <cell r="O1159">
            <v>34.200000000000003</v>
          </cell>
          <cell r="P1159" t="str">
            <v>D01</v>
          </cell>
          <cell r="R1159">
            <v>-23368518</v>
          </cell>
          <cell r="S1159">
            <v>-11645454.374570547</v>
          </cell>
          <cell r="T1159">
            <v>-1819016.011510462</v>
          </cell>
          <cell r="U1159">
            <v>-5716217.8046410102</v>
          </cell>
          <cell r="V1159">
            <v>-3715615.0368105737</v>
          </cell>
          <cell r="W1159">
            <v>-415411.51752841682</v>
          </cell>
          <cell r="X1159">
            <v>-56803.254938989616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</row>
        <row r="1160">
          <cell r="J1160">
            <v>1160</v>
          </cell>
          <cell r="L1160" t="str">
            <v>P</v>
          </cell>
          <cell r="M1160" t="str">
            <v>Generation Level Consumption</v>
          </cell>
          <cell r="N1160" t="str">
            <v/>
          </cell>
          <cell r="O1160">
            <v>65.8</v>
          </cell>
          <cell r="P1160" t="str">
            <v>E02</v>
          </cell>
          <cell r="R1160">
            <v>-44960482</v>
          </cell>
          <cell r="S1160">
            <v>-19381568.673856158</v>
          </cell>
          <cell r="T1160">
            <v>-3970014.4898221786</v>
          </cell>
          <cell r="U1160">
            <v>-11996916.871280266</v>
          </cell>
          <cell r="V1160">
            <v>-8394920.5733320825</v>
          </cell>
          <cell r="W1160">
            <v>-1007143.333289449</v>
          </cell>
          <cell r="X1160">
            <v>-209918.05841987176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</row>
        <row r="1161">
          <cell r="J1161">
            <v>1161</v>
          </cell>
          <cell r="L1161" t="str">
            <v>P</v>
          </cell>
          <cell r="M1161" t="str">
            <v>Open</v>
          </cell>
          <cell r="N1161" t="str">
            <v/>
          </cell>
          <cell r="O1161">
            <v>0</v>
          </cell>
          <cell r="P1161" t="str">
            <v>xxx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</row>
        <row r="1162">
          <cell r="J1162">
            <v>1162</v>
          </cell>
          <cell r="L1162" t="str">
            <v>P</v>
          </cell>
          <cell r="M1162" t="str">
            <v>Open</v>
          </cell>
          <cell r="N1162" t="str">
            <v/>
          </cell>
          <cell r="O1162">
            <v>0</v>
          </cell>
          <cell r="P1162" t="str">
            <v>xxx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</row>
        <row r="1163">
          <cell r="J1163">
            <v>1163</v>
          </cell>
          <cell r="K1163" t="str">
            <v>34X</v>
          </cell>
          <cell r="L1163" t="str">
            <v>Other Production Accum Depr</v>
          </cell>
          <cell r="O1163" t="str">
            <v>P01</v>
          </cell>
          <cell r="P1163" t="str">
            <v/>
          </cell>
          <cell r="Q1163">
            <v>-44139000</v>
          </cell>
        </row>
        <row r="1164">
          <cell r="J1164">
            <v>1164</v>
          </cell>
          <cell r="L1164" t="str">
            <v>P</v>
          </cell>
          <cell r="M1164" t="str">
            <v>Coincident Peak</v>
          </cell>
          <cell r="N1164" t="str">
            <v/>
          </cell>
          <cell r="O1164">
            <v>34.200000000000003</v>
          </cell>
          <cell r="P1164" t="str">
            <v>D01</v>
          </cell>
          <cell r="R1164">
            <v>-15095538.000000002</v>
          </cell>
          <cell r="S1164">
            <v>-7522702.0831443379</v>
          </cell>
          <cell r="T1164">
            <v>-1175043.5061549312</v>
          </cell>
          <cell r="U1164">
            <v>-3692548.3715413604</v>
          </cell>
          <cell r="V1164">
            <v>-2400203.8974634772</v>
          </cell>
          <cell r="W1164">
            <v>-268346.5142499787</v>
          </cell>
          <cell r="X1164">
            <v>-36693.627445917002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</row>
        <row r="1165">
          <cell r="J1165">
            <v>1165</v>
          </cell>
          <cell r="L1165" t="str">
            <v>P</v>
          </cell>
          <cell r="M1165" t="str">
            <v>Generation Level Consumption</v>
          </cell>
          <cell r="N1165" t="str">
            <v/>
          </cell>
          <cell r="O1165">
            <v>65.8</v>
          </cell>
          <cell r="P1165" t="str">
            <v>E02</v>
          </cell>
          <cell r="R1165">
            <v>-29043462</v>
          </cell>
          <cell r="S1165">
            <v>-12520058.243137421</v>
          </cell>
          <cell r="T1165">
            <v>-2564540.2327893157</v>
          </cell>
          <cell r="U1165">
            <v>-7749738.9656140096</v>
          </cell>
          <cell r="V1165">
            <v>-5422930.2226917539</v>
          </cell>
          <cell r="W1165">
            <v>-650591.98273153405</v>
          </cell>
          <cell r="X1165">
            <v>-135602.3530359689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</row>
        <row r="1166">
          <cell r="J1166">
            <v>1166</v>
          </cell>
          <cell r="L1166" t="str">
            <v>P</v>
          </cell>
          <cell r="M1166" t="str">
            <v>Open</v>
          </cell>
          <cell r="N1166" t="str">
            <v/>
          </cell>
          <cell r="O1166">
            <v>0</v>
          </cell>
          <cell r="P1166" t="str">
            <v>xxx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</row>
        <row r="1167">
          <cell r="J1167">
            <v>1167</v>
          </cell>
          <cell r="L1167" t="str">
            <v>P</v>
          </cell>
          <cell r="M1167" t="str">
            <v>Open</v>
          </cell>
          <cell r="N1167" t="str">
            <v/>
          </cell>
          <cell r="O1167">
            <v>0</v>
          </cell>
          <cell r="P1167" t="str">
            <v>xxx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</row>
        <row r="1168">
          <cell r="J1168">
            <v>1168</v>
          </cell>
          <cell r="L1168" t="str">
            <v>Total Production Plant Accum Depr</v>
          </cell>
          <cell r="N1168" t="str">
            <v/>
          </cell>
          <cell r="Q1168">
            <v>-341353000</v>
          </cell>
          <cell r="R1168">
            <v>-341353000</v>
          </cell>
          <cell r="S1168">
            <v>-155002523.0670667</v>
          </cell>
          <cell r="T1168">
            <v>-28920413.422139954</v>
          </cell>
          <cell r="U1168">
            <v>-88489977.330705196</v>
          </cell>
          <cell r="V1168">
            <v>-60500924.382458791</v>
          </cell>
          <cell r="W1168">
            <v>-7106695.0488259885</v>
          </cell>
          <cell r="X1168">
            <v>-1332466.7488033988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</row>
        <row r="1169">
          <cell r="J1169">
            <v>1169</v>
          </cell>
        </row>
        <row r="1170">
          <cell r="J1170">
            <v>1170</v>
          </cell>
          <cell r="L1170" t="str">
            <v>Transmission Plant Accumulated Depreciation</v>
          </cell>
        </row>
        <row r="1171">
          <cell r="J1171">
            <v>1171</v>
          </cell>
          <cell r="K1171">
            <v>350</v>
          </cell>
          <cell r="L1171" t="str">
            <v>Land &amp; Land Rights Accum Depr</v>
          </cell>
          <cell r="O1171" t="str">
            <v>T01</v>
          </cell>
          <cell r="P1171" t="str">
            <v/>
          </cell>
          <cell r="Q1171">
            <v>-2815000</v>
          </cell>
        </row>
        <row r="1172">
          <cell r="J1172">
            <v>1172</v>
          </cell>
          <cell r="L1172" t="str">
            <v>T</v>
          </cell>
          <cell r="M1172" t="str">
            <v>Coincident Peak</v>
          </cell>
          <cell r="N1172" t="str">
            <v/>
          </cell>
          <cell r="O1172">
            <v>34.200000000000003</v>
          </cell>
          <cell r="P1172" t="str">
            <v>D01</v>
          </cell>
          <cell r="R1172">
            <v>-962730.00000000012</v>
          </cell>
          <cell r="S1172">
            <v>-479766.33734455495</v>
          </cell>
          <cell r="T1172">
            <v>-74939.338676139727</v>
          </cell>
          <cell r="U1172">
            <v>-235495.22340535419</v>
          </cell>
          <cell r="V1172">
            <v>-153074.92175535669</v>
          </cell>
          <cell r="W1172">
            <v>-17114.01340342305</v>
          </cell>
          <cell r="X1172">
            <v>-2340.1654151715347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</row>
        <row r="1173">
          <cell r="J1173">
            <v>1173</v>
          </cell>
          <cell r="L1173" t="str">
            <v>T</v>
          </cell>
          <cell r="M1173" t="str">
            <v>Generation Level Consumption</v>
          </cell>
          <cell r="N1173" t="str">
            <v/>
          </cell>
          <cell r="O1173">
            <v>65.8</v>
          </cell>
          <cell r="P1173" t="str">
            <v>E02</v>
          </cell>
          <cell r="R1173">
            <v>-1852270</v>
          </cell>
          <cell r="S1173">
            <v>-798476.72023452818</v>
          </cell>
          <cell r="T1173">
            <v>-163555.60287505208</v>
          </cell>
          <cell r="U1173">
            <v>-494245.795967363</v>
          </cell>
          <cell r="V1173">
            <v>-345851.70884880231</v>
          </cell>
          <cell r="W1173">
            <v>-41492.023638715611</v>
          </cell>
          <cell r="X1173">
            <v>-8648.1484355389221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</row>
        <row r="1174">
          <cell r="J1174">
            <v>1174</v>
          </cell>
          <cell r="L1174" t="str">
            <v>T</v>
          </cell>
          <cell r="M1174" t="str">
            <v>Open</v>
          </cell>
          <cell r="N1174" t="str">
            <v/>
          </cell>
          <cell r="O1174">
            <v>0</v>
          </cell>
          <cell r="P1174" t="str">
            <v>xxx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</row>
        <row r="1175">
          <cell r="J1175">
            <v>1175</v>
          </cell>
          <cell r="K1175">
            <v>352</v>
          </cell>
          <cell r="L1175" t="str">
            <v>Structures &amp; Improvements Accum Depr</v>
          </cell>
          <cell r="O1175" t="str">
            <v>T01</v>
          </cell>
          <cell r="P1175" t="str">
            <v/>
          </cell>
          <cell r="Q1175">
            <v>-2896000</v>
          </cell>
        </row>
        <row r="1176">
          <cell r="J1176">
            <v>1176</v>
          </cell>
          <cell r="L1176" t="str">
            <v>T</v>
          </cell>
          <cell r="M1176" t="str">
            <v>Coincident Peak</v>
          </cell>
          <cell r="N1176" t="str">
            <v/>
          </cell>
          <cell r="O1176">
            <v>34.200000000000003</v>
          </cell>
          <cell r="P1176" t="str">
            <v>D01</v>
          </cell>
          <cell r="R1176">
            <v>-990432.00000000012</v>
          </cell>
          <cell r="S1176">
            <v>-493571.33674949594</v>
          </cell>
          <cell r="T1176">
            <v>-77095.67488671426</v>
          </cell>
          <cell r="U1176">
            <v>-242271.46251577468</v>
          </cell>
          <cell r="V1176">
            <v>-157479.56426412537</v>
          </cell>
          <cell r="W1176">
            <v>-17606.459259791529</v>
          </cell>
          <cell r="X1176">
            <v>-2407.5023240983178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</row>
        <row r="1177">
          <cell r="J1177">
            <v>1177</v>
          </cell>
          <cell r="L1177" t="str">
            <v>T</v>
          </cell>
          <cell r="M1177" t="str">
            <v>Generation Level Consumption</v>
          </cell>
          <cell r="N1177" t="str">
            <v/>
          </cell>
          <cell r="O1177">
            <v>65.8</v>
          </cell>
          <cell r="P1177" t="str">
            <v>E02</v>
          </cell>
          <cell r="R1177">
            <v>-1905568</v>
          </cell>
          <cell r="S1177">
            <v>-821452.42692688946</v>
          </cell>
          <cell r="T1177">
            <v>-168261.82093291325</v>
          </cell>
          <cell r="U1177">
            <v>-508467.43343569565</v>
          </cell>
          <cell r="V1177">
            <v>-355803.39212295972</v>
          </cell>
          <cell r="W1177">
            <v>-42685.932667040994</v>
          </cell>
          <cell r="X1177">
            <v>-8896.9939145011431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</row>
        <row r="1178">
          <cell r="J1178">
            <v>1178</v>
          </cell>
          <cell r="L1178" t="str">
            <v>T</v>
          </cell>
          <cell r="M1178" t="str">
            <v>Open</v>
          </cell>
          <cell r="N1178" t="str">
            <v/>
          </cell>
          <cell r="O1178">
            <v>0</v>
          </cell>
          <cell r="P1178" t="str">
            <v>xxx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</row>
        <row r="1179">
          <cell r="J1179">
            <v>1179</v>
          </cell>
          <cell r="K1179">
            <v>353</v>
          </cell>
          <cell r="L1179" t="str">
            <v>Station Equipment Accum Depr</v>
          </cell>
          <cell r="O1179" t="str">
            <v>T01</v>
          </cell>
          <cell r="P1179" t="str">
            <v/>
          </cell>
          <cell r="Q1179">
            <v>-42287000</v>
          </cell>
        </row>
        <row r="1180">
          <cell r="J1180">
            <v>1180</v>
          </cell>
          <cell r="L1180" t="str">
            <v>T</v>
          </cell>
          <cell r="M1180" t="str">
            <v>Coincident Peak</v>
          </cell>
          <cell r="N1180" t="str">
            <v/>
          </cell>
          <cell r="O1180">
            <v>34.200000000000003</v>
          </cell>
          <cell r="P1180" t="str">
            <v>D01</v>
          </cell>
          <cell r="R1180">
            <v>-14462154.000000002</v>
          </cell>
          <cell r="S1180">
            <v>-7207061.8498363039</v>
          </cell>
          <cell r="T1180">
            <v>-1125740.6090933997</v>
          </cell>
          <cell r="U1180">
            <v>-3537615.1020043385</v>
          </cell>
          <cell r="V1180">
            <v>-2299495.2810901483</v>
          </cell>
          <cell r="W1180">
            <v>-257087.13491671422</v>
          </cell>
          <cell r="X1180">
            <v>-35154.023059097221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</row>
        <row r="1181">
          <cell r="J1181">
            <v>1181</v>
          </cell>
          <cell r="L1181" t="str">
            <v>T</v>
          </cell>
          <cell r="M1181" t="str">
            <v>Generation Level Consumption</v>
          </cell>
          <cell r="N1181" t="str">
            <v/>
          </cell>
          <cell r="O1181">
            <v>65.8</v>
          </cell>
          <cell r="P1181" t="str">
            <v>E02</v>
          </cell>
          <cell r="R1181">
            <v>-27824846</v>
          </cell>
          <cell r="S1181">
            <v>-11994737.146912077</v>
          </cell>
          <cell r="T1181">
            <v>-2456936.3334910576</v>
          </cell>
          <cell r="U1181">
            <v>-7424572.6373257125</v>
          </cell>
          <cell r="V1181">
            <v>-5195392.9705468221</v>
          </cell>
          <cell r="W1181">
            <v>-623294.21087402024</v>
          </cell>
          <cell r="X1181">
            <v>-129912.70085031417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</row>
        <row r="1182">
          <cell r="J1182">
            <v>1182</v>
          </cell>
          <cell r="L1182" t="str">
            <v>T</v>
          </cell>
          <cell r="M1182" t="str">
            <v>Open</v>
          </cell>
          <cell r="N1182" t="str">
            <v/>
          </cell>
          <cell r="O1182">
            <v>0</v>
          </cell>
          <cell r="P1182" t="str">
            <v>xxx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</row>
        <row r="1183">
          <cell r="J1183">
            <v>1183</v>
          </cell>
          <cell r="K1183">
            <v>354</v>
          </cell>
          <cell r="L1183" t="str">
            <v>Towers &amp; Fixtures Accum Depr</v>
          </cell>
          <cell r="O1183" t="str">
            <v>T01</v>
          </cell>
          <cell r="P1183" t="str">
            <v/>
          </cell>
          <cell r="Q1183">
            <v>-4787000</v>
          </cell>
        </row>
        <row r="1184">
          <cell r="J1184">
            <v>1184</v>
          </cell>
          <cell r="L1184" t="str">
            <v>T</v>
          </cell>
          <cell r="M1184" t="str">
            <v>Coincident Peak</v>
          </cell>
          <cell r="N1184" t="str">
            <v/>
          </cell>
          <cell r="O1184">
            <v>34.200000000000003</v>
          </cell>
          <cell r="P1184" t="str">
            <v>D01</v>
          </cell>
          <cell r="R1184">
            <v>-1637154</v>
          </cell>
          <cell r="S1184">
            <v>-815858.42162287177</v>
          </cell>
          <cell r="T1184">
            <v>-127436.80790148518</v>
          </cell>
          <cell r="U1184">
            <v>-400467.36569855432</v>
          </cell>
          <cell r="V1184">
            <v>-260308.93443797241</v>
          </cell>
          <cell r="W1184">
            <v>-29102.942153529708</v>
          </cell>
          <cell r="X1184">
            <v>-3979.5281855865487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</row>
        <row r="1185">
          <cell r="J1185">
            <v>1185</v>
          </cell>
          <cell r="L1185" t="str">
            <v>T</v>
          </cell>
          <cell r="M1185" t="str">
            <v>Generation Level Consumption</v>
          </cell>
          <cell r="N1185" t="str">
            <v/>
          </cell>
          <cell r="O1185">
            <v>65.8</v>
          </cell>
          <cell r="P1185" t="str">
            <v>E02</v>
          </cell>
          <cell r="R1185">
            <v>-3149846</v>
          </cell>
          <cell r="S1185">
            <v>-1357835.9004485565</v>
          </cell>
          <cell r="T1185">
            <v>-278131.67707384523</v>
          </cell>
          <cell r="U1185">
            <v>-840481.21680133813</v>
          </cell>
          <cell r="V1185">
            <v>-588132.19547396689</v>
          </cell>
          <cell r="W1185">
            <v>-70558.549612267001</v>
          </cell>
          <cell r="X1185">
            <v>-14706.46059002658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</row>
        <row r="1186">
          <cell r="J1186">
            <v>1186</v>
          </cell>
          <cell r="L1186" t="str">
            <v>T</v>
          </cell>
          <cell r="M1186" t="str">
            <v>Open</v>
          </cell>
          <cell r="N1186" t="str">
            <v/>
          </cell>
          <cell r="O1186">
            <v>0</v>
          </cell>
          <cell r="P1186" t="str">
            <v>xxx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</row>
        <row r="1187">
          <cell r="J1187">
            <v>1187</v>
          </cell>
          <cell r="K1187">
            <v>355</v>
          </cell>
          <cell r="L1187" t="str">
            <v>Poles &amp; Fixtures Accum Depr</v>
          </cell>
          <cell r="O1187" t="str">
            <v>T01</v>
          </cell>
          <cell r="P1187" t="str">
            <v/>
          </cell>
          <cell r="Q1187">
            <v>-35296000</v>
          </cell>
        </row>
        <row r="1188">
          <cell r="J1188">
            <v>1188</v>
          </cell>
          <cell r="L1188" t="str">
            <v>T</v>
          </cell>
          <cell r="M1188" t="str">
            <v>Coincident Peak</v>
          </cell>
          <cell r="N1188" t="str">
            <v/>
          </cell>
          <cell r="O1188">
            <v>34.200000000000003</v>
          </cell>
          <cell r="P1188" t="str">
            <v>D01</v>
          </cell>
          <cell r="R1188">
            <v>-12071232</v>
          </cell>
          <cell r="S1188">
            <v>-6015571.0987259001</v>
          </cell>
          <cell r="T1188">
            <v>-939630.15911652835</v>
          </cell>
          <cell r="U1188">
            <v>-2952767.1066839718</v>
          </cell>
          <cell r="V1188">
            <v>-1919336.5677716052</v>
          </cell>
          <cell r="W1188">
            <v>-214584.8018071829</v>
          </cell>
          <cell r="X1188">
            <v>-29342.265894811535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</row>
        <row r="1189">
          <cell r="J1189">
            <v>1189</v>
          </cell>
          <cell r="L1189" t="str">
            <v>T</v>
          </cell>
          <cell r="M1189" t="str">
            <v>Generation Level Consumption</v>
          </cell>
          <cell r="N1189" t="str">
            <v/>
          </cell>
          <cell r="O1189">
            <v>65.8</v>
          </cell>
          <cell r="P1189" t="str">
            <v>E02</v>
          </cell>
          <cell r="R1189">
            <v>-23224768</v>
          </cell>
          <cell r="S1189">
            <v>-10011735.103871372</v>
          </cell>
          <cell r="T1189">
            <v>-2050749.0440773848</v>
          </cell>
          <cell r="U1189">
            <v>-6197122.4207687546</v>
          </cell>
          <cell r="V1189">
            <v>-4336476.7017859062</v>
          </cell>
          <cell r="W1189">
            <v>-520249.54399719578</v>
          </cell>
          <cell r="X1189">
            <v>-108435.18549938963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</row>
        <row r="1190">
          <cell r="J1190">
            <v>1190</v>
          </cell>
          <cell r="L1190" t="str">
            <v>T</v>
          </cell>
          <cell r="M1190" t="str">
            <v>Open</v>
          </cell>
          <cell r="N1190" t="str">
            <v/>
          </cell>
          <cell r="O1190">
            <v>0</v>
          </cell>
          <cell r="P1190" t="str">
            <v>xxx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</row>
        <row r="1191">
          <cell r="J1191">
            <v>1191</v>
          </cell>
          <cell r="K1191">
            <v>356</v>
          </cell>
          <cell r="L1191" t="str">
            <v>Overhead Conductors &amp; Devices Accum Depr</v>
          </cell>
          <cell r="O1191" t="str">
            <v>T01</v>
          </cell>
          <cell r="P1191" t="str">
            <v/>
          </cell>
          <cell r="Q1191">
            <v>-22027000</v>
          </cell>
        </row>
        <row r="1192">
          <cell r="J1192">
            <v>1192</v>
          </cell>
          <cell r="L1192" t="str">
            <v>T</v>
          </cell>
          <cell r="M1192" t="str">
            <v>Coincident Peak</v>
          </cell>
          <cell r="N1192" t="str">
            <v/>
          </cell>
          <cell r="O1192">
            <v>34.200000000000003</v>
          </cell>
          <cell r="P1192" t="str">
            <v>D01</v>
          </cell>
          <cell r="R1192">
            <v>-7533234.0000000009</v>
          </cell>
          <cell r="S1192">
            <v>-3754107.6776868603</v>
          </cell>
          <cell r="T1192">
            <v>-586390.3421027814</v>
          </cell>
          <cell r="U1192">
            <v>-1842718.7516695336</v>
          </cell>
          <cell r="V1192">
            <v>-1197790.8708721995</v>
          </cell>
          <cell r="W1192">
            <v>-133914.87503985772</v>
          </cell>
          <cell r="X1192">
            <v>-18311.482628768525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</row>
        <row r="1193">
          <cell r="J1193">
            <v>1193</v>
          </cell>
          <cell r="L1193" t="str">
            <v>T</v>
          </cell>
          <cell r="M1193" t="str">
            <v>Generation Level Consumption</v>
          </cell>
          <cell r="N1193" t="str">
            <v/>
          </cell>
          <cell r="O1193">
            <v>65.8</v>
          </cell>
          <cell r="P1193" t="str">
            <v>E02</v>
          </cell>
          <cell r="R1193">
            <v>-14493766</v>
          </cell>
          <cell r="S1193">
            <v>-6247973.9668227192</v>
          </cell>
          <cell r="T1193">
            <v>-1279800.8044507182</v>
          </cell>
          <cell r="U1193">
            <v>-3867407.5125304102</v>
          </cell>
          <cell r="V1193">
            <v>-2706243.5491341273</v>
          </cell>
          <cell r="W1193">
            <v>-324669.55761633703</v>
          </cell>
          <cell r="X1193">
            <v>-67670.609445689464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</row>
        <row r="1194">
          <cell r="J1194">
            <v>1194</v>
          </cell>
          <cell r="L1194" t="str">
            <v>T</v>
          </cell>
          <cell r="M1194" t="str">
            <v>Open</v>
          </cell>
          <cell r="N1194" t="str">
            <v/>
          </cell>
          <cell r="O1194">
            <v>0</v>
          </cell>
          <cell r="P1194" t="str">
            <v>xxx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</row>
        <row r="1195">
          <cell r="J1195">
            <v>1195</v>
          </cell>
          <cell r="K1195">
            <v>357</v>
          </cell>
          <cell r="L1195" t="str">
            <v>Underground Conduit Accum Depr</v>
          </cell>
          <cell r="O1195" t="str">
            <v>T01</v>
          </cell>
          <cell r="P1195" t="str">
            <v/>
          </cell>
          <cell r="Q1195">
            <v>-283000</v>
          </cell>
        </row>
        <row r="1196">
          <cell r="J1196">
            <v>1196</v>
          </cell>
          <cell r="L1196" t="str">
            <v>T</v>
          </cell>
          <cell r="M1196" t="str">
            <v>Coincident Peak</v>
          </cell>
          <cell r="N1196" t="str">
            <v/>
          </cell>
          <cell r="O1196">
            <v>34.200000000000003</v>
          </cell>
          <cell r="P1196" t="str">
            <v>D01</v>
          </cell>
          <cell r="R1196">
            <v>-96786</v>
          </cell>
          <cell r="S1196">
            <v>-48232.281871584026</v>
          </cell>
          <cell r="T1196">
            <v>-7533.8660196616474</v>
          </cell>
          <cell r="U1196">
            <v>-23675.008249987648</v>
          </cell>
          <cell r="V1196">
            <v>-15389.059629401752</v>
          </cell>
          <cell r="W1196">
            <v>-1720.5207080528321</v>
          </cell>
          <cell r="X1196">
            <v>-235.26352131209384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</row>
        <row r="1197">
          <cell r="J1197">
            <v>1197</v>
          </cell>
          <cell r="L1197" t="str">
            <v>T</v>
          </cell>
          <cell r="M1197" t="str">
            <v>Generation Level Consumption</v>
          </cell>
          <cell r="N1197" t="str">
            <v/>
          </cell>
          <cell r="O1197">
            <v>65.8</v>
          </cell>
          <cell r="P1197" t="str">
            <v>E02</v>
          </cell>
          <cell r="R1197">
            <v>-186214</v>
          </cell>
          <cell r="S1197">
            <v>-80273.148073311371</v>
          </cell>
          <cell r="T1197">
            <v>-16442.712473761894</v>
          </cell>
          <cell r="U1197">
            <v>-49687.943253557278</v>
          </cell>
          <cell r="V1197">
            <v>-34769.461315883149</v>
          </cell>
          <cell r="W1197">
            <v>-4171.3117903220309</v>
          </cell>
          <cell r="X1197">
            <v>-869.42309316430374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</row>
        <row r="1198">
          <cell r="J1198">
            <v>1198</v>
          </cell>
          <cell r="L1198" t="str">
            <v>T</v>
          </cell>
          <cell r="M1198" t="str">
            <v>Open</v>
          </cell>
          <cell r="N1198" t="str">
            <v/>
          </cell>
          <cell r="O1198">
            <v>0</v>
          </cell>
          <cell r="P1198" t="str">
            <v>xxx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</row>
        <row r="1199">
          <cell r="J1199">
            <v>1199</v>
          </cell>
          <cell r="K1199">
            <v>358</v>
          </cell>
          <cell r="L1199" t="str">
            <v>Underground Conductors &amp; Devices Accum Depr</v>
          </cell>
          <cell r="O1199" t="str">
            <v>T01</v>
          </cell>
          <cell r="P1199" t="str">
            <v/>
          </cell>
          <cell r="Q1199">
            <v>-458000</v>
          </cell>
        </row>
        <row r="1200">
          <cell r="J1200">
            <v>1200</v>
          </cell>
          <cell r="L1200" t="str">
            <v>T</v>
          </cell>
          <cell r="M1200" t="str">
            <v>Coincident Peak</v>
          </cell>
          <cell r="N1200" t="str">
            <v/>
          </cell>
          <cell r="O1200">
            <v>34.200000000000003</v>
          </cell>
          <cell r="P1200" t="str">
            <v>D01</v>
          </cell>
          <cell r="R1200">
            <v>-156636.00000000003</v>
          </cell>
          <cell r="S1200">
            <v>-78057.897869913388</v>
          </cell>
          <cell r="T1200">
            <v>-12192.617091890585</v>
          </cell>
          <cell r="U1200">
            <v>-38315.031019414644</v>
          </cell>
          <cell r="V1200">
            <v>-24905.262580445244</v>
          </cell>
          <cell r="W1200">
            <v>-2784.4469409476937</v>
          </cell>
          <cell r="X1200">
            <v>-380.74449738847704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</row>
        <row r="1201">
          <cell r="J1201">
            <v>1201</v>
          </cell>
          <cell r="L1201" t="str">
            <v>T</v>
          </cell>
          <cell r="M1201" t="str">
            <v>Generation Level Consumption</v>
          </cell>
          <cell r="N1201" t="str">
            <v/>
          </cell>
          <cell r="O1201">
            <v>65.8</v>
          </cell>
          <cell r="P1201" t="str">
            <v>E02</v>
          </cell>
          <cell r="R1201">
            <v>-301364</v>
          </cell>
          <cell r="S1201">
            <v>-129912.02055680779</v>
          </cell>
          <cell r="T1201">
            <v>-26610.467537042219</v>
          </cell>
          <cell r="U1201">
            <v>-80413.70321600436</v>
          </cell>
          <cell r="V1201">
            <v>-56270.01159955647</v>
          </cell>
          <cell r="W1201">
            <v>-6750.7448762102122</v>
          </cell>
          <cell r="X1201">
            <v>-1407.0522143789792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</row>
        <row r="1202">
          <cell r="J1202">
            <v>1202</v>
          </cell>
          <cell r="L1202" t="str">
            <v>T</v>
          </cell>
          <cell r="M1202" t="str">
            <v>Open</v>
          </cell>
          <cell r="N1202" t="str">
            <v/>
          </cell>
          <cell r="O1202">
            <v>0</v>
          </cell>
          <cell r="P1202" t="str">
            <v>xxx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</row>
        <row r="1203">
          <cell r="J1203">
            <v>1203</v>
          </cell>
          <cell r="K1203">
            <v>359</v>
          </cell>
          <cell r="L1203" t="str">
            <v>Roads &amp; Trails Accum Depr</v>
          </cell>
          <cell r="O1203" t="str">
            <v>T01</v>
          </cell>
          <cell r="P1203" t="str">
            <v/>
          </cell>
          <cell r="Q1203">
            <v>-435000</v>
          </cell>
        </row>
        <row r="1204">
          <cell r="J1204">
            <v>1204</v>
          </cell>
          <cell r="L1204" t="str">
            <v>T</v>
          </cell>
          <cell r="M1204" t="str">
            <v>Coincident Peak</v>
          </cell>
          <cell r="N1204" t="str">
            <v/>
          </cell>
          <cell r="O1204">
            <v>34.200000000000003</v>
          </cell>
          <cell r="P1204" t="str">
            <v>D01</v>
          </cell>
          <cell r="R1204">
            <v>-148770.00000000003</v>
          </cell>
          <cell r="S1204">
            <v>-74137.95976727581</v>
          </cell>
          <cell r="T1204">
            <v>-11580.32409382621</v>
          </cell>
          <cell r="U1204">
            <v>-36390.913741147102</v>
          </cell>
          <cell r="V1204">
            <v>-23654.561621165241</v>
          </cell>
          <cell r="W1204">
            <v>-2644.6166360529405</v>
          </cell>
          <cell r="X1204">
            <v>-361.62414053272386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</row>
        <row r="1205">
          <cell r="J1205">
            <v>1205</v>
          </cell>
          <cell r="L1205" t="str">
            <v>T</v>
          </cell>
          <cell r="M1205" t="str">
            <v>Generation Level Consumption</v>
          </cell>
          <cell r="N1205" t="str">
            <v/>
          </cell>
          <cell r="O1205">
            <v>65.8</v>
          </cell>
          <cell r="P1205" t="str">
            <v>E02</v>
          </cell>
          <cell r="R1205">
            <v>-286230</v>
          </cell>
          <cell r="S1205">
            <v>-123388.05445897683</v>
          </cell>
          <cell r="T1205">
            <v>-25274.134014439664</v>
          </cell>
          <cell r="U1205">
            <v>-76375.460478082736</v>
          </cell>
          <cell r="V1205">
            <v>-53444.224990845119</v>
          </cell>
          <cell r="W1205">
            <v>-6411.7336706363376</v>
          </cell>
          <cell r="X1205">
            <v>-1336.3923870193362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</row>
        <row r="1206">
          <cell r="J1206">
            <v>1206</v>
          </cell>
          <cell r="L1206" t="str">
            <v>T</v>
          </cell>
          <cell r="M1206" t="str">
            <v>Open</v>
          </cell>
          <cell r="N1206" t="str">
            <v/>
          </cell>
          <cell r="O1206">
            <v>0</v>
          </cell>
          <cell r="P1206" t="str">
            <v>xxx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</row>
        <row r="1207">
          <cell r="J1207">
            <v>1207</v>
          </cell>
          <cell r="L1207" t="str">
            <v>Transmission Plant</v>
          </cell>
          <cell r="N1207" t="str">
            <v/>
          </cell>
          <cell r="Q1207">
            <v>-111284000</v>
          </cell>
          <cell r="R1207">
            <v>-111284000</v>
          </cell>
          <cell r="S1207">
            <v>-50532149.349780001</v>
          </cell>
          <cell r="T1207">
            <v>-9428302.3359086402</v>
          </cell>
          <cell r="U1207">
            <v>-28848490.088764992</v>
          </cell>
          <cell r="V1207">
            <v>-19723819.23984129</v>
          </cell>
          <cell r="W1207">
            <v>-2316843.4196082978</v>
          </cell>
          <cell r="X1207">
            <v>-434395.56609678955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</row>
        <row r="1208">
          <cell r="J1208">
            <v>1208</v>
          </cell>
        </row>
        <row r="1209">
          <cell r="J1209">
            <v>1209</v>
          </cell>
          <cell r="L1209" t="str">
            <v>Distribution Plant Accumulated Depreciation</v>
          </cell>
        </row>
        <row r="1210">
          <cell r="J1210">
            <v>1210</v>
          </cell>
          <cell r="K1210">
            <v>360</v>
          </cell>
          <cell r="L1210" t="str">
            <v>Land &amp; Land Rights Accum Depr</v>
          </cell>
          <cell r="O1210" t="str">
            <v>X01</v>
          </cell>
          <cell r="P1210" t="str">
            <v/>
          </cell>
          <cell r="Q1210">
            <v>-2000</v>
          </cell>
        </row>
        <row r="1211">
          <cell r="J1211">
            <v>1211</v>
          </cell>
          <cell r="L1211" t="str">
            <v>D</v>
          </cell>
          <cell r="M1211" t="str">
            <v>NCP-All</v>
          </cell>
          <cell r="N1211" t="str">
            <v/>
          </cell>
          <cell r="O1211">
            <v>0</v>
          </cell>
          <cell r="P1211" t="str">
            <v>D02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</row>
        <row r="1212">
          <cell r="J1212">
            <v>1212</v>
          </cell>
          <cell r="L1212" t="str">
            <v>D</v>
          </cell>
          <cell r="M1212" t="str">
            <v>NCP-w/o DA</v>
          </cell>
          <cell r="N1212" t="str">
            <v/>
          </cell>
          <cell r="O1212">
            <v>0</v>
          </cell>
          <cell r="P1212" t="str">
            <v>D03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</row>
        <row r="1213">
          <cell r="J1213">
            <v>1213</v>
          </cell>
          <cell r="L1213" t="str">
            <v>D</v>
          </cell>
          <cell r="M1213" t="str">
            <v xml:space="preserve">DA Sch 25 </v>
          </cell>
          <cell r="N1213" t="str">
            <v/>
          </cell>
          <cell r="O1213">
            <v>0</v>
          </cell>
          <cell r="P1213" t="str">
            <v>D04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</row>
        <row r="1214">
          <cell r="J1214">
            <v>1214</v>
          </cell>
          <cell r="L1214" t="str">
            <v>D</v>
          </cell>
          <cell r="M1214" t="str">
            <v>DA Street and Area Lights</v>
          </cell>
          <cell r="N1214" t="str">
            <v/>
          </cell>
          <cell r="O1214">
            <v>0</v>
          </cell>
          <cell r="P1214" t="str">
            <v>D07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</row>
        <row r="1215">
          <cell r="J1215">
            <v>1215</v>
          </cell>
          <cell r="L1215" t="str">
            <v>D</v>
          </cell>
          <cell r="M1215" t="str">
            <v>Avg Customers-Secondary</v>
          </cell>
          <cell r="N1215" t="str">
            <v/>
          </cell>
          <cell r="O1215">
            <v>0</v>
          </cell>
          <cell r="P1215" t="str">
            <v>C02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</row>
        <row r="1216">
          <cell r="J1216">
            <v>1216</v>
          </cell>
          <cell r="L1216" t="str">
            <v>D</v>
          </cell>
          <cell r="M1216" t="str">
            <v>Wt Customers-Meters</v>
          </cell>
          <cell r="N1216" t="str">
            <v/>
          </cell>
          <cell r="O1216">
            <v>0</v>
          </cell>
          <cell r="P1216" t="str">
            <v>C04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</row>
        <row r="1217">
          <cell r="J1217">
            <v>1217</v>
          </cell>
          <cell r="L1217" t="str">
            <v>D</v>
          </cell>
          <cell r="M1217" t="str">
            <v>DA Street &amp; Area Lights</v>
          </cell>
          <cell r="N1217" t="str">
            <v/>
          </cell>
          <cell r="O1217">
            <v>0</v>
          </cell>
          <cell r="P1217" t="str">
            <v>C05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</row>
        <row r="1218">
          <cell r="J1218">
            <v>1218</v>
          </cell>
          <cell r="L1218" t="str">
            <v>D</v>
          </cell>
          <cell r="M1218" t="str">
            <v>DA Sch 25I</v>
          </cell>
          <cell r="N1218" t="str">
            <v/>
          </cell>
          <cell r="O1218">
            <v>0</v>
          </cell>
          <cell r="P1218" t="str">
            <v>D05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</row>
        <row r="1219">
          <cell r="J1219">
            <v>1219</v>
          </cell>
          <cell r="L1219" t="str">
            <v>D</v>
          </cell>
          <cell r="M1219" t="str">
            <v>NCP-Secondary</v>
          </cell>
          <cell r="N1219" t="str">
            <v/>
          </cell>
          <cell r="O1219">
            <v>0</v>
          </cell>
          <cell r="P1219" t="str">
            <v>D06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</row>
        <row r="1220">
          <cell r="J1220">
            <v>1220</v>
          </cell>
          <cell r="L1220" t="str">
            <v>D</v>
          </cell>
          <cell r="M1220" t="str">
            <v>NCP-Primary</v>
          </cell>
          <cell r="N1220" t="str">
            <v/>
          </cell>
          <cell r="O1220">
            <v>100</v>
          </cell>
          <cell r="P1220" t="str">
            <v>D08</v>
          </cell>
          <cell r="R1220">
            <v>-2000</v>
          </cell>
          <cell r="S1220">
            <v>-998.89845067285978</v>
          </cell>
          <cell r="T1220">
            <v>-206.55242897591702</v>
          </cell>
          <cell r="U1220">
            <v>-549.65521903731747</v>
          </cell>
          <cell r="V1220">
            <v>-181.58464034613306</v>
          </cell>
          <cell r="W1220">
            <v>-50.448573155600798</v>
          </cell>
          <cell r="X1220">
            <v>-12.860687812171921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</row>
        <row r="1221">
          <cell r="J1221">
            <v>1221</v>
          </cell>
          <cell r="K1221">
            <v>361</v>
          </cell>
          <cell r="L1221" t="str">
            <v>Structures &amp; Improvements Accum Depr</v>
          </cell>
          <cell r="O1221" t="str">
            <v>X02</v>
          </cell>
          <cell r="P1221" t="str">
            <v/>
          </cell>
          <cell r="Q1221">
            <v>-3562000</v>
          </cell>
        </row>
        <row r="1222">
          <cell r="J1222">
            <v>1222</v>
          </cell>
          <cell r="L1222" t="str">
            <v>D</v>
          </cell>
          <cell r="M1222" t="str">
            <v>NCP-All</v>
          </cell>
          <cell r="N1222" t="str">
            <v/>
          </cell>
          <cell r="O1222">
            <v>0</v>
          </cell>
          <cell r="P1222" t="str">
            <v>D02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</row>
        <row r="1223">
          <cell r="J1223">
            <v>1223</v>
          </cell>
          <cell r="L1223" t="str">
            <v>D</v>
          </cell>
          <cell r="M1223" t="str">
            <v>NCP-w/o DA</v>
          </cell>
          <cell r="N1223" t="str">
            <v/>
          </cell>
          <cell r="O1223">
            <v>10956.161</v>
          </cell>
          <cell r="P1223" t="str">
            <v>D03</v>
          </cell>
          <cell r="R1223">
            <v>-3136950.8390769842</v>
          </cell>
          <cell r="S1223">
            <v>-1720939.2037758355</v>
          </cell>
          <cell r="T1223">
            <v>-355856.16577975289</v>
          </cell>
          <cell r="U1223">
            <v>-951083.93268186494</v>
          </cell>
          <cell r="V1223">
            <v>0</v>
          </cell>
          <cell r="W1223">
            <v>-86914.66811220425</v>
          </cell>
          <cell r="X1223">
            <v>-22156.868727326859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</row>
        <row r="1224">
          <cell r="J1224">
            <v>1224</v>
          </cell>
          <cell r="L1224" t="str">
            <v>D</v>
          </cell>
          <cell r="M1224" t="str">
            <v xml:space="preserve">DA Sch 25 </v>
          </cell>
          <cell r="N1224" t="str">
            <v/>
          </cell>
          <cell r="O1224">
            <v>1484.5329999999999</v>
          </cell>
          <cell r="P1224" t="str">
            <v>D04</v>
          </cell>
          <cell r="R1224">
            <v>-425049.16092301602</v>
          </cell>
          <cell r="S1224">
            <v>0</v>
          </cell>
          <cell r="T1224">
            <v>0</v>
          </cell>
          <cell r="U1224">
            <v>0</v>
          </cell>
          <cell r="V1224">
            <v>-425049.16092301602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</row>
        <row r="1225">
          <cell r="J1225">
            <v>1225</v>
          </cell>
          <cell r="L1225" t="str">
            <v>D</v>
          </cell>
          <cell r="M1225" t="str">
            <v>DA Street and Area Lights</v>
          </cell>
          <cell r="N1225" t="str">
            <v/>
          </cell>
          <cell r="O1225">
            <v>0</v>
          </cell>
          <cell r="P1225" t="str">
            <v>D07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</row>
        <row r="1226">
          <cell r="J1226">
            <v>1226</v>
          </cell>
          <cell r="L1226" t="str">
            <v>D</v>
          </cell>
          <cell r="M1226" t="str">
            <v>Avg Customers-Secondary</v>
          </cell>
          <cell r="N1226" t="str">
            <v/>
          </cell>
          <cell r="O1226">
            <v>0</v>
          </cell>
          <cell r="P1226" t="str">
            <v>C02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</row>
        <row r="1227">
          <cell r="J1227">
            <v>1227</v>
          </cell>
          <cell r="L1227" t="str">
            <v>D</v>
          </cell>
          <cell r="M1227" t="str">
            <v>Wt Customers-Meters</v>
          </cell>
          <cell r="N1227" t="str">
            <v/>
          </cell>
          <cell r="O1227">
            <v>0</v>
          </cell>
          <cell r="P1227" t="str">
            <v>C04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</row>
        <row r="1228">
          <cell r="J1228">
            <v>1228</v>
          </cell>
          <cell r="L1228" t="str">
            <v>D</v>
          </cell>
          <cell r="M1228" t="str">
            <v>DA Street &amp; Area Lights</v>
          </cell>
          <cell r="N1228" t="str">
            <v/>
          </cell>
          <cell r="O1228">
            <v>0</v>
          </cell>
          <cell r="P1228" t="str">
            <v>C05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</row>
        <row r="1229">
          <cell r="J1229">
            <v>1229</v>
          </cell>
          <cell r="L1229" t="str">
            <v>D</v>
          </cell>
          <cell r="M1229" t="str">
            <v>DA Sch 25I</v>
          </cell>
          <cell r="N1229" t="str">
            <v/>
          </cell>
          <cell r="O1229">
            <v>0</v>
          </cell>
          <cell r="P1229" t="str">
            <v>D05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</row>
        <row r="1230">
          <cell r="J1230">
            <v>1230</v>
          </cell>
          <cell r="L1230" t="str">
            <v>D</v>
          </cell>
          <cell r="M1230" t="str">
            <v>NCP-Secondary</v>
          </cell>
          <cell r="N1230" t="str">
            <v/>
          </cell>
          <cell r="O1230">
            <v>0</v>
          </cell>
          <cell r="P1230" t="str">
            <v>D06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</row>
        <row r="1231">
          <cell r="J1231">
            <v>1231</v>
          </cell>
          <cell r="L1231" t="str">
            <v>D</v>
          </cell>
          <cell r="M1231" t="str">
            <v>NCP-Primary</v>
          </cell>
          <cell r="N1231" t="str">
            <v/>
          </cell>
          <cell r="O1231">
            <v>0</v>
          </cell>
          <cell r="P1231" t="str">
            <v>D08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</row>
        <row r="1232">
          <cell r="J1232">
            <v>1232</v>
          </cell>
          <cell r="K1232">
            <v>362</v>
          </cell>
          <cell r="L1232" t="str">
            <v>Station Equipment Accum Depr</v>
          </cell>
          <cell r="O1232" t="str">
            <v>X03</v>
          </cell>
          <cell r="P1232" t="str">
            <v/>
          </cell>
          <cell r="Q1232">
            <v>-20705000</v>
          </cell>
        </row>
        <row r="1233">
          <cell r="J1233">
            <v>1233</v>
          </cell>
          <cell r="L1233" t="str">
            <v>D</v>
          </cell>
          <cell r="M1233" t="str">
            <v>NCP-All</v>
          </cell>
          <cell r="N1233" t="str">
            <v/>
          </cell>
          <cell r="O1233">
            <v>0</v>
          </cell>
          <cell r="P1233" t="str">
            <v>D02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</row>
        <row r="1234">
          <cell r="J1234">
            <v>1234</v>
          </cell>
          <cell r="L1234" t="str">
            <v>D</v>
          </cell>
          <cell r="M1234" t="str">
            <v>NCP-w/o DA</v>
          </cell>
          <cell r="N1234" t="str">
            <v/>
          </cell>
          <cell r="O1234">
            <v>63092.08</v>
          </cell>
          <cell r="P1234" t="str">
            <v>D03</v>
          </cell>
          <cell r="R1234">
            <v>-19005641.677174062</v>
          </cell>
          <cell r="S1234">
            <v>-10426543.332374513</v>
          </cell>
          <cell r="T1234">
            <v>-2156002.7945522596</v>
          </cell>
          <cell r="U1234">
            <v>-5762270.8664403958</v>
          </cell>
          <cell r="V1234">
            <v>0</v>
          </cell>
          <cell r="W1234">
            <v>-526584.2926365739</v>
          </cell>
          <cell r="X1234">
            <v>-134240.39117032001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</row>
        <row r="1235">
          <cell r="J1235">
            <v>1235</v>
          </cell>
          <cell r="L1235" t="str">
            <v>D</v>
          </cell>
          <cell r="M1235" t="str">
            <v xml:space="preserve">DA Sch 25 </v>
          </cell>
          <cell r="N1235" t="str">
            <v/>
          </cell>
          <cell r="O1235">
            <v>5641.2749999999996</v>
          </cell>
          <cell r="P1235" t="str">
            <v>D04</v>
          </cell>
          <cell r="R1235">
            <v>-1699358.322825941</v>
          </cell>
          <cell r="S1235">
            <v>0</v>
          </cell>
          <cell r="T1235">
            <v>0</v>
          </cell>
          <cell r="U1235">
            <v>0</v>
          </cell>
          <cell r="V1235">
            <v>-1699358.322825941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</row>
        <row r="1236">
          <cell r="J1236">
            <v>1236</v>
          </cell>
          <cell r="L1236" t="str">
            <v>D</v>
          </cell>
          <cell r="M1236" t="str">
            <v>DA Street and Area Lights</v>
          </cell>
          <cell r="N1236" t="str">
            <v/>
          </cell>
          <cell r="O1236">
            <v>0</v>
          </cell>
          <cell r="P1236" t="str">
            <v>D07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</row>
        <row r="1237">
          <cell r="J1237">
            <v>1237</v>
          </cell>
          <cell r="L1237" t="str">
            <v>D</v>
          </cell>
          <cell r="M1237" t="str">
            <v>Avg Customers-Secondary</v>
          </cell>
          <cell r="N1237" t="str">
            <v/>
          </cell>
          <cell r="O1237">
            <v>0</v>
          </cell>
          <cell r="P1237" t="str">
            <v>C02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</row>
        <row r="1238">
          <cell r="J1238">
            <v>1238</v>
          </cell>
          <cell r="L1238" t="str">
            <v>D</v>
          </cell>
          <cell r="M1238" t="str">
            <v>Wt Customers-Meters</v>
          </cell>
          <cell r="N1238" t="str">
            <v/>
          </cell>
          <cell r="O1238">
            <v>0</v>
          </cell>
          <cell r="P1238" t="str">
            <v>C04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</row>
        <row r="1239">
          <cell r="J1239">
            <v>1239</v>
          </cell>
          <cell r="L1239" t="str">
            <v>D</v>
          </cell>
          <cell r="M1239" t="str">
            <v>DA Street &amp; Area Lights</v>
          </cell>
          <cell r="N1239" t="str">
            <v/>
          </cell>
          <cell r="O1239">
            <v>0</v>
          </cell>
          <cell r="P1239" t="str">
            <v>C05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</row>
        <row r="1240">
          <cell r="J1240">
            <v>1240</v>
          </cell>
          <cell r="L1240" t="str">
            <v>D</v>
          </cell>
          <cell r="M1240" t="str">
            <v>DA Sch 25I</v>
          </cell>
          <cell r="N1240" t="str">
            <v/>
          </cell>
          <cell r="O1240">
            <v>0</v>
          </cell>
          <cell r="P1240" t="str">
            <v>D05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</row>
        <row r="1241">
          <cell r="J1241">
            <v>1241</v>
          </cell>
          <cell r="L1241" t="str">
            <v>D</v>
          </cell>
          <cell r="M1241" t="str">
            <v>NCP-Secondary</v>
          </cell>
          <cell r="N1241" t="str">
            <v/>
          </cell>
          <cell r="O1241">
            <v>0</v>
          </cell>
          <cell r="P1241" t="str">
            <v>D06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</row>
        <row r="1242">
          <cell r="J1242">
            <v>1242</v>
          </cell>
          <cell r="L1242" t="str">
            <v>D</v>
          </cell>
          <cell r="M1242" t="str">
            <v>NCP-Primary</v>
          </cell>
          <cell r="N1242" t="str">
            <v/>
          </cell>
          <cell r="O1242">
            <v>0</v>
          </cell>
          <cell r="P1242" t="str">
            <v>D08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</row>
        <row r="1243">
          <cell r="J1243">
            <v>1243</v>
          </cell>
          <cell r="K1243">
            <v>363</v>
          </cell>
          <cell r="L1243" t="str">
            <v>Storage Battery Equipment Accum Depr</v>
          </cell>
          <cell r="O1243" t="str">
            <v>X01</v>
          </cell>
          <cell r="P1243" t="str">
            <v/>
          </cell>
          <cell r="Q1243">
            <v>0</v>
          </cell>
        </row>
        <row r="1244">
          <cell r="J1244">
            <v>1244</v>
          </cell>
          <cell r="L1244" t="str">
            <v>D</v>
          </cell>
          <cell r="M1244" t="str">
            <v>NCP-All</v>
          </cell>
          <cell r="N1244" t="str">
            <v/>
          </cell>
          <cell r="O1244">
            <v>0</v>
          </cell>
          <cell r="P1244" t="str">
            <v>D02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</row>
        <row r="1245">
          <cell r="J1245">
            <v>1245</v>
          </cell>
          <cell r="L1245" t="str">
            <v>D</v>
          </cell>
          <cell r="M1245" t="str">
            <v>NCP-w/o DA</v>
          </cell>
          <cell r="N1245" t="str">
            <v/>
          </cell>
          <cell r="O1245">
            <v>0</v>
          </cell>
          <cell r="P1245" t="str">
            <v>D03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</row>
        <row r="1246">
          <cell r="J1246">
            <v>1246</v>
          </cell>
          <cell r="L1246" t="str">
            <v>D</v>
          </cell>
          <cell r="M1246" t="str">
            <v xml:space="preserve">DA Sch 25 </v>
          </cell>
          <cell r="N1246" t="str">
            <v/>
          </cell>
          <cell r="O1246">
            <v>0</v>
          </cell>
          <cell r="P1246" t="str">
            <v>D04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</row>
        <row r="1247">
          <cell r="J1247">
            <v>1247</v>
          </cell>
          <cell r="L1247" t="str">
            <v>D</v>
          </cell>
          <cell r="M1247" t="str">
            <v>DA Street and Area Lights</v>
          </cell>
          <cell r="N1247" t="str">
            <v/>
          </cell>
          <cell r="O1247">
            <v>0</v>
          </cell>
          <cell r="P1247" t="str">
            <v>D07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</row>
        <row r="1248">
          <cell r="J1248">
            <v>1248</v>
          </cell>
          <cell r="L1248" t="str">
            <v>D</v>
          </cell>
          <cell r="M1248" t="str">
            <v>Avg Customers-Secondary</v>
          </cell>
          <cell r="N1248" t="str">
            <v/>
          </cell>
          <cell r="O1248">
            <v>0</v>
          </cell>
          <cell r="P1248" t="str">
            <v>C02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</row>
        <row r="1249">
          <cell r="J1249">
            <v>1249</v>
          </cell>
          <cell r="L1249" t="str">
            <v>D</v>
          </cell>
          <cell r="M1249" t="str">
            <v>Wt Customers-Meters</v>
          </cell>
          <cell r="N1249" t="str">
            <v/>
          </cell>
          <cell r="O1249">
            <v>0</v>
          </cell>
          <cell r="P1249" t="str">
            <v>C04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</row>
        <row r="1250">
          <cell r="J1250">
            <v>1250</v>
          </cell>
          <cell r="L1250" t="str">
            <v>D</v>
          </cell>
          <cell r="M1250" t="str">
            <v>DA Street &amp; Area Lights</v>
          </cell>
          <cell r="N1250" t="str">
            <v/>
          </cell>
          <cell r="O1250">
            <v>0</v>
          </cell>
          <cell r="P1250" t="str">
            <v>C05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</row>
        <row r="1251">
          <cell r="J1251">
            <v>1251</v>
          </cell>
          <cell r="L1251" t="str">
            <v>D</v>
          </cell>
          <cell r="M1251" t="str">
            <v>DA Sch 25I</v>
          </cell>
          <cell r="N1251" t="str">
            <v/>
          </cell>
          <cell r="O1251">
            <v>0</v>
          </cell>
          <cell r="P1251" t="str">
            <v>D05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</row>
        <row r="1252">
          <cell r="J1252">
            <v>1252</v>
          </cell>
          <cell r="L1252" t="str">
            <v>D</v>
          </cell>
          <cell r="M1252" t="str">
            <v>NCP-Secondary</v>
          </cell>
          <cell r="N1252" t="str">
            <v/>
          </cell>
          <cell r="O1252">
            <v>0</v>
          </cell>
          <cell r="P1252" t="str">
            <v>D06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</row>
        <row r="1253">
          <cell r="J1253">
            <v>1253</v>
          </cell>
          <cell r="L1253" t="str">
            <v>D</v>
          </cell>
          <cell r="M1253" t="str">
            <v>NCP-Primary</v>
          </cell>
          <cell r="N1253" t="str">
            <v/>
          </cell>
          <cell r="O1253">
            <v>100</v>
          </cell>
          <cell r="P1253" t="str">
            <v>D08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</row>
        <row r="1254">
          <cell r="J1254">
            <v>1254</v>
          </cell>
          <cell r="K1254">
            <v>364</v>
          </cell>
          <cell r="L1254" t="str">
            <v>Poles, Towers &amp; Fixtures Accum Depr</v>
          </cell>
          <cell r="O1254" t="str">
            <v>X05</v>
          </cell>
          <cell r="P1254" t="str">
            <v/>
          </cell>
          <cell r="Q1254">
            <v>-43303000</v>
          </cell>
        </row>
        <row r="1255">
          <cell r="J1255">
            <v>1255</v>
          </cell>
          <cell r="L1255" t="str">
            <v>D</v>
          </cell>
          <cell r="M1255" t="str">
            <v>NCP-All</v>
          </cell>
          <cell r="N1255" t="str">
            <v/>
          </cell>
          <cell r="O1255">
            <v>0</v>
          </cell>
          <cell r="P1255" t="str">
            <v>D02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</row>
        <row r="1256">
          <cell r="J1256">
            <v>1256</v>
          </cell>
          <cell r="L1256" t="str">
            <v>D</v>
          </cell>
          <cell r="M1256" t="str">
            <v>NCP-w/o DA</v>
          </cell>
          <cell r="N1256" t="str">
            <v/>
          </cell>
          <cell r="O1256">
            <v>87.16</v>
          </cell>
          <cell r="P1256" t="str">
            <v>D03</v>
          </cell>
          <cell r="R1256">
            <v>-37742894.799999997</v>
          </cell>
          <cell r="S1256">
            <v>-20705848.021647334</v>
          </cell>
          <cell r="T1256">
            <v>-4281559.5519209728</v>
          </cell>
          <cell r="U1256">
            <v>-11443169.707990749</v>
          </cell>
          <cell r="V1256">
            <v>0</v>
          </cell>
          <cell r="W1256">
            <v>-1045732.4145063959</v>
          </cell>
          <cell r="X1256">
            <v>-266585.10393454868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</row>
        <row r="1257">
          <cell r="J1257">
            <v>1257</v>
          </cell>
          <cell r="L1257" t="str">
            <v>D</v>
          </cell>
          <cell r="M1257" t="str">
            <v xml:space="preserve">DA Sch 25 </v>
          </cell>
          <cell r="N1257" t="str">
            <v/>
          </cell>
          <cell r="O1257">
            <v>4.6500000000000004</v>
          </cell>
          <cell r="P1257" t="str">
            <v>D04</v>
          </cell>
          <cell r="R1257">
            <v>-2013589.5</v>
          </cell>
          <cell r="S1257">
            <v>0</v>
          </cell>
          <cell r="T1257">
            <v>0</v>
          </cell>
          <cell r="U1257">
            <v>0</v>
          </cell>
          <cell r="V1257">
            <v>-2013589.5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</row>
        <row r="1258">
          <cell r="J1258">
            <v>1258</v>
          </cell>
          <cell r="L1258" t="str">
            <v>D</v>
          </cell>
          <cell r="M1258" t="str">
            <v>DA Street and Area Lights</v>
          </cell>
          <cell r="N1258" t="str">
            <v/>
          </cell>
          <cell r="O1258">
            <v>7.68</v>
          </cell>
          <cell r="P1258" t="str">
            <v>D07</v>
          </cell>
          <cell r="R1258">
            <v>-3325670.3999999994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-3325670.3999999994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</row>
        <row r="1259">
          <cell r="J1259">
            <v>1259</v>
          </cell>
          <cell r="L1259" t="str">
            <v>D</v>
          </cell>
          <cell r="M1259" t="str">
            <v>Avg Customers-Secondary</v>
          </cell>
          <cell r="N1259" t="str">
            <v/>
          </cell>
          <cell r="O1259">
            <v>0</v>
          </cell>
          <cell r="P1259" t="str">
            <v>C02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</row>
        <row r="1260">
          <cell r="J1260">
            <v>1260</v>
          </cell>
          <cell r="L1260" t="str">
            <v>D</v>
          </cell>
          <cell r="M1260" t="str">
            <v>Wt Customers-Meters</v>
          </cell>
          <cell r="N1260" t="str">
            <v/>
          </cell>
          <cell r="O1260">
            <v>0</v>
          </cell>
          <cell r="P1260" t="str">
            <v>C04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</row>
        <row r="1261">
          <cell r="J1261">
            <v>1261</v>
          </cell>
          <cell r="L1261" t="str">
            <v>D</v>
          </cell>
          <cell r="M1261" t="str">
            <v>DA Street &amp; Area Lights</v>
          </cell>
          <cell r="N1261" t="str">
            <v/>
          </cell>
          <cell r="O1261">
            <v>0</v>
          </cell>
          <cell r="P1261" t="str">
            <v>C05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</row>
        <row r="1262">
          <cell r="J1262">
            <v>1262</v>
          </cell>
          <cell r="L1262" t="str">
            <v>D</v>
          </cell>
          <cell r="M1262" t="str">
            <v>DA Sch 25I</v>
          </cell>
          <cell r="N1262" t="str">
            <v/>
          </cell>
          <cell r="O1262">
            <v>0</v>
          </cell>
          <cell r="P1262" t="str">
            <v>D05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</row>
        <row r="1263">
          <cell r="J1263">
            <v>1263</v>
          </cell>
          <cell r="L1263" t="str">
            <v>D</v>
          </cell>
          <cell r="M1263" t="str">
            <v>NCP-Secondary</v>
          </cell>
          <cell r="N1263" t="str">
            <v/>
          </cell>
          <cell r="O1263">
            <v>0.51</v>
          </cell>
          <cell r="P1263" t="str">
            <v>D06</v>
          </cell>
          <cell r="R1263">
            <v>-220845.29999999996</v>
          </cell>
          <cell r="S1263">
            <v>-123908.23361082694</v>
          </cell>
          <cell r="T1263">
            <v>-25621.77026622857</v>
          </cell>
          <cell r="U1263">
            <v>-63462.106749750943</v>
          </cell>
          <cell r="V1263">
            <v>0</v>
          </cell>
          <cell r="W1263">
            <v>-6257.8869590661552</v>
          </cell>
          <cell r="X1263">
            <v>-1595.3024141273802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</row>
        <row r="1264">
          <cell r="J1264">
            <v>1264</v>
          </cell>
          <cell r="L1264" t="str">
            <v>D</v>
          </cell>
          <cell r="M1264" t="str">
            <v>NCP-Primary</v>
          </cell>
          <cell r="N1264" t="str">
            <v/>
          </cell>
          <cell r="O1264">
            <v>0</v>
          </cell>
          <cell r="P1264" t="str">
            <v>D08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</row>
        <row r="1265">
          <cell r="J1265">
            <v>1265</v>
          </cell>
          <cell r="K1265">
            <v>365</v>
          </cell>
          <cell r="L1265" t="str">
            <v>Overhead Conductors &amp; Devices Accum Depr</v>
          </cell>
          <cell r="O1265" t="str">
            <v>X06</v>
          </cell>
          <cell r="P1265" t="str">
            <v/>
          </cell>
          <cell r="Q1265">
            <v>-25455000</v>
          </cell>
        </row>
        <row r="1266">
          <cell r="J1266">
            <v>1266</v>
          </cell>
          <cell r="L1266" t="str">
            <v>D</v>
          </cell>
          <cell r="M1266" t="str">
            <v>NCP-All</v>
          </cell>
          <cell r="N1266" t="str">
            <v/>
          </cell>
          <cell r="O1266">
            <v>0</v>
          </cell>
          <cell r="P1266" t="str">
            <v>D02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</row>
        <row r="1267">
          <cell r="J1267">
            <v>1267</v>
          </cell>
          <cell r="L1267" t="str">
            <v>D</v>
          </cell>
          <cell r="M1267" t="str">
            <v>NCP-w/o DA</v>
          </cell>
          <cell r="N1267" t="str">
            <v/>
          </cell>
          <cell r="O1267">
            <v>94.63</v>
          </cell>
          <cell r="P1267" t="str">
            <v>D03</v>
          </cell>
          <cell r="R1267">
            <v>-24088066.5</v>
          </cell>
          <cell r="S1267">
            <v>-13214774.508613855</v>
          </cell>
          <cell r="T1267">
            <v>-2732553.8159405463</v>
          </cell>
          <cell r="U1267">
            <v>-7303197.9756059078</v>
          </cell>
          <cell r="V1267">
            <v>0</v>
          </cell>
          <cell r="W1267">
            <v>-667401.6944199953</v>
          </cell>
          <cell r="X1267">
            <v>-170138.5054196961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</row>
        <row r="1268">
          <cell r="J1268">
            <v>1268</v>
          </cell>
          <cell r="L1268" t="str">
            <v>D</v>
          </cell>
          <cell r="M1268" t="str">
            <v xml:space="preserve">DA Sch 25 </v>
          </cell>
          <cell r="N1268" t="str">
            <v/>
          </cell>
          <cell r="O1268">
            <v>5.0599999999999996</v>
          </cell>
          <cell r="P1268" t="str">
            <v>D04</v>
          </cell>
          <cell r="R1268">
            <v>-1288022.9999999998</v>
          </cell>
          <cell r="S1268">
            <v>0</v>
          </cell>
          <cell r="T1268">
            <v>0</v>
          </cell>
          <cell r="U1268">
            <v>0</v>
          </cell>
          <cell r="V1268">
            <v>-1288022.9999999998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</row>
        <row r="1269">
          <cell r="J1269">
            <v>1269</v>
          </cell>
          <cell r="L1269" t="str">
            <v>D</v>
          </cell>
          <cell r="M1269" t="str">
            <v>DA Street and Area Lights</v>
          </cell>
          <cell r="N1269" t="str">
            <v/>
          </cell>
          <cell r="O1269">
            <v>0</v>
          </cell>
          <cell r="P1269" t="str">
            <v>D07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</row>
        <row r="1270">
          <cell r="J1270">
            <v>1270</v>
          </cell>
          <cell r="L1270" t="str">
            <v>D</v>
          </cell>
          <cell r="M1270" t="str">
            <v>Avg Customers-Secondary</v>
          </cell>
          <cell r="N1270" t="str">
            <v/>
          </cell>
          <cell r="O1270">
            <v>0</v>
          </cell>
          <cell r="P1270" t="str">
            <v>C02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</row>
        <row r="1271">
          <cell r="J1271">
            <v>1271</v>
          </cell>
          <cell r="L1271" t="str">
            <v>D</v>
          </cell>
          <cell r="M1271" t="str">
            <v>Wt Customers-Meters</v>
          </cell>
          <cell r="N1271" t="str">
            <v/>
          </cell>
          <cell r="O1271">
            <v>0</v>
          </cell>
          <cell r="P1271" t="str">
            <v>C04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</row>
        <row r="1272">
          <cell r="J1272">
            <v>1272</v>
          </cell>
          <cell r="L1272" t="str">
            <v>D</v>
          </cell>
          <cell r="M1272" t="str">
            <v>DA Street &amp; Area Lights</v>
          </cell>
          <cell r="N1272" t="str">
            <v/>
          </cell>
          <cell r="O1272">
            <v>0</v>
          </cell>
          <cell r="P1272" t="str">
            <v>C05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</row>
        <row r="1273">
          <cell r="J1273">
            <v>1273</v>
          </cell>
          <cell r="L1273" t="str">
            <v>D</v>
          </cell>
          <cell r="M1273" t="str">
            <v>DA Sch 25I</v>
          </cell>
          <cell r="N1273" t="str">
            <v/>
          </cell>
          <cell r="O1273">
            <v>0</v>
          </cell>
          <cell r="P1273" t="str">
            <v>D05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</row>
        <row r="1274">
          <cell r="J1274">
            <v>1274</v>
          </cell>
          <cell r="L1274" t="str">
            <v>D</v>
          </cell>
          <cell r="M1274" t="str">
            <v>NCP-Secondary</v>
          </cell>
          <cell r="N1274" t="str">
            <v/>
          </cell>
          <cell r="O1274">
            <v>0.31</v>
          </cell>
          <cell r="P1274" t="str">
            <v>D06</v>
          </cell>
          <cell r="R1274">
            <v>-78910.5</v>
          </cell>
          <cell r="S1274">
            <v>-44273.800114139449</v>
          </cell>
          <cell r="T1274">
            <v>-9154.9455777108687</v>
          </cell>
          <cell r="U1274">
            <v>-22675.721759422649</v>
          </cell>
          <cell r="V1274">
            <v>0</v>
          </cell>
          <cell r="W1274">
            <v>-2236.0131226853814</v>
          </cell>
          <cell r="X1274">
            <v>-570.01942604166197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</row>
        <row r="1275">
          <cell r="J1275">
            <v>1275</v>
          </cell>
          <cell r="L1275" t="str">
            <v>D</v>
          </cell>
          <cell r="M1275" t="str">
            <v>NCP-Primary</v>
          </cell>
          <cell r="N1275" t="str">
            <v/>
          </cell>
          <cell r="O1275">
            <v>0</v>
          </cell>
          <cell r="P1275" t="str">
            <v>D08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</row>
        <row r="1276">
          <cell r="J1276">
            <v>1276</v>
          </cell>
          <cell r="K1276">
            <v>366</v>
          </cell>
          <cell r="L1276" t="str">
            <v>Underground Conduit Accum Depr</v>
          </cell>
          <cell r="O1276" t="str">
            <v>X07</v>
          </cell>
          <cell r="P1276" t="str">
            <v/>
          </cell>
          <cell r="Q1276">
            <v>-11416000</v>
          </cell>
        </row>
        <row r="1277">
          <cell r="J1277">
            <v>1277</v>
          </cell>
          <cell r="L1277" t="str">
            <v>D</v>
          </cell>
          <cell r="M1277" t="str">
            <v>NCP-All</v>
          </cell>
          <cell r="N1277" t="str">
            <v/>
          </cell>
          <cell r="O1277">
            <v>0</v>
          </cell>
          <cell r="P1277" t="str">
            <v>D02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</row>
        <row r="1278">
          <cell r="J1278">
            <v>1278</v>
          </cell>
          <cell r="L1278" t="str">
            <v>D</v>
          </cell>
          <cell r="M1278" t="str">
            <v>NCP-w/o DA</v>
          </cell>
          <cell r="N1278" t="str">
            <v/>
          </cell>
          <cell r="O1278">
            <v>73.58</v>
          </cell>
          <cell r="P1278" t="str">
            <v>D03</v>
          </cell>
          <cell r="R1278">
            <v>-8399892.8000000007</v>
          </cell>
          <cell r="S1278">
            <v>-4608202.5408111969</v>
          </cell>
          <cell r="T1278">
            <v>-952885.07793398527</v>
          </cell>
          <cell r="U1278">
            <v>-2546741.5615224512</v>
          </cell>
          <cell r="V1278">
            <v>0</v>
          </cell>
          <cell r="W1278">
            <v>-232733.61054804127</v>
          </cell>
          <cell r="X1278">
            <v>-59330.00918432646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</row>
        <row r="1279">
          <cell r="J1279">
            <v>1279</v>
          </cell>
          <cell r="L1279" t="str">
            <v>D</v>
          </cell>
          <cell r="M1279" t="str">
            <v xml:space="preserve">DA Sch 25 </v>
          </cell>
          <cell r="N1279" t="str">
            <v/>
          </cell>
          <cell r="O1279">
            <v>5.0599999999999996</v>
          </cell>
          <cell r="P1279" t="str">
            <v>D04</v>
          </cell>
          <cell r="R1279">
            <v>-577649.6</v>
          </cell>
          <cell r="S1279">
            <v>0</v>
          </cell>
          <cell r="T1279">
            <v>0</v>
          </cell>
          <cell r="U1279">
            <v>0</v>
          </cell>
          <cell r="V1279">
            <v>-577649.6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</row>
        <row r="1280">
          <cell r="J1280">
            <v>1280</v>
          </cell>
          <cell r="L1280" t="str">
            <v>D</v>
          </cell>
          <cell r="M1280" t="str">
            <v>DA Street and Area Lights</v>
          </cell>
          <cell r="N1280" t="str">
            <v/>
          </cell>
          <cell r="O1280">
            <v>0</v>
          </cell>
          <cell r="P1280" t="str">
            <v>D07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</row>
        <row r="1281">
          <cell r="J1281">
            <v>1281</v>
          </cell>
          <cell r="L1281" t="str">
            <v>D</v>
          </cell>
          <cell r="M1281" t="str">
            <v>Avg Customers-Secondary</v>
          </cell>
          <cell r="N1281" t="str">
            <v/>
          </cell>
          <cell r="O1281">
            <v>0</v>
          </cell>
          <cell r="P1281" t="str">
            <v>C02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</row>
        <row r="1282">
          <cell r="J1282">
            <v>1282</v>
          </cell>
          <cell r="L1282" t="str">
            <v>D</v>
          </cell>
          <cell r="M1282" t="str">
            <v>Wt Customers-Meters</v>
          </cell>
          <cell r="N1282" t="str">
            <v/>
          </cell>
          <cell r="O1282">
            <v>0</v>
          </cell>
          <cell r="P1282" t="str">
            <v>C04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</row>
        <row r="1283">
          <cell r="J1283">
            <v>1283</v>
          </cell>
          <cell r="L1283" t="str">
            <v>D</v>
          </cell>
          <cell r="M1283" t="str">
            <v>DA Street &amp; Area Lights</v>
          </cell>
          <cell r="N1283" t="str">
            <v/>
          </cell>
          <cell r="O1283">
            <v>0</v>
          </cell>
          <cell r="P1283" t="str">
            <v>C05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</row>
        <row r="1284">
          <cell r="J1284">
            <v>1284</v>
          </cell>
          <cell r="L1284" t="str">
            <v>D</v>
          </cell>
          <cell r="M1284" t="str">
            <v>DA Sch 25I</v>
          </cell>
          <cell r="N1284" t="str">
            <v/>
          </cell>
          <cell r="O1284">
            <v>0</v>
          </cell>
          <cell r="P1284" t="str">
            <v>D05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</row>
        <row r="1285">
          <cell r="J1285">
            <v>1285</v>
          </cell>
          <cell r="L1285" t="str">
            <v>D</v>
          </cell>
          <cell r="M1285" t="str">
            <v>NCP-Secondary</v>
          </cell>
          <cell r="N1285" t="str">
            <v/>
          </cell>
          <cell r="O1285">
            <v>21.36</v>
          </cell>
          <cell r="P1285" t="str">
            <v>D06</v>
          </cell>
          <cell r="R1285">
            <v>-2438457.6</v>
          </cell>
          <cell r="S1285">
            <v>-1368129.518495057</v>
          </cell>
          <cell r="T1285">
            <v>-282902.10582312185</v>
          </cell>
          <cell r="U1285">
            <v>-700715.19075090811</v>
          </cell>
          <cell r="V1285">
            <v>0</v>
          </cell>
          <cell r="W1285">
            <v>-69096.295077485265</v>
          </cell>
          <cell r="X1285">
            <v>-17614.489853427982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</row>
        <row r="1286">
          <cell r="J1286">
            <v>1286</v>
          </cell>
          <cell r="L1286" t="str">
            <v>D</v>
          </cell>
          <cell r="M1286" t="str">
            <v>NCP-Primary</v>
          </cell>
          <cell r="N1286" t="str">
            <v/>
          </cell>
          <cell r="O1286">
            <v>0</v>
          </cell>
          <cell r="P1286" t="str">
            <v>D08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</row>
        <row r="1287">
          <cell r="J1287">
            <v>1287</v>
          </cell>
          <cell r="K1287">
            <v>367</v>
          </cell>
          <cell r="L1287" t="str">
            <v>Underground Conductors &amp; Devices Accum Depr</v>
          </cell>
          <cell r="O1287" t="str">
            <v>X08</v>
          </cell>
          <cell r="P1287" t="str">
            <v/>
          </cell>
          <cell r="Q1287">
            <v>-25457000</v>
          </cell>
        </row>
        <row r="1288">
          <cell r="J1288">
            <v>1288</v>
          </cell>
          <cell r="L1288" t="str">
            <v>D</v>
          </cell>
          <cell r="M1288" t="str">
            <v>NCP-All</v>
          </cell>
          <cell r="N1288" t="str">
            <v/>
          </cell>
          <cell r="O1288">
            <v>0</v>
          </cell>
          <cell r="P1288" t="str">
            <v>D02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</row>
        <row r="1289">
          <cell r="J1289">
            <v>1289</v>
          </cell>
          <cell r="L1289" t="str">
            <v>D</v>
          </cell>
          <cell r="M1289" t="str">
            <v>NCP-w/o DA</v>
          </cell>
          <cell r="N1289" t="str">
            <v/>
          </cell>
          <cell r="O1289">
            <v>75.790000000000006</v>
          </cell>
          <cell r="P1289" t="str">
            <v>D03</v>
          </cell>
          <cell r="R1289">
            <v>-19293860.300000001</v>
          </cell>
          <cell r="S1289">
            <v>-10584660.801446928</v>
          </cell>
          <cell r="T1289">
            <v>-2188698.3576281979</v>
          </cell>
          <cell r="U1289">
            <v>-5849655.118005557</v>
          </cell>
          <cell r="V1289">
            <v>0</v>
          </cell>
          <cell r="W1289">
            <v>-534569.88987151301</v>
          </cell>
          <cell r="X1289">
            <v>-136276.13304780648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</row>
        <row r="1290">
          <cell r="J1290">
            <v>1290</v>
          </cell>
          <cell r="L1290" t="str">
            <v>D</v>
          </cell>
          <cell r="M1290" t="str">
            <v xml:space="preserve">DA Sch 25 </v>
          </cell>
          <cell r="N1290" t="str">
            <v/>
          </cell>
          <cell r="O1290">
            <v>5.46</v>
          </cell>
          <cell r="P1290" t="str">
            <v>D04</v>
          </cell>
          <cell r="R1290">
            <v>-1389952.2</v>
          </cell>
          <cell r="S1290">
            <v>0</v>
          </cell>
          <cell r="T1290">
            <v>0</v>
          </cell>
          <cell r="U1290">
            <v>0</v>
          </cell>
          <cell r="V1290">
            <v>-1389952.2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</row>
        <row r="1291">
          <cell r="J1291">
            <v>1291</v>
          </cell>
          <cell r="L1291" t="str">
            <v>D</v>
          </cell>
          <cell r="M1291" t="str">
            <v>DA Street and Area Lights</v>
          </cell>
          <cell r="N1291" t="str">
            <v/>
          </cell>
          <cell r="O1291">
            <v>0</v>
          </cell>
          <cell r="P1291" t="str">
            <v>D07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</row>
        <row r="1292">
          <cell r="J1292">
            <v>1292</v>
          </cell>
          <cell r="L1292" t="str">
            <v>D</v>
          </cell>
          <cell r="M1292" t="str">
            <v>Avg Customers-Secondary</v>
          </cell>
          <cell r="N1292" t="str">
            <v/>
          </cell>
          <cell r="O1292">
            <v>0</v>
          </cell>
          <cell r="P1292" t="str">
            <v>C02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</row>
        <row r="1293">
          <cell r="J1293">
            <v>1293</v>
          </cell>
          <cell r="L1293" t="str">
            <v>D</v>
          </cell>
          <cell r="M1293" t="str">
            <v>Wt Customers-Meters</v>
          </cell>
          <cell r="N1293" t="str">
            <v/>
          </cell>
          <cell r="O1293">
            <v>0</v>
          </cell>
          <cell r="P1293" t="str">
            <v>C04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</row>
        <row r="1294">
          <cell r="J1294">
            <v>1294</v>
          </cell>
          <cell r="L1294" t="str">
            <v>D</v>
          </cell>
          <cell r="M1294" t="str">
            <v>DA Street &amp; Area Lights</v>
          </cell>
          <cell r="N1294" t="str">
            <v/>
          </cell>
          <cell r="O1294">
            <v>0</v>
          </cell>
          <cell r="P1294" t="str">
            <v>C05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</row>
        <row r="1295">
          <cell r="J1295">
            <v>1295</v>
          </cell>
          <cell r="L1295" t="str">
            <v>D</v>
          </cell>
          <cell r="M1295" t="str">
            <v>DA Sch 25I</v>
          </cell>
          <cell r="N1295" t="str">
            <v/>
          </cell>
          <cell r="O1295">
            <v>0</v>
          </cell>
          <cell r="P1295" t="str">
            <v>D05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</row>
        <row r="1296">
          <cell r="J1296">
            <v>1296</v>
          </cell>
          <cell r="L1296" t="str">
            <v>D</v>
          </cell>
          <cell r="M1296" t="str">
            <v>NCP-Secondary</v>
          </cell>
          <cell r="N1296" t="str">
            <v/>
          </cell>
          <cell r="O1296">
            <v>18.75</v>
          </cell>
          <cell r="P1296" t="str">
            <v>D06</v>
          </cell>
          <cell r="R1296">
            <v>-4773187.5</v>
          </cell>
          <cell r="S1296">
            <v>-2678061.2121619936</v>
          </cell>
          <cell r="T1296">
            <v>-553770.05334790424</v>
          </cell>
          <cell r="U1296">
            <v>-1371623.1889996158</v>
          </cell>
          <cell r="V1296">
            <v>0</v>
          </cell>
          <cell r="W1296">
            <v>-135253.35521936661</v>
          </cell>
          <cell r="X1296">
            <v>-34479.690271120264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</row>
        <row r="1297">
          <cell r="J1297">
            <v>1297</v>
          </cell>
          <cell r="L1297" t="str">
            <v>D</v>
          </cell>
          <cell r="M1297" t="str">
            <v>NCP-Primary</v>
          </cell>
          <cell r="N1297" t="str">
            <v/>
          </cell>
          <cell r="O1297">
            <v>0</v>
          </cell>
          <cell r="P1297" t="str">
            <v>D08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</row>
        <row r="1298">
          <cell r="J1298">
            <v>1298</v>
          </cell>
          <cell r="K1298">
            <v>368</v>
          </cell>
          <cell r="L1298" t="str">
            <v>Line Transformers Accum Depr</v>
          </cell>
          <cell r="O1298" t="str">
            <v>X09</v>
          </cell>
          <cell r="P1298" t="str">
            <v/>
          </cell>
          <cell r="Q1298">
            <v>-35565000</v>
          </cell>
        </row>
        <row r="1299">
          <cell r="J1299">
            <v>1299</v>
          </cell>
          <cell r="L1299" t="str">
            <v>D</v>
          </cell>
          <cell r="M1299" t="str">
            <v>NCP-All</v>
          </cell>
          <cell r="N1299" t="str">
            <v/>
          </cell>
          <cell r="O1299">
            <v>0</v>
          </cell>
          <cell r="P1299" t="str">
            <v>D02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</row>
        <row r="1300">
          <cell r="J1300">
            <v>1300</v>
          </cell>
          <cell r="L1300" t="str">
            <v>D</v>
          </cell>
          <cell r="M1300" t="str">
            <v>NCP-w/o DA</v>
          </cell>
          <cell r="N1300" t="str">
            <v/>
          </cell>
          <cell r="O1300">
            <v>0</v>
          </cell>
          <cell r="P1300" t="str">
            <v>D03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</row>
        <row r="1301">
          <cell r="J1301">
            <v>1301</v>
          </cell>
          <cell r="L1301" t="str">
            <v>D</v>
          </cell>
          <cell r="M1301" t="str">
            <v xml:space="preserve">DA Sch 25 </v>
          </cell>
          <cell r="N1301" t="str">
            <v/>
          </cell>
          <cell r="O1301">
            <v>0</v>
          </cell>
          <cell r="P1301" t="str">
            <v>D04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</row>
        <row r="1302">
          <cell r="J1302">
            <v>1302</v>
          </cell>
          <cell r="L1302" t="str">
            <v>D</v>
          </cell>
          <cell r="M1302" t="str">
            <v>DA Street and Area Lights</v>
          </cell>
          <cell r="N1302" t="str">
            <v/>
          </cell>
          <cell r="O1302">
            <v>0</v>
          </cell>
          <cell r="P1302" t="str">
            <v>D07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</row>
        <row r="1303">
          <cell r="J1303">
            <v>1303</v>
          </cell>
          <cell r="L1303" t="str">
            <v>D</v>
          </cell>
          <cell r="M1303" t="str">
            <v>Avg Customers-Secondary</v>
          </cell>
          <cell r="N1303" t="str">
            <v/>
          </cell>
          <cell r="O1303">
            <v>0</v>
          </cell>
          <cell r="P1303" t="str">
            <v>C02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</row>
        <row r="1304">
          <cell r="J1304">
            <v>1304</v>
          </cell>
          <cell r="L1304" t="str">
            <v>D</v>
          </cell>
          <cell r="M1304" t="str">
            <v>Wt Customers-Meters</v>
          </cell>
          <cell r="N1304" t="str">
            <v/>
          </cell>
          <cell r="O1304">
            <v>0</v>
          </cell>
          <cell r="P1304" t="str">
            <v>C04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</row>
        <row r="1305">
          <cell r="J1305">
            <v>1305</v>
          </cell>
          <cell r="L1305" t="str">
            <v>D</v>
          </cell>
          <cell r="M1305" t="str">
            <v>DA Street &amp; Area Lights</v>
          </cell>
          <cell r="N1305" t="str">
            <v/>
          </cell>
          <cell r="O1305">
            <v>0</v>
          </cell>
          <cell r="P1305" t="str">
            <v>C05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</row>
        <row r="1306">
          <cell r="J1306">
            <v>1306</v>
          </cell>
          <cell r="L1306" t="str">
            <v>D</v>
          </cell>
          <cell r="M1306" t="str">
            <v>DA Sch 25I</v>
          </cell>
          <cell r="N1306" t="str">
            <v/>
          </cell>
          <cell r="O1306">
            <v>0</v>
          </cell>
          <cell r="P1306" t="str">
            <v>D05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</row>
        <row r="1307">
          <cell r="J1307">
            <v>1307</v>
          </cell>
          <cell r="L1307" t="str">
            <v>D</v>
          </cell>
          <cell r="M1307" t="str">
            <v>NCP-Secondary</v>
          </cell>
          <cell r="N1307" t="str">
            <v/>
          </cell>
          <cell r="O1307">
            <v>100</v>
          </cell>
          <cell r="P1307" t="str">
            <v>D06</v>
          </cell>
          <cell r="R1307">
            <v>-35565000</v>
          </cell>
          <cell r="S1307">
            <v>-19954222.835482851</v>
          </cell>
          <cell r="T1307">
            <v>-4126138.3399077058</v>
          </cell>
          <cell r="U1307">
            <v>-10219958.616076017</v>
          </cell>
          <cell r="V1307">
            <v>0</v>
          </cell>
          <cell r="W1307">
            <v>-1007772.18124718</v>
          </cell>
          <cell r="X1307">
            <v>-256908.02728625099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</row>
        <row r="1308">
          <cell r="J1308">
            <v>1308</v>
          </cell>
          <cell r="L1308" t="str">
            <v>D</v>
          </cell>
          <cell r="M1308" t="str">
            <v>NCP-Primary</v>
          </cell>
          <cell r="N1308" t="str">
            <v/>
          </cell>
          <cell r="O1308">
            <v>0</v>
          </cell>
          <cell r="P1308" t="str">
            <v>D08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</row>
        <row r="1309">
          <cell r="J1309">
            <v>1309</v>
          </cell>
          <cell r="K1309">
            <v>369</v>
          </cell>
          <cell r="L1309" t="str">
            <v>Services Accum Depr</v>
          </cell>
          <cell r="O1309" t="str">
            <v>X10</v>
          </cell>
          <cell r="P1309" t="str">
            <v/>
          </cell>
          <cell r="Q1309">
            <v>-28270000</v>
          </cell>
        </row>
        <row r="1310">
          <cell r="J1310">
            <v>1310</v>
          </cell>
          <cell r="L1310" t="str">
            <v>D</v>
          </cell>
          <cell r="M1310" t="str">
            <v>NCP-All</v>
          </cell>
          <cell r="N1310" t="str">
            <v/>
          </cell>
          <cell r="O1310">
            <v>0</v>
          </cell>
          <cell r="P1310" t="str">
            <v>D02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</row>
        <row r="1311">
          <cell r="J1311">
            <v>1311</v>
          </cell>
          <cell r="L1311" t="str">
            <v>D</v>
          </cell>
          <cell r="M1311" t="str">
            <v>NCP-w/o DA</v>
          </cell>
          <cell r="N1311" t="str">
            <v/>
          </cell>
          <cell r="O1311">
            <v>0</v>
          </cell>
          <cell r="P1311" t="str">
            <v>D03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</row>
        <row r="1312">
          <cell r="J1312">
            <v>1312</v>
          </cell>
          <cell r="L1312" t="str">
            <v>D</v>
          </cell>
          <cell r="M1312" t="str">
            <v xml:space="preserve">DA Sch 25 </v>
          </cell>
          <cell r="N1312" t="str">
            <v/>
          </cell>
          <cell r="O1312">
            <v>0</v>
          </cell>
          <cell r="P1312" t="str">
            <v>D04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</row>
        <row r="1313">
          <cell r="J1313">
            <v>1313</v>
          </cell>
          <cell r="L1313" t="str">
            <v>D</v>
          </cell>
          <cell r="M1313" t="str">
            <v>DA Street and Area Lights</v>
          </cell>
          <cell r="N1313" t="str">
            <v/>
          </cell>
          <cell r="O1313">
            <v>0</v>
          </cell>
          <cell r="P1313" t="str">
            <v>D07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</row>
        <row r="1314">
          <cell r="J1314">
            <v>1314</v>
          </cell>
          <cell r="L1314" t="str">
            <v>D</v>
          </cell>
          <cell r="M1314" t="str">
            <v>Avg Customers-Secondary</v>
          </cell>
          <cell r="N1314" t="str">
            <v/>
          </cell>
          <cell r="O1314">
            <v>100</v>
          </cell>
          <cell r="P1314" t="str">
            <v>C02</v>
          </cell>
          <cell r="R1314">
            <v>-28270000</v>
          </cell>
          <cell r="S1314">
            <v>-24253832.583124798</v>
          </cell>
          <cell r="T1314">
            <v>-3408620.3840703336</v>
          </cell>
          <cell r="U1314">
            <v>-318562.37141373643</v>
          </cell>
          <cell r="V1314">
            <v>0</v>
          </cell>
          <cell r="W1314">
            <v>-288984.66139113257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</row>
        <row r="1315">
          <cell r="J1315">
            <v>1315</v>
          </cell>
          <cell r="L1315" t="str">
            <v>D</v>
          </cell>
          <cell r="M1315" t="str">
            <v>Wt Customers-Meters</v>
          </cell>
          <cell r="N1315" t="str">
            <v/>
          </cell>
          <cell r="O1315">
            <v>0</v>
          </cell>
          <cell r="P1315" t="str">
            <v>C04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</row>
        <row r="1316">
          <cell r="J1316">
            <v>1316</v>
          </cell>
          <cell r="L1316" t="str">
            <v>D</v>
          </cell>
          <cell r="M1316" t="str">
            <v>DA Street &amp; Area Lights</v>
          </cell>
          <cell r="N1316" t="str">
            <v/>
          </cell>
          <cell r="O1316">
            <v>0</v>
          </cell>
          <cell r="P1316" t="str">
            <v>C05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</row>
        <row r="1317">
          <cell r="J1317">
            <v>1317</v>
          </cell>
          <cell r="L1317" t="str">
            <v>D</v>
          </cell>
          <cell r="M1317" t="str">
            <v>DA Sch 25I</v>
          </cell>
          <cell r="N1317" t="str">
            <v/>
          </cell>
          <cell r="O1317">
            <v>0</v>
          </cell>
          <cell r="P1317" t="str">
            <v>D05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</row>
        <row r="1318">
          <cell r="J1318">
            <v>1318</v>
          </cell>
          <cell r="L1318" t="str">
            <v>D</v>
          </cell>
          <cell r="M1318" t="str">
            <v>NCP-Secondary</v>
          </cell>
          <cell r="N1318" t="str">
            <v/>
          </cell>
          <cell r="O1318">
            <v>0</v>
          </cell>
          <cell r="P1318" t="str">
            <v>D06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</row>
        <row r="1319">
          <cell r="J1319">
            <v>1319</v>
          </cell>
          <cell r="L1319" t="str">
            <v>D</v>
          </cell>
          <cell r="M1319" t="str">
            <v>NCP-Primary</v>
          </cell>
          <cell r="N1319" t="str">
            <v/>
          </cell>
          <cell r="O1319">
            <v>0</v>
          </cell>
          <cell r="P1319" t="str">
            <v>D08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</row>
        <row r="1320">
          <cell r="J1320">
            <v>1320</v>
          </cell>
          <cell r="K1320">
            <v>370</v>
          </cell>
          <cell r="L1320" t="str">
            <v>Meters Accum Depr</v>
          </cell>
          <cell r="O1320" t="str">
            <v>X11</v>
          </cell>
          <cell r="P1320" t="str">
            <v/>
          </cell>
          <cell r="Q1320">
            <v>-4947000</v>
          </cell>
        </row>
        <row r="1321">
          <cell r="J1321">
            <v>1321</v>
          </cell>
          <cell r="L1321" t="str">
            <v>D</v>
          </cell>
          <cell r="M1321" t="str">
            <v>NCP-All</v>
          </cell>
          <cell r="N1321" t="str">
            <v/>
          </cell>
          <cell r="O1321">
            <v>0</v>
          </cell>
          <cell r="P1321" t="str">
            <v>D02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</row>
        <row r="1322">
          <cell r="J1322">
            <v>1322</v>
          </cell>
          <cell r="L1322" t="str">
            <v>D</v>
          </cell>
          <cell r="M1322" t="str">
            <v>NCP-w/o DA</v>
          </cell>
          <cell r="N1322" t="str">
            <v/>
          </cell>
          <cell r="O1322">
            <v>0</v>
          </cell>
          <cell r="P1322" t="str">
            <v>D03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</row>
        <row r="1323">
          <cell r="J1323">
            <v>1323</v>
          </cell>
          <cell r="L1323" t="str">
            <v>D</v>
          </cell>
          <cell r="M1323" t="str">
            <v xml:space="preserve">DA Sch 25 </v>
          </cell>
          <cell r="N1323" t="str">
            <v/>
          </cell>
          <cell r="O1323">
            <v>0</v>
          </cell>
          <cell r="P1323" t="str">
            <v>D04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</row>
        <row r="1324">
          <cell r="J1324">
            <v>1324</v>
          </cell>
          <cell r="L1324" t="str">
            <v>D</v>
          </cell>
          <cell r="M1324" t="str">
            <v>DA Street and Area Lights</v>
          </cell>
          <cell r="N1324" t="str">
            <v/>
          </cell>
          <cell r="O1324">
            <v>0</v>
          </cell>
          <cell r="P1324" t="str">
            <v>D07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</row>
        <row r="1325">
          <cell r="J1325">
            <v>1325</v>
          </cell>
          <cell r="L1325" t="str">
            <v>D</v>
          </cell>
          <cell r="M1325" t="str">
            <v>Avg Customers-Secondary</v>
          </cell>
          <cell r="N1325" t="str">
            <v/>
          </cell>
          <cell r="O1325">
            <v>0</v>
          </cell>
          <cell r="P1325" t="str">
            <v>C02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</row>
        <row r="1326">
          <cell r="J1326">
            <v>1326</v>
          </cell>
          <cell r="L1326" t="str">
            <v>D</v>
          </cell>
          <cell r="M1326" t="str">
            <v>Wt Customers-Meters</v>
          </cell>
          <cell r="N1326" t="str">
            <v/>
          </cell>
          <cell r="O1326">
            <v>100</v>
          </cell>
          <cell r="P1326" t="str">
            <v>C04</v>
          </cell>
          <cell r="R1326">
            <v>-4947000</v>
          </cell>
          <cell r="S1326">
            <v>-3021674.8719717814</v>
          </cell>
          <cell r="T1326">
            <v>-1155087.5382005649</v>
          </cell>
          <cell r="U1326">
            <v>-574056.87646398076</v>
          </cell>
          <cell r="V1326">
            <v>-11483.852244351052</v>
          </cell>
          <cell r="W1326">
            <v>-184696.8611193228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</row>
        <row r="1327">
          <cell r="J1327">
            <v>1327</v>
          </cell>
          <cell r="L1327" t="str">
            <v>D</v>
          </cell>
          <cell r="M1327" t="str">
            <v>DA Street &amp; Area Lights</v>
          </cell>
          <cell r="N1327" t="str">
            <v/>
          </cell>
          <cell r="O1327">
            <v>0</v>
          </cell>
          <cell r="P1327" t="str">
            <v>C05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</row>
        <row r="1328">
          <cell r="J1328">
            <v>1328</v>
          </cell>
          <cell r="L1328" t="str">
            <v>D</v>
          </cell>
          <cell r="M1328" t="str">
            <v>DA Sch 25I</v>
          </cell>
          <cell r="N1328" t="str">
            <v/>
          </cell>
          <cell r="O1328">
            <v>0</v>
          </cell>
          <cell r="P1328" t="str">
            <v>D05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</row>
        <row r="1329">
          <cell r="J1329">
            <v>1329</v>
          </cell>
          <cell r="L1329" t="str">
            <v>D</v>
          </cell>
          <cell r="M1329" t="str">
            <v>NCP-Secondary</v>
          </cell>
          <cell r="N1329" t="str">
            <v/>
          </cell>
          <cell r="O1329">
            <v>0</v>
          </cell>
          <cell r="P1329" t="str">
            <v>D06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</row>
        <row r="1330">
          <cell r="J1330">
            <v>1330</v>
          </cell>
          <cell r="L1330" t="str">
            <v>D</v>
          </cell>
          <cell r="M1330" t="str">
            <v>NCP-Primary</v>
          </cell>
          <cell r="N1330" t="str">
            <v/>
          </cell>
          <cell r="O1330">
            <v>0</v>
          </cell>
          <cell r="P1330" t="str">
            <v>D08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</row>
        <row r="1331">
          <cell r="J1331">
            <v>1331</v>
          </cell>
          <cell r="K1331">
            <v>371</v>
          </cell>
          <cell r="L1331" t="str">
            <v>Installations on Customer Premises Accum Depr</v>
          </cell>
          <cell r="O1331" t="str">
            <v>X10</v>
          </cell>
          <cell r="P1331" t="str">
            <v/>
          </cell>
          <cell r="Q1331">
            <v>0</v>
          </cell>
        </row>
        <row r="1332">
          <cell r="J1332">
            <v>1332</v>
          </cell>
          <cell r="L1332" t="str">
            <v>D</v>
          </cell>
          <cell r="M1332" t="str">
            <v>NCP-All</v>
          </cell>
          <cell r="N1332" t="str">
            <v/>
          </cell>
          <cell r="O1332">
            <v>0</v>
          </cell>
          <cell r="P1332" t="str">
            <v>D02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</row>
        <row r="1333">
          <cell r="J1333">
            <v>1333</v>
          </cell>
          <cell r="L1333" t="str">
            <v>D</v>
          </cell>
          <cell r="M1333" t="str">
            <v>NCP-w/o DA</v>
          </cell>
          <cell r="N1333" t="str">
            <v/>
          </cell>
          <cell r="O1333">
            <v>0</v>
          </cell>
          <cell r="P1333" t="str">
            <v>D03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</row>
        <row r="1334">
          <cell r="J1334">
            <v>1334</v>
          </cell>
          <cell r="L1334" t="str">
            <v>D</v>
          </cell>
          <cell r="M1334" t="str">
            <v xml:space="preserve">DA Sch 25 </v>
          </cell>
          <cell r="N1334" t="str">
            <v/>
          </cell>
          <cell r="O1334">
            <v>0</v>
          </cell>
          <cell r="P1334" t="str">
            <v>D04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</row>
        <row r="1335">
          <cell r="J1335">
            <v>1335</v>
          </cell>
          <cell r="L1335" t="str">
            <v>D</v>
          </cell>
          <cell r="M1335" t="str">
            <v>DA Street and Area Lights</v>
          </cell>
          <cell r="N1335" t="str">
            <v/>
          </cell>
          <cell r="O1335">
            <v>0</v>
          </cell>
          <cell r="P1335" t="str">
            <v>D07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</row>
        <row r="1336">
          <cell r="J1336">
            <v>1336</v>
          </cell>
          <cell r="L1336" t="str">
            <v>D</v>
          </cell>
          <cell r="M1336" t="str">
            <v>Avg Customers-Secondary</v>
          </cell>
          <cell r="N1336" t="str">
            <v/>
          </cell>
          <cell r="O1336">
            <v>100</v>
          </cell>
          <cell r="P1336" t="str">
            <v>C02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</row>
        <row r="1337">
          <cell r="J1337">
            <v>1337</v>
          </cell>
          <cell r="L1337" t="str">
            <v>D</v>
          </cell>
          <cell r="M1337" t="str">
            <v>Wt Customers-Meters</v>
          </cell>
          <cell r="N1337" t="str">
            <v/>
          </cell>
          <cell r="O1337">
            <v>0</v>
          </cell>
          <cell r="P1337" t="str">
            <v>C04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</row>
        <row r="1338">
          <cell r="J1338">
            <v>1338</v>
          </cell>
          <cell r="L1338" t="str">
            <v>D</v>
          </cell>
          <cell r="M1338" t="str">
            <v>DA Street &amp; Area Lights</v>
          </cell>
          <cell r="N1338" t="str">
            <v/>
          </cell>
          <cell r="O1338">
            <v>0</v>
          </cell>
          <cell r="P1338" t="str">
            <v>C05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</row>
        <row r="1339">
          <cell r="J1339">
            <v>1339</v>
          </cell>
          <cell r="L1339" t="str">
            <v>D</v>
          </cell>
          <cell r="M1339" t="str">
            <v>DA Sch 25I</v>
          </cell>
          <cell r="N1339" t="str">
            <v/>
          </cell>
          <cell r="O1339">
            <v>0</v>
          </cell>
          <cell r="P1339" t="str">
            <v>D05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</row>
        <row r="1340">
          <cell r="J1340">
            <v>1340</v>
          </cell>
          <cell r="L1340" t="str">
            <v>D</v>
          </cell>
          <cell r="M1340" t="str">
            <v>NCP-Secondary</v>
          </cell>
          <cell r="N1340" t="str">
            <v/>
          </cell>
          <cell r="O1340">
            <v>0</v>
          </cell>
          <cell r="P1340" t="str">
            <v>D06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</row>
        <row r="1341">
          <cell r="J1341">
            <v>1341</v>
          </cell>
          <cell r="L1341" t="str">
            <v>D</v>
          </cell>
          <cell r="M1341" t="str">
            <v>NCP-Primary</v>
          </cell>
          <cell r="N1341" t="str">
            <v/>
          </cell>
          <cell r="O1341">
            <v>0</v>
          </cell>
          <cell r="P1341" t="str">
            <v>D08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</row>
        <row r="1342">
          <cell r="J1342">
            <v>1342</v>
          </cell>
          <cell r="K1342">
            <v>372</v>
          </cell>
          <cell r="L1342" t="str">
            <v>Leased Property on Customer Premises Accum Depr</v>
          </cell>
          <cell r="O1342" t="str">
            <v>X10</v>
          </cell>
          <cell r="P1342" t="str">
            <v/>
          </cell>
          <cell r="Q1342">
            <v>0</v>
          </cell>
        </row>
        <row r="1343">
          <cell r="J1343">
            <v>1343</v>
          </cell>
          <cell r="L1343" t="str">
            <v>D</v>
          </cell>
          <cell r="M1343" t="str">
            <v>NCP-All</v>
          </cell>
          <cell r="N1343" t="str">
            <v/>
          </cell>
          <cell r="O1343">
            <v>0</v>
          </cell>
          <cell r="P1343" t="str">
            <v>D02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</row>
        <row r="1344">
          <cell r="J1344">
            <v>1344</v>
          </cell>
          <cell r="L1344" t="str">
            <v>D</v>
          </cell>
          <cell r="M1344" t="str">
            <v>NCP-w/o DA</v>
          </cell>
          <cell r="N1344" t="str">
            <v/>
          </cell>
          <cell r="O1344">
            <v>0</v>
          </cell>
          <cell r="P1344" t="str">
            <v>D03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</row>
        <row r="1345">
          <cell r="J1345">
            <v>1345</v>
          </cell>
          <cell r="L1345" t="str">
            <v>D</v>
          </cell>
          <cell r="M1345" t="str">
            <v xml:space="preserve">DA Sch 25 </v>
          </cell>
          <cell r="N1345" t="str">
            <v/>
          </cell>
          <cell r="O1345">
            <v>0</v>
          </cell>
          <cell r="P1345" t="str">
            <v>D04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</row>
        <row r="1346">
          <cell r="J1346">
            <v>1346</v>
          </cell>
          <cell r="L1346" t="str">
            <v>D</v>
          </cell>
          <cell r="M1346" t="str">
            <v>DA Street and Area Lights</v>
          </cell>
          <cell r="N1346" t="str">
            <v/>
          </cell>
          <cell r="O1346">
            <v>0</v>
          </cell>
          <cell r="P1346" t="str">
            <v>D07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</row>
        <row r="1347">
          <cell r="J1347">
            <v>1347</v>
          </cell>
          <cell r="L1347" t="str">
            <v>D</v>
          </cell>
          <cell r="M1347" t="str">
            <v>Avg Customers-Secondary</v>
          </cell>
          <cell r="N1347" t="str">
            <v/>
          </cell>
          <cell r="O1347">
            <v>100</v>
          </cell>
          <cell r="P1347" t="str">
            <v>C02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</row>
        <row r="1348">
          <cell r="J1348">
            <v>1348</v>
          </cell>
          <cell r="L1348" t="str">
            <v>D</v>
          </cell>
          <cell r="M1348" t="str">
            <v>Wt Customers-Meters</v>
          </cell>
          <cell r="N1348" t="str">
            <v/>
          </cell>
          <cell r="O1348">
            <v>0</v>
          </cell>
          <cell r="P1348" t="str">
            <v>C04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</row>
        <row r="1349">
          <cell r="J1349">
            <v>1349</v>
          </cell>
          <cell r="L1349" t="str">
            <v>D</v>
          </cell>
          <cell r="M1349" t="str">
            <v>DA Street &amp; Area Lights</v>
          </cell>
          <cell r="N1349" t="str">
            <v/>
          </cell>
          <cell r="O1349">
            <v>0</v>
          </cell>
          <cell r="P1349" t="str">
            <v>C05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</row>
        <row r="1350">
          <cell r="J1350">
            <v>1350</v>
          </cell>
          <cell r="L1350" t="str">
            <v>D</v>
          </cell>
          <cell r="M1350" t="str">
            <v>DA Sch 25I</v>
          </cell>
          <cell r="N1350" t="str">
            <v/>
          </cell>
          <cell r="O1350">
            <v>0</v>
          </cell>
          <cell r="P1350" t="str">
            <v>D05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</row>
        <row r="1351">
          <cell r="J1351">
            <v>1351</v>
          </cell>
          <cell r="L1351" t="str">
            <v>D</v>
          </cell>
          <cell r="M1351" t="str">
            <v>NCP-Secondary</v>
          </cell>
          <cell r="N1351" t="str">
            <v/>
          </cell>
          <cell r="O1351">
            <v>0</v>
          </cell>
          <cell r="P1351" t="str">
            <v>D06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</row>
        <row r="1352">
          <cell r="J1352">
            <v>1352</v>
          </cell>
          <cell r="L1352" t="str">
            <v>D</v>
          </cell>
          <cell r="M1352" t="str">
            <v>NCP-Primary</v>
          </cell>
          <cell r="N1352" t="str">
            <v/>
          </cell>
          <cell r="O1352">
            <v>0</v>
          </cell>
          <cell r="P1352" t="str">
            <v>D08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</row>
        <row r="1353">
          <cell r="J1353">
            <v>1353</v>
          </cell>
          <cell r="K1353">
            <v>373</v>
          </cell>
          <cell r="L1353" t="str">
            <v>Street Lights &amp; Signal Systems Accum Depr</v>
          </cell>
          <cell r="O1353" t="str">
            <v>X12</v>
          </cell>
          <cell r="P1353" t="str">
            <v/>
          </cell>
          <cell r="Q1353">
            <v>-10331000</v>
          </cell>
        </row>
        <row r="1354">
          <cell r="J1354">
            <v>1354</v>
          </cell>
          <cell r="L1354" t="str">
            <v>D</v>
          </cell>
          <cell r="M1354" t="str">
            <v>NCP-All</v>
          </cell>
          <cell r="N1354" t="str">
            <v/>
          </cell>
          <cell r="O1354">
            <v>0</v>
          </cell>
          <cell r="P1354" t="str">
            <v>D02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</row>
        <row r="1355">
          <cell r="J1355">
            <v>1355</v>
          </cell>
          <cell r="L1355" t="str">
            <v>D</v>
          </cell>
          <cell r="M1355" t="str">
            <v>NCP-w/o DA</v>
          </cell>
          <cell r="N1355" t="str">
            <v/>
          </cell>
          <cell r="O1355">
            <v>0</v>
          </cell>
          <cell r="P1355" t="str">
            <v>D03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</row>
        <row r="1356">
          <cell r="J1356">
            <v>1356</v>
          </cell>
          <cell r="L1356" t="str">
            <v>D</v>
          </cell>
          <cell r="M1356" t="str">
            <v xml:space="preserve">DA Sch 25 </v>
          </cell>
          <cell r="N1356" t="str">
            <v/>
          </cell>
          <cell r="O1356">
            <v>0</v>
          </cell>
          <cell r="P1356" t="str">
            <v>D04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</row>
        <row r="1357">
          <cell r="J1357">
            <v>1357</v>
          </cell>
          <cell r="L1357" t="str">
            <v>D</v>
          </cell>
          <cell r="M1357" t="str">
            <v>DA Street and Area Lights</v>
          </cell>
          <cell r="N1357" t="str">
            <v/>
          </cell>
          <cell r="O1357">
            <v>0</v>
          </cell>
          <cell r="P1357" t="str">
            <v>D07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</row>
        <row r="1358">
          <cell r="J1358">
            <v>1358</v>
          </cell>
          <cell r="L1358" t="str">
            <v>D</v>
          </cell>
          <cell r="M1358" t="str">
            <v>Avg Customers-Secondary</v>
          </cell>
          <cell r="N1358" t="str">
            <v/>
          </cell>
          <cell r="O1358">
            <v>0</v>
          </cell>
          <cell r="P1358" t="str">
            <v>C02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</row>
        <row r="1359">
          <cell r="J1359">
            <v>1359</v>
          </cell>
          <cell r="L1359" t="str">
            <v>D</v>
          </cell>
          <cell r="M1359" t="str">
            <v>Wt Customers-Meters</v>
          </cell>
          <cell r="N1359" t="str">
            <v/>
          </cell>
          <cell r="O1359">
            <v>0</v>
          </cell>
          <cell r="P1359" t="str">
            <v>C04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</row>
        <row r="1360">
          <cell r="J1360">
            <v>1360</v>
          </cell>
          <cell r="L1360" t="str">
            <v>D</v>
          </cell>
          <cell r="M1360" t="str">
            <v>DA Street &amp; Area Lights</v>
          </cell>
          <cell r="N1360" t="str">
            <v/>
          </cell>
          <cell r="O1360">
            <v>100</v>
          </cell>
          <cell r="P1360" t="str">
            <v>C05</v>
          </cell>
          <cell r="R1360">
            <v>-10331000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-10331000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</row>
        <row r="1361">
          <cell r="J1361">
            <v>1361</v>
          </cell>
          <cell r="L1361" t="str">
            <v>D</v>
          </cell>
          <cell r="M1361" t="str">
            <v>DA Sch 25I</v>
          </cell>
          <cell r="N1361" t="str">
            <v/>
          </cell>
          <cell r="O1361">
            <v>0</v>
          </cell>
          <cell r="P1361" t="str">
            <v>D05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</row>
        <row r="1362">
          <cell r="J1362">
            <v>1362</v>
          </cell>
          <cell r="L1362" t="str">
            <v>D</v>
          </cell>
          <cell r="M1362" t="str">
            <v>NCP-Secondary</v>
          </cell>
          <cell r="N1362" t="str">
            <v/>
          </cell>
          <cell r="O1362">
            <v>0</v>
          </cell>
          <cell r="P1362" t="str">
            <v>D06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</row>
        <row r="1363">
          <cell r="J1363">
            <v>1363</v>
          </cell>
          <cell r="L1363" t="str">
            <v>D</v>
          </cell>
          <cell r="M1363" t="str">
            <v>NCP-Primary</v>
          </cell>
          <cell r="N1363" t="str">
            <v/>
          </cell>
          <cell r="O1363">
            <v>0</v>
          </cell>
          <cell r="P1363" t="str">
            <v>D08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</row>
        <row r="1364">
          <cell r="J1364">
            <v>1364</v>
          </cell>
          <cell r="L1364" t="str">
            <v>Total Distribution Plant Accumulated Depreciation</v>
          </cell>
          <cell r="P1364" t="str">
            <v/>
          </cell>
          <cell r="Q1364">
            <v>-209013000</v>
          </cell>
          <cell r="R1364">
            <v>-209013000</v>
          </cell>
          <cell r="S1364">
            <v>-112706070.3620818</v>
          </cell>
          <cell r="T1364">
            <v>-22229057.45337826</v>
          </cell>
          <cell r="U1364">
            <v>-47127722.889679395</v>
          </cell>
          <cell r="V1364">
            <v>-7405287.2206336539</v>
          </cell>
          <cell r="W1364">
            <v>-4788284.2728041178</v>
          </cell>
          <cell r="X1364">
            <v>-14756577.801422805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</row>
        <row r="1365">
          <cell r="J1365">
            <v>1365</v>
          </cell>
        </row>
        <row r="1366">
          <cell r="J1366">
            <v>1366</v>
          </cell>
          <cell r="L1366" t="str">
            <v>General Plant Accumulated Depreciation</v>
          </cell>
        </row>
        <row r="1367">
          <cell r="J1367">
            <v>1367</v>
          </cell>
          <cell r="K1367">
            <v>389</v>
          </cell>
          <cell r="L1367" t="str">
            <v>Land &amp; Land Rights Accum Depr</v>
          </cell>
          <cell r="O1367" t="str">
            <v>M02</v>
          </cell>
          <cell r="Q1367">
            <v>2000</v>
          </cell>
        </row>
        <row r="1368">
          <cell r="J1368">
            <v>1368</v>
          </cell>
          <cell r="L1368" t="str">
            <v>O</v>
          </cell>
          <cell r="M1368" t="str">
            <v>P/T/D Plant</v>
          </cell>
          <cell r="O1368">
            <v>0</v>
          </cell>
          <cell r="P1368" t="str">
            <v>S05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</row>
        <row r="1369">
          <cell r="J1369">
            <v>1369</v>
          </cell>
          <cell r="L1369" t="str">
            <v>O</v>
          </cell>
          <cell r="M1369" t="str">
            <v>Labor P/T/D Total</v>
          </cell>
          <cell r="N1369" t="str">
            <v/>
          </cell>
          <cell r="O1369">
            <v>0</v>
          </cell>
          <cell r="P1369" t="str">
            <v>S21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</row>
        <row r="1370">
          <cell r="J1370">
            <v>1370</v>
          </cell>
          <cell r="L1370" t="str">
            <v>O</v>
          </cell>
          <cell r="M1370" t="str">
            <v>Labor O&amp;M excl A&amp;G</v>
          </cell>
          <cell r="O1370">
            <v>100</v>
          </cell>
          <cell r="P1370" t="str">
            <v>S22</v>
          </cell>
          <cell r="R1370">
            <v>2000</v>
          </cell>
          <cell r="S1370">
            <v>1108.9470445333704</v>
          </cell>
          <cell r="T1370">
            <v>199.09297751339037</v>
          </cell>
          <cell r="U1370">
            <v>415.29491766945233</v>
          </cell>
          <cell r="V1370">
            <v>197.75729310529826</v>
          </cell>
          <cell r="W1370">
            <v>40.075234178983969</v>
          </cell>
          <cell r="X1370">
            <v>38.832532999504728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</row>
        <row r="1371">
          <cell r="J1371">
            <v>1371</v>
          </cell>
          <cell r="L1371" t="str">
            <v>O</v>
          </cell>
          <cell r="M1371" t="str">
            <v>Corporate Cost Allocator</v>
          </cell>
          <cell r="O1371">
            <v>0</v>
          </cell>
          <cell r="P1371" t="str">
            <v>S23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</row>
        <row r="1372">
          <cell r="J1372">
            <v>1372</v>
          </cell>
          <cell r="K1372">
            <v>390</v>
          </cell>
          <cell r="L1372" t="str">
            <v>Structures &amp; Improvements Accum Depr</v>
          </cell>
          <cell r="O1372" t="str">
            <v>M02</v>
          </cell>
          <cell r="Q1372">
            <v>-2526000</v>
          </cell>
        </row>
        <row r="1373">
          <cell r="J1373">
            <v>1373</v>
          </cell>
          <cell r="L1373" t="str">
            <v>O</v>
          </cell>
          <cell r="M1373" t="str">
            <v>P/T/D Plant</v>
          </cell>
          <cell r="O1373">
            <v>0</v>
          </cell>
          <cell r="P1373" t="str">
            <v>S05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</row>
        <row r="1374">
          <cell r="J1374">
            <v>1374</v>
          </cell>
          <cell r="L1374" t="str">
            <v>O</v>
          </cell>
          <cell r="M1374" t="str">
            <v>Labor P/T/D Total</v>
          </cell>
          <cell r="N1374" t="str">
            <v/>
          </cell>
          <cell r="O1374">
            <v>0</v>
          </cell>
          <cell r="P1374" t="str">
            <v>S21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</row>
        <row r="1375">
          <cell r="J1375">
            <v>1375</v>
          </cell>
          <cell r="L1375" t="str">
            <v>O</v>
          </cell>
          <cell r="M1375" t="str">
            <v>Labor O&amp;M excl A&amp;G</v>
          </cell>
          <cell r="O1375">
            <v>100</v>
          </cell>
          <cell r="P1375" t="str">
            <v>S22</v>
          </cell>
          <cell r="R1375">
            <v>-2526000</v>
          </cell>
          <cell r="S1375">
            <v>-1400600.1172456469</v>
          </cell>
          <cell r="T1375">
            <v>-251454.43059941204</v>
          </cell>
          <cell r="U1375">
            <v>-524517.48101651832</v>
          </cell>
          <cell r="V1375">
            <v>-249767.46119199172</v>
          </cell>
          <cell r="W1375">
            <v>-50615.020768056755</v>
          </cell>
          <cell r="X1375">
            <v>-49045.489178374468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</row>
        <row r="1376">
          <cell r="J1376">
            <v>1376</v>
          </cell>
          <cell r="L1376" t="str">
            <v>O</v>
          </cell>
          <cell r="M1376" t="str">
            <v>Corporate Cost Allocator</v>
          </cell>
          <cell r="O1376">
            <v>0</v>
          </cell>
          <cell r="P1376" t="str">
            <v>S23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</row>
        <row r="1377">
          <cell r="J1377">
            <v>1377</v>
          </cell>
          <cell r="K1377">
            <v>391</v>
          </cell>
          <cell r="L1377" t="str">
            <v>Office Furniture &amp; Equipment Accum Depr</v>
          </cell>
          <cell r="O1377" t="str">
            <v>M02</v>
          </cell>
          <cell r="Q1377">
            <v>-7309000</v>
          </cell>
        </row>
        <row r="1378">
          <cell r="J1378">
            <v>1378</v>
          </cell>
          <cell r="L1378" t="str">
            <v>O</v>
          </cell>
          <cell r="M1378" t="str">
            <v>P/T/D Plant</v>
          </cell>
          <cell r="O1378">
            <v>0</v>
          </cell>
          <cell r="P1378" t="str">
            <v>S05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</row>
        <row r="1379">
          <cell r="J1379">
            <v>1379</v>
          </cell>
          <cell r="L1379" t="str">
            <v>O</v>
          </cell>
          <cell r="M1379" t="str">
            <v>Labor P/T/D Total</v>
          </cell>
          <cell r="N1379" t="str">
            <v/>
          </cell>
          <cell r="O1379">
            <v>0</v>
          </cell>
          <cell r="P1379" t="str">
            <v>S21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</row>
        <row r="1380">
          <cell r="J1380">
            <v>1380</v>
          </cell>
          <cell r="L1380" t="str">
            <v>O</v>
          </cell>
          <cell r="M1380" t="str">
            <v>Labor O&amp;M excl A&amp;G</v>
          </cell>
          <cell r="O1380">
            <v>100</v>
          </cell>
          <cell r="P1380" t="str">
            <v>S22</v>
          </cell>
          <cell r="R1380">
            <v>-7309000</v>
          </cell>
          <cell r="S1380">
            <v>-4052646.9742472023</v>
          </cell>
          <cell r="T1380">
            <v>-727585.28632268507</v>
          </cell>
          <cell r="U1380">
            <v>-1517695.2766230134</v>
          </cell>
          <cell r="V1380">
            <v>-722704.02765331254</v>
          </cell>
          <cell r="W1380">
            <v>-146454.94330709692</v>
          </cell>
          <cell r="X1380">
            <v>-141913.49184669001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</row>
        <row r="1381">
          <cell r="J1381">
            <v>1381</v>
          </cell>
          <cell r="L1381" t="str">
            <v>O</v>
          </cell>
          <cell r="M1381" t="str">
            <v>Corporate Cost Allocator</v>
          </cell>
          <cell r="O1381">
            <v>0</v>
          </cell>
          <cell r="P1381" t="str">
            <v>S23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</row>
        <row r="1382">
          <cell r="J1382">
            <v>1382</v>
          </cell>
          <cell r="K1382">
            <v>392</v>
          </cell>
          <cell r="L1382" t="str">
            <v>Transportation Equipment Accum Depr</v>
          </cell>
          <cell r="O1382" t="str">
            <v>M02</v>
          </cell>
          <cell r="Q1382">
            <v>-4183000</v>
          </cell>
        </row>
        <row r="1383">
          <cell r="J1383">
            <v>1383</v>
          </cell>
          <cell r="L1383" t="str">
            <v>O</v>
          </cell>
          <cell r="M1383" t="str">
            <v>P/T/D Plant</v>
          </cell>
          <cell r="O1383">
            <v>0</v>
          </cell>
          <cell r="P1383" t="str">
            <v>S05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</row>
        <row r="1384">
          <cell r="J1384">
            <v>1384</v>
          </cell>
          <cell r="L1384" t="str">
            <v>O</v>
          </cell>
          <cell r="M1384" t="str">
            <v>Labor P/T/D Total</v>
          </cell>
          <cell r="N1384" t="str">
            <v/>
          </cell>
          <cell r="O1384">
            <v>0</v>
          </cell>
          <cell r="P1384" t="str">
            <v>S21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</row>
        <row r="1385">
          <cell r="J1385">
            <v>1385</v>
          </cell>
          <cell r="L1385" t="str">
            <v>O</v>
          </cell>
          <cell r="M1385" t="str">
            <v>Labor O&amp;M excl A&amp;G</v>
          </cell>
          <cell r="O1385">
            <v>100</v>
          </cell>
          <cell r="P1385" t="str">
            <v>S22</v>
          </cell>
          <cell r="R1385">
            <v>-4183000</v>
          </cell>
          <cell r="S1385">
            <v>-2319362.7436415441</v>
          </cell>
          <cell r="T1385">
            <v>-416402.96246925596</v>
          </cell>
          <cell r="U1385">
            <v>-868589.32030565955</v>
          </cell>
          <cell r="V1385">
            <v>-413609.37852973136</v>
          </cell>
          <cell r="W1385">
            <v>-83817.352285344969</v>
          </cell>
          <cell r="X1385">
            <v>-81218.24276846413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J1386">
            <v>1386</v>
          </cell>
          <cell r="L1386" t="str">
            <v>O</v>
          </cell>
          <cell r="M1386" t="str">
            <v>Corporate Cost Allocator</v>
          </cell>
          <cell r="O1386">
            <v>0</v>
          </cell>
          <cell r="P1386" t="str">
            <v>S23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</row>
        <row r="1387">
          <cell r="J1387">
            <v>1387</v>
          </cell>
          <cell r="K1387">
            <v>393</v>
          </cell>
          <cell r="L1387" t="str">
            <v>Stores Equipment Accum Depr</v>
          </cell>
          <cell r="O1387" t="str">
            <v>M01</v>
          </cell>
          <cell r="Q1387">
            <v>-248000</v>
          </cell>
        </row>
        <row r="1388">
          <cell r="J1388">
            <v>1388</v>
          </cell>
          <cell r="L1388" t="str">
            <v>O</v>
          </cell>
          <cell r="M1388" t="str">
            <v>P/T/D Plant</v>
          </cell>
          <cell r="O1388">
            <v>100</v>
          </cell>
          <cell r="P1388" t="str">
            <v>S05</v>
          </cell>
          <cell r="R1388">
            <v>-248000</v>
          </cell>
          <cell r="S1388">
            <v>-121081.69102328509</v>
          </cell>
          <cell r="T1388">
            <v>-23431.335827228188</v>
          </cell>
          <cell r="U1388">
            <v>-62062.77690005616</v>
          </cell>
          <cell r="V1388">
            <v>-30521.313598626981</v>
          </cell>
          <cell r="W1388">
            <v>-5469.5623924676947</v>
          </cell>
          <cell r="X1388">
            <v>-5433.3202583359071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</row>
        <row r="1389">
          <cell r="J1389">
            <v>1389</v>
          </cell>
          <cell r="L1389" t="str">
            <v>O</v>
          </cell>
          <cell r="M1389" t="str">
            <v>Labor P/T/D Total</v>
          </cell>
          <cell r="N1389" t="str">
            <v/>
          </cell>
          <cell r="O1389">
            <v>0</v>
          </cell>
          <cell r="P1389" t="str">
            <v>S21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</row>
        <row r="1390">
          <cell r="J1390">
            <v>1390</v>
          </cell>
          <cell r="L1390" t="str">
            <v>O</v>
          </cell>
          <cell r="M1390" t="str">
            <v>Labor O&amp;M excl A&amp;G</v>
          </cell>
          <cell r="O1390">
            <v>0</v>
          </cell>
          <cell r="P1390" t="str">
            <v>S22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J1391">
            <v>1391</v>
          </cell>
          <cell r="L1391" t="str">
            <v>O</v>
          </cell>
          <cell r="M1391" t="str">
            <v>Corporate Cost Allocator</v>
          </cell>
          <cell r="O1391">
            <v>0</v>
          </cell>
          <cell r="P1391" t="str">
            <v>S23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</row>
        <row r="1392">
          <cell r="J1392">
            <v>1392</v>
          </cell>
          <cell r="K1392">
            <v>394</v>
          </cell>
          <cell r="L1392" t="str">
            <v>Tools, Shop &amp; Garage Equipment Accum Depr</v>
          </cell>
          <cell r="O1392" t="str">
            <v>M03</v>
          </cell>
          <cell r="Q1392">
            <v>-1628000</v>
          </cell>
        </row>
        <row r="1393">
          <cell r="J1393">
            <v>1393</v>
          </cell>
          <cell r="L1393" t="str">
            <v>O</v>
          </cell>
          <cell r="M1393" t="str">
            <v>P/T/D Plant</v>
          </cell>
          <cell r="O1393">
            <v>0</v>
          </cell>
          <cell r="P1393" t="str">
            <v>S05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J1394">
            <v>1394</v>
          </cell>
          <cell r="L1394" t="str">
            <v>O</v>
          </cell>
          <cell r="M1394" t="str">
            <v>Labor P/T/D Total</v>
          </cell>
          <cell r="N1394" t="str">
            <v/>
          </cell>
          <cell r="O1394">
            <v>100</v>
          </cell>
          <cell r="P1394" t="str">
            <v>S21</v>
          </cell>
          <cell r="R1394">
            <v>-1628000</v>
          </cell>
          <cell r="S1394">
            <v>-799036.06229687738</v>
          </cell>
          <cell r="T1394">
            <v>-155013.6295754766</v>
          </cell>
          <cell r="U1394">
            <v>-406309.43282519805</v>
          </cell>
          <cell r="V1394">
            <v>-193706.12762780266</v>
          </cell>
          <cell r="W1394">
            <v>-36056.739755132214</v>
          </cell>
          <cell r="X1394">
            <v>-37878.007919513053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</row>
        <row r="1395">
          <cell r="J1395">
            <v>1395</v>
          </cell>
          <cell r="L1395" t="str">
            <v>O</v>
          </cell>
          <cell r="M1395" t="str">
            <v>Labor O&amp;M excl A&amp;G</v>
          </cell>
          <cell r="O1395">
            <v>0</v>
          </cell>
          <cell r="P1395" t="str">
            <v>S22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</row>
        <row r="1396">
          <cell r="J1396">
            <v>1396</v>
          </cell>
          <cell r="L1396" t="str">
            <v>O</v>
          </cell>
          <cell r="M1396" t="str">
            <v>Corporate Cost Allocator</v>
          </cell>
          <cell r="O1396">
            <v>0</v>
          </cell>
          <cell r="P1396" t="str">
            <v>S23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</row>
        <row r="1397">
          <cell r="J1397">
            <v>1397</v>
          </cell>
          <cell r="K1397">
            <v>395</v>
          </cell>
          <cell r="L1397" t="str">
            <v>Laboratory Equipment Accum Depr</v>
          </cell>
          <cell r="O1397" t="str">
            <v>M03</v>
          </cell>
          <cell r="Q1397">
            <v>-419000</v>
          </cell>
        </row>
        <row r="1398">
          <cell r="J1398">
            <v>1398</v>
          </cell>
          <cell r="L1398" t="str">
            <v>O</v>
          </cell>
          <cell r="M1398" t="str">
            <v>P/T/D Plant</v>
          </cell>
          <cell r="O1398">
            <v>0</v>
          </cell>
          <cell r="P1398" t="str">
            <v>S05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</row>
        <row r="1399">
          <cell r="J1399">
            <v>1399</v>
          </cell>
          <cell r="L1399" t="str">
            <v>O</v>
          </cell>
          <cell r="M1399" t="str">
            <v>Labor P/T/D Total</v>
          </cell>
          <cell r="N1399" t="str">
            <v/>
          </cell>
          <cell r="O1399">
            <v>100</v>
          </cell>
          <cell r="P1399" t="str">
            <v>S21</v>
          </cell>
          <cell r="R1399">
            <v>-419000</v>
          </cell>
          <cell r="S1399">
            <v>-205648.71627911032</v>
          </cell>
          <cell r="T1399">
            <v>-39896.014000076597</v>
          </cell>
          <cell r="U1399">
            <v>-104572.26803056386</v>
          </cell>
          <cell r="V1399">
            <v>-49854.341201504496</v>
          </cell>
          <cell r="W1399">
            <v>-9279.9594332926281</v>
          </cell>
          <cell r="X1399">
            <v>-9748.7010554520693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</row>
        <row r="1400">
          <cell r="J1400">
            <v>1400</v>
          </cell>
          <cell r="L1400" t="str">
            <v>O</v>
          </cell>
          <cell r="M1400" t="str">
            <v>Labor O&amp;M excl A&amp;G</v>
          </cell>
          <cell r="O1400">
            <v>0</v>
          </cell>
          <cell r="P1400" t="str">
            <v>S22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</row>
        <row r="1401">
          <cell r="J1401">
            <v>1401</v>
          </cell>
          <cell r="L1401" t="str">
            <v>O</v>
          </cell>
          <cell r="M1401" t="str">
            <v>Corporate Cost Allocator</v>
          </cell>
          <cell r="O1401">
            <v>0</v>
          </cell>
          <cell r="P1401" t="str">
            <v>S23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</row>
        <row r="1402">
          <cell r="J1402">
            <v>1402</v>
          </cell>
          <cell r="K1402">
            <v>396</v>
          </cell>
          <cell r="L1402" t="str">
            <v>Power Operated Equipment Accum Depr</v>
          </cell>
          <cell r="O1402" t="str">
            <v>M03</v>
          </cell>
          <cell r="Q1402">
            <v>-5412000</v>
          </cell>
        </row>
        <row r="1403">
          <cell r="J1403">
            <v>1403</v>
          </cell>
          <cell r="L1403" t="str">
            <v>O</v>
          </cell>
          <cell r="M1403" t="str">
            <v>P/T/D Plant</v>
          </cell>
          <cell r="O1403">
            <v>0</v>
          </cell>
          <cell r="P1403" t="str">
            <v>S05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</row>
        <row r="1404">
          <cell r="J1404">
            <v>1404</v>
          </cell>
          <cell r="L1404" t="str">
            <v>O</v>
          </cell>
          <cell r="M1404" t="str">
            <v>Labor P/T/D Total</v>
          </cell>
          <cell r="N1404" t="str">
            <v/>
          </cell>
          <cell r="O1404">
            <v>100</v>
          </cell>
          <cell r="P1404" t="str">
            <v>S21</v>
          </cell>
          <cell r="R1404">
            <v>-5412000</v>
          </cell>
          <cell r="S1404">
            <v>-2656255.0179058355</v>
          </cell>
          <cell r="T1404">
            <v>-515315.57939955738</v>
          </cell>
          <cell r="U1404">
            <v>-1350704.330743226</v>
          </cell>
          <cell r="V1404">
            <v>-643941.99184377643</v>
          </cell>
          <cell r="W1404">
            <v>-119864.2970238179</v>
          </cell>
          <cell r="X1404">
            <v>-125918.78308378663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</row>
        <row r="1405">
          <cell r="J1405">
            <v>1405</v>
          </cell>
          <cell r="L1405" t="str">
            <v>O</v>
          </cell>
          <cell r="M1405" t="str">
            <v>Labor O&amp;M excl A&amp;G</v>
          </cell>
          <cell r="O1405">
            <v>0</v>
          </cell>
          <cell r="P1405" t="str">
            <v>S22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</row>
        <row r="1406">
          <cell r="J1406">
            <v>1406</v>
          </cell>
          <cell r="L1406" t="str">
            <v>O</v>
          </cell>
          <cell r="M1406" t="str">
            <v>Corporate Cost Allocator</v>
          </cell>
          <cell r="O1406">
            <v>0</v>
          </cell>
          <cell r="P1406" t="str">
            <v>S23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</row>
        <row r="1407">
          <cell r="J1407">
            <v>1407</v>
          </cell>
          <cell r="K1407">
            <v>397</v>
          </cell>
          <cell r="L1407" t="str">
            <v>Communication Equipment Accum Depr</v>
          </cell>
          <cell r="O1407" t="str">
            <v>M02</v>
          </cell>
          <cell r="Q1407">
            <v>-25691000</v>
          </cell>
        </row>
        <row r="1408">
          <cell r="J1408">
            <v>1408</v>
          </cell>
          <cell r="L1408" t="str">
            <v>O</v>
          </cell>
          <cell r="M1408" t="str">
            <v>P/T/D Plant</v>
          </cell>
          <cell r="O1408">
            <v>0</v>
          </cell>
          <cell r="P1408" t="str">
            <v>S05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</row>
        <row r="1409">
          <cell r="J1409">
            <v>1409</v>
          </cell>
          <cell r="L1409" t="str">
            <v>O</v>
          </cell>
          <cell r="M1409" t="str">
            <v>Labor P/T/D Total</v>
          </cell>
          <cell r="N1409" t="str">
            <v/>
          </cell>
          <cell r="O1409">
            <v>0</v>
          </cell>
          <cell r="P1409" t="str">
            <v>S21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</row>
        <row r="1410">
          <cell r="J1410">
            <v>1410</v>
          </cell>
          <cell r="L1410" t="str">
            <v>O</v>
          </cell>
          <cell r="M1410" t="str">
            <v>Labor O&amp;M excl A&amp;G</v>
          </cell>
          <cell r="O1410">
            <v>100</v>
          </cell>
          <cell r="P1410" t="str">
            <v>S22</v>
          </cell>
          <cell r="R1410">
            <v>-25691000</v>
          </cell>
          <cell r="S1410">
            <v>-14244979.26055341</v>
          </cell>
          <cell r="T1410">
            <v>-2557448.8426482561</v>
          </cell>
          <cell r="U1410">
            <v>-5334670.86492295</v>
          </cell>
          <cell r="V1410">
            <v>-2540291.3085841089</v>
          </cell>
          <cell r="W1410">
            <v>-514786.42064613855</v>
          </cell>
          <cell r="X1410">
            <v>-498823.30264513794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</row>
        <row r="1411">
          <cell r="J1411">
            <v>1411</v>
          </cell>
          <cell r="L1411" t="str">
            <v>O</v>
          </cell>
          <cell r="M1411" t="str">
            <v>Corporate Cost Allocator</v>
          </cell>
          <cell r="O1411">
            <v>0</v>
          </cell>
          <cell r="P1411" t="str">
            <v>S23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</row>
        <row r="1412">
          <cell r="J1412">
            <v>1412</v>
          </cell>
          <cell r="K1412">
            <v>398</v>
          </cell>
          <cell r="L1412" t="str">
            <v>Miscellaneous Equipment Accum Depr</v>
          </cell>
          <cell r="O1412" t="str">
            <v>M02</v>
          </cell>
          <cell r="Q1412">
            <v>49000</v>
          </cell>
        </row>
        <row r="1413">
          <cell r="J1413">
            <v>1413</v>
          </cell>
          <cell r="L1413" t="str">
            <v>O</v>
          </cell>
          <cell r="M1413" t="str">
            <v>P/T/D Plant</v>
          </cell>
          <cell r="O1413">
            <v>0</v>
          </cell>
          <cell r="P1413" t="str">
            <v>S05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</row>
        <row r="1414">
          <cell r="J1414">
            <v>1414</v>
          </cell>
          <cell r="L1414" t="str">
            <v>O</v>
          </cell>
          <cell r="M1414" t="str">
            <v>Labor P/T/D Total</v>
          </cell>
          <cell r="N1414" t="str">
            <v/>
          </cell>
          <cell r="O1414">
            <v>0</v>
          </cell>
          <cell r="P1414" t="str">
            <v>S21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</row>
        <row r="1415">
          <cell r="J1415">
            <v>1415</v>
          </cell>
          <cell r="L1415" t="str">
            <v>O</v>
          </cell>
          <cell r="M1415" t="str">
            <v>Labor O&amp;M excl A&amp;G</v>
          </cell>
          <cell r="O1415">
            <v>100</v>
          </cell>
          <cell r="P1415" t="str">
            <v>S22</v>
          </cell>
          <cell r="R1415">
            <v>49000</v>
          </cell>
          <cell r="S1415">
            <v>27169.202591067577</v>
          </cell>
          <cell r="T1415">
            <v>4877.777949078064</v>
          </cell>
          <cell r="U1415">
            <v>10174.725482901582</v>
          </cell>
          <cell r="V1415">
            <v>4845.0536810798076</v>
          </cell>
          <cell r="W1415">
            <v>981.84323738510716</v>
          </cell>
          <cell r="X1415">
            <v>951.39705848786571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</row>
        <row r="1416">
          <cell r="J1416">
            <v>1416</v>
          </cell>
          <cell r="L1416" t="str">
            <v>O</v>
          </cell>
          <cell r="M1416" t="str">
            <v>Corporate Cost Allocator</v>
          </cell>
          <cell r="O1416">
            <v>0</v>
          </cell>
          <cell r="P1416" t="str">
            <v>S23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</row>
        <row r="1417">
          <cell r="J1417">
            <v>1417</v>
          </cell>
          <cell r="L1417" t="str">
            <v>Total General Plant Accumulated Depreciation</v>
          </cell>
          <cell r="P1417" t="str">
            <v/>
          </cell>
          <cell r="Q1417">
            <v>-47365000</v>
          </cell>
          <cell r="R1417">
            <v>-47365000</v>
          </cell>
          <cell r="S1417">
            <v>-25771332.433557309</v>
          </cell>
          <cell r="T1417">
            <v>-4681471.2099153567</v>
          </cell>
          <cell r="U1417">
            <v>-10158531.730966615</v>
          </cell>
          <cell r="V1417">
            <v>-4839353.1392566701</v>
          </cell>
          <cell r="W1417">
            <v>-965322.37713978346</v>
          </cell>
          <cell r="X1417">
            <v>-948989.10916426685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</row>
        <row r="1418">
          <cell r="J1418">
            <v>1418</v>
          </cell>
        </row>
        <row r="1419">
          <cell r="J1419">
            <v>1419</v>
          </cell>
          <cell r="L1419" t="str">
            <v>Total Accumulated Reserve for Depreciation</v>
          </cell>
          <cell r="P1419" t="str">
            <v/>
          </cell>
          <cell r="Q1419">
            <v>-709015000</v>
          </cell>
          <cell r="R1419">
            <v>-709015000</v>
          </cell>
          <cell r="S1419">
            <v>-344012075.21248585</v>
          </cell>
          <cell r="T1419">
            <v>-65259244.421342209</v>
          </cell>
          <cell r="U1419">
            <v>-174624722.04011622</v>
          </cell>
          <cell r="V1419">
            <v>-92469383.982190415</v>
          </cell>
          <cell r="W1419">
            <v>-15177145.118378188</v>
          </cell>
          <cell r="X1419">
            <v>-17472429.225487258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</row>
        <row r="1420">
          <cell r="J1420">
            <v>1420</v>
          </cell>
        </row>
        <row r="1421">
          <cell r="J1421">
            <v>1421</v>
          </cell>
          <cell r="L1421" t="str">
            <v>Amortization</v>
          </cell>
        </row>
        <row r="1422">
          <cell r="J1422">
            <v>1422</v>
          </cell>
          <cell r="K1422" t="str">
            <v>Accum Amortization of Limited Term Plant  303000</v>
          </cell>
          <cell r="O1422" t="str">
            <v>Manual Input</v>
          </cell>
          <cell r="Q1422">
            <v>-500000</v>
          </cell>
        </row>
        <row r="1423">
          <cell r="J1423">
            <v>1423</v>
          </cell>
          <cell r="L1423" t="str">
            <v>P</v>
          </cell>
          <cell r="M1423" t="str">
            <v xml:space="preserve">Production Plant </v>
          </cell>
          <cell r="O1423">
            <v>0</v>
          </cell>
          <cell r="P1423" t="str">
            <v>S01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</row>
        <row r="1424">
          <cell r="J1424">
            <v>1424</v>
          </cell>
          <cell r="L1424" t="str">
            <v>T</v>
          </cell>
          <cell r="M1424" t="str">
            <v>Transmission Plant</v>
          </cell>
          <cell r="N1424" t="str">
            <v/>
          </cell>
          <cell r="O1424">
            <v>397</v>
          </cell>
          <cell r="P1424" t="str">
            <v>S02</v>
          </cell>
          <cell r="R1424">
            <v>-419661.73361522198</v>
          </cell>
          <cell r="S1424">
            <v>-190561.17141217057</v>
          </cell>
          <cell r="T1424">
            <v>-35554.955818768802</v>
          </cell>
          <cell r="U1424">
            <v>-108790.18873182723</v>
          </cell>
          <cell r="V1424">
            <v>-74380.253906267404</v>
          </cell>
          <cell r="W1424">
            <v>-8737.0199308780902</v>
          </cell>
          <cell r="X1424">
            <v>-1638.1438153098773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</row>
        <row r="1425">
          <cell r="J1425">
            <v>1425</v>
          </cell>
          <cell r="L1425" t="str">
            <v>D</v>
          </cell>
          <cell r="M1425" t="str">
            <v>Distribution Plant</v>
          </cell>
          <cell r="O1425">
            <v>56</v>
          </cell>
          <cell r="P1425" t="str">
            <v>S03</v>
          </cell>
          <cell r="R1425">
            <v>-59196.617336152223</v>
          </cell>
          <cell r="S1425">
            <v>-32125.172861101681</v>
          </cell>
          <cell r="T1425">
            <v>-6514.0673538398269</v>
          </cell>
          <cell r="U1425">
            <v>-13966.511889623556</v>
          </cell>
          <cell r="V1425">
            <v>-2172.2461725483499</v>
          </cell>
          <cell r="W1425">
            <v>-1422.1826775478262</v>
          </cell>
          <cell r="X1425">
            <v>-2996.4363814909816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</row>
        <row r="1426">
          <cell r="J1426">
            <v>1426</v>
          </cell>
          <cell r="L1426" t="str">
            <v>O</v>
          </cell>
          <cell r="M1426" t="str">
            <v>Corporate Cost Allocator</v>
          </cell>
          <cell r="O1426">
            <v>20</v>
          </cell>
          <cell r="P1426" t="str">
            <v>S23</v>
          </cell>
          <cell r="R1426">
            <v>-21141.649048625794</v>
          </cell>
          <cell r="S1426">
            <v>-12737.813681333446</v>
          </cell>
          <cell r="T1426">
            <v>-2208.8661428514956</v>
          </cell>
          <cell r="U1426">
            <v>-3656.6508181744466</v>
          </cell>
          <cell r="V1426">
            <v>-1829.2979040829562</v>
          </cell>
          <cell r="W1426">
            <v>-391.29832166747582</v>
          </cell>
          <cell r="X1426">
            <v>-317.72218051597304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</row>
        <row r="1427">
          <cell r="J1427">
            <v>1427</v>
          </cell>
          <cell r="K1427" t="str">
            <v>Accum Amortization of Intangible Plant-Software</v>
          </cell>
          <cell r="O1427" t="str">
            <v>M04</v>
          </cell>
          <cell r="Q1427">
            <v>-9312000</v>
          </cell>
        </row>
        <row r="1428">
          <cell r="J1428">
            <v>1428</v>
          </cell>
          <cell r="L1428" t="str">
            <v>O</v>
          </cell>
          <cell r="M1428" t="str">
            <v>P/T/D Plant</v>
          </cell>
          <cell r="O1428">
            <v>0</v>
          </cell>
          <cell r="P1428" t="str">
            <v>S05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</row>
        <row r="1429">
          <cell r="J1429">
            <v>1429</v>
          </cell>
          <cell r="L1429" t="str">
            <v>O</v>
          </cell>
          <cell r="M1429" t="str">
            <v>Labor P/T/D Total</v>
          </cell>
          <cell r="N1429" t="str">
            <v/>
          </cell>
          <cell r="O1429">
            <v>0</v>
          </cell>
          <cell r="P1429" t="str">
            <v>S21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</row>
        <row r="1430">
          <cell r="J1430">
            <v>1430</v>
          </cell>
          <cell r="L1430" t="str">
            <v>O</v>
          </cell>
          <cell r="M1430" t="str">
            <v>Labor O&amp;M excl A&amp;G</v>
          </cell>
          <cell r="O1430">
            <v>0</v>
          </cell>
          <cell r="P1430" t="str">
            <v>S22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</row>
        <row r="1431">
          <cell r="J1431">
            <v>1431</v>
          </cell>
          <cell r="L1431" t="str">
            <v>O</v>
          </cell>
          <cell r="M1431" t="str">
            <v>P/T/D/G Plant</v>
          </cell>
          <cell r="O1431">
            <v>100</v>
          </cell>
          <cell r="P1431" t="str">
            <v>S06</v>
          </cell>
          <cell r="R1431">
            <v>-9312000</v>
          </cell>
          <cell r="S1431">
            <v>-4581324.4141057143</v>
          </cell>
          <cell r="T1431">
            <v>-882556.16405897029</v>
          </cell>
          <cell r="U1431">
            <v>-2308050.7625691425</v>
          </cell>
          <cell r="V1431">
            <v>-1132822.4024247453</v>
          </cell>
          <cell r="W1431">
            <v>-204335.41594713094</v>
          </cell>
          <cell r="X1431">
            <v>-202910.84089429726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</row>
        <row r="1432">
          <cell r="J1432">
            <v>1432</v>
          </cell>
          <cell r="K1432" t="str">
            <v>Accum Amortization of Hydro Relicensing Costs  302000</v>
          </cell>
          <cell r="O1432" t="str">
            <v>P01</v>
          </cell>
          <cell r="Q1432">
            <v>-4049000</v>
          </cell>
        </row>
        <row r="1433">
          <cell r="J1433">
            <v>1433</v>
          </cell>
          <cell r="L1433" t="str">
            <v>P</v>
          </cell>
          <cell r="M1433" t="str">
            <v>Coincident Peak</v>
          </cell>
          <cell r="N1433" t="str">
            <v/>
          </cell>
          <cell r="O1433">
            <v>34.200000000000003</v>
          </cell>
          <cell r="P1433" t="str">
            <v>D01</v>
          </cell>
          <cell r="R1433">
            <v>-1384758</v>
          </cell>
          <cell r="S1433">
            <v>-690079.53815563151</v>
          </cell>
          <cell r="T1433">
            <v>-107790.1890940283</v>
          </cell>
          <cell r="U1433">
            <v>-338728.2982480565</v>
          </cell>
          <cell r="V1433">
            <v>-220177.74713585759</v>
          </cell>
          <cell r="W1433">
            <v>-24616.213239950237</v>
          </cell>
          <cell r="X1433">
            <v>-3366.0141264758586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</row>
        <row r="1434">
          <cell r="J1434">
            <v>1434</v>
          </cell>
          <cell r="L1434" t="str">
            <v>P</v>
          </cell>
          <cell r="M1434" t="str">
            <v>Generation Level Consumption</v>
          </cell>
          <cell r="N1434" t="str">
            <v/>
          </cell>
          <cell r="O1434">
            <v>65.8</v>
          </cell>
          <cell r="P1434" t="str">
            <v>E02</v>
          </cell>
          <cell r="R1434">
            <v>-2664242</v>
          </cell>
          <cell r="S1434">
            <v>-1148501.6839181546</v>
          </cell>
          <cell r="T1434">
            <v>-235252.80143555446</v>
          </cell>
          <cell r="U1434">
            <v>-710906.29764541844</v>
          </cell>
          <cell r="V1434">
            <v>-497461.30342053308</v>
          </cell>
          <cell r="W1434">
            <v>-59680.711798635697</v>
          </cell>
          <cell r="X1434">
            <v>-12439.20178170412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</row>
        <row r="1435">
          <cell r="J1435">
            <v>1435</v>
          </cell>
          <cell r="L1435" t="str">
            <v>P</v>
          </cell>
          <cell r="M1435" t="str">
            <v>Open</v>
          </cell>
          <cell r="N1435" t="str">
            <v/>
          </cell>
          <cell r="O1435">
            <v>0</v>
          </cell>
          <cell r="P1435" t="str">
            <v>xxx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</row>
        <row r="1436">
          <cell r="J1436">
            <v>1436</v>
          </cell>
          <cell r="L1436" t="str">
            <v>P</v>
          </cell>
          <cell r="M1436" t="str">
            <v>Open</v>
          </cell>
          <cell r="N1436" t="str">
            <v/>
          </cell>
          <cell r="O1436">
            <v>0</v>
          </cell>
          <cell r="P1436" t="str">
            <v>xxx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</row>
        <row r="1437">
          <cell r="J1437">
            <v>1437</v>
          </cell>
          <cell r="K1437" t="str">
            <v xml:space="preserve"> Open</v>
          </cell>
          <cell r="Q1437">
            <v>0</v>
          </cell>
        </row>
        <row r="1438">
          <cell r="J1438">
            <v>1438</v>
          </cell>
          <cell r="L1438" t="str">
            <v>T</v>
          </cell>
          <cell r="M1438" t="str">
            <v>Transmission Plant</v>
          </cell>
          <cell r="N1438" t="str">
            <v/>
          </cell>
          <cell r="O1438">
            <v>100</v>
          </cell>
          <cell r="P1438" t="str">
            <v>S02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</row>
        <row r="1439">
          <cell r="J1439">
            <v>1439</v>
          </cell>
          <cell r="L1439" t="str">
            <v>Total Amortization</v>
          </cell>
          <cell r="N1439" t="str">
            <v/>
          </cell>
          <cell r="Q1439">
            <v>-13861000</v>
          </cell>
          <cell r="R1439">
            <v>-13861000</v>
          </cell>
          <cell r="S1439">
            <v>-6655329.7941341056</v>
          </cell>
          <cell r="T1439">
            <v>-1269877.0439040132</v>
          </cell>
          <cell r="U1439">
            <v>-3484098.7099022423</v>
          </cell>
          <cell r="V1439">
            <v>-1928843.2509640348</v>
          </cell>
          <cell r="W1439">
            <v>-299182.84191581031</v>
          </cell>
          <cell r="X1439">
            <v>-223668.35917979409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</row>
        <row r="1440">
          <cell r="J1440">
            <v>1440</v>
          </cell>
        </row>
        <row r="1441">
          <cell r="J1441">
            <v>1441</v>
          </cell>
          <cell r="K1441" t="str">
            <v>Total Net Plant</v>
          </cell>
          <cell r="N1441" t="str">
            <v/>
          </cell>
          <cell r="Q1441">
            <v>1307994000</v>
          </cell>
          <cell r="R1441">
            <v>1307994000</v>
          </cell>
          <cell r="S1441">
            <v>646004471.54949617</v>
          </cell>
          <cell r="T1441">
            <v>125293366.95943825</v>
          </cell>
          <cell r="U1441">
            <v>326003928.61295193</v>
          </cell>
          <cell r="V1441">
            <v>156285977.57014114</v>
          </cell>
          <cell r="W1441">
            <v>29014507.319943223</v>
          </cell>
          <cell r="X1441">
            <v>25391747.988029268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</row>
        <row r="1442">
          <cell r="J1442">
            <v>1442</v>
          </cell>
        </row>
        <row r="1443">
          <cell r="J1443">
            <v>1443</v>
          </cell>
          <cell r="K1443" t="str">
            <v>Total Customer Advances / Deposits</v>
          </cell>
          <cell r="O1443" t="str">
            <v>Input</v>
          </cell>
          <cell r="Q1443">
            <v>-4013000</v>
          </cell>
        </row>
        <row r="1444">
          <cell r="J1444">
            <v>1444</v>
          </cell>
          <cell r="L1444" t="str">
            <v>D</v>
          </cell>
          <cell r="M1444" t="str">
            <v>Account 369</v>
          </cell>
          <cell r="N1444" t="str">
            <v/>
          </cell>
          <cell r="O1444">
            <v>100</v>
          </cell>
          <cell r="P1444" t="str">
            <v>S13</v>
          </cell>
          <cell r="R1444">
            <v>-4013000</v>
          </cell>
          <cell r="S1444">
            <v>-3442894.5934234103</v>
          </cell>
          <cell r="T1444">
            <v>-483862.52569063491</v>
          </cell>
          <cell r="U1444">
            <v>-45220.756861808426</v>
          </cell>
          <cell r="V1444">
            <v>0</v>
          </cell>
          <cell r="W1444">
            <v>-41022.124024146266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</row>
        <row r="1445">
          <cell r="J1445">
            <v>1445</v>
          </cell>
          <cell r="K1445" t="str">
            <v>Total Accumulated Deferred Investment Tax Credits</v>
          </cell>
          <cell r="O1445" t="str">
            <v>Input</v>
          </cell>
          <cell r="Q1445">
            <v>0</v>
          </cell>
        </row>
        <row r="1446">
          <cell r="J1446">
            <v>1446</v>
          </cell>
          <cell r="L1446" t="str">
            <v>x</v>
          </cell>
          <cell r="M1446" t="str">
            <v>Open</v>
          </cell>
          <cell r="N1446" t="str">
            <v/>
          </cell>
          <cell r="O1446">
            <v>100</v>
          </cell>
          <cell r="P1446" t="str">
            <v>xxx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</row>
        <row r="1447">
          <cell r="J1447">
            <v>1447</v>
          </cell>
          <cell r="K1447" t="str">
            <v>Total Accumulated Deferred Income Taxes</v>
          </cell>
          <cell r="O1447" t="str">
            <v>Manual Input</v>
          </cell>
          <cell r="Q1447">
            <v>-206296000</v>
          </cell>
        </row>
        <row r="1448">
          <cell r="J1448">
            <v>1448</v>
          </cell>
          <cell r="L1448" t="str">
            <v>P</v>
          </cell>
          <cell r="M1448" t="str">
            <v xml:space="preserve">Production Plant </v>
          </cell>
          <cell r="O1448">
            <v>92.367999999999995</v>
          </cell>
          <cell r="P1448" t="str">
            <v>S01</v>
          </cell>
          <cell r="R1448">
            <v>-85305647.131505325</v>
          </cell>
          <cell r="S1448">
            <v>-38735826.365235418</v>
          </cell>
          <cell r="T1448">
            <v>-7227341.1462220065</v>
          </cell>
          <cell r="U1448">
            <v>-22114042.591827352</v>
          </cell>
          <cell r="V1448">
            <v>-15119452.609175589</v>
          </cell>
          <cell r="W1448">
            <v>-1775994.9966936444</v>
          </cell>
          <cell r="X1448">
            <v>-332989.42235131032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</row>
        <row r="1449">
          <cell r="J1449">
            <v>1449</v>
          </cell>
          <cell r="L1449" t="str">
            <v>T</v>
          </cell>
          <cell r="M1449" t="str">
            <v>Transmission Plant</v>
          </cell>
          <cell r="N1449" t="str">
            <v/>
          </cell>
          <cell r="O1449">
            <v>34.75</v>
          </cell>
          <cell r="P1449" t="str">
            <v>S02</v>
          </cell>
          <cell r="R1449">
            <v>-32093054.280917745</v>
          </cell>
          <cell r="S1449">
            <v>-14572903.670014845</v>
          </cell>
          <cell r="T1449">
            <v>-2719016.3783043348</v>
          </cell>
          <cell r="U1449">
            <v>-8319580.1583448853</v>
          </cell>
          <cell r="V1449">
            <v>-5688127.6867405558</v>
          </cell>
          <cell r="W1449">
            <v>-668151.59075766674</v>
          </cell>
          <cell r="X1449">
            <v>-125274.79675545679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</row>
        <row r="1450">
          <cell r="J1450">
            <v>1450</v>
          </cell>
          <cell r="L1450" t="str">
            <v>D</v>
          </cell>
          <cell r="M1450" t="str">
            <v>Distribution Plant</v>
          </cell>
          <cell r="O1450">
            <v>74.015000000000001</v>
          </cell>
          <cell r="P1450" t="str">
            <v>S03</v>
          </cell>
          <cell r="R1450">
            <v>-68355896.765528828</v>
          </cell>
          <cell r="S1450">
            <v>-37095785.172966965</v>
          </cell>
          <cell r="T1450">
            <v>-7521965.5378997643</v>
          </cell>
          <cell r="U1450">
            <v>-16127499.97994554</v>
          </cell>
          <cell r="V1450">
            <v>-2508350.0004205089</v>
          </cell>
          <cell r="W1450">
            <v>-1642231.8818682272</v>
          </cell>
          <cell r="X1450">
            <v>-3460064.192427821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</row>
        <row r="1451">
          <cell r="J1451">
            <v>1451</v>
          </cell>
          <cell r="L1451" t="str">
            <v>O</v>
          </cell>
          <cell r="M1451" t="str">
            <v>General Plant</v>
          </cell>
          <cell r="O1451">
            <v>22.241999999999997</v>
          </cell>
          <cell r="P1451" t="str">
            <v>S04</v>
          </cell>
          <cell r="R1451">
            <v>-20541401.822048124</v>
          </cell>
          <cell r="S1451">
            <v>-11096337.488515088</v>
          </cell>
          <cell r="T1451">
            <v>-2024792.0387830101</v>
          </cell>
          <cell r="U1451">
            <v>-4458391.1620763773</v>
          </cell>
          <cell r="V1451">
            <v>-2124240.3039017497</v>
          </cell>
          <cell r="W1451">
            <v>-421295.99737271742</v>
          </cell>
          <cell r="X1451">
            <v>-416344.83139918331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</row>
        <row r="1452">
          <cell r="J1452">
            <v>1452</v>
          </cell>
          <cell r="K1452" t="str">
            <v xml:space="preserve">  Gain on Sale of General Office Building</v>
          </cell>
          <cell r="O1452" t="str">
            <v>M04</v>
          </cell>
          <cell r="P1452" t="str">
            <v/>
          </cell>
          <cell r="Q1452">
            <v>0</v>
          </cell>
        </row>
        <row r="1453">
          <cell r="J1453">
            <v>1453</v>
          </cell>
          <cell r="L1453" t="str">
            <v>O</v>
          </cell>
          <cell r="M1453" t="str">
            <v>P/T/D Plant</v>
          </cell>
          <cell r="O1453">
            <v>0</v>
          </cell>
          <cell r="P1453" t="str">
            <v>S05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</row>
        <row r="1454">
          <cell r="J1454">
            <v>1454</v>
          </cell>
          <cell r="L1454" t="str">
            <v>O</v>
          </cell>
          <cell r="M1454" t="str">
            <v>Labor P/T/D Total</v>
          </cell>
          <cell r="N1454" t="str">
            <v/>
          </cell>
          <cell r="O1454">
            <v>0</v>
          </cell>
          <cell r="P1454" t="str">
            <v>S21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</row>
        <row r="1455">
          <cell r="J1455">
            <v>1455</v>
          </cell>
          <cell r="L1455" t="str">
            <v>O</v>
          </cell>
          <cell r="M1455" t="str">
            <v>Labor O&amp;M excl A&amp;G</v>
          </cell>
          <cell r="O1455">
            <v>0</v>
          </cell>
          <cell r="P1455" t="str">
            <v>S22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</row>
        <row r="1456">
          <cell r="J1456">
            <v>1456</v>
          </cell>
          <cell r="L1456" t="str">
            <v>O</v>
          </cell>
          <cell r="M1456" t="str">
            <v>General Plant</v>
          </cell>
          <cell r="O1456">
            <v>100</v>
          </cell>
          <cell r="P1456" t="str">
            <v>S04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</row>
        <row r="1457">
          <cell r="J1457">
            <v>1457</v>
          </cell>
          <cell r="K1457" t="str">
            <v xml:space="preserve">  Montana Lease Deferred Balance</v>
          </cell>
          <cell r="O1457" t="str">
            <v>P01</v>
          </cell>
          <cell r="P1457" t="str">
            <v/>
          </cell>
          <cell r="Q1457">
            <v>2368000</v>
          </cell>
        </row>
        <row r="1458">
          <cell r="J1458">
            <v>1458</v>
          </cell>
          <cell r="L1458" t="str">
            <v>P</v>
          </cell>
          <cell r="M1458" t="str">
            <v>Coincident Peak</v>
          </cell>
          <cell r="N1458" t="str">
            <v/>
          </cell>
          <cell r="O1458">
            <v>34.200000000000003</v>
          </cell>
          <cell r="P1458" t="str">
            <v>D01</v>
          </cell>
          <cell r="R1458">
            <v>809856</v>
          </cell>
          <cell r="S1458">
            <v>403583.19248025079</v>
          </cell>
          <cell r="T1458">
            <v>63039.557365932094</v>
          </cell>
          <cell r="U1458">
            <v>198100.42238858921</v>
          </cell>
          <cell r="V1458">
            <v>128767.82050326272</v>
          </cell>
          <cell r="W1458">
            <v>14396.441825685888</v>
          </cell>
          <cell r="X1458">
            <v>1968.565436279287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</row>
        <row r="1459">
          <cell r="J1459">
            <v>1459</v>
          </cell>
          <cell r="L1459" t="str">
            <v>P</v>
          </cell>
          <cell r="M1459" t="str">
            <v>Generation Level Consumption</v>
          </cell>
          <cell r="N1459" t="str">
            <v/>
          </cell>
          <cell r="O1459">
            <v>65.8</v>
          </cell>
          <cell r="P1459" t="str">
            <v>E02</v>
          </cell>
          <cell r="R1459">
            <v>1558144</v>
          </cell>
          <cell r="S1459">
            <v>671684.85737668304</v>
          </cell>
          <cell r="T1459">
            <v>137584.25137055889</v>
          </cell>
          <cell r="U1459">
            <v>415763.42623471247</v>
          </cell>
          <cell r="V1459">
            <v>290933.16040993389</v>
          </cell>
          <cell r="W1459">
            <v>34903.414556475509</v>
          </cell>
          <cell r="X1459">
            <v>7274.8900516362937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</row>
        <row r="1460">
          <cell r="J1460">
            <v>1460</v>
          </cell>
          <cell r="L1460" t="str">
            <v>P</v>
          </cell>
          <cell r="M1460" t="str">
            <v>Open</v>
          </cell>
          <cell r="N1460" t="str">
            <v/>
          </cell>
          <cell r="O1460">
            <v>0</v>
          </cell>
          <cell r="P1460" t="str">
            <v>xxx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</row>
        <row r="1461">
          <cell r="J1461">
            <v>1461</v>
          </cell>
          <cell r="L1461" t="str">
            <v>P</v>
          </cell>
          <cell r="M1461" t="str">
            <v>Open</v>
          </cell>
          <cell r="N1461" t="str">
            <v/>
          </cell>
          <cell r="O1461">
            <v>0</v>
          </cell>
          <cell r="P1461" t="str">
            <v>xxx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</row>
        <row r="1462">
          <cell r="J1462">
            <v>1462</v>
          </cell>
          <cell r="K1462" t="str">
            <v xml:space="preserve">  Lancaster Deferred Balance</v>
          </cell>
          <cell r="O1462" t="str">
            <v>P01</v>
          </cell>
          <cell r="P1462" t="str">
            <v/>
          </cell>
          <cell r="Q1462">
            <v>3287000</v>
          </cell>
        </row>
        <row r="1463">
          <cell r="J1463">
            <v>1463</v>
          </cell>
          <cell r="L1463" t="str">
            <v>P</v>
          </cell>
          <cell r="M1463" t="str">
            <v>Coincident Peak</v>
          </cell>
          <cell r="N1463" t="str">
            <v/>
          </cell>
          <cell r="O1463">
            <v>34.200000000000003</v>
          </cell>
          <cell r="P1463" t="str">
            <v>D01</v>
          </cell>
          <cell r="R1463">
            <v>1124154.0000000002</v>
          </cell>
          <cell r="S1463">
            <v>560210.28449433472</v>
          </cell>
          <cell r="T1463">
            <v>87504.655853808625</v>
          </cell>
          <cell r="U1463">
            <v>274981.45624632301</v>
          </cell>
          <cell r="V1463">
            <v>178741.48057188542</v>
          </cell>
          <cell r="W1463">
            <v>19983.574443002333</v>
          </cell>
          <cell r="X1463">
            <v>2732.5483906461227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</row>
        <row r="1464">
          <cell r="J1464">
            <v>1464</v>
          </cell>
          <cell r="L1464" t="str">
            <v>P</v>
          </cell>
          <cell r="M1464" t="str">
            <v>Generation Level Consumption</v>
          </cell>
          <cell r="N1464" t="str">
            <v/>
          </cell>
          <cell r="O1464">
            <v>65.8</v>
          </cell>
          <cell r="P1464" t="str">
            <v>E02</v>
          </cell>
          <cell r="R1464">
            <v>2162846</v>
          </cell>
          <cell r="S1464">
            <v>932359.85059001576</v>
          </cell>
          <cell r="T1464">
            <v>190979.49081715671</v>
          </cell>
          <cell r="U1464">
            <v>577117.55998036312</v>
          </cell>
          <cell r="V1464">
            <v>403841.76447105268</v>
          </cell>
          <cell r="W1464">
            <v>48449.123161796873</v>
          </cell>
          <cell r="X1464">
            <v>10098.210979615076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</row>
        <row r="1465">
          <cell r="J1465">
            <v>1465</v>
          </cell>
          <cell r="L1465" t="str">
            <v>P</v>
          </cell>
          <cell r="M1465" t="str">
            <v>Open</v>
          </cell>
          <cell r="N1465" t="str">
            <v/>
          </cell>
          <cell r="O1465">
            <v>0</v>
          </cell>
          <cell r="P1465" t="str">
            <v>xxx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</row>
        <row r="1466">
          <cell r="J1466">
            <v>1466</v>
          </cell>
          <cell r="L1466" t="str">
            <v>P</v>
          </cell>
          <cell r="M1466" t="str">
            <v>Open</v>
          </cell>
          <cell r="N1466" t="str">
            <v/>
          </cell>
          <cell r="O1466">
            <v>0</v>
          </cell>
          <cell r="P1466" t="str">
            <v>xxx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</row>
        <row r="1467">
          <cell r="J1467">
            <v>1467</v>
          </cell>
          <cell r="K1467" t="str">
            <v xml:space="preserve">  Open</v>
          </cell>
          <cell r="Q1467">
            <v>0</v>
          </cell>
        </row>
        <row r="1468">
          <cell r="J1468">
            <v>1468</v>
          </cell>
          <cell r="K1468" t="str">
            <v xml:space="preserve">  Open</v>
          </cell>
          <cell r="Q1468">
            <v>0</v>
          </cell>
        </row>
        <row r="1469">
          <cell r="J1469">
            <v>1469</v>
          </cell>
          <cell r="K1469" t="str">
            <v>Total Working Capital</v>
          </cell>
          <cell r="Q1469">
            <v>21932000</v>
          </cell>
        </row>
        <row r="1470">
          <cell r="J1470">
            <v>1470</v>
          </cell>
          <cell r="L1470" t="str">
            <v>O</v>
          </cell>
          <cell r="M1470" t="str">
            <v>P/T/D/G Plant</v>
          </cell>
          <cell r="N1470" t="str">
            <v/>
          </cell>
          <cell r="O1470">
            <v>100</v>
          </cell>
          <cell r="P1470" t="str">
            <v>S06</v>
          </cell>
          <cell r="R1470">
            <v>21932000</v>
          </cell>
          <cell r="S1470">
            <v>10790121.0320196</v>
          </cell>
          <cell r="T1470">
            <v>2078632.0650924975</v>
          </cell>
          <cell r="U1470">
            <v>5436014.7470646948</v>
          </cell>
          <cell r="V1470">
            <v>2668069.2579445355</v>
          </cell>
          <cell r="W1470">
            <v>481259.05740469025</v>
          </cell>
          <cell r="X1470">
            <v>477903.8404739828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</row>
        <row r="1471">
          <cell r="J1471">
            <v>1471</v>
          </cell>
          <cell r="K1471" t="str">
            <v>Total Miscellaneous Rate Base Items</v>
          </cell>
          <cell r="N1471" t="str">
            <v/>
          </cell>
          <cell r="Q1471">
            <v>-182722000</v>
          </cell>
          <cell r="R1471">
            <v>-182722000.00000003</v>
          </cell>
          <cell r="S1471">
            <v>-91585788.073194832</v>
          </cell>
          <cell r="T1471">
            <v>-17419237.606399801</v>
          </cell>
          <cell r="U1471">
            <v>-44162757.037141278</v>
          </cell>
          <cell r="V1471">
            <v>-21769817.116337731</v>
          </cell>
          <cell r="W1471">
            <v>-3949704.9793247515</v>
          </cell>
          <cell r="X1471">
            <v>-3834695.1876016115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</row>
        <row r="1472">
          <cell r="J1472">
            <v>1472</v>
          </cell>
        </row>
        <row r="1473">
          <cell r="J1473">
            <v>1473</v>
          </cell>
          <cell r="K1473" t="str">
            <v>Total Rate Base</v>
          </cell>
          <cell r="N1473" t="str">
            <v/>
          </cell>
          <cell r="Q1473">
            <v>1125272000</v>
          </cell>
          <cell r="R1473">
            <v>1125272000</v>
          </cell>
          <cell r="S1473">
            <v>554418683.47630131</v>
          </cell>
          <cell r="T1473">
            <v>107874129.35303845</v>
          </cell>
          <cell r="U1473">
            <v>281841171.57581067</v>
          </cell>
          <cell r="V1473">
            <v>134516160.45380342</v>
          </cell>
          <cell r="W1473">
            <v>25064802.340618473</v>
          </cell>
          <cell r="X1473">
            <v>21557052.800427657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</row>
        <row r="1474">
          <cell r="J1474">
            <v>1474</v>
          </cell>
        </row>
        <row r="1475">
          <cell r="J1475">
            <v>1475</v>
          </cell>
          <cell r="M1475" t="str">
            <v>Rate of Return</v>
          </cell>
          <cell r="Q1475">
            <v>8.3444713811416257E-2</v>
          </cell>
          <cell r="R1475">
            <v>8.3444713811416257E-2</v>
          </cell>
          <cell r="S1475">
            <v>5.6169512356085853E-2</v>
          </cell>
          <cell r="T1475">
            <v>0.16045318136190462</v>
          </cell>
          <cell r="U1475">
            <v>0.11866810944165619</v>
          </cell>
          <cell r="V1475">
            <v>6.1636900000465907E-2</v>
          </cell>
          <cell r="W1475">
            <v>7.5777391262761895E-2</v>
          </cell>
          <cell r="X1475">
            <v>8.4044986367846755E-2</v>
          </cell>
        </row>
        <row r="1476">
          <cell r="J1476">
            <v>1476</v>
          </cell>
        </row>
        <row r="1477">
          <cell r="J1477">
            <v>1477</v>
          </cell>
          <cell r="K1477" t="str">
            <v>Non-Additive Items</v>
          </cell>
        </row>
        <row r="1478">
          <cell r="J1478">
            <v>1478</v>
          </cell>
          <cell r="K1478" t="str">
            <v xml:space="preserve">  Interest</v>
          </cell>
          <cell r="Q1478">
            <v>34872000</v>
          </cell>
        </row>
        <row r="1479">
          <cell r="J1479">
            <v>1479</v>
          </cell>
          <cell r="L1479" t="str">
            <v>R</v>
          </cell>
          <cell r="M1479" t="str">
            <v>Rate Base</v>
          </cell>
          <cell r="N1479" t="str">
            <v/>
          </cell>
          <cell r="O1479">
            <v>100</v>
          </cell>
          <cell r="P1479" t="str">
            <v>S07</v>
          </cell>
          <cell r="R1479">
            <v>34872000</v>
          </cell>
          <cell r="S1479">
            <v>17181346.670125604</v>
          </cell>
          <cell r="T1479">
            <v>3343002.0819847616</v>
          </cell>
          <cell r="U1479">
            <v>8734213.0037819017</v>
          </cell>
          <cell r="V1479">
            <v>4168634.3811496533</v>
          </cell>
          <cell r="W1479">
            <v>776754.23117437144</v>
          </cell>
          <cell r="X1479">
            <v>668049.63178370497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</row>
        <row r="1480">
          <cell r="J1480">
            <v>1480</v>
          </cell>
        </row>
        <row r="1481">
          <cell r="J1481">
            <v>1481</v>
          </cell>
          <cell r="K1481" t="str">
            <v>Operating and Maintenance Labor Dollars</v>
          </cell>
        </row>
        <row r="1482">
          <cell r="J1482">
            <v>1482</v>
          </cell>
        </row>
        <row r="1483">
          <cell r="J1483">
            <v>1483</v>
          </cell>
          <cell r="K1483" t="str">
            <v>Production Labor</v>
          </cell>
          <cell r="Q1483">
            <v>10568396</v>
          </cell>
        </row>
        <row r="1484">
          <cell r="J1484">
            <v>1484</v>
          </cell>
          <cell r="L1484" t="str">
            <v>P</v>
          </cell>
          <cell r="M1484" t="str">
            <v xml:space="preserve">Production Plant </v>
          </cell>
          <cell r="N1484" t="str">
            <v/>
          </cell>
          <cell r="O1484">
            <v>100</v>
          </cell>
          <cell r="P1484" t="str">
            <v>S01</v>
          </cell>
          <cell r="R1484">
            <v>10568396</v>
          </cell>
          <cell r="S1484">
            <v>4798926.7555049909</v>
          </cell>
          <cell r="T1484">
            <v>895385.07506566553</v>
          </cell>
          <cell r="U1484">
            <v>2739677.4672023254</v>
          </cell>
          <cell r="V1484">
            <v>1873127.6046786751</v>
          </cell>
          <cell r="W1484">
            <v>220025.50886393955</v>
          </cell>
          <cell r="X1484">
            <v>41253.588684402472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</row>
        <row r="1485">
          <cell r="J1485">
            <v>1485</v>
          </cell>
          <cell r="K1485" t="str">
            <v>Transmission Labor</v>
          </cell>
          <cell r="Q1485">
            <v>2820975</v>
          </cell>
        </row>
        <row r="1486">
          <cell r="J1486">
            <v>1486</v>
          </cell>
          <cell r="L1486" t="str">
            <v>T</v>
          </cell>
          <cell r="M1486" t="str">
            <v>Transmission Plant</v>
          </cell>
          <cell r="N1486" t="str">
            <v/>
          </cell>
          <cell r="O1486">
            <v>100</v>
          </cell>
          <cell r="P1486" t="str">
            <v>S02</v>
          </cell>
          <cell r="R1486">
            <v>2820975</v>
          </cell>
          <cell r="S1486">
            <v>1280956.2022572486</v>
          </cell>
          <cell r="T1486">
            <v>239001.16083210416</v>
          </cell>
          <cell r="U1486">
            <v>731289.93681170512</v>
          </cell>
          <cell r="V1486">
            <v>499985.63117888698</v>
          </cell>
          <cell r="W1486">
            <v>58730.431738879954</v>
          </cell>
          <cell r="X1486">
            <v>11011.637181175105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</row>
        <row r="1487">
          <cell r="J1487">
            <v>1487</v>
          </cell>
          <cell r="K1487" t="str">
            <v>Distribution Labor</v>
          </cell>
          <cell r="Q1487">
            <v>9478716</v>
          </cell>
        </row>
        <row r="1488">
          <cell r="J1488">
            <v>1488</v>
          </cell>
          <cell r="L1488" t="str">
            <v>D</v>
          </cell>
          <cell r="M1488" t="str">
            <v>Distribution Plant</v>
          </cell>
          <cell r="N1488" t="str">
            <v/>
          </cell>
          <cell r="O1488">
            <v>100</v>
          </cell>
          <cell r="P1488" t="str">
            <v>S03</v>
          </cell>
          <cell r="R1488">
            <v>9478716</v>
          </cell>
          <cell r="S1488">
            <v>5143966.052521796</v>
          </cell>
          <cell r="T1488">
            <v>1043049.3705627783</v>
          </cell>
          <cell r="U1488">
            <v>2236354.1308553093</v>
          </cell>
          <cell r="V1488">
            <v>347825.69474790135</v>
          </cell>
          <cell r="W1488">
            <v>227723.58129934405</v>
          </cell>
          <cell r="X1488">
            <v>479797.17001287057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</row>
        <row r="1489">
          <cell r="J1489">
            <v>1489</v>
          </cell>
          <cell r="K1489" t="str">
            <v>Production Transmission Distribution Labor Total</v>
          </cell>
          <cell r="P1489" t="str">
            <v/>
          </cell>
          <cell r="Q1489">
            <v>22868087</v>
          </cell>
          <cell r="R1489">
            <v>22868087</v>
          </cell>
          <cell r="S1489">
            <v>11223849.010284036</v>
          </cell>
          <cell r="T1489">
            <v>2177435.606460548</v>
          </cell>
          <cell r="U1489">
            <v>5707321.5348693393</v>
          </cell>
          <cell r="V1489">
            <v>2720938.9306054637</v>
          </cell>
          <cell r="W1489">
            <v>506479.52190216351</v>
          </cell>
          <cell r="X1489">
            <v>532062.39587844815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</row>
        <row r="1490">
          <cell r="J1490">
            <v>1490</v>
          </cell>
        </row>
        <row r="1491">
          <cell r="J1491">
            <v>1491</v>
          </cell>
          <cell r="K1491" t="str">
            <v>Customer Accounts Labor</v>
          </cell>
          <cell r="Q1491">
            <v>4497569</v>
          </cell>
        </row>
        <row r="1492">
          <cell r="J1492">
            <v>1492</v>
          </cell>
          <cell r="L1492" t="str">
            <v>C</v>
          </cell>
          <cell r="M1492" t="str">
            <v>Cust Acctg Exp Subtotal</v>
          </cell>
          <cell r="N1492" t="str">
            <v/>
          </cell>
          <cell r="O1492">
            <v>100</v>
          </cell>
          <cell r="P1492" t="str">
            <v>S18</v>
          </cell>
          <cell r="R1492">
            <v>4497569</v>
          </cell>
          <cell r="S1492">
            <v>3832820.3094544671</v>
          </cell>
          <cell r="T1492">
            <v>538662.47284873633</v>
          </cell>
          <cell r="U1492">
            <v>51027.19277230226</v>
          </cell>
          <cell r="V1492">
            <v>23129.664153949496</v>
          </cell>
          <cell r="W1492">
            <v>45668.092888190098</v>
          </cell>
          <cell r="X1492">
            <v>6261.2678823547094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</row>
        <row r="1493">
          <cell r="J1493">
            <v>1493</v>
          </cell>
          <cell r="K1493" t="str">
            <v>Customer Service Labor</v>
          </cell>
          <cell r="Q1493">
            <v>387157</v>
          </cell>
        </row>
        <row r="1494">
          <cell r="J1494">
            <v>1494</v>
          </cell>
          <cell r="L1494" t="str">
            <v>C</v>
          </cell>
          <cell r="M1494" t="str">
            <v>Avg Customers-All</v>
          </cell>
          <cell r="N1494" t="str">
            <v/>
          </cell>
          <cell r="O1494">
            <v>100</v>
          </cell>
          <cell r="P1494" t="str">
            <v>C01</v>
          </cell>
          <cell r="R1494">
            <v>387157</v>
          </cell>
          <cell r="S1494">
            <v>331609.01200897421</v>
          </cell>
          <cell r="T1494">
            <v>46604.14942674536</v>
          </cell>
          <cell r="U1494">
            <v>4414.7848358753436</v>
          </cell>
          <cell r="V1494">
            <v>36.214871101857838</v>
          </cell>
          <cell r="W1494">
            <v>3951.124743737922</v>
          </cell>
          <cell r="X1494">
            <v>541.71411356529006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</row>
        <row r="1495">
          <cell r="J1495">
            <v>1495</v>
          </cell>
          <cell r="K1495" t="str">
            <v>Sales Labor</v>
          </cell>
          <cell r="Q1495">
            <v>635</v>
          </cell>
        </row>
        <row r="1496">
          <cell r="J1496">
            <v>1496</v>
          </cell>
          <cell r="L1496" t="str">
            <v>C</v>
          </cell>
          <cell r="M1496" t="str">
            <v>Generation Level Consumption</v>
          </cell>
          <cell r="N1496" t="str">
            <v/>
          </cell>
          <cell r="O1496">
            <v>100</v>
          </cell>
          <cell r="P1496" t="str">
            <v>E02</v>
          </cell>
          <cell r="R1496">
            <v>635</v>
          </cell>
          <cell r="S1496">
            <v>273.73585781172585</v>
          </cell>
          <cell r="T1496">
            <v>56.07055549442471</v>
          </cell>
          <cell r="U1496">
            <v>169.43862419586534</v>
          </cell>
          <cell r="V1496">
            <v>118.5657788113987</v>
          </cell>
          <cell r="W1496">
            <v>14.224403035510164</v>
          </cell>
          <cell r="X1496">
            <v>2.9647806510752837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</row>
        <row r="1497">
          <cell r="J1497">
            <v>1497</v>
          </cell>
          <cell r="K1497" t="str">
            <v>Admin &amp; General Labor</v>
          </cell>
          <cell r="Q1497">
            <v>11930220</v>
          </cell>
        </row>
        <row r="1498">
          <cell r="J1498">
            <v>1498</v>
          </cell>
          <cell r="L1498" t="str">
            <v>O</v>
          </cell>
          <cell r="M1498" t="str">
            <v>P/T/D Plant</v>
          </cell>
          <cell r="N1498" t="str">
            <v/>
          </cell>
          <cell r="O1498">
            <v>100</v>
          </cell>
          <cell r="P1498" t="str">
            <v>S05</v>
          </cell>
          <cell r="R1498">
            <v>11930220</v>
          </cell>
          <cell r="S1498">
            <v>5824722.6285476461</v>
          </cell>
          <cell r="T1498">
            <v>1127181.4165835252</v>
          </cell>
          <cell r="U1498">
            <v>2985574.9283410804</v>
          </cell>
          <cell r="V1498">
            <v>1468249.9432282725</v>
          </cell>
          <cell r="W1498">
            <v>263117.26873333042</v>
          </cell>
          <cell r="X1498">
            <v>261373.81456614597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</row>
        <row r="1499">
          <cell r="J1499">
            <v>1499</v>
          </cell>
        </row>
        <row r="1500">
          <cell r="J1500">
            <v>1500</v>
          </cell>
          <cell r="K1500" t="str">
            <v>Total Operating and Maintenance Labor</v>
          </cell>
          <cell r="P1500" t="str">
            <v/>
          </cell>
          <cell r="Q1500">
            <v>39683668</v>
          </cell>
          <cell r="R1500">
            <v>39683668</v>
          </cell>
          <cell r="S1500">
            <v>21213274.696152937</v>
          </cell>
          <cell r="T1500">
            <v>3889939.7158750491</v>
          </cell>
          <cell r="U1500">
            <v>8748507.8794427924</v>
          </cell>
          <cell r="V1500">
            <v>4212473.3186375992</v>
          </cell>
          <cell r="W1500">
            <v>819230.23267045745</v>
          </cell>
          <cell r="X1500">
            <v>800242.15722116525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</row>
      </sheetData>
      <sheetData sheetId="2">
        <row r="1">
          <cell r="AJ1" t="str">
            <v>Line</v>
          </cell>
        </row>
        <row r="2">
          <cell r="AJ2">
            <v>5</v>
          </cell>
        </row>
        <row r="4">
          <cell r="AD4" t="str">
            <v>Line</v>
          </cell>
          <cell r="AE4" t="str">
            <v>Line</v>
          </cell>
          <cell r="AF4" t="str">
            <v>CAlloc</v>
          </cell>
        </row>
        <row r="5">
          <cell r="AD5" t="str">
            <v>&gt;872</v>
          </cell>
          <cell r="AE5" t="str">
            <v>&lt;=893</v>
          </cell>
          <cell r="AF5" t="str">
            <v>E*</v>
          </cell>
        </row>
        <row r="6">
          <cell r="AD6" t="str">
            <v>Line</v>
          </cell>
          <cell r="AE6" t="str">
            <v>Line</v>
          </cell>
          <cell r="AF6" t="str">
            <v>CAlloc</v>
          </cell>
        </row>
        <row r="7">
          <cell r="AD7" t="str">
            <v>&gt;872</v>
          </cell>
          <cell r="AE7" t="str">
            <v>&lt;=893</v>
          </cell>
          <cell r="AF7" t="str">
            <v>D*</v>
          </cell>
        </row>
        <row r="8">
          <cell r="AD8" t="str">
            <v>Line</v>
          </cell>
          <cell r="AE8" t="str">
            <v>Line</v>
          </cell>
          <cell r="AF8" t="str">
            <v>CAlloc</v>
          </cell>
        </row>
        <row r="9">
          <cell r="AD9" t="str">
            <v>&gt;872</v>
          </cell>
          <cell r="AE9" t="str">
            <v>&lt;=893</v>
          </cell>
          <cell r="AF9" t="str">
            <v>C*</v>
          </cell>
        </row>
        <row r="10">
          <cell r="AD10" t="str">
            <v>Line</v>
          </cell>
          <cell r="AE10" t="str">
            <v>Line</v>
          </cell>
          <cell r="AF10" t="str">
            <v>CAlloc</v>
          </cell>
        </row>
        <row r="11">
          <cell r="AD11" t="str">
            <v>&gt;872</v>
          </cell>
          <cell r="AE11" t="str">
            <v>&lt;=893</v>
          </cell>
          <cell r="AF11" t="str">
            <v>R*</v>
          </cell>
        </row>
        <row r="22">
          <cell r="AD22" t="str">
            <v>Line</v>
          </cell>
          <cell r="AE22" t="str">
            <v>Line</v>
          </cell>
          <cell r="AF22" t="str">
            <v>CAlloc</v>
          </cell>
        </row>
        <row r="23">
          <cell r="AD23" t="str">
            <v>&gt;895</v>
          </cell>
          <cell r="AE23" t="str">
            <v>&lt;=932</v>
          </cell>
          <cell r="AF23" t="str">
            <v>E*</v>
          </cell>
        </row>
        <row r="24">
          <cell r="AD24" t="str">
            <v>Line</v>
          </cell>
          <cell r="AE24" t="str">
            <v>Line</v>
          </cell>
          <cell r="AF24" t="str">
            <v>CAlloc</v>
          </cell>
        </row>
        <row r="25">
          <cell r="AD25" t="str">
            <v>&gt;895</v>
          </cell>
          <cell r="AE25" t="str">
            <v>&lt;=932</v>
          </cell>
          <cell r="AF25" t="str">
            <v>D*</v>
          </cell>
        </row>
        <row r="26">
          <cell r="S26" t="str">
            <v>Line</v>
          </cell>
          <cell r="T26" t="str">
            <v>Line</v>
          </cell>
          <cell r="AD26" t="str">
            <v>Line</v>
          </cell>
          <cell r="AE26" t="str">
            <v>Line</v>
          </cell>
          <cell r="AF26" t="str">
            <v>CAlloc</v>
          </cell>
        </row>
        <row r="27">
          <cell r="S27" t="str">
            <v>&gt;=1445</v>
          </cell>
          <cell r="T27" t="str">
            <v>&lt;=1451</v>
          </cell>
          <cell r="AD27" t="str">
            <v>&gt;895</v>
          </cell>
          <cell r="AE27" t="str">
            <v>&lt;=932</v>
          </cell>
          <cell r="AF27" t="str">
            <v>C*</v>
          </cell>
        </row>
        <row r="28">
          <cell r="AD28" t="str">
            <v>Line</v>
          </cell>
          <cell r="AE28" t="str">
            <v>Line</v>
          </cell>
          <cell r="AF28" t="str">
            <v>CAlloc</v>
          </cell>
        </row>
        <row r="29">
          <cell r="AD29" t="str">
            <v>&gt;895</v>
          </cell>
          <cell r="AE29" t="str">
            <v>&lt;=932</v>
          </cell>
          <cell r="AF29" t="str">
            <v>R*</v>
          </cell>
        </row>
        <row r="40">
          <cell r="AD40" t="str">
            <v>Line</v>
          </cell>
          <cell r="AE40" t="str">
            <v>Line</v>
          </cell>
          <cell r="AF40" t="str">
            <v>CAlloc</v>
          </cell>
        </row>
        <row r="41">
          <cell r="AD41" t="str">
            <v>&gt;267</v>
          </cell>
          <cell r="AE41" t="str">
            <v>&lt;=286</v>
          </cell>
          <cell r="AF41" t="str">
            <v>D*</v>
          </cell>
        </row>
        <row r="42">
          <cell r="AD42" t="str">
            <v>Line</v>
          </cell>
          <cell r="AE42" t="str">
            <v>Line</v>
          </cell>
          <cell r="AF42" t="str">
            <v>CAlloc</v>
          </cell>
        </row>
        <row r="43">
          <cell r="AD43" t="str">
            <v>&gt;267</v>
          </cell>
          <cell r="AE43" t="str">
            <v>&lt;=286</v>
          </cell>
          <cell r="AF43" t="str">
            <v>S09</v>
          </cell>
        </row>
        <row r="44">
          <cell r="AD44" t="str">
            <v>Line</v>
          </cell>
          <cell r="AE44" t="str">
            <v>Line</v>
          </cell>
          <cell r="AF44" t="str">
            <v>CAlloc</v>
          </cell>
        </row>
        <row r="45">
          <cell r="AD45" t="str">
            <v>&gt;267</v>
          </cell>
          <cell r="AE45" t="str">
            <v>&lt;=286</v>
          </cell>
          <cell r="AF45" t="str">
            <v>S10</v>
          </cell>
        </row>
        <row r="46">
          <cell r="AD46" t="str">
            <v>Line</v>
          </cell>
          <cell r="AE46" t="str">
            <v>Line</v>
          </cell>
          <cell r="AF46" t="str">
            <v>CAlloc</v>
          </cell>
        </row>
        <row r="47">
          <cell r="AD47" t="str">
            <v>&gt;267</v>
          </cell>
          <cell r="AE47" t="str">
            <v>&lt;=286</v>
          </cell>
          <cell r="AF47" t="str">
            <v>S11</v>
          </cell>
        </row>
        <row r="48">
          <cell r="AD48" t="str">
            <v>Line</v>
          </cell>
          <cell r="AE48" t="str">
            <v>Line</v>
          </cell>
          <cell r="AF48" t="str">
            <v>CAlloc</v>
          </cell>
        </row>
        <row r="49">
          <cell r="AD49" t="str">
            <v>&gt;267</v>
          </cell>
          <cell r="AE49" t="str">
            <v>&lt;=286</v>
          </cell>
          <cell r="AF49" t="str">
            <v>S13</v>
          </cell>
        </row>
        <row r="50">
          <cell r="AD50" t="str">
            <v>Line</v>
          </cell>
          <cell r="AE50" t="str">
            <v>Line</v>
          </cell>
          <cell r="AF50" t="str">
            <v>CAlloc</v>
          </cell>
        </row>
        <row r="51">
          <cell r="AD51" t="str">
            <v>&gt;267</v>
          </cell>
          <cell r="AE51" t="str">
            <v>&lt;=286</v>
          </cell>
          <cell r="AF51" t="str">
            <v>S14</v>
          </cell>
        </row>
        <row r="52">
          <cell r="AD52" t="str">
            <v>Line</v>
          </cell>
          <cell r="AE52" t="str">
            <v>Line</v>
          </cell>
          <cell r="AF52" t="str">
            <v>CAlloc</v>
          </cell>
        </row>
        <row r="53">
          <cell r="AD53" t="str">
            <v>&gt;267</v>
          </cell>
          <cell r="AE53" t="str">
            <v>&lt;=286</v>
          </cell>
          <cell r="AF53" t="str">
            <v>S15</v>
          </cell>
        </row>
        <row r="54">
          <cell r="AD54" t="str">
            <v>Line</v>
          </cell>
          <cell r="AE54" t="str">
            <v>Line</v>
          </cell>
          <cell r="AF54" t="str">
            <v>CAlloc</v>
          </cell>
        </row>
        <row r="55">
          <cell r="AD55" t="str">
            <v>&gt;267</v>
          </cell>
          <cell r="AE55" t="str">
            <v>&lt;=286</v>
          </cell>
          <cell r="AF55" t="str">
            <v>S16</v>
          </cell>
        </row>
        <row r="58">
          <cell r="AD58" t="str">
            <v>Line</v>
          </cell>
          <cell r="AE58" t="str">
            <v>Line</v>
          </cell>
          <cell r="AF58" t="str">
            <v>CAlloc</v>
          </cell>
        </row>
        <row r="59">
          <cell r="AD59" t="str">
            <v>&gt;934</v>
          </cell>
          <cell r="AE59" t="str">
            <v>&lt;=1089</v>
          </cell>
          <cell r="AF59" t="str">
            <v>E*</v>
          </cell>
        </row>
        <row r="60">
          <cell r="AD60" t="str">
            <v>Line</v>
          </cell>
          <cell r="AE60" t="str">
            <v>Line</v>
          </cell>
          <cell r="AF60" t="str">
            <v>CAlloc</v>
          </cell>
        </row>
        <row r="61">
          <cell r="AD61" t="str">
            <v>&gt;934</v>
          </cell>
          <cell r="AE61" t="str">
            <v>&lt;=1089</v>
          </cell>
          <cell r="AF61" t="str">
            <v>D*</v>
          </cell>
        </row>
        <row r="62">
          <cell r="AD62" t="str">
            <v>Line</v>
          </cell>
          <cell r="AE62" t="str">
            <v>Line</v>
          </cell>
          <cell r="AF62" t="str">
            <v>CAlloc</v>
          </cell>
        </row>
        <row r="63">
          <cell r="AD63" t="str">
            <v>&gt;934</v>
          </cell>
          <cell r="AE63" t="str">
            <v>&lt;=1089</v>
          </cell>
          <cell r="AF63" t="str">
            <v>C*</v>
          </cell>
        </row>
        <row r="64">
          <cell r="AD64" t="str">
            <v>Line</v>
          </cell>
          <cell r="AE64" t="str">
            <v>Line</v>
          </cell>
          <cell r="AF64" t="str">
            <v>CAlloc</v>
          </cell>
        </row>
        <row r="65">
          <cell r="AD65" t="str">
            <v>&gt;934</v>
          </cell>
          <cell r="AE65" t="str">
            <v>&lt;=1089</v>
          </cell>
          <cell r="AF65" t="str">
            <v>R*</v>
          </cell>
        </row>
        <row r="76">
          <cell r="AD76" t="str">
            <v>Line</v>
          </cell>
          <cell r="AE76" t="str">
            <v>Line</v>
          </cell>
          <cell r="AF76" t="str">
            <v>CAlloc</v>
          </cell>
        </row>
        <row r="77">
          <cell r="AD77" t="str">
            <v>&gt;288</v>
          </cell>
          <cell r="AE77" t="str">
            <v>&lt;=305</v>
          </cell>
          <cell r="AF77" t="str">
            <v>S08</v>
          </cell>
        </row>
        <row r="78">
          <cell r="AD78" t="str">
            <v>Line</v>
          </cell>
          <cell r="AE78" t="str">
            <v>Line</v>
          </cell>
          <cell r="AF78" t="str">
            <v>CAlloc</v>
          </cell>
        </row>
        <row r="79">
          <cell r="AD79" t="str">
            <v>&gt;288</v>
          </cell>
          <cell r="AE79" t="str">
            <v>&lt;=305</v>
          </cell>
          <cell r="AF79" t="str">
            <v>S09</v>
          </cell>
        </row>
        <row r="80">
          <cell r="AD80" t="str">
            <v>Line</v>
          </cell>
          <cell r="AE80" t="str">
            <v>Line</v>
          </cell>
          <cell r="AF80" t="str">
            <v>CAlloc</v>
          </cell>
        </row>
        <row r="81">
          <cell r="AD81" t="str">
            <v>&gt;288</v>
          </cell>
          <cell r="AE81" t="str">
            <v>&lt;=305</v>
          </cell>
          <cell r="AF81" t="str">
            <v>S10</v>
          </cell>
        </row>
        <row r="82">
          <cell r="AD82" t="str">
            <v>Line</v>
          </cell>
          <cell r="AE82" t="str">
            <v>Line</v>
          </cell>
          <cell r="AF82" t="str">
            <v>CAlloc</v>
          </cell>
        </row>
        <row r="83">
          <cell r="AD83" t="str">
            <v>&gt;288</v>
          </cell>
          <cell r="AE83" t="str">
            <v>&lt;=305</v>
          </cell>
          <cell r="AF83" t="str">
            <v>S11</v>
          </cell>
        </row>
        <row r="84">
          <cell r="AD84" t="str">
            <v>Line</v>
          </cell>
          <cell r="AE84" t="str">
            <v>Line</v>
          </cell>
          <cell r="AF84" t="str">
            <v>CAlloc</v>
          </cell>
        </row>
        <row r="85">
          <cell r="AD85" t="str">
            <v>&gt;288</v>
          </cell>
          <cell r="AE85" t="str">
            <v>&lt;=305</v>
          </cell>
          <cell r="AF85" t="str">
            <v>S12</v>
          </cell>
        </row>
        <row r="86">
          <cell r="AD86" t="str">
            <v>Line</v>
          </cell>
          <cell r="AE86" t="str">
            <v>Line</v>
          </cell>
          <cell r="AF86" t="str">
            <v>CAlloc</v>
          </cell>
        </row>
        <row r="87">
          <cell r="AD87" t="str">
            <v>&gt;288</v>
          </cell>
          <cell r="AE87" t="str">
            <v>&lt;=305</v>
          </cell>
          <cell r="AF87" t="str">
            <v>S14</v>
          </cell>
        </row>
        <row r="88">
          <cell r="AD88" t="str">
            <v>Line</v>
          </cell>
          <cell r="AE88" t="str">
            <v>Line</v>
          </cell>
          <cell r="AF88" t="str">
            <v>CAlloc</v>
          </cell>
        </row>
        <row r="89">
          <cell r="AD89" t="str">
            <v>&gt;288</v>
          </cell>
          <cell r="AE89" t="str">
            <v>&lt;=305</v>
          </cell>
          <cell r="AF89" t="str">
            <v>S15</v>
          </cell>
        </row>
        <row r="90">
          <cell r="AD90" t="str">
            <v>Line</v>
          </cell>
          <cell r="AE90" t="str">
            <v>Line</v>
          </cell>
          <cell r="AF90" t="str">
            <v>CAlloc</v>
          </cell>
        </row>
        <row r="91">
          <cell r="AD91" t="str">
            <v>&gt;288</v>
          </cell>
          <cell r="AE91" t="str">
            <v>&lt;=305</v>
          </cell>
          <cell r="AF91" t="str">
            <v>S17</v>
          </cell>
        </row>
        <row r="94">
          <cell r="AD94" t="str">
            <v>Line</v>
          </cell>
          <cell r="AE94" t="str">
            <v>Line</v>
          </cell>
          <cell r="AF94" t="str">
            <v>CAlloc</v>
          </cell>
        </row>
        <row r="95">
          <cell r="AD95" t="str">
            <v>&gt;946</v>
          </cell>
          <cell r="AE95" t="str">
            <v>&lt;=956</v>
          </cell>
          <cell r="AF95" t="str">
            <v>E*</v>
          </cell>
        </row>
        <row r="96">
          <cell r="AD96" t="str">
            <v>Line</v>
          </cell>
          <cell r="AE96" t="str">
            <v>Line</v>
          </cell>
          <cell r="AF96" t="str">
            <v>CAlloc</v>
          </cell>
        </row>
        <row r="97">
          <cell r="AD97" t="str">
            <v>&gt;946</v>
          </cell>
          <cell r="AE97" t="str">
            <v>&lt;=956</v>
          </cell>
          <cell r="AF97" t="str">
            <v>D*</v>
          </cell>
        </row>
        <row r="98">
          <cell r="AD98" t="str">
            <v>Line</v>
          </cell>
          <cell r="AE98" t="str">
            <v>Line</v>
          </cell>
          <cell r="AF98" t="str">
            <v>CAlloc</v>
          </cell>
        </row>
        <row r="99">
          <cell r="AD99" t="str">
            <v>&gt;946</v>
          </cell>
          <cell r="AE99" t="str">
            <v>&lt;=956</v>
          </cell>
          <cell r="AF99" t="str">
            <v>C*</v>
          </cell>
        </row>
        <row r="100">
          <cell r="AD100" t="str">
            <v>Line</v>
          </cell>
          <cell r="AE100" t="str">
            <v>Line</v>
          </cell>
          <cell r="AF100" t="str">
            <v>CAlloc</v>
          </cell>
        </row>
        <row r="101">
          <cell r="AD101" t="str">
            <v>&gt;946</v>
          </cell>
          <cell r="AE101" t="str">
            <v>&lt;=956</v>
          </cell>
          <cell r="AF101" t="str">
            <v>R*</v>
          </cell>
        </row>
        <row r="110">
          <cell r="AD110" t="str">
            <v>Line</v>
          </cell>
          <cell r="AE110" t="str">
            <v>Line</v>
          </cell>
          <cell r="AF110" t="str">
            <v>CAlloc</v>
          </cell>
        </row>
        <row r="111">
          <cell r="AD111" t="str">
            <v>&gt;1482</v>
          </cell>
          <cell r="AE111" t="str">
            <v>&lt;=1488</v>
          </cell>
          <cell r="AF111" t="str">
            <v>S01</v>
          </cell>
        </row>
        <row r="112">
          <cell r="AD112" t="str">
            <v>Line</v>
          </cell>
          <cell r="AE112" t="str">
            <v>Line</v>
          </cell>
          <cell r="AF112" t="str">
            <v>CAlloc</v>
          </cell>
        </row>
        <row r="113">
          <cell r="AD113" t="str">
            <v>&gt;1482</v>
          </cell>
          <cell r="AE113" t="str">
            <v>&lt;=1488</v>
          </cell>
          <cell r="AF113" t="str">
            <v>S02</v>
          </cell>
        </row>
        <row r="114">
          <cell r="AD114" t="str">
            <v>Line</v>
          </cell>
          <cell r="AE114" t="str">
            <v>Line</v>
          </cell>
          <cell r="AF114" t="str">
            <v>CAlloc</v>
          </cell>
        </row>
        <row r="115">
          <cell r="AD115" t="str">
            <v>&gt;1482</v>
          </cell>
          <cell r="AE115" t="str">
            <v>&lt;=1488</v>
          </cell>
          <cell r="AF115" t="str">
            <v>S03</v>
          </cell>
        </row>
        <row r="124">
          <cell r="S124" t="str">
            <v>Line</v>
          </cell>
          <cell r="T124" t="str">
            <v>Line</v>
          </cell>
          <cell r="U124" t="str">
            <v>Desc1</v>
          </cell>
          <cell r="V124" t="str">
            <v>CAlloc</v>
          </cell>
        </row>
        <row r="125">
          <cell r="S125" t="str">
            <v>&gt;=1146</v>
          </cell>
          <cell r="T125" t="str">
            <v>&lt;=1364</v>
          </cell>
          <cell r="U125" t="str">
            <v>=D</v>
          </cell>
          <cell r="V125" t="str">
            <v>E*</v>
          </cell>
        </row>
        <row r="126">
          <cell r="S126" t="str">
            <v>Line</v>
          </cell>
          <cell r="T126" t="str">
            <v>Line</v>
          </cell>
          <cell r="U126" t="str">
            <v>Desc1</v>
          </cell>
          <cell r="V126" t="str">
            <v>CAlloc</v>
          </cell>
        </row>
        <row r="127">
          <cell r="S127" t="str">
            <v>&gt;=1146</v>
          </cell>
          <cell r="T127" t="str">
            <v>&lt;=1364</v>
          </cell>
          <cell r="U127" t="str">
            <v>=D</v>
          </cell>
          <cell r="V127" t="str">
            <v>D*</v>
          </cell>
        </row>
        <row r="128">
          <cell r="S128" t="str">
            <v>Line</v>
          </cell>
          <cell r="T128" t="str">
            <v>Line</v>
          </cell>
          <cell r="U128" t="str">
            <v>Desc1</v>
          </cell>
          <cell r="V128" t="str">
            <v>CAlloc</v>
          </cell>
          <cell r="AD128" t="str">
            <v>Line</v>
          </cell>
          <cell r="AE128" t="str">
            <v>Line</v>
          </cell>
          <cell r="AF128" t="str">
            <v>CAlloc</v>
          </cell>
        </row>
        <row r="129">
          <cell r="S129" t="str">
            <v>&gt;=1146</v>
          </cell>
          <cell r="T129" t="str">
            <v>&lt;=1364</v>
          </cell>
          <cell r="U129" t="str">
            <v>=D</v>
          </cell>
          <cell r="V129" t="str">
            <v>C*</v>
          </cell>
          <cell r="AD129" t="str">
            <v>&gt;957</v>
          </cell>
          <cell r="AE129" t="str">
            <v>&lt;=967</v>
          </cell>
          <cell r="AF129" t="str">
            <v>E*</v>
          </cell>
        </row>
        <row r="130">
          <cell r="S130" t="str">
            <v>Line</v>
          </cell>
          <cell r="T130" t="str">
            <v>Line</v>
          </cell>
          <cell r="U130" t="str">
            <v>Desc1</v>
          </cell>
          <cell r="V130" t="str">
            <v>CAlloc</v>
          </cell>
          <cell r="AD130" t="str">
            <v>Line</v>
          </cell>
          <cell r="AE130" t="str">
            <v>Line</v>
          </cell>
          <cell r="AF130" t="str">
            <v>CAlloc</v>
          </cell>
        </row>
        <row r="131">
          <cell r="S131" t="str">
            <v>&gt;=1146</v>
          </cell>
          <cell r="T131" t="str">
            <v>&lt;=1364</v>
          </cell>
          <cell r="U131" t="str">
            <v>=D</v>
          </cell>
          <cell r="V131" t="str">
            <v>R*</v>
          </cell>
          <cell r="AD131" t="str">
            <v>&gt;957</v>
          </cell>
          <cell r="AE131" t="str">
            <v>&lt;=967</v>
          </cell>
          <cell r="AF131" t="str">
            <v>D*</v>
          </cell>
        </row>
        <row r="132">
          <cell r="S132" t="str">
            <v>Line</v>
          </cell>
          <cell r="T132" t="str">
            <v>Line</v>
          </cell>
          <cell r="U132" t="str">
            <v>Desc1</v>
          </cell>
          <cell r="V132" t="str">
            <v>CAlloc</v>
          </cell>
          <cell r="AD132" t="str">
            <v>Line</v>
          </cell>
          <cell r="AE132" t="str">
            <v>Line</v>
          </cell>
          <cell r="AF132" t="str">
            <v>CAlloc</v>
          </cell>
        </row>
        <row r="133">
          <cell r="S133" t="str">
            <v>&gt;=1146</v>
          </cell>
          <cell r="T133" t="str">
            <v>&lt;=1364</v>
          </cell>
          <cell r="U133" t="str">
            <v>=D</v>
          </cell>
          <cell r="V133" t="str">
            <v>S01</v>
          </cell>
          <cell r="AD133" t="str">
            <v>&gt;957</v>
          </cell>
          <cell r="AE133" t="str">
            <v>&lt;=967</v>
          </cell>
          <cell r="AF133" t="str">
            <v>C*</v>
          </cell>
        </row>
        <row r="134">
          <cell r="S134" t="str">
            <v>Line</v>
          </cell>
          <cell r="T134" t="str">
            <v>Line</v>
          </cell>
          <cell r="U134" t="str">
            <v>Desc1</v>
          </cell>
          <cell r="V134" t="str">
            <v>CAlloc</v>
          </cell>
          <cell r="AD134" t="str">
            <v>Line</v>
          </cell>
          <cell r="AE134" t="str">
            <v>Line</v>
          </cell>
          <cell r="AF134" t="str">
            <v>CAlloc</v>
          </cell>
        </row>
        <row r="135">
          <cell r="S135" t="str">
            <v>&gt;=1146</v>
          </cell>
          <cell r="T135" t="str">
            <v>&lt;=1364</v>
          </cell>
          <cell r="U135" t="str">
            <v>=D</v>
          </cell>
          <cell r="V135" t="str">
            <v>S02</v>
          </cell>
          <cell r="AD135" t="str">
            <v>&gt;957</v>
          </cell>
          <cell r="AE135" t="str">
            <v>&lt;=967</v>
          </cell>
          <cell r="AF135" t="str">
            <v>R*</v>
          </cell>
        </row>
        <row r="136">
          <cell r="S136" t="str">
            <v>Line</v>
          </cell>
          <cell r="T136" t="str">
            <v>Line</v>
          </cell>
          <cell r="U136" t="str">
            <v>Desc1</v>
          </cell>
          <cell r="V136" t="str">
            <v>CAlloc</v>
          </cell>
        </row>
        <row r="137">
          <cell r="S137" t="str">
            <v>&gt;=1146</v>
          </cell>
          <cell r="T137" t="str">
            <v>&lt;=1364</v>
          </cell>
          <cell r="U137" t="str">
            <v>=D</v>
          </cell>
          <cell r="V137" t="str">
            <v>S03</v>
          </cell>
        </row>
        <row r="138">
          <cell r="S138" t="str">
            <v>Line</v>
          </cell>
          <cell r="T138" t="str">
            <v>Line</v>
          </cell>
          <cell r="U138" t="str">
            <v>Desc1</v>
          </cell>
          <cell r="V138" t="str">
            <v>CAlloc</v>
          </cell>
        </row>
        <row r="139">
          <cell r="S139" t="str">
            <v>&gt;=1146</v>
          </cell>
          <cell r="T139" t="str">
            <v>&lt;=1364</v>
          </cell>
          <cell r="U139" t="str">
            <v>=D</v>
          </cell>
          <cell r="V139" t="str">
            <v>S04</v>
          </cell>
        </row>
        <row r="140">
          <cell r="S140" t="str">
            <v>Line</v>
          </cell>
          <cell r="T140" t="str">
            <v>Line</v>
          </cell>
          <cell r="U140" t="str">
            <v>Desc1</v>
          </cell>
          <cell r="V140" t="str">
            <v>CAlloc</v>
          </cell>
        </row>
        <row r="141">
          <cell r="S141" t="str">
            <v>&gt;=1146</v>
          </cell>
          <cell r="T141" t="str">
            <v>&lt;=1364</v>
          </cell>
          <cell r="U141" t="str">
            <v>=D</v>
          </cell>
          <cell r="V141" t="str">
            <v>S05</v>
          </cell>
        </row>
        <row r="142">
          <cell r="S142" t="str">
            <v>Line</v>
          </cell>
          <cell r="T142" t="str">
            <v>Line</v>
          </cell>
          <cell r="U142" t="str">
            <v>Desc1</v>
          </cell>
          <cell r="V142" t="str">
            <v>CAlloc</v>
          </cell>
        </row>
        <row r="143">
          <cell r="S143" t="str">
            <v>&gt;=1146</v>
          </cell>
          <cell r="T143" t="str">
            <v>&lt;=1364</v>
          </cell>
          <cell r="U143" t="str">
            <v>=D</v>
          </cell>
          <cell r="V143" t="str">
            <v>S06</v>
          </cell>
        </row>
        <row r="144">
          <cell r="S144" t="str">
            <v>Line</v>
          </cell>
          <cell r="T144" t="str">
            <v>Line</v>
          </cell>
          <cell r="U144" t="str">
            <v>Desc1</v>
          </cell>
          <cell r="V144" t="str">
            <v>CAlloc</v>
          </cell>
          <cell r="AD144" t="str">
            <v>Line</v>
          </cell>
          <cell r="AE144" t="str">
            <v>Line</v>
          </cell>
          <cell r="AF144" t="str">
            <v>CAlloc</v>
          </cell>
        </row>
        <row r="145">
          <cell r="S145" t="str">
            <v>&gt;=1146</v>
          </cell>
          <cell r="T145" t="str">
            <v>&lt;=1364</v>
          </cell>
          <cell r="U145" t="str">
            <v>=D</v>
          </cell>
          <cell r="V145" t="str">
            <v>S07</v>
          </cell>
          <cell r="AD145" t="str">
            <v>&gt;979</v>
          </cell>
          <cell r="AE145" t="str">
            <v>&lt;=1000</v>
          </cell>
          <cell r="AF145" t="str">
            <v>E*</v>
          </cell>
        </row>
        <row r="146">
          <cell r="S146" t="str">
            <v>Line</v>
          </cell>
          <cell r="T146" t="str">
            <v>Line</v>
          </cell>
          <cell r="U146" t="str">
            <v>Desc1</v>
          </cell>
          <cell r="V146" t="str">
            <v>CAlloc</v>
          </cell>
          <cell r="AD146" t="str">
            <v>Line</v>
          </cell>
          <cell r="AE146" t="str">
            <v>Line</v>
          </cell>
          <cell r="AF146" t="str">
            <v>CAlloc</v>
          </cell>
        </row>
        <row r="147">
          <cell r="S147" t="str">
            <v>&gt;=1146</v>
          </cell>
          <cell r="T147" t="str">
            <v>&lt;=1364</v>
          </cell>
          <cell r="U147" t="str">
            <v>=D</v>
          </cell>
          <cell r="V147" t="str">
            <v>S08</v>
          </cell>
          <cell r="AD147" t="str">
            <v>&gt;979</v>
          </cell>
          <cell r="AE147" t="str">
            <v>&lt;=1000</v>
          </cell>
          <cell r="AF147" t="str">
            <v>D*</v>
          </cell>
        </row>
        <row r="148">
          <cell r="S148" t="str">
            <v>Line</v>
          </cell>
          <cell r="T148" t="str">
            <v>Line</v>
          </cell>
          <cell r="U148" t="str">
            <v>Desc1</v>
          </cell>
          <cell r="V148" t="str">
            <v>CAlloc</v>
          </cell>
          <cell r="AD148" t="str">
            <v>Line</v>
          </cell>
          <cell r="AE148" t="str">
            <v>Line</v>
          </cell>
          <cell r="AF148" t="str">
            <v>CAlloc</v>
          </cell>
        </row>
        <row r="149">
          <cell r="S149" t="str">
            <v>&gt;=1146</v>
          </cell>
          <cell r="T149" t="str">
            <v>&lt;=1364</v>
          </cell>
          <cell r="U149" t="str">
            <v>=D</v>
          </cell>
          <cell r="V149" t="str">
            <v>S09</v>
          </cell>
          <cell r="AD149" t="str">
            <v>&gt;979</v>
          </cell>
          <cell r="AE149" t="str">
            <v>&lt;=1000</v>
          </cell>
          <cell r="AF149" t="str">
            <v>C*</v>
          </cell>
        </row>
        <row r="150">
          <cell r="S150" t="str">
            <v>Line</v>
          </cell>
          <cell r="T150" t="str">
            <v>Line</v>
          </cell>
          <cell r="U150" t="str">
            <v>Desc1</v>
          </cell>
          <cell r="V150" t="str">
            <v>CAlloc</v>
          </cell>
          <cell r="AD150" t="str">
            <v>Line</v>
          </cell>
          <cell r="AE150" t="str">
            <v>Line</v>
          </cell>
          <cell r="AF150" t="str">
            <v>CAlloc</v>
          </cell>
        </row>
        <row r="151">
          <cell r="S151" t="str">
            <v>&gt;=1146</v>
          </cell>
          <cell r="T151" t="str">
            <v>&lt;=1364</v>
          </cell>
          <cell r="U151" t="str">
            <v>=D</v>
          </cell>
          <cell r="V151" t="str">
            <v>S10</v>
          </cell>
          <cell r="AD151" t="str">
            <v>&gt;979</v>
          </cell>
          <cell r="AE151" t="str">
            <v>&lt;=1000</v>
          </cell>
          <cell r="AF151" t="str">
            <v>R*</v>
          </cell>
        </row>
        <row r="152">
          <cell r="S152" t="str">
            <v>Line</v>
          </cell>
          <cell r="T152" t="str">
            <v>Line</v>
          </cell>
          <cell r="U152" t="str">
            <v>Desc1</v>
          </cell>
          <cell r="V152" t="str">
            <v>CAlloc</v>
          </cell>
        </row>
        <row r="153">
          <cell r="S153" t="str">
            <v>&gt;=1146</v>
          </cell>
          <cell r="T153" t="str">
            <v>&lt;=1364</v>
          </cell>
          <cell r="U153" t="str">
            <v>=D</v>
          </cell>
          <cell r="V153" t="str">
            <v>S11</v>
          </cell>
        </row>
        <row r="154">
          <cell r="S154" t="str">
            <v>Line</v>
          </cell>
          <cell r="T154" t="str">
            <v>Line</v>
          </cell>
          <cell r="U154" t="str">
            <v>Desc1</v>
          </cell>
          <cell r="V154" t="str">
            <v>CAlloc</v>
          </cell>
        </row>
        <row r="155">
          <cell r="S155" t="str">
            <v>&gt;=1146</v>
          </cell>
          <cell r="T155" t="str">
            <v>&lt;=1364</v>
          </cell>
          <cell r="U155" t="str">
            <v>=D</v>
          </cell>
          <cell r="V155" t="str">
            <v>S12</v>
          </cell>
        </row>
        <row r="156">
          <cell r="S156" t="str">
            <v>Line</v>
          </cell>
          <cell r="T156" t="str">
            <v>Line</v>
          </cell>
          <cell r="U156" t="str">
            <v>Desc1</v>
          </cell>
          <cell r="V156" t="str">
            <v>CAlloc</v>
          </cell>
        </row>
        <row r="157">
          <cell r="S157" t="str">
            <v>&gt;=1146</v>
          </cell>
          <cell r="T157" t="str">
            <v>&lt;=1364</v>
          </cell>
          <cell r="U157" t="str">
            <v>=D</v>
          </cell>
          <cell r="V157" t="str">
            <v>S13</v>
          </cell>
        </row>
        <row r="158">
          <cell r="S158" t="str">
            <v>Line</v>
          </cell>
          <cell r="T158" t="str">
            <v>Line</v>
          </cell>
          <cell r="U158" t="str">
            <v>Desc1</v>
          </cell>
          <cell r="V158" t="str">
            <v>CAlloc</v>
          </cell>
        </row>
        <row r="159">
          <cell r="S159" t="str">
            <v>&gt;=1146</v>
          </cell>
          <cell r="T159" t="str">
            <v>&lt;=1364</v>
          </cell>
          <cell r="U159" t="str">
            <v>=D</v>
          </cell>
          <cell r="V159" t="str">
            <v>S14</v>
          </cell>
        </row>
        <row r="160">
          <cell r="S160" t="str">
            <v>Line</v>
          </cell>
          <cell r="T160" t="str">
            <v>Line</v>
          </cell>
          <cell r="U160" t="str">
            <v>Desc1</v>
          </cell>
          <cell r="V160" t="str">
            <v>CAlloc</v>
          </cell>
          <cell r="AD160" t="str">
            <v>Line</v>
          </cell>
          <cell r="AE160" t="str">
            <v>Line</v>
          </cell>
          <cell r="AF160" t="str">
            <v>CAlloc</v>
          </cell>
        </row>
        <row r="161">
          <cell r="S161" t="str">
            <v>&gt;=1146</v>
          </cell>
          <cell r="T161" t="str">
            <v>&lt;=1364</v>
          </cell>
          <cell r="U161" t="str">
            <v>=D</v>
          </cell>
          <cell r="V161" t="str">
            <v>S15</v>
          </cell>
          <cell r="AD161" t="str">
            <v>&gt;1001</v>
          </cell>
          <cell r="AE161" t="str">
            <v>&lt;=1022</v>
          </cell>
          <cell r="AF161" t="str">
            <v>E*</v>
          </cell>
        </row>
        <row r="162">
          <cell r="S162" t="str">
            <v>Line</v>
          </cell>
          <cell r="T162" t="str">
            <v>Line</v>
          </cell>
          <cell r="U162" t="str">
            <v>Desc1</v>
          </cell>
          <cell r="V162" t="str">
            <v>CAlloc</v>
          </cell>
          <cell r="AD162" t="str">
            <v>Line</v>
          </cell>
          <cell r="AE162" t="str">
            <v>Line</v>
          </cell>
          <cell r="AF162" t="str">
            <v>CAlloc</v>
          </cell>
        </row>
        <row r="163">
          <cell r="S163" t="str">
            <v>&gt;=1146</v>
          </cell>
          <cell r="T163" t="str">
            <v>&lt;=1364</v>
          </cell>
          <cell r="U163" t="str">
            <v>=D</v>
          </cell>
          <cell r="V163" t="str">
            <v>S16</v>
          </cell>
          <cell r="AD163" t="str">
            <v>&gt;1001</v>
          </cell>
          <cell r="AE163" t="str">
            <v>&lt;=1022</v>
          </cell>
          <cell r="AF163" t="str">
            <v>D*</v>
          </cell>
        </row>
        <row r="164">
          <cell r="S164" t="str">
            <v>Line</v>
          </cell>
          <cell r="T164" t="str">
            <v>Line</v>
          </cell>
          <cell r="U164" t="str">
            <v>Desc1</v>
          </cell>
          <cell r="V164" t="str">
            <v>CAlloc</v>
          </cell>
          <cell r="AD164" t="str">
            <v>Line</v>
          </cell>
          <cell r="AE164" t="str">
            <v>Line</v>
          </cell>
          <cell r="AF164" t="str">
            <v>CAlloc</v>
          </cell>
        </row>
        <row r="165">
          <cell r="S165" t="str">
            <v>&gt;=1146</v>
          </cell>
          <cell r="T165" t="str">
            <v>&lt;=1364</v>
          </cell>
          <cell r="U165" t="str">
            <v>=D</v>
          </cell>
          <cell r="V165" t="str">
            <v>S17</v>
          </cell>
          <cell r="AD165" t="str">
            <v>&gt;1001</v>
          </cell>
          <cell r="AE165" t="str">
            <v>&lt;=1022</v>
          </cell>
          <cell r="AF165" t="str">
            <v>C*</v>
          </cell>
        </row>
        <row r="166">
          <cell r="S166" t="str">
            <v>Line</v>
          </cell>
          <cell r="T166" t="str">
            <v>Line</v>
          </cell>
          <cell r="U166" t="str">
            <v>Desc1</v>
          </cell>
          <cell r="V166" t="str">
            <v>CAlloc</v>
          </cell>
          <cell r="AD166" t="str">
            <v>Line</v>
          </cell>
          <cell r="AE166" t="str">
            <v>Line</v>
          </cell>
          <cell r="AF166" t="str">
            <v>CAlloc</v>
          </cell>
        </row>
        <row r="167">
          <cell r="S167" t="str">
            <v>&gt;=1146</v>
          </cell>
          <cell r="T167" t="str">
            <v>&lt;=1364</v>
          </cell>
          <cell r="U167" t="str">
            <v>=D</v>
          </cell>
          <cell r="V167" t="str">
            <v>S18</v>
          </cell>
          <cell r="AD167" t="str">
            <v>&gt;1001</v>
          </cell>
          <cell r="AE167" t="str">
            <v>&lt;=1022</v>
          </cell>
          <cell r="AF167" t="str">
            <v>R*</v>
          </cell>
        </row>
        <row r="168">
          <cell r="S168" t="str">
            <v>Line</v>
          </cell>
          <cell r="T168" t="str">
            <v>Line</v>
          </cell>
          <cell r="U168" t="str">
            <v>Desc1</v>
          </cell>
          <cell r="V168" t="str">
            <v>CAlloc</v>
          </cell>
        </row>
        <row r="169">
          <cell r="S169" t="str">
            <v>&gt;=1146</v>
          </cell>
          <cell r="T169" t="str">
            <v>&lt;=1364</v>
          </cell>
          <cell r="U169" t="str">
            <v>=D</v>
          </cell>
          <cell r="V169" t="str">
            <v>S19</v>
          </cell>
        </row>
        <row r="170">
          <cell r="S170" t="str">
            <v>Line</v>
          </cell>
          <cell r="T170" t="str">
            <v>Line</v>
          </cell>
          <cell r="U170" t="str">
            <v>Desc1</v>
          </cell>
          <cell r="V170" t="str">
            <v>CAlloc</v>
          </cell>
        </row>
        <row r="171">
          <cell r="S171" t="str">
            <v>&gt;=1146</v>
          </cell>
          <cell r="T171" t="str">
            <v>&lt;=1364</v>
          </cell>
          <cell r="U171" t="str">
            <v>=D</v>
          </cell>
          <cell r="V171" t="str">
            <v>S20</v>
          </cell>
        </row>
        <row r="172">
          <cell r="S172" t="str">
            <v>Line</v>
          </cell>
          <cell r="T172" t="str">
            <v>Line</v>
          </cell>
          <cell r="U172" t="str">
            <v>Desc1</v>
          </cell>
          <cell r="V172" t="str">
            <v>CAlloc</v>
          </cell>
        </row>
        <row r="173">
          <cell r="S173" t="str">
            <v>&gt;=1146</v>
          </cell>
          <cell r="T173" t="str">
            <v>&lt;=1364</v>
          </cell>
          <cell r="U173" t="str">
            <v>=D</v>
          </cell>
          <cell r="V173" t="str">
            <v>S21</v>
          </cell>
        </row>
        <row r="174">
          <cell r="S174" t="str">
            <v>Line</v>
          </cell>
          <cell r="T174" t="str">
            <v>Line</v>
          </cell>
          <cell r="U174" t="str">
            <v>Desc1</v>
          </cell>
          <cell r="V174" t="str">
            <v>CAlloc</v>
          </cell>
        </row>
        <row r="175">
          <cell r="S175" t="str">
            <v>&gt;=1146</v>
          </cell>
          <cell r="T175" t="str">
            <v>&lt;=1364</v>
          </cell>
          <cell r="U175" t="str">
            <v>=D</v>
          </cell>
          <cell r="V175" t="str">
            <v>S22</v>
          </cell>
        </row>
        <row r="176">
          <cell r="S176" t="str">
            <v>Line</v>
          </cell>
          <cell r="T176" t="str">
            <v>Line</v>
          </cell>
          <cell r="U176" t="str">
            <v>Desc1</v>
          </cell>
          <cell r="V176" t="str">
            <v>CAlloc</v>
          </cell>
        </row>
        <row r="177">
          <cell r="S177" t="str">
            <v>&gt;=1146</v>
          </cell>
          <cell r="T177" t="str">
            <v>&lt;=1364</v>
          </cell>
          <cell r="U177" t="str">
            <v>=D</v>
          </cell>
          <cell r="V177" t="str">
            <v>S23</v>
          </cell>
        </row>
        <row r="178">
          <cell r="S178" t="str">
            <v>Line</v>
          </cell>
          <cell r="T178" t="str">
            <v>Line</v>
          </cell>
          <cell r="U178" t="str">
            <v>Desc1</v>
          </cell>
          <cell r="V178" t="str">
            <v>CAlloc</v>
          </cell>
        </row>
        <row r="179">
          <cell r="S179" t="str">
            <v>&gt;=1146</v>
          </cell>
          <cell r="T179" t="str">
            <v>&lt;=1364</v>
          </cell>
          <cell r="U179" t="str">
            <v>=D</v>
          </cell>
          <cell r="V179" t="str">
            <v>S24</v>
          </cell>
        </row>
        <row r="180">
          <cell r="S180" t="str">
            <v>Line</v>
          </cell>
          <cell r="T180" t="str">
            <v>Line</v>
          </cell>
          <cell r="U180" t="str">
            <v>Desc1</v>
          </cell>
          <cell r="V180" t="str">
            <v>CAlloc</v>
          </cell>
        </row>
        <row r="181">
          <cell r="S181" t="str">
            <v>&gt;=1146</v>
          </cell>
          <cell r="T181" t="str">
            <v>&lt;=1364</v>
          </cell>
          <cell r="U181" t="str">
            <v>=D</v>
          </cell>
          <cell r="V181" t="str">
            <v>S25</v>
          </cell>
        </row>
        <row r="182">
          <cell r="S182" t="str">
            <v>Line</v>
          </cell>
          <cell r="T182" t="str">
            <v>Line</v>
          </cell>
          <cell r="U182" t="str">
            <v>Desc1</v>
          </cell>
          <cell r="V182" t="str">
            <v>CAlloc</v>
          </cell>
        </row>
        <row r="183">
          <cell r="S183" t="str">
            <v>&gt;=1146</v>
          </cell>
          <cell r="T183" t="str">
            <v>&lt;=1364</v>
          </cell>
          <cell r="U183" t="str">
            <v>=D</v>
          </cell>
          <cell r="V183" t="str">
            <v>S26</v>
          </cell>
          <cell r="AD183" t="str">
            <v>Line</v>
          </cell>
          <cell r="AE183" t="str">
            <v>Line</v>
          </cell>
          <cell r="AF183" t="str">
            <v>CAlloc</v>
          </cell>
        </row>
        <row r="184">
          <cell r="S184" t="str">
            <v>Line</v>
          </cell>
          <cell r="T184" t="str">
            <v>Line</v>
          </cell>
          <cell r="U184" t="str">
            <v>Desc1</v>
          </cell>
          <cell r="V184" t="str">
            <v>CAlloc</v>
          </cell>
          <cell r="AD184" t="str">
            <v>&gt;1023</v>
          </cell>
          <cell r="AE184" t="str">
            <v>&lt;=1033</v>
          </cell>
          <cell r="AF184" t="str">
            <v>E*</v>
          </cell>
        </row>
        <row r="185">
          <cell r="S185" t="str">
            <v>&gt;=1146</v>
          </cell>
          <cell r="T185" t="str">
            <v>&lt;=1364</v>
          </cell>
          <cell r="U185" t="str">
            <v>=D</v>
          </cell>
          <cell r="V185" t="str">
            <v>S27</v>
          </cell>
          <cell r="AD185" t="str">
            <v>Line</v>
          </cell>
          <cell r="AE185" t="str">
            <v>Line</v>
          </cell>
          <cell r="AF185" t="str">
            <v>CAlloc</v>
          </cell>
        </row>
        <row r="186">
          <cell r="AD186" t="str">
            <v>&gt;1023</v>
          </cell>
          <cell r="AE186" t="str">
            <v>&lt;=1033</v>
          </cell>
          <cell r="AF186" t="str">
            <v>D*</v>
          </cell>
        </row>
        <row r="187">
          <cell r="AD187" t="str">
            <v>Line</v>
          </cell>
          <cell r="AE187" t="str">
            <v>Line</v>
          </cell>
          <cell r="AF187" t="str">
            <v>CAlloc</v>
          </cell>
        </row>
        <row r="188">
          <cell r="AD188" t="str">
            <v>&gt;1023</v>
          </cell>
          <cell r="AE188" t="str">
            <v>&lt;=1033</v>
          </cell>
          <cell r="AF188" t="str">
            <v>C*</v>
          </cell>
        </row>
        <row r="189">
          <cell r="AD189" t="str">
            <v>Line</v>
          </cell>
          <cell r="AE189" t="str">
            <v>Line</v>
          </cell>
          <cell r="AF189" t="str">
            <v>CAlloc</v>
          </cell>
        </row>
        <row r="190">
          <cell r="AD190" t="str">
            <v>&gt;1023</v>
          </cell>
          <cell r="AE190" t="str">
            <v>&lt;=1033</v>
          </cell>
          <cell r="AF190" t="str">
            <v>R*</v>
          </cell>
        </row>
        <row r="201">
          <cell r="AD201" t="str">
            <v>Line</v>
          </cell>
          <cell r="AE201" t="str">
            <v>Line</v>
          </cell>
          <cell r="AF201" t="str">
            <v>CAlloc</v>
          </cell>
        </row>
        <row r="202">
          <cell r="AD202" t="str">
            <v>&gt;310</v>
          </cell>
          <cell r="AE202" t="str">
            <v>&lt;=328</v>
          </cell>
          <cell r="AF202" t="str">
            <v>C*</v>
          </cell>
        </row>
        <row r="203">
          <cell r="AD203" t="str">
            <v>Line</v>
          </cell>
          <cell r="AE203" t="str">
            <v>Line</v>
          </cell>
          <cell r="AF203" t="str">
            <v>CAlloc</v>
          </cell>
        </row>
        <row r="204">
          <cell r="AD204" t="str">
            <v>&gt;310</v>
          </cell>
          <cell r="AE204" t="str">
            <v>&lt;=328</v>
          </cell>
          <cell r="AF204" t="str">
            <v>R*</v>
          </cell>
        </row>
        <row r="205">
          <cell r="AD205" t="str">
            <v>Line</v>
          </cell>
          <cell r="AE205" t="str">
            <v>Line</v>
          </cell>
          <cell r="AF205" t="str">
            <v>CAlloc</v>
          </cell>
        </row>
        <row r="206">
          <cell r="AD206" t="str">
            <v>&gt;310</v>
          </cell>
          <cell r="AE206" t="str">
            <v>&lt;=328</v>
          </cell>
          <cell r="AF206" t="str">
            <v>S18</v>
          </cell>
        </row>
        <row r="215">
          <cell r="AD215" t="str">
            <v>Line</v>
          </cell>
          <cell r="AE215" t="str">
            <v>Line</v>
          </cell>
          <cell r="AF215" t="str">
            <v>CAlloc</v>
          </cell>
        </row>
        <row r="216">
          <cell r="AD216" t="str">
            <v>&gt;1034</v>
          </cell>
          <cell r="AE216" t="str">
            <v>&lt;=1044</v>
          </cell>
          <cell r="AF216" t="str">
            <v>E*</v>
          </cell>
        </row>
        <row r="217">
          <cell r="AD217" t="str">
            <v>Line</v>
          </cell>
          <cell r="AE217" t="str">
            <v>Line</v>
          </cell>
          <cell r="AF217" t="str">
            <v>CAlloc</v>
          </cell>
        </row>
        <row r="218">
          <cell r="AD218" t="str">
            <v>&gt;1034</v>
          </cell>
          <cell r="AE218" t="str">
            <v>&lt;=1044</v>
          </cell>
          <cell r="AF218" t="str">
            <v>D*</v>
          </cell>
        </row>
        <row r="219">
          <cell r="AD219" t="str">
            <v>Line</v>
          </cell>
          <cell r="AE219" t="str">
            <v>Line</v>
          </cell>
          <cell r="AF219" t="str">
            <v>CAlloc</v>
          </cell>
        </row>
        <row r="220">
          <cell r="AD220" t="str">
            <v>&gt;1034</v>
          </cell>
          <cell r="AE220" t="str">
            <v>&lt;=1044</v>
          </cell>
          <cell r="AF220" t="str">
            <v>C*</v>
          </cell>
        </row>
        <row r="221">
          <cell r="AD221" t="str">
            <v>Line</v>
          </cell>
          <cell r="AE221" t="str">
            <v>Line</v>
          </cell>
          <cell r="AF221" t="str">
            <v>CAlloc</v>
          </cell>
        </row>
        <row r="222">
          <cell r="AD222" t="str">
            <v>&gt;1034</v>
          </cell>
          <cell r="AE222" t="str">
            <v>&lt;=1044</v>
          </cell>
          <cell r="AF222" t="str">
            <v>R*</v>
          </cell>
        </row>
        <row r="233">
          <cell r="AD233" t="str">
            <v>Line</v>
          </cell>
          <cell r="AE233" t="str">
            <v>Line</v>
          </cell>
          <cell r="AF233" t="str">
            <v>CAlloc</v>
          </cell>
        </row>
        <row r="234">
          <cell r="AD234" t="str">
            <v>&gt;1490</v>
          </cell>
          <cell r="AE234" t="str">
            <v>&lt;=1498</v>
          </cell>
          <cell r="AF234" t="str">
            <v>E*</v>
          </cell>
        </row>
        <row r="235">
          <cell r="AD235" t="str">
            <v>Line</v>
          </cell>
          <cell r="AE235" t="str">
            <v>Line</v>
          </cell>
          <cell r="AF235" t="str">
            <v>CAlloc</v>
          </cell>
        </row>
        <row r="236">
          <cell r="AD236" t="str">
            <v>&gt;1490</v>
          </cell>
          <cell r="AE236" t="str">
            <v>&lt;=1498</v>
          </cell>
          <cell r="AF236" t="str">
            <v>C*</v>
          </cell>
        </row>
        <row r="237">
          <cell r="AD237" t="str">
            <v>Line</v>
          </cell>
          <cell r="AE237" t="str">
            <v>Line</v>
          </cell>
          <cell r="AF237" t="str">
            <v>CAlloc</v>
          </cell>
        </row>
        <row r="238">
          <cell r="AD238" t="str">
            <v>&gt;1490</v>
          </cell>
          <cell r="AE238" t="str">
            <v>&lt;=1498</v>
          </cell>
          <cell r="AF238" t="str">
            <v>S18</v>
          </cell>
        </row>
        <row r="239">
          <cell r="AD239" t="str">
            <v>Line</v>
          </cell>
          <cell r="AE239" t="str">
            <v>Line</v>
          </cell>
          <cell r="AF239" t="str">
            <v>CAlloc</v>
          </cell>
        </row>
        <row r="240">
          <cell r="AD240" t="str">
            <v>&gt;1490</v>
          </cell>
          <cell r="AE240" t="str">
            <v>&lt;=1498</v>
          </cell>
          <cell r="AF240" t="str">
            <v xml:space="preserve"> </v>
          </cell>
        </row>
        <row r="261">
          <cell r="AD261" t="str">
            <v>Line</v>
          </cell>
          <cell r="AE261" t="str">
            <v>Line</v>
          </cell>
          <cell r="AF261" t="str">
            <v>CAlloc</v>
          </cell>
        </row>
        <row r="262">
          <cell r="AD262" t="str">
            <v>&gt;1045</v>
          </cell>
          <cell r="AE262" t="str">
            <v>&lt;=1055</v>
          </cell>
          <cell r="AF262" t="str">
            <v>E*</v>
          </cell>
        </row>
        <row r="263">
          <cell r="AD263" t="str">
            <v>Line</v>
          </cell>
          <cell r="AE263" t="str">
            <v>Line</v>
          </cell>
          <cell r="AF263" t="str">
            <v>CAlloc</v>
          </cell>
        </row>
        <row r="264">
          <cell r="AD264" t="str">
            <v>&gt;1045</v>
          </cell>
          <cell r="AE264" t="str">
            <v>&lt;=1055</v>
          </cell>
          <cell r="AF264" t="str">
            <v>D*</v>
          </cell>
        </row>
        <row r="265">
          <cell r="AD265" t="str">
            <v>Line</v>
          </cell>
          <cell r="AE265" t="str">
            <v>Line</v>
          </cell>
          <cell r="AF265" t="str">
            <v>CAlloc</v>
          </cell>
        </row>
        <row r="266">
          <cell r="AD266" t="str">
            <v>&gt;1045</v>
          </cell>
          <cell r="AE266" t="str">
            <v>&lt;=1055</v>
          </cell>
          <cell r="AF266" t="str">
            <v>C*</v>
          </cell>
        </row>
        <row r="267">
          <cell r="AD267" t="str">
            <v>Line</v>
          </cell>
          <cell r="AE267" t="str">
            <v>Line</v>
          </cell>
          <cell r="AF267" t="str">
            <v>CAlloc</v>
          </cell>
        </row>
        <row r="268">
          <cell r="AD268" t="str">
            <v>&gt;1045</v>
          </cell>
          <cell r="AE268" t="str">
            <v>&lt;=1055</v>
          </cell>
          <cell r="AF268" t="str">
            <v>R*</v>
          </cell>
        </row>
        <row r="285">
          <cell r="AD285" t="str">
            <v>Line</v>
          </cell>
          <cell r="AE285" t="str">
            <v>Line</v>
          </cell>
          <cell r="AF285" t="str">
            <v>CAlloc</v>
          </cell>
        </row>
        <row r="286">
          <cell r="AD286" t="str">
            <v>&gt;1078</v>
          </cell>
          <cell r="AE286" t="str">
            <v>&lt;=1088</v>
          </cell>
          <cell r="AF286" t="str">
            <v>E*</v>
          </cell>
        </row>
        <row r="287">
          <cell r="AD287" t="str">
            <v>Line</v>
          </cell>
          <cell r="AE287" t="str">
            <v>Line</v>
          </cell>
          <cell r="AF287" t="str">
            <v>CAlloc</v>
          </cell>
        </row>
        <row r="288">
          <cell r="AD288" t="str">
            <v>&gt;1078</v>
          </cell>
          <cell r="AE288" t="str">
            <v>&lt;=1088</v>
          </cell>
          <cell r="AF288" t="str">
            <v>D*</v>
          </cell>
        </row>
        <row r="289">
          <cell r="AD289" t="str">
            <v>Line</v>
          </cell>
          <cell r="AE289" t="str">
            <v>Line</v>
          </cell>
          <cell r="AF289" t="str">
            <v>CAlloc</v>
          </cell>
        </row>
        <row r="290">
          <cell r="AD290" t="str">
            <v>&gt;1078</v>
          </cell>
          <cell r="AE290" t="str">
            <v>&lt;=1088</v>
          </cell>
          <cell r="AF290" t="str">
            <v>C*</v>
          </cell>
        </row>
        <row r="291">
          <cell r="AD291" t="str">
            <v>Line</v>
          </cell>
          <cell r="AE291" t="str">
            <v>Line</v>
          </cell>
          <cell r="AF291" t="str">
            <v>CAlloc</v>
          </cell>
        </row>
        <row r="292">
          <cell r="AD292" t="str">
            <v>&gt;1078</v>
          </cell>
          <cell r="AE292" t="str">
            <v>&lt;=1088</v>
          </cell>
          <cell r="AF292" t="str">
            <v>R*</v>
          </cell>
        </row>
        <row r="308">
          <cell r="AD308" t="str">
            <v>Line</v>
          </cell>
          <cell r="AE308" t="str">
            <v>Line</v>
          </cell>
          <cell r="AF308" t="str">
            <v>CAlloc</v>
          </cell>
        </row>
        <row r="309">
          <cell r="AD309" t="str">
            <v>&gt;1147</v>
          </cell>
          <cell r="AE309" t="str">
            <v>&lt;=1364</v>
          </cell>
          <cell r="AF309" t="str">
            <v>E*</v>
          </cell>
        </row>
        <row r="310">
          <cell r="AD310" t="str">
            <v>Line</v>
          </cell>
          <cell r="AE310" t="str">
            <v>Line</v>
          </cell>
          <cell r="AF310" t="str">
            <v>CAlloc</v>
          </cell>
        </row>
        <row r="311">
          <cell r="AD311" t="str">
            <v>&gt;1147</v>
          </cell>
          <cell r="AE311" t="str">
            <v>&lt;=1364</v>
          </cell>
          <cell r="AF311" t="str">
            <v>D*</v>
          </cell>
        </row>
        <row r="312">
          <cell r="AD312" t="str">
            <v>Line</v>
          </cell>
          <cell r="AE312" t="str">
            <v>Line</v>
          </cell>
          <cell r="AF312" t="str">
            <v>CAlloc</v>
          </cell>
        </row>
        <row r="313">
          <cell r="AD313" t="str">
            <v>&gt;1147</v>
          </cell>
          <cell r="AE313" t="str">
            <v>&lt;=1364</v>
          </cell>
          <cell r="AF313" t="str">
            <v>C*</v>
          </cell>
        </row>
        <row r="314">
          <cell r="AD314" t="str">
            <v>Line</v>
          </cell>
          <cell r="AE314" t="str">
            <v>Line</v>
          </cell>
          <cell r="AF314" t="str">
            <v>CAlloc</v>
          </cell>
        </row>
        <row r="315">
          <cell r="AD315" t="str">
            <v>&gt;1147</v>
          </cell>
          <cell r="AE315" t="str">
            <v>&lt;=1364</v>
          </cell>
          <cell r="AF315" t="str">
            <v>R*</v>
          </cell>
        </row>
        <row r="330">
          <cell r="AD330" t="str">
            <v>Line</v>
          </cell>
          <cell r="AE330" t="str">
            <v>Line</v>
          </cell>
          <cell r="AF330" t="str">
            <v>CAlloc</v>
          </cell>
        </row>
        <row r="331">
          <cell r="AD331" t="str">
            <v>&gt;1091</v>
          </cell>
          <cell r="AE331" t="str">
            <v>&lt;=1142</v>
          </cell>
          <cell r="AF331" t="str">
            <v>S05</v>
          </cell>
        </row>
        <row r="332">
          <cell r="AD332" t="str">
            <v>Line</v>
          </cell>
          <cell r="AE332" t="str">
            <v>Line</v>
          </cell>
          <cell r="AF332" t="str">
            <v>CAlloc</v>
          </cell>
        </row>
        <row r="333">
          <cell r="AD333" t="str">
            <v>&gt;1091</v>
          </cell>
          <cell r="AE333" t="str">
            <v>&lt;=1142</v>
          </cell>
          <cell r="AF333" t="str">
            <v>S21</v>
          </cell>
        </row>
        <row r="334">
          <cell r="AD334" t="str">
            <v>Line</v>
          </cell>
          <cell r="AE334" t="str">
            <v>Line</v>
          </cell>
          <cell r="AF334" t="str">
            <v>CAlloc</v>
          </cell>
        </row>
        <row r="335">
          <cell r="AD335" t="str">
            <v>&gt;1091</v>
          </cell>
          <cell r="AE335" t="str">
            <v>&lt;=1142</v>
          </cell>
          <cell r="AF335" t="str">
            <v>S22</v>
          </cell>
        </row>
        <row r="336">
          <cell r="AD336" t="str">
            <v>Line</v>
          </cell>
          <cell r="AE336" t="str">
            <v>Line</v>
          </cell>
          <cell r="AF336" t="str">
            <v>CAlloc</v>
          </cell>
        </row>
        <row r="337">
          <cell r="AD337" t="str">
            <v>&gt;1091</v>
          </cell>
          <cell r="AE337" t="str">
            <v>&lt;=1142</v>
          </cell>
          <cell r="AF337" t="str">
            <v>S23</v>
          </cell>
        </row>
        <row r="350">
          <cell r="AD350" t="str">
            <v>Line</v>
          </cell>
          <cell r="AE350" t="str">
            <v>Line</v>
          </cell>
          <cell r="AF350" t="str">
            <v>CAlloc</v>
          </cell>
        </row>
        <row r="351">
          <cell r="AD351" t="str">
            <v>&gt;848</v>
          </cell>
          <cell r="AE351" t="str">
            <v>&lt;=1472</v>
          </cell>
          <cell r="AF351" t="str">
            <v>E*</v>
          </cell>
        </row>
        <row r="352">
          <cell r="AD352" t="str">
            <v>Line</v>
          </cell>
          <cell r="AE352" t="str">
            <v>Line</v>
          </cell>
          <cell r="AF352" t="str">
            <v>CAlloc</v>
          </cell>
        </row>
        <row r="353">
          <cell r="AD353" t="str">
            <v>&gt;848</v>
          </cell>
          <cell r="AE353" t="str">
            <v>&lt;=1472</v>
          </cell>
          <cell r="AF353" t="str">
            <v>D*</v>
          </cell>
        </row>
        <row r="354">
          <cell r="AD354" t="str">
            <v>Line</v>
          </cell>
          <cell r="AE354" t="str">
            <v>Line</v>
          </cell>
          <cell r="AF354" t="str">
            <v>CAlloc</v>
          </cell>
        </row>
        <row r="355">
          <cell r="AD355" t="str">
            <v>&gt;848</v>
          </cell>
          <cell r="AE355" t="str">
            <v>&lt;=1472</v>
          </cell>
          <cell r="AF355" t="str">
            <v>C*</v>
          </cell>
        </row>
        <row r="356">
          <cell r="AD356" t="str">
            <v>Line</v>
          </cell>
          <cell r="AE356" t="str">
            <v>Line</v>
          </cell>
          <cell r="AF356" t="str">
            <v>CAlloc</v>
          </cell>
        </row>
        <row r="357">
          <cell r="AD357" t="str">
            <v>&gt;848</v>
          </cell>
          <cell r="AE357" t="str">
            <v>&lt;=1472</v>
          </cell>
          <cell r="AF357" t="str">
            <v>S01</v>
          </cell>
        </row>
        <row r="358">
          <cell r="AD358" t="str">
            <v>Line</v>
          </cell>
          <cell r="AE358" t="str">
            <v>Line</v>
          </cell>
          <cell r="AF358" t="str">
            <v>CAlloc</v>
          </cell>
        </row>
        <row r="359">
          <cell r="AD359" t="str">
            <v>&gt;848</v>
          </cell>
          <cell r="AE359" t="str">
            <v>&lt;=1472</v>
          </cell>
          <cell r="AF359" t="str">
            <v>S02</v>
          </cell>
        </row>
        <row r="360">
          <cell r="AD360" t="str">
            <v>Line</v>
          </cell>
          <cell r="AE360" t="str">
            <v>Line</v>
          </cell>
          <cell r="AF360" t="str">
            <v>CAlloc</v>
          </cell>
        </row>
        <row r="361">
          <cell r="AD361" t="str">
            <v>&gt;848</v>
          </cell>
          <cell r="AE361" t="str">
            <v>&lt;=1472</v>
          </cell>
          <cell r="AF361" t="str">
            <v>S03</v>
          </cell>
        </row>
        <row r="362">
          <cell r="AD362" t="str">
            <v>Line</v>
          </cell>
          <cell r="AE362" t="str">
            <v>Line</v>
          </cell>
          <cell r="AF362" t="str">
            <v>CAlloc</v>
          </cell>
        </row>
        <row r="363">
          <cell r="AD363" t="str">
            <v>&gt;848</v>
          </cell>
          <cell r="AE363" t="str">
            <v>&lt;=1472</v>
          </cell>
          <cell r="AF363" t="str">
            <v>S04</v>
          </cell>
        </row>
        <row r="364">
          <cell r="AD364" t="str">
            <v>Line</v>
          </cell>
          <cell r="AE364" t="str">
            <v>Line</v>
          </cell>
          <cell r="AF364" t="str">
            <v>CAlloc</v>
          </cell>
        </row>
        <row r="365">
          <cell r="AD365" t="str">
            <v>&gt;848</v>
          </cell>
          <cell r="AE365" t="str">
            <v>&lt;=1472</v>
          </cell>
          <cell r="AF365" t="str">
            <v>S05</v>
          </cell>
        </row>
        <row r="366">
          <cell r="AD366" t="str">
            <v>Line</v>
          </cell>
          <cell r="AE366" t="str">
            <v>Line</v>
          </cell>
          <cell r="AF366" t="str">
            <v>CAlloc</v>
          </cell>
        </row>
        <row r="367">
          <cell r="AD367" t="str">
            <v>&gt;848</v>
          </cell>
          <cell r="AE367" t="str">
            <v>&lt;=1472</v>
          </cell>
          <cell r="AF367" t="str">
            <v>S06</v>
          </cell>
        </row>
        <row r="368">
          <cell r="AD368" t="str">
            <v>Line</v>
          </cell>
          <cell r="AE368" t="str">
            <v>Line</v>
          </cell>
          <cell r="AF368" t="str">
            <v>CAlloc</v>
          </cell>
        </row>
        <row r="369">
          <cell r="AD369" t="str">
            <v>&gt;848</v>
          </cell>
          <cell r="AE369" t="str">
            <v>&lt;=1472</v>
          </cell>
          <cell r="AF369" t="str">
            <v>S13</v>
          </cell>
        </row>
        <row r="370">
          <cell r="AD370" t="str">
            <v>Line</v>
          </cell>
          <cell r="AE370" t="str">
            <v>Line</v>
          </cell>
          <cell r="AF370" t="str">
            <v>CAlloc</v>
          </cell>
        </row>
        <row r="371">
          <cell r="AD371" t="str">
            <v>&gt;848</v>
          </cell>
          <cell r="AE371" t="str">
            <v>&lt;=1472</v>
          </cell>
          <cell r="AF371" t="str">
            <v>S21</v>
          </cell>
        </row>
        <row r="372">
          <cell r="AD372" t="str">
            <v>Line</v>
          </cell>
          <cell r="AE372" t="str">
            <v>Line</v>
          </cell>
          <cell r="AF372" t="str">
            <v>CAlloc</v>
          </cell>
        </row>
        <row r="373">
          <cell r="AD373" t="str">
            <v>&gt;848</v>
          </cell>
          <cell r="AE373" t="str">
            <v>&lt;=1472</v>
          </cell>
          <cell r="AF373" t="str">
            <v>S22</v>
          </cell>
        </row>
        <row r="374">
          <cell r="AD374" t="str">
            <v>Line</v>
          </cell>
          <cell r="AE374" t="str">
            <v>Line</v>
          </cell>
          <cell r="AF374" t="str">
            <v>CAlloc</v>
          </cell>
        </row>
        <row r="375">
          <cell r="AD375" t="str">
            <v>&gt;848</v>
          </cell>
          <cell r="AE375" t="str">
            <v>&lt;=1472</v>
          </cell>
          <cell r="AF375" t="str">
            <v>S23</v>
          </cell>
        </row>
        <row r="380">
          <cell r="AD380" t="str">
            <v>Line</v>
          </cell>
          <cell r="AE380" t="str">
            <v>Line</v>
          </cell>
          <cell r="AF380" t="str">
            <v>CAlloc</v>
          </cell>
        </row>
        <row r="381">
          <cell r="AD381" t="str">
            <v>&gt;10</v>
          </cell>
          <cell r="AE381" t="str">
            <v>&lt;=264</v>
          </cell>
          <cell r="AF381" t="str">
            <v>E*</v>
          </cell>
        </row>
        <row r="382">
          <cell r="AD382" t="str">
            <v>Line</v>
          </cell>
          <cell r="AE382" t="str">
            <v>Line</v>
          </cell>
          <cell r="AF382" t="str">
            <v>CAlloc</v>
          </cell>
        </row>
        <row r="383">
          <cell r="AD383" t="str">
            <v>&gt;10</v>
          </cell>
          <cell r="AE383" t="str">
            <v>&lt;=264</v>
          </cell>
          <cell r="AF383" t="str">
            <v>D*</v>
          </cell>
        </row>
        <row r="384">
          <cell r="AD384" t="str">
            <v>Line</v>
          </cell>
          <cell r="AE384" t="str">
            <v>Line</v>
          </cell>
          <cell r="AF384" t="str">
            <v>CAlloc</v>
          </cell>
        </row>
        <row r="385">
          <cell r="AD385" t="str">
            <v>&gt;10</v>
          </cell>
          <cell r="AE385" t="str">
            <v>&lt;=264</v>
          </cell>
          <cell r="AF385" t="str">
            <v>C*</v>
          </cell>
        </row>
        <row r="386">
          <cell r="AD386" t="str">
            <v>Line</v>
          </cell>
          <cell r="AE386" t="str">
            <v>Line</v>
          </cell>
          <cell r="AF386" t="str">
            <v>CAlloc</v>
          </cell>
        </row>
        <row r="387">
          <cell r="AD387" t="str">
            <v>&gt;10</v>
          </cell>
          <cell r="AE387" t="str">
            <v>&lt;=264</v>
          </cell>
          <cell r="AF387" t="str">
            <v>S01</v>
          </cell>
        </row>
        <row r="390">
          <cell r="AD390" t="str">
            <v>Line</v>
          </cell>
          <cell r="AE390" t="str">
            <v>Line</v>
          </cell>
          <cell r="AF390" t="str">
            <v>CAlloc</v>
          </cell>
        </row>
        <row r="391">
          <cell r="AD391" t="str">
            <v>&gt;10</v>
          </cell>
          <cell r="AE391" t="str">
            <v>&lt;=369</v>
          </cell>
          <cell r="AF391" t="str">
            <v>E*</v>
          </cell>
        </row>
        <row r="392">
          <cell r="AD392" t="str">
            <v>Line</v>
          </cell>
          <cell r="AE392" t="str">
            <v>Line</v>
          </cell>
          <cell r="AF392" t="str">
            <v>CAlloc</v>
          </cell>
        </row>
        <row r="393">
          <cell r="AD393" t="str">
            <v>&gt;10</v>
          </cell>
          <cell r="AE393" t="str">
            <v>&lt;=369</v>
          </cell>
          <cell r="AF393" t="str">
            <v>D*</v>
          </cell>
        </row>
        <row r="394">
          <cell r="AD394" t="str">
            <v>Line</v>
          </cell>
          <cell r="AE394" t="str">
            <v>Line</v>
          </cell>
          <cell r="AF394" t="str">
            <v>CAlloc</v>
          </cell>
        </row>
        <row r="395">
          <cell r="AD395" t="str">
            <v>&gt;10</v>
          </cell>
          <cell r="AE395" t="str">
            <v>&lt;=369</v>
          </cell>
          <cell r="AF395" t="str">
            <v>C*</v>
          </cell>
        </row>
        <row r="396">
          <cell r="AD396" t="str">
            <v>Line</v>
          </cell>
          <cell r="AE396" t="str">
            <v>Line</v>
          </cell>
          <cell r="AF396" t="str">
            <v>CAlloc</v>
          </cell>
        </row>
        <row r="397">
          <cell r="AD397" t="str">
            <v>&gt;10</v>
          </cell>
          <cell r="AE397" t="str">
            <v>&lt;=369</v>
          </cell>
          <cell r="AF397" t="str">
            <v>R*</v>
          </cell>
        </row>
        <row r="398">
          <cell r="AD398" t="str">
            <v>Line</v>
          </cell>
          <cell r="AE398" t="str">
            <v>Line</v>
          </cell>
          <cell r="AF398" t="str">
            <v>CAlloc</v>
          </cell>
        </row>
        <row r="399">
          <cell r="AD399" t="str">
            <v>&gt;10</v>
          </cell>
          <cell r="AE399" t="str">
            <v>&lt;=369</v>
          </cell>
          <cell r="AF399" t="str">
            <v>S01</v>
          </cell>
        </row>
        <row r="400">
          <cell r="AD400" t="str">
            <v>Line</v>
          </cell>
          <cell r="AE400" t="str">
            <v>Line</v>
          </cell>
          <cell r="AF400" t="str">
            <v>CAlloc</v>
          </cell>
        </row>
        <row r="401">
          <cell r="AD401" t="str">
            <v>&gt;10</v>
          </cell>
          <cell r="AE401" t="str">
            <v>&lt;=369</v>
          </cell>
          <cell r="AF401" t="str">
            <v>S02</v>
          </cell>
        </row>
        <row r="402">
          <cell r="AD402" t="str">
            <v>Line</v>
          </cell>
          <cell r="AE402" t="str">
            <v>Line</v>
          </cell>
          <cell r="AF402" t="str">
            <v>CAlloc</v>
          </cell>
        </row>
        <row r="403">
          <cell r="AD403" t="str">
            <v>&gt;10</v>
          </cell>
          <cell r="AE403" t="str">
            <v>&lt;=369</v>
          </cell>
          <cell r="AF403" t="str">
            <v>S03</v>
          </cell>
        </row>
        <row r="404">
          <cell r="AD404" t="str">
            <v>Line</v>
          </cell>
          <cell r="AE404" t="str">
            <v>Line</v>
          </cell>
          <cell r="AF404" t="str">
            <v>CAlloc</v>
          </cell>
        </row>
        <row r="405">
          <cell r="AD405" t="str">
            <v>&gt;10</v>
          </cell>
          <cell r="AE405" t="str">
            <v>&lt;=369</v>
          </cell>
          <cell r="AF405" t="str">
            <v>Sxx</v>
          </cell>
        </row>
        <row r="406">
          <cell r="AD406" t="str">
            <v>Line</v>
          </cell>
          <cell r="AE406" t="str">
            <v>Line</v>
          </cell>
          <cell r="AF406" t="str">
            <v>CAlloc</v>
          </cell>
        </row>
        <row r="407">
          <cell r="AD407" t="str">
            <v>&gt;10</v>
          </cell>
          <cell r="AE407" t="str">
            <v>&lt;=369</v>
          </cell>
          <cell r="AF407" t="str">
            <v>S05</v>
          </cell>
        </row>
        <row r="408">
          <cell r="AD408" t="str">
            <v>Line</v>
          </cell>
          <cell r="AE408" t="str">
            <v>Line</v>
          </cell>
          <cell r="AF408" t="str">
            <v>CAlloc</v>
          </cell>
        </row>
        <row r="409">
          <cell r="AD409" t="str">
            <v>&gt;10</v>
          </cell>
          <cell r="AE409" t="str">
            <v>&lt;=369</v>
          </cell>
          <cell r="AF409" t="str">
            <v>Sxx</v>
          </cell>
        </row>
        <row r="410">
          <cell r="AD410" t="str">
            <v>Line</v>
          </cell>
          <cell r="AE410" t="str">
            <v>Line</v>
          </cell>
          <cell r="AF410" t="str">
            <v>CAlloc</v>
          </cell>
        </row>
        <row r="411">
          <cell r="AD411" t="str">
            <v>&gt;10</v>
          </cell>
          <cell r="AE411" t="str">
            <v>&lt;=369</v>
          </cell>
          <cell r="AF411" t="str">
            <v>Sxx</v>
          </cell>
        </row>
        <row r="412">
          <cell r="AD412" t="str">
            <v>Line</v>
          </cell>
          <cell r="AE412" t="str">
            <v>Line</v>
          </cell>
          <cell r="AF412" t="str">
            <v>CAlloc</v>
          </cell>
        </row>
        <row r="413">
          <cell r="AD413" t="str">
            <v>&gt;10</v>
          </cell>
          <cell r="AE413" t="str">
            <v>&lt;=369</v>
          </cell>
          <cell r="AF413" t="str">
            <v>S08</v>
          </cell>
        </row>
        <row r="414">
          <cell r="AD414" t="str">
            <v>Line</v>
          </cell>
          <cell r="AE414" t="str">
            <v>Line</v>
          </cell>
          <cell r="AF414" t="str">
            <v>CAlloc</v>
          </cell>
        </row>
        <row r="415">
          <cell r="AD415" t="str">
            <v>&gt;10</v>
          </cell>
          <cell r="AE415" t="str">
            <v>&lt;=369</v>
          </cell>
          <cell r="AF415" t="str">
            <v>S09</v>
          </cell>
        </row>
        <row r="416">
          <cell r="AD416" t="str">
            <v>Line</v>
          </cell>
          <cell r="AE416" t="str">
            <v>Line</v>
          </cell>
          <cell r="AF416" t="str">
            <v>CAlloc</v>
          </cell>
        </row>
        <row r="417">
          <cell r="AD417" t="str">
            <v>&gt;10</v>
          </cell>
          <cell r="AE417" t="str">
            <v>&lt;=369</v>
          </cell>
          <cell r="AF417" t="str">
            <v>S10</v>
          </cell>
        </row>
        <row r="418">
          <cell r="AD418" t="str">
            <v>Line</v>
          </cell>
          <cell r="AE418" t="str">
            <v>Line</v>
          </cell>
          <cell r="AF418" t="str">
            <v>CAlloc</v>
          </cell>
        </row>
        <row r="419">
          <cell r="AD419" t="str">
            <v>&gt;10</v>
          </cell>
          <cell r="AE419" t="str">
            <v>&lt;=369</v>
          </cell>
          <cell r="AF419" t="str">
            <v>S11</v>
          </cell>
        </row>
        <row r="420">
          <cell r="AD420" t="str">
            <v>Line</v>
          </cell>
          <cell r="AE420" t="str">
            <v>Line</v>
          </cell>
          <cell r="AF420" t="str">
            <v>CAlloc</v>
          </cell>
        </row>
        <row r="421">
          <cell r="AD421" t="str">
            <v>&gt;10</v>
          </cell>
          <cell r="AE421" t="str">
            <v>&lt;=369</v>
          </cell>
          <cell r="AF421" t="str">
            <v>S12</v>
          </cell>
        </row>
        <row r="422">
          <cell r="AD422" t="str">
            <v>Line</v>
          </cell>
          <cell r="AE422" t="str">
            <v>Line</v>
          </cell>
          <cell r="AF422" t="str">
            <v>CAlloc</v>
          </cell>
        </row>
        <row r="423">
          <cell r="AD423" t="str">
            <v>&gt;10</v>
          </cell>
          <cell r="AE423" t="str">
            <v>&lt;=369</v>
          </cell>
          <cell r="AF423" t="str">
            <v>S13</v>
          </cell>
        </row>
        <row r="424">
          <cell r="AD424" t="str">
            <v>Line</v>
          </cell>
          <cell r="AE424" t="str">
            <v>Line</v>
          </cell>
          <cell r="AF424" t="str">
            <v>CAlloc</v>
          </cell>
        </row>
        <row r="425">
          <cell r="AD425" t="str">
            <v>&gt;10</v>
          </cell>
          <cell r="AE425" t="str">
            <v>&lt;=369</v>
          </cell>
          <cell r="AF425" t="str">
            <v>S14</v>
          </cell>
        </row>
        <row r="426">
          <cell r="AD426" t="str">
            <v>Line</v>
          </cell>
          <cell r="AE426" t="str">
            <v>Line</v>
          </cell>
          <cell r="AF426" t="str">
            <v>CAlloc</v>
          </cell>
        </row>
        <row r="427">
          <cell r="AD427" t="str">
            <v>&gt;10</v>
          </cell>
          <cell r="AE427" t="str">
            <v>&lt;=369</v>
          </cell>
          <cell r="AF427" t="str">
            <v>S15</v>
          </cell>
        </row>
        <row r="428">
          <cell r="AD428" t="str">
            <v>Line</v>
          </cell>
          <cell r="AE428" t="str">
            <v>Line</v>
          </cell>
          <cell r="AF428" t="str">
            <v>CAlloc</v>
          </cell>
        </row>
        <row r="429">
          <cell r="AD429" t="str">
            <v>&gt;10</v>
          </cell>
          <cell r="AE429" t="str">
            <v>&lt;=369</v>
          </cell>
          <cell r="AF429" t="str">
            <v>S16</v>
          </cell>
        </row>
        <row r="430">
          <cell r="AD430" t="str">
            <v>Line</v>
          </cell>
          <cell r="AE430" t="str">
            <v>Line</v>
          </cell>
          <cell r="AF430" t="str">
            <v>CAlloc</v>
          </cell>
        </row>
        <row r="431">
          <cell r="AD431" t="str">
            <v>&gt;10</v>
          </cell>
          <cell r="AE431" t="str">
            <v>&lt;=369</v>
          </cell>
          <cell r="AF431" t="str">
            <v>S17</v>
          </cell>
        </row>
        <row r="432">
          <cell r="AD432" t="str">
            <v>Line</v>
          </cell>
          <cell r="AE432" t="str">
            <v>Line</v>
          </cell>
          <cell r="AF432" t="str">
            <v>CAlloc</v>
          </cell>
        </row>
        <row r="433">
          <cell r="AD433" t="str">
            <v>&gt;10</v>
          </cell>
          <cell r="AE433" t="str">
            <v>&lt;=369</v>
          </cell>
          <cell r="AF433" t="str">
            <v>S18</v>
          </cell>
        </row>
        <row r="452">
          <cell r="AD452" t="str">
            <v>Line</v>
          </cell>
          <cell r="AE452" t="str">
            <v>Line</v>
          </cell>
          <cell r="AF452" t="str">
            <v>CAlloc</v>
          </cell>
        </row>
        <row r="453">
          <cell r="AD453" t="str">
            <v>&gt;16</v>
          </cell>
          <cell r="AE453" t="str">
            <v>&lt;=20</v>
          </cell>
          <cell r="AF453" t="str">
            <v>E*</v>
          </cell>
        </row>
        <row r="454">
          <cell r="AD454" t="str">
            <v>&gt;144</v>
          </cell>
          <cell r="AE454" t="str">
            <v>&lt;=148</v>
          </cell>
          <cell r="AF454" t="str">
            <v>E*</v>
          </cell>
        </row>
        <row r="455">
          <cell r="AD455" t="str">
            <v>&gt;188</v>
          </cell>
          <cell r="AE455" t="str">
            <v>&lt;=192</v>
          </cell>
          <cell r="AF455" t="str">
            <v>E*</v>
          </cell>
        </row>
        <row r="456">
          <cell r="AD456" t="str">
            <v>&gt;226</v>
          </cell>
          <cell r="AE456" t="str">
            <v>&lt;=229</v>
          </cell>
          <cell r="AF456" t="str">
            <v>E*</v>
          </cell>
        </row>
        <row r="457">
          <cell r="AD457" t="str">
            <v>&gt;322</v>
          </cell>
          <cell r="AE457" t="str">
            <v>&lt;=323</v>
          </cell>
          <cell r="AF457" t="str">
            <v>E*</v>
          </cell>
        </row>
        <row r="458">
          <cell r="AD458" t="str">
            <v>Line</v>
          </cell>
          <cell r="AE458" t="str">
            <v>Line</v>
          </cell>
          <cell r="AF458" t="str">
            <v>CAlloc</v>
          </cell>
        </row>
        <row r="459">
          <cell r="AD459" t="str">
            <v>&gt;16</v>
          </cell>
          <cell r="AE459" t="str">
            <v>&lt;=20</v>
          </cell>
          <cell r="AF459" t="str">
            <v>D*</v>
          </cell>
        </row>
        <row r="460">
          <cell r="AD460" t="str">
            <v>&gt;144</v>
          </cell>
          <cell r="AE460" t="str">
            <v>&lt;=148</v>
          </cell>
          <cell r="AF460" t="str">
            <v>D*</v>
          </cell>
        </row>
        <row r="461">
          <cell r="AD461" t="str">
            <v>&gt;188</v>
          </cell>
          <cell r="AE461" t="str">
            <v>&lt;=192</v>
          </cell>
          <cell r="AF461" t="str">
            <v>D*</v>
          </cell>
        </row>
        <row r="462">
          <cell r="AD462" t="str">
            <v>&gt;226</v>
          </cell>
          <cell r="AE462" t="str">
            <v>&lt;=229</v>
          </cell>
          <cell r="AF462" t="str">
            <v>D*</v>
          </cell>
        </row>
        <row r="463">
          <cell r="AD463" t="str">
            <v>&gt;322</v>
          </cell>
          <cell r="AE463" t="str">
            <v>&lt;=323</v>
          </cell>
          <cell r="AF463" t="str">
            <v>D*</v>
          </cell>
        </row>
        <row r="464">
          <cell r="AD464" t="str">
            <v>Line</v>
          </cell>
          <cell r="AE464" t="str">
            <v>Line</v>
          </cell>
          <cell r="AF464" t="str">
            <v>CAlloc</v>
          </cell>
        </row>
        <row r="465">
          <cell r="AD465" t="str">
            <v>&gt;16</v>
          </cell>
          <cell r="AE465" t="str">
            <v>&lt;=20</v>
          </cell>
          <cell r="AF465" t="str">
            <v>C*</v>
          </cell>
        </row>
        <row r="466">
          <cell r="AD466" t="str">
            <v>&gt;144</v>
          </cell>
          <cell r="AE466" t="str">
            <v>&lt;=148</v>
          </cell>
          <cell r="AF466" t="str">
            <v>C*</v>
          </cell>
        </row>
        <row r="467">
          <cell r="AD467" t="str">
            <v>&gt;188</v>
          </cell>
          <cell r="AE467" t="str">
            <v>&lt;=192</v>
          </cell>
          <cell r="AF467" t="str">
            <v>C*</v>
          </cell>
        </row>
        <row r="468">
          <cell r="AD468" t="str">
            <v>&gt;226</v>
          </cell>
          <cell r="AE468" t="str">
            <v>&lt;=229</v>
          </cell>
          <cell r="AF468" t="str">
            <v>C*</v>
          </cell>
        </row>
        <row r="469">
          <cell r="AD469" t="str">
            <v>&gt;322</v>
          </cell>
          <cell r="AE469" t="str">
            <v>&lt;=323</v>
          </cell>
          <cell r="AF469" t="str">
            <v>C*</v>
          </cell>
        </row>
        <row r="470">
          <cell r="AD470" t="str">
            <v>Line</v>
          </cell>
          <cell r="AE470" t="str">
            <v>Line</v>
          </cell>
          <cell r="AF470" t="str">
            <v>CAlloc</v>
          </cell>
        </row>
        <row r="471">
          <cell r="AD471" t="str">
            <v>&gt;16</v>
          </cell>
          <cell r="AE471" t="str">
            <v>&lt;=20</v>
          </cell>
          <cell r="AF471" t="str">
            <v>R*</v>
          </cell>
        </row>
        <row r="472">
          <cell r="AD472" t="str">
            <v>&gt;144</v>
          </cell>
          <cell r="AE472" t="str">
            <v>&lt;=148</v>
          </cell>
          <cell r="AF472" t="str">
            <v>R*</v>
          </cell>
        </row>
        <row r="473">
          <cell r="AD473" t="str">
            <v>&gt;188</v>
          </cell>
          <cell r="AE473" t="str">
            <v>&lt;=192</v>
          </cell>
          <cell r="AF473" t="str">
            <v>R*</v>
          </cell>
        </row>
        <row r="474">
          <cell r="AD474" t="str">
            <v>&gt;226</v>
          </cell>
          <cell r="AE474" t="str">
            <v>&lt;=229</v>
          </cell>
          <cell r="AF474" t="str">
            <v>R*</v>
          </cell>
        </row>
        <row r="475">
          <cell r="AD475" t="str">
            <v>&gt;322</v>
          </cell>
          <cell r="AE475" t="str">
            <v>&lt;=323</v>
          </cell>
          <cell r="AF475" t="str">
            <v>R*</v>
          </cell>
        </row>
        <row r="476">
          <cell r="AD476" t="str">
            <v>Line</v>
          </cell>
          <cell r="AE476" t="str">
            <v>Line</v>
          </cell>
          <cell r="AF476" t="str">
            <v>CAlloc</v>
          </cell>
        </row>
        <row r="477">
          <cell r="AD477" t="str">
            <v>&gt;16</v>
          </cell>
          <cell r="AE477" t="str">
            <v>&lt;=20</v>
          </cell>
          <cell r="AF477" t="str">
            <v>S01</v>
          </cell>
        </row>
        <row r="478">
          <cell r="AD478" t="str">
            <v>&gt;144</v>
          </cell>
          <cell r="AE478" t="str">
            <v>&lt;=148</v>
          </cell>
          <cell r="AF478" t="str">
            <v>S01</v>
          </cell>
        </row>
        <row r="479">
          <cell r="AD479" t="str">
            <v>&gt;188</v>
          </cell>
          <cell r="AE479" t="str">
            <v>&lt;=192</v>
          </cell>
          <cell r="AF479" t="str">
            <v>S01</v>
          </cell>
        </row>
        <row r="480">
          <cell r="AD480" t="str">
            <v>&gt;226</v>
          </cell>
          <cell r="AE480" t="str">
            <v>&lt;=229</v>
          </cell>
          <cell r="AF480" t="str">
            <v>S01</v>
          </cell>
        </row>
        <row r="481">
          <cell r="AD481" t="str">
            <v>&gt;322</v>
          </cell>
          <cell r="AE481" t="str">
            <v>&lt;=323</v>
          </cell>
          <cell r="AF481" t="str">
            <v>S01</v>
          </cell>
        </row>
        <row r="662">
          <cell r="E662" t="str">
            <v/>
          </cell>
          <cell r="F662">
            <v>775077000.00000119</v>
          </cell>
          <cell r="G662">
            <v>351949127.65158916</v>
          </cell>
          <cell r="H662">
            <v>65666765.119955011</v>
          </cell>
          <cell r="I662">
            <v>200925570.18555871</v>
          </cell>
          <cell r="J662">
            <v>137373554.55374068</v>
          </cell>
          <cell r="K662">
            <v>16136480.061282411</v>
          </cell>
          <cell r="L662">
            <v>3025502.4278747388</v>
          </cell>
          <cell r="M662">
            <v>9.9999999999999995E-8</v>
          </cell>
          <cell r="N662">
            <v>9.9999999999999995E-8</v>
          </cell>
          <cell r="O662">
            <v>9.9999999999999995E-8</v>
          </cell>
          <cell r="P662">
            <v>9.9999999999999995E-8</v>
          </cell>
          <cell r="Q662">
            <v>9.9999999999999995E-8</v>
          </cell>
        </row>
        <row r="663">
          <cell r="E663" t="str">
            <v>E*</v>
          </cell>
          <cell r="F663">
            <v>510000666</v>
          </cell>
          <cell r="G663">
            <v>219851133.5308055</v>
          </cell>
          <cell r="H663">
            <v>45033103.378183566</v>
          </cell>
          <cell r="I663">
            <v>136084742.02522054</v>
          </cell>
          <cell r="J663">
            <v>95226182.926963821</v>
          </cell>
          <cell r="K663">
            <v>11424338.616634024</v>
          </cell>
          <cell r="L663">
            <v>2381165.5221926114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E664" t="str">
            <v>D*</v>
          </cell>
          <cell r="F664">
            <v>265076334.00000003</v>
          </cell>
          <cell r="G664">
            <v>132097994.12078352</v>
          </cell>
          <cell r="H664">
            <v>20633661.741771348</v>
          </cell>
          <cell r="I664">
            <v>64840828.160338089</v>
          </cell>
          <cell r="J664">
            <v>42147371.626776762</v>
          </cell>
          <cell r="K664">
            <v>4712141.4446482863</v>
          </cell>
          <cell r="L664">
            <v>644336.90568202746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E665" t="str">
            <v>C*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E666" t="str">
            <v>R*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9">
          <cell r="E669" t="str">
            <v/>
          </cell>
          <cell r="F669">
            <v>333426000.00000119</v>
          </cell>
          <cell r="G669">
            <v>151403008.78023574</v>
          </cell>
          <cell r="H669">
            <v>28248815.055647589</v>
          </cell>
          <cell r="I669">
            <v>86435036.989473507</v>
          </cell>
          <cell r="J669">
            <v>59095954.080221161</v>
          </cell>
          <cell r="K669">
            <v>6941661.2812832706</v>
          </cell>
          <cell r="L669">
            <v>1301523.8131393485</v>
          </cell>
          <cell r="M669">
            <v>9.9999999999999995E-8</v>
          </cell>
          <cell r="N669">
            <v>9.9999999999999995E-8</v>
          </cell>
          <cell r="O669">
            <v>9.9999999999999995E-8</v>
          </cell>
          <cell r="P669">
            <v>9.9999999999999995E-8</v>
          </cell>
          <cell r="Q669">
            <v>9.9999999999999995E-8</v>
          </cell>
        </row>
        <row r="670">
          <cell r="E670" t="str">
            <v>E*</v>
          </cell>
          <cell r="F670">
            <v>219394308.00000003</v>
          </cell>
          <cell r="G670">
            <v>94576518.266755879</v>
          </cell>
          <cell r="H670">
            <v>19372536.569881748</v>
          </cell>
          <cell r="I670">
            <v>58541527.092793599</v>
          </cell>
          <cell r="J670">
            <v>40964814.165051773</v>
          </cell>
          <cell r="K670">
            <v>4914571.7491163025</v>
          </cell>
          <cell r="L670">
            <v>1024340.1564007108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E671" t="str">
            <v>D*</v>
          </cell>
          <cell r="F671">
            <v>114031692.00000001</v>
          </cell>
          <cell r="G671">
            <v>56826490.513479777</v>
          </cell>
          <cell r="H671">
            <v>8876278.4857657403</v>
          </cell>
          <cell r="I671">
            <v>27893509.896679796</v>
          </cell>
          <cell r="J671">
            <v>18131139.915169291</v>
          </cell>
          <cell r="K671">
            <v>2027089.5321668682</v>
          </cell>
          <cell r="L671">
            <v>277183.65673853783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E672" t="str">
            <v>C*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E673" t="str">
            <v>R*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6">
          <cell r="E676" t="str">
            <v/>
          </cell>
          <cell r="F676">
            <v>695186000.00000131</v>
          </cell>
          <cell r="G676">
            <v>377267678.89115143</v>
          </cell>
          <cell r="H676">
            <v>76499108.077935517</v>
          </cell>
          <cell r="I676">
            <v>164018215.42208672</v>
          </cell>
          <cell r="J676">
            <v>25510159.121659044</v>
          </cell>
          <cell r="K676">
            <v>16701655.117546173</v>
          </cell>
          <cell r="L676">
            <v>35189183.369621836</v>
          </cell>
          <cell r="M676">
            <v>9.9999999999999995E-8</v>
          </cell>
          <cell r="N676">
            <v>9.9999999999999995E-8</v>
          </cell>
          <cell r="O676">
            <v>9.9999999999999995E-8</v>
          </cell>
          <cell r="P676">
            <v>9.9999999999999995E-8</v>
          </cell>
          <cell r="Q676">
            <v>9.9999999999999995E-8</v>
          </cell>
        </row>
        <row r="677">
          <cell r="E677" t="str">
            <v>E*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E678" t="str">
            <v>D*</v>
          </cell>
          <cell r="F678">
            <v>572377000.00000012</v>
          </cell>
          <cell r="G678">
            <v>295844986.01545346</v>
          </cell>
          <cell r="H678">
            <v>61174887.618131749</v>
          </cell>
          <cell r="I678">
            <v>160109387.46555454</v>
          </cell>
          <cell r="J678">
            <v>25449139.404639535</v>
          </cell>
          <cell r="K678">
            <v>14941416.126599077</v>
          </cell>
          <cell r="L678">
            <v>14857183.369621737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E679" t="str">
            <v>C*</v>
          </cell>
          <cell r="F679">
            <v>122809000.00000001</v>
          </cell>
          <cell r="G679">
            <v>81422692.875697851</v>
          </cell>
          <cell r="H679">
            <v>15324220.459803667</v>
          </cell>
          <cell r="I679">
            <v>3908827.9565320867</v>
          </cell>
          <cell r="J679">
            <v>61019.717019408075</v>
          </cell>
          <cell r="K679">
            <v>1760238.9909469951</v>
          </cell>
          <cell r="L679">
            <v>20332000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E680" t="str">
            <v>R*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</row>
        <row r="683">
          <cell r="E683" t="str">
            <v/>
          </cell>
          <cell r="F683">
            <v>140218999.99999788</v>
          </cell>
          <cell r="G683">
            <v>75745431.581599444</v>
          </cell>
          <cell r="H683">
            <v>13821564.727942109</v>
          </cell>
          <cell r="I683">
            <v>30433714.104369089</v>
          </cell>
          <cell r="J683">
            <v>14500415.003472826</v>
          </cell>
          <cell r="K683">
            <v>2875836.0294665755</v>
          </cell>
          <cell r="L683">
            <v>2842038.553147417</v>
          </cell>
          <cell r="M683">
            <v>9.9999999999999995E-8</v>
          </cell>
          <cell r="N683">
            <v>9.9999999999999995E-8</v>
          </cell>
          <cell r="O683">
            <v>9.9999999999999995E-8</v>
          </cell>
          <cell r="P683">
            <v>9.9999999999999995E-8</v>
          </cell>
          <cell r="Q683">
            <v>9.9999999999999995E-8</v>
          </cell>
        </row>
        <row r="684">
          <cell r="F684">
            <v>46664385.917025201</v>
          </cell>
          <cell r="G684">
            <v>20116087.72953454</v>
          </cell>
          <cell r="H684">
            <v>4120469.3546043858</v>
          </cell>
          <cell r="I684">
            <v>12451573.777520776</v>
          </cell>
          <cell r="J684">
            <v>8713069.6992247533</v>
          </cell>
          <cell r="K684">
            <v>1045311.8625012372</v>
          </cell>
          <cell r="L684">
            <v>217873.49363950873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</row>
        <row r="685">
          <cell r="F685">
            <v>65543995.611401409</v>
          </cell>
          <cell r="G685">
            <v>33428341.580126218</v>
          </cell>
          <cell r="H685">
            <v>6300995.4863596745</v>
          </cell>
          <cell r="I685">
            <v>17482790.824667122</v>
          </cell>
          <cell r="J685">
            <v>5692118.5151634822</v>
          </cell>
          <cell r="K685">
            <v>1509002.3062143603</v>
          </cell>
          <cell r="L685">
            <v>1130746.8988705459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</row>
        <row r="686">
          <cell r="F686">
            <v>28010618.471570242</v>
          </cell>
          <cell r="G686">
            <v>22201002.271938574</v>
          </cell>
          <cell r="H686">
            <v>3400099.8869779492</v>
          </cell>
          <cell r="I686">
            <v>499349.50218109018</v>
          </cell>
          <cell r="J686">
            <v>95226.78908448937</v>
          </cell>
          <cell r="K686">
            <v>321521.86075087753</v>
          </cell>
          <cell r="L686">
            <v>1493418.1606372623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</row>
        <row r="690">
          <cell r="E690" t="str">
            <v/>
          </cell>
          <cell r="F690">
            <v>1803689000.000001</v>
          </cell>
          <cell r="G690">
            <v>880619815.32297611</v>
          </cell>
          <cell r="H690">
            <v>170414688.25353789</v>
          </cell>
          <cell r="I690">
            <v>451378822.59711879</v>
          </cell>
          <cell r="J690">
            <v>221979667.75562069</v>
          </cell>
          <cell r="K690">
            <v>39779796.460111648</v>
          </cell>
          <cell r="L690">
            <v>39516209.61063572</v>
          </cell>
          <cell r="M690">
            <v>9.9999999999999995E-8</v>
          </cell>
          <cell r="N690">
            <v>9.9999999999999995E-8</v>
          </cell>
          <cell r="O690">
            <v>9.9999999999999995E-8</v>
          </cell>
          <cell r="P690">
            <v>9.9999999999999995E-8</v>
          </cell>
          <cell r="Q690">
            <v>9.9999999999999995E-8</v>
          </cell>
        </row>
        <row r="691">
          <cell r="F691">
            <v>729394974</v>
          </cell>
          <cell r="G691">
            <v>314427651.79756141</v>
          </cell>
          <cell r="H691">
            <v>64405639.948065311</v>
          </cell>
          <cell r="I691">
            <v>194626269.11801416</v>
          </cell>
          <cell r="J691">
            <v>136190997.09201559</v>
          </cell>
          <cell r="K691">
            <v>16338910.365750328</v>
          </cell>
          <cell r="L691">
            <v>3405505.6785933222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</row>
        <row r="692">
          <cell r="F692">
            <v>951485026.00000012</v>
          </cell>
          <cell r="G692">
            <v>484769470.64971673</v>
          </cell>
          <cell r="H692">
            <v>90684827.845668837</v>
          </cell>
          <cell r="I692">
            <v>252843725.52257243</v>
          </cell>
          <cell r="J692">
            <v>85727650.946585596</v>
          </cell>
          <cell r="K692">
            <v>21680647.10341423</v>
          </cell>
          <cell r="L692">
            <v>15778703.932042303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</row>
        <row r="693">
          <cell r="F693">
            <v>122809000.00000001</v>
          </cell>
          <cell r="G693">
            <v>81422692.875697851</v>
          </cell>
          <cell r="H693">
            <v>15324220.459803667</v>
          </cell>
          <cell r="I693">
            <v>3908827.9565320867</v>
          </cell>
          <cell r="J693">
            <v>61019.717019408075</v>
          </cell>
          <cell r="K693">
            <v>1760238.9909469951</v>
          </cell>
          <cell r="L693">
            <v>20332000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</row>
        <row r="697">
          <cell r="E697" t="str">
            <v/>
          </cell>
          <cell r="F697">
            <v>1943907999.9999979</v>
          </cell>
          <cell r="G697">
            <v>956365246.90457547</v>
          </cell>
          <cell r="H697">
            <v>184236252.98147991</v>
          </cell>
          <cell r="I697">
            <v>481812536.70148778</v>
          </cell>
          <cell r="J697">
            <v>236480082.7590934</v>
          </cell>
          <cell r="K697">
            <v>42655632.48957812</v>
          </cell>
          <cell r="L697">
            <v>42358248.163783036</v>
          </cell>
          <cell r="M697">
            <v>9.9999999999999995E-8</v>
          </cell>
          <cell r="N697">
            <v>9.9999999999999995E-8</v>
          </cell>
          <cell r="O697">
            <v>9.9999999999999995E-8</v>
          </cell>
          <cell r="P697">
            <v>9.9999999999999995E-8</v>
          </cell>
          <cell r="Q697">
            <v>9.9999999999999995E-8</v>
          </cell>
        </row>
        <row r="698">
          <cell r="F698">
            <v>776059359.91702533</v>
          </cell>
          <cell r="G698">
            <v>334543739.52709597</v>
          </cell>
          <cell r="H698">
            <v>68526109.302669704</v>
          </cell>
          <cell r="I698">
            <v>207077842.89553493</v>
          </cell>
          <cell r="J698">
            <v>144904066.79124033</v>
          </cell>
          <cell r="K698">
            <v>17384222.228251565</v>
          </cell>
          <cell r="L698">
            <v>3623379.1722328309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</row>
        <row r="699">
          <cell r="F699">
            <v>1017029021.6114016</v>
          </cell>
          <cell r="G699">
            <v>518197812.22984296</v>
          </cell>
          <cell r="H699">
            <v>96985823.332028508</v>
          </cell>
          <cell r="I699">
            <v>270326516.34723955</v>
          </cell>
          <cell r="J699">
            <v>91419769.461749077</v>
          </cell>
          <cell r="K699">
            <v>23189649.409628589</v>
          </cell>
          <cell r="L699">
            <v>16909450.830912847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</row>
        <row r="700">
          <cell r="F700">
            <v>150819618.47157025</v>
          </cell>
          <cell r="G700">
            <v>103623695.14763643</v>
          </cell>
          <cell r="H700">
            <v>18724320.346781615</v>
          </cell>
          <cell r="I700">
            <v>4408177.4587131767</v>
          </cell>
          <cell r="J700">
            <v>156246.50610389744</v>
          </cell>
          <cell r="K700">
            <v>2081760.8516978726</v>
          </cell>
          <cell r="L700">
            <v>21825418.160637263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</row>
        <row r="704">
          <cell r="E704" t="str">
            <v/>
          </cell>
          <cell r="F704">
            <v>1125272000.0000114</v>
          </cell>
          <cell r="G704">
            <v>554418683.47630346</v>
          </cell>
          <cell r="H704">
            <v>107874129.35304029</v>
          </cell>
          <cell r="I704">
            <v>281841171.57581258</v>
          </cell>
          <cell r="J704">
            <v>134516160.4538053</v>
          </cell>
          <cell r="K704">
            <v>25064802.340620372</v>
          </cell>
          <cell r="L704">
            <v>21557052.800429549</v>
          </cell>
          <cell r="M704">
            <v>9.9999999999999995E-8</v>
          </cell>
          <cell r="N704">
            <v>9.9999999999999995E-8</v>
          </cell>
          <cell r="O704">
            <v>9.9999999999999995E-8</v>
          </cell>
          <cell r="P704">
            <v>9.9999999999999995E-8</v>
          </cell>
          <cell r="Q704">
            <v>9.9999999999999995E-8</v>
          </cell>
        </row>
        <row r="705">
          <cell r="F705">
            <v>435978784.97057784</v>
          </cell>
          <cell r="G705">
            <v>187941774.31753436</v>
          </cell>
          <cell r="H705">
            <v>38496964.814306617</v>
          </cell>
          <cell r="I705">
            <v>116333300.00629862</v>
          </cell>
          <cell r="J705">
            <v>81404982.968951494</v>
          </cell>
          <cell r="K705">
            <v>9766201.4997699</v>
          </cell>
          <cell r="L705">
            <v>2035561.3637168277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</row>
        <row r="706">
          <cell r="F706">
            <v>609516113.66913283</v>
          </cell>
          <cell r="G706">
            <v>310935347.35685658</v>
          </cell>
          <cell r="H706">
            <v>58583474.103497952</v>
          </cell>
          <cell r="I706">
            <v>162590966.84394503</v>
          </cell>
          <cell r="J706">
            <v>53018276.14198079</v>
          </cell>
          <cell r="K706">
            <v>14028568.216674361</v>
          </cell>
          <cell r="L706">
            <v>10359481.006178135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</row>
        <row r="707">
          <cell r="F707">
            <v>79777101.360300258</v>
          </cell>
          <cell r="G707">
            <v>55541561.801912427</v>
          </cell>
          <cell r="H707">
            <v>10793690.435235612</v>
          </cell>
          <cell r="I707">
            <v>2916904.7255688035</v>
          </cell>
          <cell r="J707">
            <v>92901.34287291838</v>
          </cell>
          <cell r="K707">
            <v>1270032.6241760124</v>
          </cell>
          <cell r="L707">
            <v>9162010.4305344876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</row>
        <row r="708"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11">
          <cell r="E711" t="str">
            <v/>
          </cell>
          <cell r="F711">
            <v>10571000.000001101</v>
          </cell>
          <cell r="G711">
            <v>5107256.6881287787</v>
          </cell>
          <cell r="H711">
            <v>1056079.5981072776</v>
          </cell>
          <cell r="I711">
            <v>2822545.8316620858</v>
          </cell>
          <cell r="J711">
            <v>1261424.67156585</v>
          </cell>
          <cell r="K711">
            <v>257937.94402427491</v>
          </cell>
          <cell r="L711">
            <v>65755.266512332513</v>
          </cell>
          <cell r="M711">
            <v>9.9999999999999995E-8</v>
          </cell>
          <cell r="N711">
            <v>9.9999999999999995E-8</v>
          </cell>
          <cell r="O711">
            <v>9.9999999999999995E-8</v>
          </cell>
          <cell r="P711">
            <v>9.9999999999999995E-8</v>
          </cell>
          <cell r="Q711">
            <v>9.9999999999999995E-8</v>
          </cell>
        </row>
        <row r="712">
          <cell r="E712" t="str">
            <v>E*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E713" t="str">
            <v>D*</v>
          </cell>
          <cell r="F713">
            <v>10571000</v>
          </cell>
          <cell r="G713">
            <v>5107256.6881286791</v>
          </cell>
          <cell r="H713">
            <v>1056079.5981071778</v>
          </cell>
          <cell r="I713">
            <v>2822545.8316619857</v>
          </cell>
          <cell r="J713">
            <v>1261424.6715657501</v>
          </cell>
          <cell r="K713">
            <v>257937.94402417491</v>
          </cell>
          <cell r="L713">
            <v>65755.266512232512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E714" t="str">
            <v>C*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E715" t="str">
            <v>R*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8">
          <cell r="E718" t="str">
            <v/>
          </cell>
          <cell r="F718">
            <v>64230000.000001095</v>
          </cell>
          <cell r="G718">
            <v>32344693.467201978</v>
          </cell>
          <cell r="H718">
            <v>6688242.4290796267</v>
          </cell>
          <cell r="I718">
            <v>17875424.185050409</v>
          </cell>
          <cell r="J718">
            <v>5271663.1284768051</v>
          </cell>
          <cell r="K718">
            <v>1633543.0628374405</v>
          </cell>
          <cell r="L718">
            <v>416433.72735434555</v>
          </cell>
          <cell r="M718">
            <v>9.9999999999999995E-8</v>
          </cell>
          <cell r="N718">
            <v>9.9999999999999995E-8</v>
          </cell>
          <cell r="O718">
            <v>9.9999999999999995E-8</v>
          </cell>
          <cell r="P718">
            <v>9.9999999999999995E-8</v>
          </cell>
          <cell r="Q718">
            <v>9.9999999999999995E-8</v>
          </cell>
        </row>
        <row r="719">
          <cell r="E719" t="str">
            <v>E*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E720" t="str">
            <v>D*</v>
          </cell>
          <cell r="F720">
            <v>64230000.000000007</v>
          </cell>
          <cell r="G720">
            <v>32344693.467201877</v>
          </cell>
          <cell r="H720">
            <v>6688242.429079527</v>
          </cell>
          <cell r="I720">
            <v>17875424.185050309</v>
          </cell>
          <cell r="J720">
            <v>5271663.1284767054</v>
          </cell>
          <cell r="K720">
            <v>1633543.0628373406</v>
          </cell>
          <cell r="L720">
            <v>416433.72735424555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E721" t="str">
            <v>C*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E722" t="str">
            <v>R*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5">
          <cell r="E725" t="str">
            <v/>
          </cell>
          <cell r="F725">
            <v>238083000.00000101</v>
          </cell>
          <cell r="G725">
            <v>118279199.36000235</v>
          </cell>
          <cell r="H725">
            <v>24457797.395399529</v>
          </cell>
          <cell r="I725">
            <v>65344173.161818907</v>
          </cell>
          <cell r="J725">
            <v>11457186.100000098</v>
          </cell>
          <cell r="K725">
            <v>5973597.0535139702</v>
          </cell>
          <cell r="L725">
            <v>12571046.929265734</v>
          </cell>
          <cell r="M725">
            <v>9.9999999999999995E-8</v>
          </cell>
          <cell r="N725">
            <v>9.9999999999999995E-8</v>
          </cell>
          <cell r="O725">
            <v>9.9999999999999995E-8</v>
          </cell>
          <cell r="P725">
            <v>9.9999999999999995E-8</v>
          </cell>
          <cell r="Q725">
            <v>9.9999999999999995E-8</v>
          </cell>
        </row>
        <row r="726">
          <cell r="E726" t="str">
            <v>E*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</row>
        <row r="727">
          <cell r="E727" t="str">
            <v>D*</v>
          </cell>
          <cell r="F727">
            <v>238083000</v>
          </cell>
          <cell r="G727">
            <v>118279199.36000225</v>
          </cell>
          <cell r="H727">
            <v>24457797.395399429</v>
          </cell>
          <cell r="I727">
            <v>65344173.16181881</v>
          </cell>
          <cell r="J727">
            <v>11457186.099999998</v>
          </cell>
          <cell r="K727">
            <v>5973597.0535138706</v>
          </cell>
          <cell r="L727">
            <v>12571046.929265633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</row>
        <row r="728">
          <cell r="E728" t="str">
            <v>C*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</row>
        <row r="729">
          <cell r="E729" t="str">
            <v>R*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</row>
        <row r="732">
          <cell r="E732" t="str">
            <v/>
          </cell>
          <cell r="F732">
            <v>134480000.00000107</v>
          </cell>
          <cell r="G732">
            <v>70186176.274852529</v>
          </cell>
          <cell r="H732">
            <v>14513112.098970082</v>
          </cell>
          <cell r="I732">
            <v>38186744.615625195</v>
          </cell>
          <cell r="J732">
            <v>7145632.0000000997</v>
          </cell>
          <cell r="K732">
            <v>3544697.1070270482</v>
          </cell>
          <cell r="L732">
            <v>903637.90352565178</v>
          </cell>
          <cell r="M732">
            <v>9.9999999999999995E-8</v>
          </cell>
          <cell r="N732">
            <v>9.9999999999999995E-8</v>
          </cell>
          <cell r="O732">
            <v>9.9999999999999995E-8</v>
          </cell>
          <cell r="P732">
            <v>9.9999999999999995E-8</v>
          </cell>
          <cell r="Q732">
            <v>9.9999999999999995E-8</v>
          </cell>
        </row>
        <row r="733">
          <cell r="E733" t="str">
            <v>E*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E734" t="str">
            <v>D*</v>
          </cell>
          <cell r="F734">
            <v>134480000</v>
          </cell>
          <cell r="G734">
            <v>70186176.274852425</v>
          </cell>
          <cell r="H734">
            <v>14513112.098969981</v>
          </cell>
          <cell r="I734">
            <v>38186744.615625098</v>
          </cell>
          <cell r="J734">
            <v>7145632</v>
          </cell>
          <cell r="K734">
            <v>3544697.1070269481</v>
          </cell>
          <cell r="L734">
            <v>903637.90352555178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E735" t="str">
            <v>C*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E736" t="str">
            <v>R*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</row>
        <row r="739">
          <cell r="E739" t="str">
            <v/>
          </cell>
          <cell r="F739">
            <v>121563000.00000115</v>
          </cell>
          <cell r="G739">
            <v>68204560.397857592</v>
          </cell>
          <cell r="H739">
            <v>14103353.156592268</v>
          </cell>
          <cell r="I739">
            <v>34932344.418559037</v>
          </cell>
          <cell r="J739">
            <v>9.9999999999999995E-8</v>
          </cell>
          <cell r="K739">
            <v>3444617.1705034305</v>
          </cell>
          <cell r="L739">
            <v>878124.85648817907</v>
          </cell>
          <cell r="M739">
            <v>9.9999999999999995E-8</v>
          </cell>
          <cell r="N739">
            <v>9.9999999999999995E-8</v>
          </cell>
          <cell r="O739">
            <v>9.9999999999999995E-8</v>
          </cell>
          <cell r="P739">
            <v>9.9999999999999995E-8</v>
          </cell>
          <cell r="Q739">
            <v>9.9999999999999995E-8</v>
          </cell>
        </row>
        <row r="740">
          <cell r="E740" t="str">
            <v>E*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</row>
        <row r="741">
          <cell r="E741" t="str">
            <v>D*</v>
          </cell>
          <cell r="F741">
            <v>121563000</v>
          </cell>
          <cell r="G741">
            <v>68204560.397857487</v>
          </cell>
          <cell r="H741">
            <v>14103353.156592168</v>
          </cell>
          <cell r="I741">
            <v>34932344.41855894</v>
          </cell>
          <cell r="J741">
            <v>0</v>
          </cell>
          <cell r="K741">
            <v>3444617.1705033304</v>
          </cell>
          <cell r="L741">
            <v>878124.85648807907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</row>
        <row r="742">
          <cell r="E742" t="str">
            <v>C*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E743" t="str">
            <v>R*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</row>
        <row r="746">
          <cell r="E746" t="str">
            <v/>
          </cell>
          <cell r="F746">
            <v>76191000.000001132</v>
          </cell>
          <cell r="G746">
            <v>65366952.894972205</v>
          </cell>
          <cell r="H746">
            <v>9186635.8571880311</v>
          </cell>
          <cell r="I746">
            <v>858563.34065747494</v>
          </cell>
          <cell r="J746">
            <v>9.9999999999999995E-8</v>
          </cell>
          <cell r="K746">
            <v>778847.90718268859</v>
          </cell>
          <cell r="L746">
            <v>9.9999999999999995E-8</v>
          </cell>
          <cell r="M746">
            <v>9.9999999999999995E-8</v>
          </cell>
          <cell r="N746">
            <v>9.9999999999999995E-8</v>
          </cell>
          <cell r="O746">
            <v>9.9999999999999995E-8</v>
          </cell>
          <cell r="P746">
            <v>9.9999999999999995E-8</v>
          </cell>
          <cell r="Q746">
            <v>9.9999999999999995E-8</v>
          </cell>
        </row>
        <row r="747">
          <cell r="E747" t="str">
            <v>E*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</row>
        <row r="748">
          <cell r="E748" t="str">
            <v>D*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</row>
        <row r="749">
          <cell r="E749" t="str">
            <v>C*</v>
          </cell>
          <cell r="F749">
            <v>76191000</v>
          </cell>
          <cell r="G749">
            <v>65366952.894972108</v>
          </cell>
          <cell r="H749">
            <v>9186635.8571879305</v>
          </cell>
          <cell r="I749">
            <v>858563.34065737494</v>
          </cell>
          <cell r="J749">
            <v>0</v>
          </cell>
          <cell r="K749">
            <v>778847.90718258859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</row>
        <row r="750">
          <cell r="E750" t="str">
            <v>R*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</row>
        <row r="753">
          <cell r="E753" t="str">
            <v/>
          </cell>
          <cell r="F753">
            <v>26286000.00000111</v>
          </cell>
          <cell r="G753">
            <v>16055739.980725842</v>
          </cell>
          <cell r="H753">
            <v>6137584.6026158361</v>
          </cell>
          <cell r="I753">
            <v>3050264.615874812</v>
          </cell>
          <cell r="J753">
            <v>61019.717019508076</v>
          </cell>
          <cell r="K753">
            <v>981391.0837645065</v>
          </cell>
          <cell r="L753">
            <v>9.9999999999999995E-8</v>
          </cell>
          <cell r="M753">
            <v>9.9999999999999995E-8</v>
          </cell>
          <cell r="N753">
            <v>9.9999999999999995E-8</v>
          </cell>
          <cell r="O753">
            <v>9.9999999999999995E-8</v>
          </cell>
          <cell r="P753">
            <v>9.9999999999999995E-8</v>
          </cell>
          <cell r="Q753">
            <v>9.9999999999999995E-8</v>
          </cell>
        </row>
        <row r="754">
          <cell r="E754" t="str">
            <v>E*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55">
          <cell r="E755" t="str">
            <v>D*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</row>
        <row r="756">
          <cell r="E756" t="str">
            <v>C*</v>
          </cell>
          <cell r="F756">
            <v>26286000.000000007</v>
          </cell>
          <cell r="G756">
            <v>16055739.980725741</v>
          </cell>
          <cell r="H756">
            <v>6137584.6026157364</v>
          </cell>
          <cell r="I756">
            <v>3050264.6158747119</v>
          </cell>
          <cell r="J756">
            <v>61019.717019408075</v>
          </cell>
          <cell r="K756">
            <v>981391.0837644065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</row>
        <row r="757">
          <cell r="E757" t="str">
            <v>R*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</row>
        <row r="760">
          <cell r="E760" t="str">
            <v/>
          </cell>
          <cell r="F760">
            <v>20332000.000001103</v>
          </cell>
          <cell r="G760">
            <v>9.9999999999999995E-8</v>
          </cell>
          <cell r="H760">
            <v>9.9999999999999995E-8</v>
          </cell>
          <cell r="I760">
            <v>9.9999999999999995E-8</v>
          </cell>
          <cell r="J760">
            <v>9.9999999999999995E-8</v>
          </cell>
          <cell r="K760">
            <v>9.9999999999999995E-8</v>
          </cell>
          <cell r="L760">
            <v>20332000.000000101</v>
          </cell>
          <cell r="M760">
            <v>9.9999999999999995E-8</v>
          </cell>
          <cell r="N760">
            <v>9.9999999999999995E-8</v>
          </cell>
          <cell r="O760">
            <v>9.9999999999999995E-8</v>
          </cell>
          <cell r="P760">
            <v>9.9999999999999995E-8</v>
          </cell>
          <cell r="Q760">
            <v>9.9999999999999995E-8</v>
          </cell>
        </row>
        <row r="761">
          <cell r="E761" t="str">
            <v>E*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</row>
        <row r="762">
          <cell r="E762" t="str">
            <v>D*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</row>
        <row r="763">
          <cell r="E763" t="str">
            <v>C*</v>
          </cell>
          <cell r="F763">
            <v>20332000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20332000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</row>
        <row r="764">
          <cell r="E764" t="str">
            <v>R*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7">
          <cell r="E767" t="str">
            <v/>
          </cell>
          <cell r="F767">
            <v>4234000.0000010552</v>
          </cell>
          <cell r="G767">
            <v>2423596.9331032685</v>
          </cell>
          <cell r="H767">
            <v>657974.02984190127</v>
          </cell>
          <cell r="I767">
            <v>738238.55637931777</v>
          </cell>
          <cell r="J767">
            <v>130239.10791195891</v>
          </cell>
          <cell r="K767">
            <v>117681.18615769263</v>
          </cell>
          <cell r="L767">
            <v>166270.18660641779</v>
          </cell>
          <cell r="M767">
            <v>9.9999999999999995E-8</v>
          </cell>
          <cell r="N767">
            <v>9.9999999999999995E-8</v>
          </cell>
          <cell r="O767">
            <v>9.9999999999999995E-8</v>
          </cell>
          <cell r="P767">
            <v>9.9999999999999995E-8</v>
          </cell>
          <cell r="Q767">
            <v>9.9999999999999995E-8</v>
          </cell>
        </row>
        <row r="768"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</row>
        <row r="769">
          <cell r="F769">
            <v>1954999.9999999925</v>
          </cell>
          <cell r="G769">
            <v>963885.88929949456</v>
          </cell>
          <cell r="H769">
            <v>199312.52426741889</v>
          </cell>
          <cell r="I769">
            <v>533597.80475974083</v>
          </cell>
          <cell r="J769">
            <v>126253.30352465082</v>
          </cell>
          <cell r="K769">
            <v>48680.291542369232</v>
          </cell>
          <cell r="L769">
            <v>83270.186606318195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</row>
        <row r="770">
          <cell r="F770">
            <v>2278999.9999999641</v>
          </cell>
          <cell r="G770">
            <v>1459711.0438036737</v>
          </cell>
          <cell r="H770">
            <v>458661.50557438238</v>
          </cell>
          <cell r="I770">
            <v>204640.75161947694</v>
          </cell>
          <cell r="J770">
            <v>3985.8043872080934</v>
          </cell>
          <cell r="K770">
            <v>69000.894615223398</v>
          </cell>
          <cell r="L770">
            <v>82999.999999999593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4">
          <cell r="E774" t="str">
            <v/>
          </cell>
          <cell r="F774">
            <v>8458000.0000010561</v>
          </cell>
          <cell r="G774">
            <v>4070938.320656294</v>
          </cell>
          <cell r="H774">
            <v>851329.30992196256</v>
          </cell>
          <cell r="I774">
            <v>2204258.6171874902</v>
          </cell>
          <cell r="J774">
            <v>380215.8340449924</v>
          </cell>
          <cell r="K774">
            <v>206176.82156899359</v>
          </cell>
          <cell r="L774">
            <v>745081.09662082186</v>
          </cell>
          <cell r="M774">
            <v>9.9999999999999995E-8</v>
          </cell>
          <cell r="N774">
            <v>9.9999999999999995E-8</v>
          </cell>
          <cell r="O774">
            <v>9.9999999999999995E-8</v>
          </cell>
          <cell r="P774">
            <v>9.9999999999999995E-8</v>
          </cell>
          <cell r="Q774">
            <v>9.9999999999999995E-8</v>
          </cell>
        </row>
        <row r="775"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</row>
        <row r="776">
          <cell r="F776">
            <v>7919999.9999999572</v>
          </cell>
          <cell r="G776">
            <v>4016576.2702002637</v>
          </cell>
          <cell r="H776">
            <v>830548.47489056108</v>
          </cell>
          <cell r="I776">
            <v>2193930.9313160959</v>
          </cell>
          <cell r="J776">
            <v>380009.23148783849</v>
          </cell>
          <cell r="K776">
            <v>202853.99548447513</v>
          </cell>
          <cell r="L776">
            <v>296081.09662072407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</row>
        <row r="777">
          <cell r="F777">
            <v>537999.99999999604</v>
          </cell>
          <cell r="G777">
            <v>54362.050455930214</v>
          </cell>
          <cell r="H777">
            <v>20780.835031301511</v>
          </cell>
          <cell r="I777">
            <v>10327.685871294239</v>
          </cell>
          <cell r="J777">
            <v>206.60255705388485</v>
          </cell>
          <cell r="K777">
            <v>3322.826084418446</v>
          </cell>
          <cell r="L777">
            <v>448999.99999999779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</row>
        <row r="778"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</row>
        <row r="781">
          <cell r="E781" t="str">
            <v/>
          </cell>
          <cell r="F781">
            <v>8365000.0000010971</v>
          </cell>
          <cell r="G781">
            <v>7128638.1350874361</v>
          </cell>
          <cell r="H781">
            <v>1001854.9099258131</v>
          </cell>
          <cell r="I781">
            <v>94905.151547593414</v>
          </cell>
          <cell r="J781">
            <v>43018.71536562025</v>
          </cell>
          <cell r="K781">
            <v>84937.795731462917</v>
          </cell>
          <cell r="L781">
            <v>11645.292342673765</v>
          </cell>
          <cell r="M781">
            <v>9.9999999999999995E-8</v>
          </cell>
          <cell r="N781">
            <v>9.9999999999999995E-8</v>
          </cell>
          <cell r="O781">
            <v>9.9999999999999995E-8</v>
          </cell>
          <cell r="P781">
            <v>9.9999999999999995E-8</v>
          </cell>
          <cell r="Q781">
            <v>9.9999999999999995E-8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</row>
        <row r="784">
          <cell r="F784">
            <v>8365000</v>
          </cell>
          <cell r="G784">
            <v>7128638.1350873364</v>
          </cell>
          <cell r="H784">
            <v>1001854.9099257131</v>
          </cell>
          <cell r="I784">
            <v>94905.151547493413</v>
          </cell>
          <cell r="J784">
            <v>43018.715365520249</v>
          </cell>
          <cell r="K784">
            <v>84937.795731362916</v>
          </cell>
          <cell r="L784">
            <v>11645.292342573764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</row>
        <row r="788">
          <cell r="E788" t="str">
            <v/>
          </cell>
          <cell r="F788">
            <v>165986999.99999985</v>
          </cell>
          <cell r="G788">
            <v>80692969.918244556</v>
          </cell>
          <cell r="H788">
            <v>15300114.914449513</v>
          </cell>
          <cell r="I788">
            <v>39777903.701814637</v>
          </cell>
          <cell r="J788">
            <v>24938204.478608809</v>
          </cell>
          <cell r="K788">
            <v>3462201.2407177519</v>
          </cell>
          <cell r="L788">
            <v>1815605.7461641461</v>
          </cell>
          <cell r="M788">
            <v>9.9999999999999995E-8</v>
          </cell>
          <cell r="N788">
            <v>9.9999999999999995E-8</v>
          </cell>
          <cell r="O788">
            <v>9.9999999999999995E-8</v>
          </cell>
          <cell r="P788">
            <v>9.9999999999999995E-8</v>
          </cell>
          <cell r="Q788">
            <v>9.9999999999999995E-8</v>
          </cell>
        </row>
        <row r="789">
          <cell r="F789">
            <v>89588221.947169736</v>
          </cell>
          <cell r="G789">
            <v>38619698.873284727</v>
          </cell>
          <cell r="H789">
            <v>7910647.8273001853</v>
          </cell>
          <cell r="I789">
            <v>23905047.355720118</v>
          </cell>
          <cell r="J789">
            <v>16727712.295267126</v>
          </cell>
          <cell r="K789">
            <v>2006833.0334035824</v>
          </cell>
          <cell r="L789">
            <v>418282.56219401775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</row>
        <row r="790">
          <cell r="F790">
            <v>60539142.590714082</v>
          </cell>
          <cell r="G790">
            <v>30223227.059458118</v>
          </cell>
          <cell r="H790">
            <v>5075909.9461710071</v>
          </cell>
          <cell r="I790">
            <v>15241571.758832751</v>
          </cell>
          <cell r="J790">
            <v>8155071.6262712199</v>
          </cell>
          <cell r="K790">
            <v>1182227.9908184859</v>
          </cell>
          <cell r="L790">
            <v>661134.20916250022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</row>
        <row r="791">
          <cell r="F791">
            <v>15859635.462114973</v>
          </cell>
          <cell r="G791">
            <v>11850043.985501608</v>
          </cell>
          <cell r="H791">
            <v>2313557.1409782209</v>
          </cell>
          <cell r="I791">
            <v>631284.58726167015</v>
          </cell>
          <cell r="J791">
            <v>55420.557070363589</v>
          </cell>
          <cell r="K791">
            <v>273140.2164955833</v>
          </cell>
          <cell r="L791">
            <v>736188.97480752843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</row>
        <row r="792"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</row>
        <row r="795">
          <cell r="E795" t="str">
            <v/>
          </cell>
          <cell r="F795">
            <v>230210000.00000095</v>
          </cell>
          <cell r="G795">
            <v>104534399.39086357</v>
          </cell>
          <cell r="H795">
            <v>19504057.014032003</v>
          </cell>
          <cell r="I795">
            <v>59678039.101169966</v>
          </cell>
          <cell r="J795">
            <v>40802095.78379526</v>
          </cell>
          <cell r="K795">
            <v>4792787.1358689079</v>
          </cell>
          <cell r="L795">
            <v>898621.57427079696</v>
          </cell>
          <cell r="M795">
            <v>9.9999999999999995E-8</v>
          </cell>
          <cell r="N795">
            <v>9.9999999999999995E-8</v>
          </cell>
          <cell r="O795">
            <v>9.9999999999999995E-8</v>
          </cell>
          <cell r="P795">
            <v>9.9999999999999995E-8</v>
          </cell>
          <cell r="Q795">
            <v>9.9999999999999995E-8</v>
          </cell>
        </row>
        <row r="796">
          <cell r="F796">
            <v>151478179.99999994</v>
          </cell>
          <cell r="G796">
            <v>65299227.625289768</v>
          </cell>
          <cell r="H796">
            <v>13375536.532101493</v>
          </cell>
          <cell r="I796">
            <v>40419298.291171089</v>
          </cell>
          <cell r="J796">
            <v>28283666.747453906</v>
          </cell>
          <cell r="K796">
            <v>3393207.3754418073</v>
          </cell>
          <cell r="L796">
            <v>707243.42854187638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</row>
        <row r="797">
          <cell r="F797">
            <v>78731819.99999997</v>
          </cell>
          <cell r="G797">
            <v>39235171.765573695</v>
          </cell>
          <cell r="H797">
            <v>6128520.4819304105</v>
          </cell>
          <cell r="I797">
            <v>19258740.80999878</v>
          </cell>
          <cell r="J797">
            <v>12518429.036341257</v>
          </cell>
          <cell r="K797">
            <v>1399579.7604270009</v>
          </cell>
          <cell r="L797">
            <v>191378.14572882059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</row>
        <row r="798"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</row>
        <row r="799"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</row>
        <row r="802">
          <cell r="E802" t="str">
            <v/>
          </cell>
          <cell r="F802">
            <v>22868087.000001084</v>
          </cell>
          <cell r="G802">
            <v>11223849.010284133</v>
          </cell>
          <cell r="H802">
            <v>2177435.6064606444</v>
          </cell>
          <cell r="I802">
            <v>5707321.5348694371</v>
          </cell>
          <cell r="J802">
            <v>2720938.9306055601</v>
          </cell>
          <cell r="K802">
            <v>506479.52190225996</v>
          </cell>
          <cell r="L802">
            <v>532062.39587854454</v>
          </cell>
          <cell r="M802">
            <v>9.9999999999999995E-8</v>
          </cell>
          <cell r="N802">
            <v>9.9999999999999995E-8</v>
          </cell>
          <cell r="O802">
            <v>9.9999999999999995E-8</v>
          </cell>
          <cell r="P802">
            <v>9.9999999999999995E-8</v>
          </cell>
          <cell r="Q802">
            <v>9.9999999999999995E-8</v>
          </cell>
        </row>
        <row r="803">
          <cell r="F803">
            <v>8810206.1179999895</v>
          </cell>
          <cell r="G803">
            <v>3797904.4554469981</v>
          </cell>
          <cell r="H803">
            <v>777941.97016793396</v>
          </cell>
          <cell r="I803">
            <v>2350849.139395141</v>
          </cell>
          <cell r="J803">
            <v>1645021.9682986117</v>
          </cell>
          <cell r="K803">
            <v>197354.20889503683</v>
          </cell>
          <cell r="L803">
            <v>41134.375796268316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</row>
        <row r="804">
          <cell r="F804">
            <v>12383405.801598484</v>
          </cell>
          <cell r="G804">
            <v>6315763.1332837185</v>
          </cell>
          <cell r="H804">
            <v>1190551.089032067</v>
          </cell>
          <cell r="I804">
            <v>3303176.3421980538</v>
          </cell>
          <cell r="J804">
            <v>1075084.9712022701</v>
          </cell>
          <cell r="K804">
            <v>285124.82178993372</v>
          </cell>
          <cell r="L804">
            <v>213705.44409244196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</row>
        <row r="805">
          <cell r="F805">
            <v>1674475.0804015021</v>
          </cell>
          <cell r="G805">
            <v>1110181.4215533149</v>
          </cell>
          <cell r="H805">
            <v>208942.54726054348</v>
          </cell>
          <cell r="I805">
            <v>53296.053276141887</v>
          </cell>
          <cell r="J805">
            <v>831.99110457824713</v>
          </cell>
          <cell r="K805">
            <v>24000.491217189403</v>
          </cell>
          <cell r="L805">
            <v>277222.57598973427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</row>
        <row r="806"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</row>
        <row r="809">
          <cell r="E809" t="str">
            <v/>
          </cell>
          <cell r="F809">
            <v>27753448.00000076</v>
          </cell>
          <cell r="G809">
            <v>15388552.067605332</v>
          </cell>
          <cell r="H809">
            <v>2762758.2992915669</v>
          </cell>
          <cell r="I809">
            <v>5762932.9511017567</v>
          </cell>
          <cell r="J809">
            <v>2744223.3754093694</v>
          </cell>
          <cell r="K809">
            <v>556112.96393716964</v>
          </cell>
          <cell r="L809">
            <v>538868.34265506186</v>
          </cell>
          <cell r="M809">
            <v>9.9999999999999995E-8</v>
          </cell>
          <cell r="N809">
            <v>9.9999999999999995E-8</v>
          </cell>
          <cell r="O809">
            <v>9.9999999999999995E-8</v>
          </cell>
          <cell r="P809">
            <v>9.9999999999999995E-8</v>
          </cell>
          <cell r="Q809">
            <v>9.9999999999999995E-8</v>
          </cell>
        </row>
        <row r="810">
          <cell r="F810">
            <v>8810841.1179999895</v>
          </cell>
          <cell r="G810">
            <v>3798178.1913048099</v>
          </cell>
          <cell r="H810">
            <v>777998.04072342836</v>
          </cell>
          <cell r="I810">
            <v>2351018.5780193368</v>
          </cell>
          <cell r="J810">
            <v>1645140.5340774232</v>
          </cell>
          <cell r="K810">
            <v>197368.43329807234</v>
          </cell>
          <cell r="L810">
            <v>41137.340576919392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</row>
        <row r="811">
          <cell r="F811">
            <v>12383405.801598484</v>
          </cell>
          <cell r="G811">
            <v>6315763.1332837185</v>
          </cell>
          <cell r="H811">
            <v>1190551.089032067</v>
          </cell>
          <cell r="I811">
            <v>3303176.3421980538</v>
          </cell>
          <cell r="J811">
            <v>1075084.9712022701</v>
          </cell>
          <cell r="K811">
            <v>285124.82178993372</v>
          </cell>
          <cell r="L811">
            <v>213705.44409244196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</row>
        <row r="812">
          <cell r="F812">
            <v>6559201.0804011803</v>
          </cell>
          <cell r="G812">
            <v>5274610.7430167031</v>
          </cell>
          <cell r="H812">
            <v>794209.16953597136</v>
          </cell>
          <cell r="I812">
            <v>108738.03088426573</v>
          </cell>
          <cell r="J812">
            <v>23997.870129575836</v>
          </cell>
          <cell r="K812">
            <v>73619.708849063652</v>
          </cell>
          <cell r="L812">
            <v>284025.55798560049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</row>
        <row r="813"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</row>
        <row r="816">
          <cell r="E816" t="str">
            <v/>
          </cell>
          <cell r="F816">
            <v>1000.0000010999839</v>
          </cell>
          <cell r="G816">
            <v>602.49858722706597</v>
          </cell>
          <cell r="H816">
            <v>104.47936865687372</v>
          </cell>
          <cell r="I816">
            <v>172.9595837996483</v>
          </cell>
          <cell r="J816">
            <v>86.52579096312175</v>
          </cell>
          <cell r="K816">
            <v>18.508410714870259</v>
          </cell>
          <cell r="L816">
            <v>15.028259238404209</v>
          </cell>
          <cell r="M816">
            <v>9.9999999999999995E-8</v>
          </cell>
          <cell r="N816">
            <v>9.9999999999999995E-8</v>
          </cell>
          <cell r="O816">
            <v>9.9999999999999995E-8</v>
          </cell>
          <cell r="P816">
            <v>9.9999999999999995E-8</v>
          </cell>
          <cell r="Q816">
            <v>9.9999999999999995E-8</v>
          </cell>
        </row>
        <row r="817">
          <cell r="F817">
            <v>285.64816600216642</v>
          </cell>
          <cell r="G817">
            <v>123.13723740621936</v>
          </cell>
          <cell r="H817">
            <v>25.222758021582855</v>
          </cell>
          <cell r="I817">
            <v>76.220208270046044</v>
          </cell>
          <cell r="J817">
            <v>53.335586248967815</v>
          </cell>
          <cell r="K817">
            <v>6.398700219793894</v>
          </cell>
          <cell r="L817">
            <v>1.3336758355564715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F818">
            <v>339.78015807164525</v>
          </cell>
          <cell r="G818">
            <v>171.83168162683637</v>
          </cell>
          <cell r="H818">
            <v>31.789377977442562</v>
          </cell>
          <cell r="I818">
            <v>89.544285814267425</v>
          </cell>
          <cell r="J818">
            <v>32.777170865721985</v>
          </cell>
          <cell r="K818">
            <v>7.5808847176396661</v>
          </cell>
          <cell r="L818">
            <v>6.2567570697371941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</row>
        <row r="819">
          <cell r="F819">
            <v>374.57167592617265</v>
          </cell>
          <cell r="G819">
            <v>307.52966809401028</v>
          </cell>
          <cell r="H819">
            <v>47.467232557848305</v>
          </cell>
          <cell r="I819">
            <v>7.1950896153348332</v>
          </cell>
          <cell r="J819">
            <v>0.41303374843195578</v>
          </cell>
          <cell r="K819">
            <v>4.5288256774366982</v>
          </cell>
          <cell r="L819">
            <v>7.4378262331105436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</row>
        <row r="820"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</row>
        <row r="823">
          <cell r="E823" t="str">
            <v/>
          </cell>
          <cell r="F823">
            <v>1142039000.000001</v>
          </cell>
          <cell r="G823">
            <v>562379072.54404759</v>
          </cell>
          <cell r="H823">
            <v>109836915.04211108</v>
          </cell>
          <cell r="I823">
            <v>286912632.28796917</v>
          </cell>
          <cell r="J823">
            <v>134349636.91268697</v>
          </cell>
          <cell r="K823">
            <v>25567973.718873251</v>
          </cell>
          <cell r="L823">
            <v>22992769.494312733</v>
          </cell>
          <cell r="M823">
            <v>9.9999999999999995E-8</v>
          </cell>
          <cell r="N823">
            <v>9.9999999999999995E-8</v>
          </cell>
          <cell r="O823">
            <v>9.9999999999999995E-8</v>
          </cell>
          <cell r="P823">
            <v>9.9999999999999995E-8</v>
          </cell>
          <cell r="Q823">
            <v>9.9999999999999995E-8</v>
          </cell>
        </row>
        <row r="824">
          <cell r="F824">
            <v>431559828.00000006</v>
          </cell>
          <cell r="G824">
            <v>186036849.94434783</v>
          </cell>
          <cell r="H824">
            <v>38106770.527619511</v>
          </cell>
          <cell r="I824">
            <v>115154178.76303038</v>
          </cell>
          <cell r="J824">
            <v>80579885.213438213</v>
          </cell>
          <cell r="K824">
            <v>9667214.0589093622</v>
          </cell>
          <cell r="L824">
            <v>2014929.4926547678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</row>
        <row r="825">
          <cell r="F825">
            <v>631218172.00000012</v>
          </cell>
          <cell r="G825">
            <v>322195037.17909843</v>
          </cell>
          <cell r="H825">
            <v>60969631.976958692</v>
          </cell>
          <cell r="I825">
            <v>168742244.8162843</v>
          </cell>
          <cell r="J825">
            <v>53720215.834473595</v>
          </cell>
          <cell r="K825">
            <v>14614202.191527247</v>
          </cell>
          <cell r="L825">
            <v>10976840.001657866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F826">
            <v>79261000.000000015</v>
          </cell>
          <cell r="G826">
            <v>54147185.420601271</v>
          </cell>
          <cell r="H826">
            <v>10760512.537532769</v>
          </cell>
          <cell r="I826">
            <v>3016208.7086543692</v>
          </cell>
          <cell r="J826">
            <v>49535.864775057024</v>
          </cell>
          <cell r="K826">
            <v>1286557.4684365396</v>
          </cell>
          <cell r="L826">
            <v>10001000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</row>
        <row r="827"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</row>
        <row r="830">
          <cell r="E830" t="str">
            <v/>
          </cell>
          <cell r="F830">
            <v>48302552.00000032</v>
          </cell>
          <cell r="G830">
            <v>24468298.344016071</v>
          </cell>
          <cell r="H830">
            <v>4918142.1964581562</v>
          </cell>
          <cell r="I830">
            <v>10701883.854369186</v>
          </cell>
          <cell r="J830">
            <v>6254737.4737634547</v>
          </cell>
          <cell r="K830">
            <v>1033797.1516522494</v>
          </cell>
          <cell r="L830">
            <v>925692.97974072665</v>
          </cell>
          <cell r="M830">
            <v>9.9999999999999995E-8</v>
          </cell>
          <cell r="N830">
            <v>9.9999999999999995E-8</v>
          </cell>
          <cell r="O830">
            <v>9.9999999999999995E-8</v>
          </cell>
          <cell r="P830">
            <v>9.9999999999999995E-8</v>
          </cell>
          <cell r="Q830">
            <v>9.9999999999999995E-8</v>
          </cell>
        </row>
        <row r="831">
          <cell r="F831">
            <v>21602782.829169825</v>
          </cell>
          <cell r="G831">
            <v>9312529.5887609795</v>
          </cell>
          <cell r="H831">
            <v>1907527.6117432639</v>
          </cell>
          <cell r="I831">
            <v>5764324.096656058</v>
          </cell>
          <cell r="J831">
            <v>4033623.2608409952</v>
          </cell>
          <cell r="K831">
            <v>483916.04669403262</v>
          </cell>
          <cell r="L831">
            <v>100862.22447449627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</row>
        <row r="832">
          <cell r="F832">
            <v>17399334.789115623</v>
          </cell>
          <cell r="G832">
            <v>8580335.5127700847</v>
          </cell>
          <cell r="H832">
            <v>1491266.6132725426</v>
          </cell>
          <cell r="I832">
            <v>4415013.201335622</v>
          </cell>
          <cell r="J832">
            <v>2189691.5259815725</v>
          </cell>
          <cell r="K832">
            <v>350360.5973115972</v>
          </cell>
          <cell r="L832">
            <v>372667.33844420244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</row>
        <row r="833">
          <cell r="F833">
            <v>9300434.3817137945</v>
          </cell>
          <cell r="G833">
            <v>6575433.2424849048</v>
          </cell>
          <cell r="H833">
            <v>1519347.9714422496</v>
          </cell>
          <cell r="I833">
            <v>522546.55637740443</v>
          </cell>
          <cell r="J833">
            <v>31422.686940787753</v>
          </cell>
          <cell r="K833">
            <v>199520.50764651963</v>
          </cell>
          <cell r="L833">
            <v>452163.41682192794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</row>
        <row r="834"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</row>
        <row r="837">
          <cell r="E837" t="str">
            <v/>
          </cell>
          <cell r="F837">
            <v>1.1000000000000001E-6</v>
          </cell>
          <cell r="G837">
            <v>9.9999999999999995E-8</v>
          </cell>
          <cell r="H837">
            <v>9.9999999999999995E-8</v>
          </cell>
          <cell r="I837">
            <v>9.9999999999999995E-8</v>
          </cell>
          <cell r="J837">
            <v>9.9999999999999995E-8</v>
          </cell>
          <cell r="K837">
            <v>9.9999999999999995E-8</v>
          </cell>
          <cell r="L837">
            <v>9.9999999999999995E-8</v>
          </cell>
          <cell r="M837">
            <v>9.9999999999999995E-8</v>
          </cell>
          <cell r="N837">
            <v>9.9999999999999995E-8</v>
          </cell>
          <cell r="O837">
            <v>9.9999999999999995E-8</v>
          </cell>
          <cell r="P837">
            <v>9.9999999999999995E-8</v>
          </cell>
          <cell r="Q837">
            <v>9.9999999999999995E-8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4">
          <cell r="E844" t="str">
            <v/>
          </cell>
          <cell r="F844">
            <v>1.1000000000000001E-6</v>
          </cell>
          <cell r="G844">
            <v>9.9999999999999995E-8</v>
          </cell>
          <cell r="H844">
            <v>9.9999999999999995E-8</v>
          </cell>
          <cell r="I844">
            <v>9.9999999999999995E-8</v>
          </cell>
          <cell r="J844">
            <v>9.9999999999999995E-8</v>
          </cell>
          <cell r="K844">
            <v>9.9999999999999995E-8</v>
          </cell>
          <cell r="L844">
            <v>9.9999999999999995E-8</v>
          </cell>
          <cell r="M844">
            <v>9.9999999999999995E-8</v>
          </cell>
          <cell r="N844">
            <v>9.9999999999999995E-8</v>
          </cell>
          <cell r="O844">
            <v>9.9999999999999995E-8</v>
          </cell>
          <cell r="P844">
            <v>9.9999999999999995E-8</v>
          </cell>
          <cell r="Q844">
            <v>9.9999999999999995E-8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945">
          <cell r="S945" t="str">
            <v>Line</v>
          </cell>
          <cell r="T945" t="str">
            <v>Line</v>
          </cell>
          <cell r="U945" t="str">
            <v>Desc1</v>
          </cell>
        </row>
        <row r="946">
          <cell r="S946" t="str">
            <v>&gt;=848</v>
          </cell>
          <cell r="T946" t="str">
            <v>&lt;=1472</v>
          </cell>
          <cell r="U946" t="str">
            <v>=P</v>
          </cell>
        </row>
        <row r="947">
          <cell r="S947" t="str">
            <v>Line</v>
          </cell>
          <cell r="T947" t="str">
            <v>Line</v>
          </cell>
          <cell r="U947" t="str">
            <v>Desc1</v>
          </cell>
        </row>
        <row r="948">
          <cell r="S948" t="str">
            <v>&gt;=848</v>
          </cell>
          <cell r="T948" t="str">
            <v>&lt;=1472</v>
          </cell>
          <cell r="U948" t="str">
            <v>=T</v>
          </cell>
        </row>
        <row r="949">
          <cell r="S949" t="str">
            <v>Line</v>
          </cell>
          <cell r="T949" t="str">
            <v>Line</v>
          </cell>
          <cell r="U949" t="str">
            <v>Desc1</v>
          </cell>
        </row>
        <row r="950">
          <cell r="S950" t="str">
            <v>&gt;=848</v>
          </cell>
          <cell r="T950" t="str">
            <v>&lt;=1472</v>
          </cell>
          <cell r="U950" t="str">
            <v>=D</v>
          </cell>
        </row>
        <row r="951">
          <cell r="S951" t="str">
            <v>Line</v>
          </cell>
          <cell r="T951" t="str">
            <v>Line</v>
          </cell>
          <cell r="U951" t="str">
            <v>Desc1</v>
          </cell>
        </row>
        <row r="952">
          <cell r="S952" t="str">
            <v>&gt;=848</v>
          </cell>
          <cell r="T952" t="str">
            <v>&lt;=1472</v>
          </cell>
          <cell r="U952" t="str">
            <v>=DSM</v>
          </cell>
        </row>
        <row r="953">
          <cell r="S953" t="str">
            <v>Line</v>
          </cell>
          <cell r="T953" t="str">
            <v>Line</v>
          </cell>
          <cell r="U953" t="str">
            <v>Desc1</v>
          </cell>
        </row>
        <row r="954">
          <cell r="S954" t="str">
            <v>&gt;=848</v>
          </cell>
          <cell r="T954" t="str">
            <v>&lt;=1472</v>
          </cell>
          <cell r="U954" t="str">
            <v>=O</v>
          </cell>
        </row>
        <row r="955">
          <cell r="S955" t="str">
            <v>Line</v>
          </cell>
          <cell r="T955" t="str">
            <v>Line</v>
          </cell>
          <cell r="U955" t="str">
            <v>Desc1</v>
          </cell>
        </row>
        <row r="956">
          <cell r="S956" t="str">
            <v>&gt;=9</v>
          </cell>
          <cell r="T956" t="str">
            <v>&lt;=442</v>
          </cell>
          <cell r="U956" t="str">
            <v>=P</v>
          </cell>
        </row>
        <row r="957">
          <cell r="S957" t="str">
            <v>Line</v>
          </cell>
          <cell r="T957" t="str">
            <v>Line</v>
          </cell>
          <cell r="U957" t="str">
            <v>Desc1</v>
          </cell>
        </row>
        <row r="958">
          <cell r="S958" t="str">
            <v>&gt;=9</v>
          </cell>
          <cell r="T958" t="str">
            <v>&lt;=442</v>
          </cell>
          <cell r="U958" t="str">
            <v>=T</v>
          </cell>
        </row>
        <row r="959">
          <cell r="S959" t="str">
            <v>Line</v>
          </cell>
          <cell r="T959" t="str">
            <v>Line</v>
          </cell>
          <cell r="U959" t="str">
            <v>Desc1</v>
          </cell>
        </row>
        <row r="960">
          <cell r="S960" t="str">
            <v>&gt;=9</v>
          </cell>
          <cell r="T960" t="str">
            <v>&lt;=442</v>
          </cell>
          <cell r="U960" t="str">
            <v>=D</v>
          </cell>
        </row>
        <row r="961">
          <cell r="S961" t="str">
            <v>Line</v>
          </cell>
          <cell r="T961" t="str">
            <v>Line</v>
          </cell>
          <cell r="U961" t="str">
            <v>Desc1</v>
          </cell>
        </row>
        <row r="962">
          <cell r="S962" t="str">
            <v>&gt;=9</v>
          </cell>
          <cell r="T962" t="str">
            <v>&lt;=442</v>
          </cell>
          <cell r="U962" t="str">
            <v>=C</v>
          </cell>
        </row>
        <row r="963">
          <cell r="S963" t="str">
            <v>Line</v>
          </cell>
          <cell r="T963" t="str">
            <v>Line</v>
          </cell>
          <cell r="U963" t="str">
            <v>Desc1</v>
          </cell>
        </row>
        <row r="964">
          <cell r="S964" t="str">
            <v>&gt;=9</v>
          </cell>
          <cell r="T964" t="str">
            <v>&lt;=442</v>
          </cell>
          <cell r="U964" t="str">
            <v>=DSM</v>
          </cell>
        </row>
        <row r="965">
          <cell r="S965" t="str">
            <v>Line</v>
          </cell>
          <cell r="T965" t="str">
            <v>Line</v>
          </cell>
          <cell r="U965" t="str">
            <v>Desc1</v>
          </cell>
        </row>
        <row r="966">
          <cell r="S966" t="str">
            <v>&gt;=9</v>
          </cell>
          <cell r="T966" t="str">
            <v>&lt;=442</v>
          </cell>
          <cell r="U966" t="str">
            <v>=O</v>
          </cell>
        </row>
        <row r="967">
          <cell r="S967" t="str">
            <v>Line</v>
          </cell>
          <cell r="T967" t="str">
            <v>Line</v>
          </cell>
          <cell r="U967" t="str">
            <v>Desc1</v>
          </cell>
        </row>
        <row r="968">
          <cell r="S968" t="str">
            <v>&gt;=371</v>
          </cell>
          <cell r="T968" t="str">
            <v>&lt;=442</v>
          </cell>
          <cell r="U968" t="str">
            <v>=P</v>
          </cell>
        </row>
        <row r="969">
          <cell r="S969" t="str">
            <v>Line</v>
          </cell>
          <cell r="T969" t="str">
            <v>Line</v>
          </cell>
          <cell r="U969" t="str">
            <v>Desc1</v>
          </cell>
        </row>
        <row r="970">
          <cell r="S970" t="str">
            <v>&gt;=371</v>
          </cell>
          <cell r="T970" t="str">
            <v>&lt;=442</v>
          </cell>
          <cell r="U970" t="str">
            <v>=T</v>
          </cell>
        </row>
        <row r="971">
          <cell r="S971" t="str">
            <v>Line</v>
          </cell>
          <cell r="T971" t="str">
            <v>Line</v>
          </cell>
          <cell r="U971" t="str">
            <v>Desc1</v>
          </cell>
        </row>
        <row r="972">
          <cell r="S972" t="str">
            <v>&gt;=371</v>
          </cell>
          <cell r="T972" t="str">
            <v>&lt;=442</v>
          </cell>
          <cell r="U972" t="str">
            <v>=D</v>
          </cell>
        </row>
        <row r="973">
          <cell r="S973" t="str">
            <v>Line</v>
          </cell>
          <cell r="T973" t="str">
            <v>Line</v>
          </cell>
          <cell r="U973" t="str">
            <v>Desc1</v>
          </cell>
        </row>
        <row r="974">
          <cell r="S974" t="str">
            <v>&gt;=371</v>
          </cell>
          <cell r="T974" t="str">
            <v>&lt;=442</v>
          </cell>
          <cell r="U974" t="str">
            <v>=C</v>
          </cell>
        </row>
        <row r="975">
          <cell r="S975" t="str">
            <v>Line</v>
          </cell>
          <cell r="T975" t="str">
            <v>Line</v>
          </cell>
          <cell r="U975" t="str">
            <v>Desc1</v>
          </cell>
        </row>
        <row r="976">
          <cell r="S976" t="str">
            <v>&gt;=371</v>
          </cell>
          <cell r="T976" t="str">
            <v>&lt;=442</v>
          </cell>
          <cell r="U976" t="str">
            <v>=O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S977" t="str">
            <v>Line</v>
          </cell>
          <cell r="T977" t="str">
            <v>Line</v>
          </cell>
          <cell r="U977" t="str">
            <v>Desc1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S978" t="str">
            <v>&gt;=480</v>
          </cell>
          <cell r="T978" t="str">
            <v>&lt;=804</v>
          </cell>
          <cell r="U978" t="str">
            <v>=P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S979" t="str">
            <v>Line</v>
          </cell>
          <cell r="T979" t="str">
            <v>Line</v>
          </cell>
          <cell r="U979" t="str">
            <v>Desc1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S980" t="str">
            <v>&gt;=480</v>
          </cell>
          <cell r="T980" t="str">
            <v>&lt;=804</v>
          </cell>
          <cell r="U980" t="str">
            <v>=T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S981" t="str">
            <v>Line</v>
          </cell>
          <cell r="T981" t="str">
            <v>Line</v>
          </cell>
          <cell r="U981" t="str">
            <v>Desc1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S982" t="str">
            <v>&gt;=480</v>
          </cell>
          <cell r="T982" t="str">
            <v>&lt;=804</v>
          </cell>
          <cell r="U982" t="str">
            <v>=D</v>
          </cell>
        </row>
        <row r="983"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S983" t="str">
            <v>Line</v>
          </cell>
          <cell r="T983" t="str">
            <v>Line</v>
          </cell>
          <cell r="U983" t="str">
            <v>Desc1</v>
          </cell>
        </row>
        <row r="984"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S984" t="str">
            <v>&gt;=480</v>
          </cell>
          <cell r="T984" t="str">
            <v>&lt;=804</v>
          </cell>
          <cell r="U984" t="str">
            <v>=O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S985" t="str">
            <v>Line</v>
          </cell>
          <cell r="T985" t="str">
            <v>Line</v>
          </cell>
          <cell r="U985" t="str">
            <v>Desc1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S986" t="str">
            <v>&gt;=444</v>
          </cell>
          <cell r="T986" t="str">
            <v>&lt;=478</v>
          </cell>
          <cell r="U986" t="str">
            <v>=P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S987" t="str">
            <v>Line</v>
          </cell>
          <cell r="T987" t="str">
            <v>Line</v>
          </cell>
          <cell r="U987" t="str">
            <v>Desc1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S988" t="str">
            <v>&gt;=444</v>
          </cell>
          <cell r="T988" t="str">
            <v>&lt;=478</v>
          </cell>
          <cell r="U988" t="str">
            <v>=T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S989" t="str">
            <v>Line</v>
          </cell>
          <cell r="T989" t="str">
            <v>Line</v>
          </cell>
          <cell r="U989" t="str">
            <v>Desc1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S990" t="str">
            <v>&gt;=444</v>
          </cell>
          <cell r="T990" t="str">
            <v>&lt;=478</v>
          </cell>
          <cell r="U990" t="str">
            <v>=D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S991" t="str">
            <v>Line</v>
          </cell>
          <cell r="T991" t="str">
            <v>Line</v>
          </cell>
          <cell r="U991" t="str">
            <v>Desc1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S992" t="str">
            <v>&gt;=444</v>
          </cell>
          <cell r="T992" t="str">
            <v>&lt;=478</v>
          </cell>
          <cell r="U992" t="str">
            <v>=O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S993" t="str">
            <v>Line</v>
          </cell>
          <cell r="T993" t="str">
            <v>Line</v>
          </cell>
          <cell r="U993" t="str">
            <v>Desc1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S994" t="str">
            <v>&gt;=785</v>
          </cell>
          <cell r="T994" t="str">
            <v>&lt;=785</v>
          </cell>
          <cell r="U994" t="str">
            <v>=P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S995" t="str">
            <v>Line</v>
          </cell>
          <cell r="T995" t="str">
            <v>Line</v>
          </cell>
          <cell r="U995" t="str">
            <v>Desc1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S996" t="str">
            <v>&gt;=819</v>
          </cell>
          <cell r="T996" t="str">
            <v>&lt;=842</v>
          </cell>
          <cell r="U996" t="str">
            <v>=P</v>
          </cell>
        </row>
        <row r="997"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S997" t="str">
            <v>Line</v>
          </cell>
          <cell r="T997" t="str">
            <v>Line</v>
          </cell>
          <cell r="U997" t="str">
            <v>Desc1</v>
          </cell>
        </row>
        <row r="998"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S998" t="str">
            <v>&gt;=819</v>
          </cell>
          <cell r="T998" t="str">
            <v>&lt;=842</v>
          </cell>
          <cell r="U998" t="str">
            <v>=T</v>
          </cell>
        </row>
        <row r="999"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S999" t="str">
            <v>Line</v>
          </cell>
          <cell r="T999" t="str">
            <v>Line</v>
          </cell>
          <cell r="U999" t="str">
            <v>Desc1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S1000" t="str">
            <v>&gt;=819</v>
          </cell>
          <cell r="T1000" t="str">
            <v>&lt;=842</v>
          </cell>
          <cell r="U1000" t="str">
            <v>=D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S1001" t="str">
            <v>Line</v>
          </cell>
          <cell r="T1001" t="str">
            <v>Line</v>
          </cell>
          <cell r="U1001" t="str">
            <v>Desc1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S1002" t="str">
            <v>&gt;=819</v>
          </cell>
          <cell r="T1002" t="str">
            <v>&lt;=842</v>
          </cell>
          <cell r="U1002" t="str">
            <v>=DSM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</row>
        <row r="1282">
          <cell r="S1282" t="str">
            <v>Line</v>
          </cell>
          <cell r="T1282" t="str">
            <v>Line</v>
          </cell>
          <cell r="U1282" t="str">
            <v>Desc1</v>
          </cell>
          <cell r="V1282" t="str">
            <v>Calloc</v>
          </cell>
        </row>
        <row r="1283">
          <cell r="S1283" t="str">
            <v>&gt;=9</v>
          </cell>
          <cell r="T1283" t="str">
            <v>&lt;=442</v>
          </cell>
          <cell r="U1283" t="str">
            <v>=O</v>
          </cell>
          <cell r="V1283" t="str">
            <v>S04</v>
          </cell>
        </row>
        <row r="1284">
          <cell r="S1284" t="str">
            <v>Line</v>
          </cell>
          <cell r="T1284" t="str">
            <v>Line</v>
          </cell>
          <cell r="U1284" t="str">
            <v>Desc1</v>
          </cell>
          <cell r="V1284" t="str">
            <v>Calloc</v>
          </cell>
        </row>
        <row r="1285">
          <cell r="S1285" t="str">
            <v>&gt;=9</v>
          </cell>
          <cell r="T1285" t="str">
            <v>&lt;=442</v>
          </cell>
          <cell r="U1285" t="str">
            <v>=O</v>
          </cell>
          <cell r="V1285" t="str">
            <v>S05</v>
          </cell>
        </row>
        <row r="1286">
          <cell r="S1286" t="str">
            <v>Line</v>
          </cell>
          <cell r="T1286" t="str">
            <v>Line</v>
          </cell>
          <cell r="U1286" t="str">
            <v>Desc1</v>
          </cell>
          <cell r="V1286" t="str">
            <v>Calloc</v>
          </cell>
        </row>
        <row r="1287">
          <cell r="S1287" t="str">
            <v>&gt;=9</v>
          </cell>
          <cell r="T1287" t="str">
            <v>&lt;=442</v>
          </cell>
          <cell r="U1287" t="str">
            <v>=O</v>
          </cell>
          <cell r="V1287" t="str">
            <v>S06</v>
          </cell>
        </row>
        <row r="1288">
          <cell r="S1288" t="str">
            <v>Line</v>
          </cell>
          <cell r="T1288" t="str">
            <v>Line</v>
          </cell>
          <cell r="U1288" t="str">
            <v>Desc1</v>
          </cell>
          <cell r="V1288" t="str">
            <v>Calloc</v>
          </cell>
        </row>
        <row r="1289">
          <cell r="S1289" t="str">
            <v>&gt;=9</v>
          </cell>
          <cell r="T1289" t="str">
            <v>&lt;=442</v>
          </cell>
          <cell r="U1289" t="str">
            <v>=O</v>
          </cell>
          <cell r="V1289" t="str">
            <v>S19</v>
          </cell>
        </row>
        <row r="1290">
          <cell r="S1290" t="str">
            <v>Line</v>
          </cell>
          <cell r="T1290" t="str">
            <v>Line</v>
          </cell>
          <cell r="U1290" t="str">
            <v>Desc1</v>
          </cell>
          <cell r="V1290" t="str">
            <v>Calloc</v>
          </cell>
        </row>
        <row r="1291">
          <cell r="S1291" t="str">
            <v>&gt;=9</v>
          </cell>
          <cell r="T1291" t="str">
            <v>&lt;=442</v>
          </cell>
          <cell r="U1291" t="str">
            <v>=O</v>
          </cell>
          <cell r="V1291" t="str">
            <v>S21</v>
          </cell>
        </row>
        <row r="1292">
          <cell r="S1292" t="str">
            <v>Line</v>
          </cell>
          <cell r="T1292" t="str">
            <v>Line</v>
          </cell>
          <cell r="U1292" t="str">
            <v>Desc1</v>
          </cell>
          <cell r="V1292" t="str">
            <v>Calloc</v>
          </cell>
        </row>
        <row r="1293">
          <cell r="S1293" t="str">
            <v>&gt;=9</v>
          </cell>
          <cell r="T1293" t="str">
            <v>&lt;=442</v>
          </cell>
          <cell r="U1293" t="str">
            <v>=O</v>
          </cell>
          <cell r="V1293" t="str">
            <v>S22</v>
          </cell>
        </row>
        <row r="1294">
          <cell r="S1294" t="str">
            <v>Line</v>
          </cell>
          <cell r="T1294" t="str">
            <v>Line</v>
          </cell>
          <cell r="U1294" t="str">
            <v>Desc1</v>
          </cell>
          <cell r="V1294" t="str">
            <v>Calloc</v>
          </cell>
        </row>
        <row r="1295">
          <cell r="S1295" t="str">
            <v>&gt;=9</v>
          </cell>
          <cell r="T1295" t="str">
            <v>&lt;=442</v>
          </cell>
          <cell r="U1295" t="str">
            <v>=O</v>
          </cell>
          <cell r="V1295" t="str">
            <v>S23</v>
          </cell>
        </row>
        <row r="1296">
          <cell r="S1296" t="str">
            <v>Line</v>
          </cell>
          <cell r="T1296" t="str">
            <v>Line</v>
          </cell>
          <cell r="U1296" t="str">
            <v>Desc1</v>
          </cell>
          <cell r="V1296" t="str">
            <v>Calloc</v>
          </cell>
        </row>
        <row r="1297">
          <cell r="S1297" t="str">
            <v>&gt;=480</v>
          </cell>
          <cell r="T1297" t="str">
            <v>&lt;=804</v>
          </cell>
          <cell r="U1297" t="str">
            <v>=O</v>
          </cell>
          <cell r="V1297" t="str">
            <v>S04</v>
          </cell>
        </row>
        <row r="1298">
          <cell r="S1298" t="str">
            <v>Line</v>
          </cell>
          <cell r="T1298" t="str">
            <v>Line</v>
          </cell>
          <cell r="U1298" t="str">
            <v>Desc1</v>
          </cell>
          <cell r="V1298" t="str">
            <v>Calloc</v>
          </cell>
        </row>
        <row r="1299">
          <cell r="S1299" t="str">
            <v>&gt;=480</v>
          </cell>
          <cell r="T1299" t="str">
            <v>&lt;=804</v>
          </cell>
          <cell r="U1299" t="str">
            <v>=O</v>
          </cell>
          <cell r="V1299" t="str">
            <v>S05</v>
          </cell>
        </row>
        <row r="1300">
          <cell r="S1300" t="str">
            <v>Line</v>
          </cell>
          <cell r="T1300" t="str">
            <v>Line</v>
          </cell>
          <cell r="U1300" t="str">
            <v>Desc1</v>
          </cell>
          <cell r="V1300" t="str">
            <v>Calloc</v>
          </cell>
        </row>
        <row r="1301">
          <cell r="S1301" t="str">
            <v>&gt;=480</v>
          </cell>
          <cell r="T1301" t="str">
            <v>&lt;=804</v>
          </cell>
          <cell r="U1301" t="str">
            <v>=O</v>
          </cell>
          <cell r="V1301" t="str">
            <v>S06</v>
          </cell>
        </row>
        <row r="1302">
          <cell r="S1302" t="str">
            <v>Line</v>
          </cell>
          <cell r="T1302" t="str">
            <v>Line</v>
          </cell>
          <cell r="U1302" t="str">
            <v>Desc1</v>
          </cell>
          <cell r="V1302" t="str">
            <v>Calloc</v>
          </cell>
        </row>
        <row r="1303">
          <cell r="S1303" t="str">
            <v>&gt;=480</v>
          </cell>
          <cell r="T1303" t="str">
            <v>&lt;=804</v>
          </cell>
          <cell r="U1303" t="str">
            <v>=O</v>
          </cell>
          <cell r="V1303" t="str">
            <v>S21</v>
          </cell>
        </row>
        <row r="1304">
          <cell r="S1304" t="str">
            <v>Line</v>
          </cell>
          <cell r="T1304" t="str">
            <v>Line</v>
          </cell>
          <cell r="U1304" t="str">
            <v>Desc1</v>
          </cell>
          <cell r="V1304" t="str">
            <v>Calloc</v>
          </cell>
        </row>
        <row r="1305">
          <cell r="S1305" t="str">
            <v>&gt;=480</v>
          </cell>
          <cell r="T1305" t="str">
            <v>&lt;=804</v>
          </cell>
          <cell r="U1305" t="str">
            <v>=O</v>
          </cell>
          <cell r="V1305" t="str">
            <v>S22</v>
          </cell>
        </row>
        <row r="1306">
          <cell r="S1306" t="str">
            <v>Line</v>
          </cell>
          <cell r="T1306" t="str">
            <v>Line</v>
          </cell>
          <cell r="U1306" t="str">
            <v>Desc1</v>
          </cell>
          <cell r="V1306" t="str">
            <v>Calloc</v>
          </cell>
        </row>
        <row r="1307">
          <cell r="S1307" t="str">
            <v>&gt;=480</v>
          </cell>
          <cell r="T1307" t="str">
            <v>&lt;=804</v>
          </cell>
          <cell r="U1307" t="str">
            <v>=O</v>
          </cell>
          <cell r="V1307" t="str">
            <v>S23</v>
          </cell>
        </row>
        <row r="1308">
          <cell r="S1308" t="str">
            <v>Line</v>
          </cell>
          <cell r="T1308" t="str">
            <v>Line</v>
          </cell>
          <cell r="U1308" t="str">
            <v>Desc1</v>
          </cell>
          <cell r="V1308" t="str">
            <v>Calloc</v>
          </cell>
        </row>
        <row r="1309">
          <cell r="S1309" t="str">
            <v>&gt;=444</v>
          </cell>
          <cell r="T1309" t="str">
            <v>&lt;=478</v>
          </cell>
          <cell r="U1309" t="str">
            <v>=O</v>
          </cell>
          <cell r="V1309" t="str">
            <v>S04</v>
          </cell>
        </row>
        <row r="1310">
          <cell r="S1310" t="str">
            <v>Line</v>
          </cell>
          <cell r="T1310" t="str">
            <v>Line</v>
          </cell>
          <cell r="U1310" t="str">
            <v>Desc1</v>
          </cell>
          <cell r="V1310" t="str">
            <v>Calloc</v>
          </cell>
        </row>
        <row r="1311">
          <cell r="S1311" t="str">
            <v>&gt;=848</v>
          </cell>
          <cell r="T1311" t="str">
            <v>&lt;=1472</v>
          </cell>
          <cell r="U1311" t="str">
            <v>=O</v>
          </cell>
          <cell r="V1311" t="str">
            <v>S04</v>
          </cell>
        </row>
        <row r="1312">
          <cell r="S1312" t="str">
            <v>Line</v>
          </cell>
          <cell r="T1312" t="str">
            <v>Line</v>
          </cell>
          <cell r="U1312" t="str">
            <v>Desc1</v>
          </cell>
          <cell r="V1312" t="str">
            <v>Calloc</v>
          </cell>
        </row>
        <row r="1313">
          <cell r="S1313" t="str">
            <v>&gt;=848</v>
          </cell>
          <cell r="T1313" t="str">
            <v>&lt;=1472</v>
          </cell>
          <cell r="U1313" t="str">
            <v>=O</v>
          </cell>
          <cell r="V1313" t="str">
            <v>S05</v>
          </cell>
        </row>
        <row r="1314">
          <cell r="S1314" t="str">
            <v>Line</v>
          </cell>
          <cell r="T1314" t="str">
            <v>Line</v>
          </cell>
          <cell r="U1314" t="str">
            <v>Desc1</v>
          </cell>
          <cell r="V1314" t="str">
            <v>Calloc</v>
          </cell>
        </row>
        <row r="1315">
          <cell r="S1315" t="str">
            <v>&gt;=848</v>
          </cell>
          <cell r="T1315" t="str">
            <v>&lt;=1472</v>
          </cell>
          <cell r="U1315" t="str">
            <v>=O</v>
          </cell>
          <cell r="V1315" t="str">
            <v>S06</v>
          </cell>
        </row>
        <row r="1316">
          <cell r="S1316" t="str">
            <v>Line</v>
          </cell>
          <cell r="T1316" t="str">
            <v>Line</v>
          </cell>
          <cell r="U1316" t="str">
            <v>Desc1</v>
          </cell>
          <cell r="V1316" t="str">
            <v>Calloc</v>
          </cell>
        </row>
        <row r="1317">
          <cell r="S1317" t="str">
            <v>&gt;=848</v>
          </cell>
          <cell r="T1317" t="str">
            <v>&lt;=1472</v>
          </cell>
          <cell r="U1317" t="str">
            <v>=O</v>
          </cell>
          <cell r="V1317" t="str">
            <v>S21</v>
          </cell>
        </row>
        <row r="1318">
          <cell r="S1318" t="str">
            <v>Line</v>
          </cell>
          <cell r="T1318" t="str">
            <v>Line</v>
          </cell>
          <cell r="U1318" t="str">
            <v>Desc1</v>
          </cell>
          <cell r="V1318" t="str">
            <v>Calloc</v>
          </cell>
        </row>
        <row r="1319">
          <cell r="S1319" t="str">
            <v>&gt;=848</v>
          </cell>
          <cell r="T1319" t="str">
            <v>&lt;=1472</v>
          </cell>
          <cell r="U1319" t="str">
            <v>=O</v>
          </cell>
          <cell r="V1319" t="str">
            <v>S22</v>
          </cell>
        </row>
        <row r="1320">
          <cell r="S1320" t="str">
            <v>Line</v>
          </cell>
          <cell r="T1320" t="str">
            <v>Line</v>
          </cell>
          <cell r="U1320" t="str">
            <v>Desc1</v>
          </cell>
          <cell r="V1320" t="str">
            <v>Calloc</v>
          </cell>
        </row>
        <row r="1321">
          <cell r="S1321" t="str">
            <v>&gt;=848</v>
          </cell>
          <cell r="T1321" t="str">
            <v>&lt;=1472</v>
          </cell>
          <cell r="U1321" t="str">
            <v>=O</v>
          </cell>
          <cell r="V1321" t="str">
            <v>S23</v>
          </cell>
        </row>
        <row r="1805">
          <cell r="S1805" t="str">
            <v>Line</v>
          </cell>
          <cell r="T1805" t="str">
            <v>Line</v>
          </cell>
        </row>
        <row r="1806">
          <cell r="S1806" t="str">
            <v>&gt;=1221</v>
          </cell>
          <cell r="T1806" t="str">
            <v>&lt;=1242</v>
          </cell>
        </row>
        <row r="1807">
          <cell r="S1807" t="str">
            <v>Line</v>
          </cell>
          <cell r="T1807" t="str">
            <v>Line</v>
          </cell>
        </row>
        <row r="1808">
          <cell r="S1808" t="str">
            <v>&gt;=271</v>
          </cell>
          <cell r="T1808" t="str">
            <v>&lt;=272</v>
          </cell>
        </row>
        <row r="1809">
          <cell r="S1809" t="str">
            <v>&gt;=290</v>
          </cell>
          <cell r="T1809" t="str">
            <v>&lt;=293</v>
          </cell>
        </row>
        <row r="1810">
          <cell r="S1810" t="str">
            <v>Line</v>
          </cell>
          <cell r="T1810" t="str">
            <v>Line</v>
          </cell>
        </row>
        <row r="1811">
          <cell r="S1811" t="str">
            <v>&gt;=555</v>
          </cell>
          <cell r="T1811" t="str">
            <v>&lt;=576</v>
          </cell>
        </row>
        <row r="1831">
          <cell r="S1831" t="str">
            <v>Line</v>
          </cell>
          <cell r="T1831" t="str">
            <v>Line</v>
          </cell>
          <cell r="U1831" t="str">
            <v>Desc1</v>
          </cell>
          <cell r="V1831" t="str">
            <v>CAlloc</v>
          </cell>
        </row>
        <row r="1832">
          <cell r="S1832" t="str">
            <v>&gt;=848</v>
          </cell>
          <cell r="T1832" t="str">
            <v>&lt;=1472</v>
          </cell>
          <cell r="U1832" t="str">
            <v>=D</v>
          </cell>
          <cell r="V1832" t="str">
            <v>S03</v>
          </cell>
        </row>
        <row r="1834">
          <cell r="S1834" t="str">
            <v>Line</v>
          </cell>
          <cell r="T1834" t="str">
            <v>Line</v>
          </cell>
          <cell r="U1834" t="str">
            <v>Desc1</v>
          </cell>
          <cell r="V1834" t="str">
            <v>CAlloc</v>
          </cell>
        </row>
        <row r="1835">
          <cell r="S1835" t="str">
            <v>&gt;=9</v>
          </cell>
          <cell r="T1835" t="str">
            <v>&lt;=846</v>
          </cell>
          <cell r="U1835" t="str">
            <v>=D</v>
          </cell>
          <cell r="V1835" t="str">
            <v>S03</v>
          </cell>
        </row>
        <row r="1837">
          <cell r="S1837" t="str">
            <v>Line</v>
          </cell>
          <cell r="T1837" t="str">
            <v>Line</v>
          </cell>
          <cell r="U1837" t="str">
            <v>Desc1</v>
          </cell>
          <cell r="V1837" t="str">
            <v>CAlloc</v>
          </cell>
        </row>
        <row r="1838">
          <cell r="S1838" t="str">
            <v>&gt;=9</v>
          </cell>
          <cell r="T1838" t="str">
            <v>&lt;=846</v>
          </cell>
          <cell r="U1838" t="str">
            <v>=D</v>
          </cell>
          <cell r="V1838" t="str">
            <v>S16</v>
          </cell>
        </row>
        <row r="1840">
          <cell r="S1840" t="str">
            <v>Line</v>
          </cell>
          <cell r="T1840" t="str">
            <v>Line</v>
          </cell>
          <cell r="U1840" t="str">
            <v>Desc1</v>
          </cell>
          <cell r="V1840" t="str">
            <v>CAlloc</v>
          </cell>
        </row>
        <row r="1841">
          <cell r="S1841" t="str">
            <v>&gt;=9</v>
          </cell>
          <cell r="T1841" t="str">
            <v>&lt;=846</v>
          </cell>
          <cell r="U1841" t="str">
            <v>=D</v>
          </cell>
          <cell r="V1841" t="str">
            <v>S17</v>
          </cell>
        </row>
        <row r="1864">
          <cell r="S1864" t="str">
            <v>Line</v>
          </cell>
          <cell r="T1864" t="str">
            <v>Line</v>
          </cell>
        </row>
        <row r="1865">
          <cell r="S1865" t="str">
            <v>&gt;=1254</v>
          </cell>
          <cell r="T1865" t="str">
            <v>&lt;=1275</v>
          </cell>
        </row>
        <row r="1866">
          <cell r="S1866" t="str">
            <v>Line</v>
          </cell>
          <cell r="T1866" t="str">
            <v>Line</v>
          </cell>
        </row>
        <row r="1867">
          <cell r="S1867" t="str">
            <v>&gt;=273</v>
          </cell>
          <cell r="T1867" t="str">
            <v>&lt;=274</v>
          </cell>
        </row>
        <row r="1868">
          <cell r="S1868" t="str">
            <v>&gt;=294</v>
          </cell>
          <cell r="T1868" t="str">
            <v>&lt;=295</v>
          </cell>
        </row>
        <row r="1869">
          <cell r="S1869" t="str">
            <v>Line</v>
          </cell>
          <cell r="T1869" t="str">
            <v>Line</v>
          </cell>
        </row>
        <row r="1870">
          <cell r="S1870" t="str">
            <v>&gt;=588</v>
          </cell>
          <cell r="T1870" t="str">
            <v>&lt;=609</v>
          </cell>
        </row>
      </sheetData>
      <sheetData sheetId="3">
        <row r="2">
          <cell r="C2" t="str">
            <v>Assign_Combine</v>
          </cell>
        </row>
        <row r="3">
          <cell r="W3">
            <v>1</v>
          </cell>
          <cell r="X3" t="str">
            <v>PRB</v>
          </cell>
          <cell r="Y3" t="str">
            <v>Production Related Rate Base</v>
          </cell>
          <cell r="Z3" t="str">
            <v>&gt;=848</v>
          </cell>
          <cell r="AA3" t="str">
            <v>&lt;=1472</v>
          </cell>
          <cell r="AB3" t="str">
            <v>P</v>
          </cell>
        </row>
        <row r="4">
          <cell r="W4">
            <v>2</v>
          </cell>
          <cell r="X4" t="str">
            <v>TRB</v>
          </cell>
          <cell r="Y4" t="str">
            <v>Transmission Related Rate Base</v>
          </cell>
          <cell r="Z4" t="str">
            <v>&gt;=848</v>
          </cell>
          <cell r="AA4" t="str">
            <v>&lt;=1472</v>
          </cell>
          <cell r="AB4" t="str">
            <v>T</v>
          </cell>
        </row>
        <row r="5">
          <cell r="W5">
            <v>3</v>
          </cell>
          <cell r="X5" t="str">
            <v>DRB</v>
          </cell>
          <cell r="Y5" t="str">
            <v>Distribution Related Rate Base</v>
          </cell>
          <cell r="Z5" t="str">
            <v>&gt;=848</v>
          </cell>
          <cell r="AA5" t="str">
            <v>&lt;=1472</v>
          </cell>
          <cell r="AB5" t="str">
            <v>D</v>
          </cell>
        </row>
        <row r="6">
          <cell r="W6">
            <v>4</v>
          </cell>
          <cell r="X6" t="str">
            <v>DSMRB</v>
          </cell>
          <cell r="Y6" t="str">
            <v>DSM Rate Base</v>
          </cell>
          <cell r="Z6" t="str">
            <v>&gt;=848</v>
          </cell>
          <cell r="AA6" t="str">
            <v>&lt;=1472</v>
          </cell>
          <cell r="AB6" t="str">
            <v>DSM</v>
          </cell>
        </row>
        <row r="7">
          <cell r="W7">
            <v>5</v>
          </cell>
          <cell r="X7" t="str">
            <v>ORB</v>
          </cell>
          <cell r="Y7" t="str">
            <v>Other Rate Base (General Plant)</v>
          </cell>
          <cell r="Z7" t="str">
            <v>&gt;=848</v>
          </cell>
          <cell r="AA7" t="str">
            <v>&lt;=1472</v>
          </cell>
          <cell r="AB7" t="str">
            <v>O</v>
          </cell>
        </row>
        <row r="8">
          <cell r="W8">
            <v>6</v>
          </cell>
          <cell r="X8" t="str">
            <v>PNE</v>
          </cell>
          <cell r="Y8" t="str">
            <v>Production Related Net Expense</v>
          </cell>
          <cell r="Z8" t="str">
            <v>&gt;=9</v>
          </cell>
          <cell r="AA8" t="str">
            <v>&lt;=846</v>
          </cell>
          <cell r="AB8" t="str">
            <v>P</v>
          </cell>
        </row>
        <row r="9">
          <cell r="W9">
            <v>7</v>
          </cell>
          <cell r="X9" t="str">
            <v>TNE</v>
          </cell>
          <cell r="Y9" t="str">
            <v>Transmission Related Net Expense</v>
          </cell>
          <cell r="Z9" t="str">
            <v>&gt;=9</v>
          </cell>
          <cell r="AA9" t="str">
            <v>&lt;=846</v>
          </cell>
          <cell r="AB9" t="str">
            <v>T</v>
          </cell>
        </row>
        <row r="10">
          <cell r="W10">
            <v>8</v>
          </cell>
          <cell r="X10" t="str">
            <v>DNE</v>
          </cell>
          <cell r="Y10" t="str">
            <v>Distribution Related Net Expense</v>
          </cell>
          <cell r="Z10" t="str">
            <v>&gt;=9</v>
          </cell>
          <cell r="AA10" t="str">
            <v>&lt;=846</v>
          </cell>
          <cell r="AB10" t="str">
            <v>D</v>
          </cell>
        </row>
        <row r="11">
          <cell r="W11">
            <v>9</v>
          </cell>
          <cell r="X11" t="str">
            <v>CNE</v>
          </cell>
          <cell r="Y11" t="str">
            <v>Customer Relations Related Net Expense</v>
          </cell>
          <cell r="Z11" t="str">
            <v>&gt;=9</v>
          </cell>
          <cell r="AA11" t="str">
            <v>&lt;=846</v>
          </cell>
          <cell r="AB11" t="str">
            <v>C</v>
          </cell>
        </row>
        <row r="12">
          <cell r="W12">
            <v>10</v>
          </cell>
          <cell r="X12" t="str">
            <v>DSMNE</v>
          </cell>
          <cell r="Y12" t="str">
            <v>DSM Related Net Expense</v>
          </cell>
          <cell r="Z12" t="str">
            <v>&gt;=9</v>
          </cell>
          <cell r="AA12" t="str">
            <v>&lt;=846</v>
          </cell>
          <cell r="AB12" t="str">
            <v>DSM</v>
          </cell>
        </row>
        <row r="13">
          <cell r="W13">
            <v>11</v>
          </cell>
          <cell r="X13" t="str">
            <v>ONE</v>
          </cell>
          <cell r="Y13" t="str">
            <v>Other (Common) Net Expense</v>
          </cell>
          <cell r="Z13" t="str">
            <v>&gt;=9</v>
          </cell>
          <cell r="AA13" t="str">
            <v>&lt;=846</v>
          </cell>
          <cell r="AB13" t="str">
            <v>O</v>
          </cell>
        </row>
        <row r="14">
          <cell r="W14">
            <v>12</v>
          </cell>
          <cell r="X14" t="str">
            <v>POE</v>
          </cell>
          <cell r="Y14" t="str">
            <v>Operating Expense Before A&amp;G - Production</v>
          </cell>
          <cell r="Z14" t="str">
            <v>&gt;=9</v>
          </cell>
          <cell r="AA14" t="str">
            <v>&lt;=369</v>
          </cell>
          <cell r="AB14" t="str">
            <v>P</v>
          </cell>
        </row>
        <row r="15">
          <cell r="W15">
            <v>13</v>
          </cell>
          <cell r="X15" t="str">
            <v>TOE</v>
          </cell>
          <cell r="Y15" t="str">
            <v>Operating Expense Before A&amp;G - Transmission</v>
          </cell>
          <cell r="Z15" t="str">
            <v>&gt;=9</v>
          </cell>
          <cell r="AA15" t="str">
            <v>&lt;=369</v>
          </cell>
          <cell r="AB15" t="str">
            <v>T</v>
          </cell>
        </row>
        <row r="16">
          <cell r="W16">
            <v>14</v>
          </cell>
          <cell r="X16" t="str">
            <v>DOE</v>
          </cell>
          <cell r="Y16" t="str">
            <v>Operating Expense Before A&amp;G - Distribution</v>
          </cell>
          <cell r="Z16" t="str">
            <v>&gt;=9</v>
          </cell>
          <cell r="AA16" t="str">
            <v>&lt;=369</v>
          </cell>
          <cell r="AB16" t="str">
            <v>D</v>
          </cell>
        </row>
        <row r="17">
          <cell r="W17">
            <v>15</v>
          </cell>
          <cell r="X17" t="str">
            <v>COE</v>
          </cell>
          <cell r="Y17" t="str">
            <v>Operating Expense Before A&amp;G - Customer Relations</v>
          </cell>
          <cell r="Z17" t="str">
            <v>&gt;=9</v>
          </cell>
          <cell r="AA17" t="str">
            <v>&lt;=369</v>
          </cell>
          <cell r="AB17" t="str">
            <v>C</v>
          </cell>
        </row>
        <row r="18">
          <cell r="W18">
            <v>16</v>
          </cell>
          <cell r="X18" t="str">
            <v>DSMOE</v>
          </cell>
          <cell r="Y18" t="str">
            <v>Operating Expense Before A&amp;G - DSM</v>
          </cell>
          <cell r="Z18" t="str">
            <v>&gt;=9</v>
          </cell>
          <cell r="AA18" t="str">
            <v>&lt;=369</v>
          </cell>
          <cell r="AB18" t="str">
            <v>DSM</v>
          </cell>
        </row>
        <row r="19">
          <cell r="W19">
            <v>17</v>
          </cell>
          <cell r="X19" t="str">
            <v>PAD</v>
          </cell>
          <cell r="Y19" t="str">
            <v>Accumulated Depreciation - Production</v>
          </cell>
          <cell r="Z19" t="str">
            <v>&gt;=1146</v>
          </cell>
          <cell r="AA19" t="str">
            <v>&lt;=1364</v>
          </cell>
          <cell r="AB19" t="str">
            <v>P</v>
          </cell>
        </row>
        <row r="20">
          <cell r="W20">
            <v>18</v>
          </cell>
          <cell r="X20" t="str">
            <v>TAD</v>
          </cell>
          <cell r="Y20" t="str">
            <v>Accumulated Depreciation - Transmission</v>
          </cell>
          <cell r="Z20" t="str">
            <v>&gt;=1146</v>
          </cell>
          <cell r="AA20" t="str">
            <v>&lt;=1364</v>
          </cell>
          <cell r="AB20" t="str">
            <v>T</v>
          </cell>
        </row>
        <row r="21">
          <cell r="W21">
            <v>19</v>
          </cell>
          <cell r="X21" t="str">
            <v>DAD</v>
          </cell>
          <cell r="Y21" t="str">
            <v>Accumulated Depreciation - Distribution</v>
          </cell>
          <cell r="Z21" t="str">
            <v>&gt;=1146</v>
          </cell>
          <cell r="AA21" t="str">
            <v>&lt;=1364</v>
          </cell>
          <cell r="AB21" t="str">
            <v>D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</sheetData>
      <sheetData sheetId="20"/>
      <sheetData sheetId="21">
        <row r="11">
          <cell r="A11" t="str">
            <v>FACTOR</v>
          </cell>
        </row>
      </sheetData>
      <sheetData sheetId="22">
        <row r="10">
          <cell r="A10" t="str">
            <v>FACTOR NAME</v>
          </cell>
        </row>
      </sheetData>
      <sheetData sheetId="23"/>
      <sheetData sheetId="24">
        <row r="14">
          <cell r="A14" t="str">
            <v>A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Page 1, Exh 1"/>
      <sheetName val="Page 2, Exh 2"/>
      <sheetName val="Page 3, Revenue Stability"/>
      <sheetName val="Page 4-6, Crossover"/>
      <sheetName val="Rate Design"/>
      <sheetName val="ROR"/>
      <sheetName val="Exh 3"/>
      <sheetName val="ERM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8">
          <cell r="N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45">
          <cell r="D4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S30"/>
  <sheetViews>
    <sheetView zoomScale="80" zoomScaleNormal="80" workbookViewId="0">
      <selection activeCell="B17" sqref="B17"/>
    </sheetView>
  </sheetViews>
  <sheetFormatPr defaultColWidth="12.7109375" defaultRowHeight="15"/>
  <cols>
    <col min="1" max="1" width="5.5703125" style="71" bestFit="1" customWidth="1"/>
    <col min="2" max="2" width="13" style="71" bestFit="1" customWidth="1"/>
    <col min="3" max="3" width="32.140625" style="71" bestFit="1" customWidth="1"/>
    <col min="4" max="6" width="14.5703125" style="71" bestFit="1" customWidth="1"/>
    <col min="7" max="8" width="13.42578125" style="71" bestFit="1" customWidth="1"/>
    <col min="9" max="10" width="12.28515625" style="71" bestFit="1" customWidth="1"/>
    <col min="11" max="11" width="13" style="71" bestFit="1" customWidth="1"/>
    <col min="12" max="12" width="11.140625" style="71" bestFit="1" customWidth="1"/>
    <col min="13" max="13" width="8.85546875" style="71" bestFit="1" customWidth="1"/>
    <col min="14" max="14" width="18.7109375" style="71" bestFit="1" customWidth="1"/>
    <col min="15" max="15" width="12.7109375" style="71"/>
    <col min="16" max="16" width="15" style="71" bestFit="1" customWidth="1"/>
    <col min="17" max="16384" width="12.7109375" style="71"/>
  </cols>
  <sheetData>
    <row r="1" spans="1:17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7">
      <c r="A2" s="150" t="s">
        <v>184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7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>
      <c r="A4" s="73" t="s">
        <v>175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7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7" s="75" customFormat="1" ht="30">
      <c r="A6" s="92" t="s">
        <v>2</v>
      </c>
      <c r="B6" s="92" t="s">
        <v>169</v>
      </c>
      <c r="C6" s="92" t="s">
        <v>42</v>
      </c>
      <c r="D6" s="92" t="s">
        <v>170</v>
      </c>
      <c r="E6" s="92" t="s">
        <v>182</v>
      </c>
      <c r="F6" s="92" t="s">
        <v>176</v>
      </c>
      <c r="G6" s="92" t="s">
        <v>177</v>
      </c>
      <c r="H6" s="92" t="s">
        <v>178</v>
      </c>
      <c r="I6" s="92" t="s">
        <v>179</v>
      </c>
      <c r="J6" s="92" t="s">
        <v>180</v>
      </c>
      <c r="K6" s="92" t="s">
        <v>181</v>
      </c>
      <c r="L6" s="92" t="s">
        <v>183</v>
      </c>
      <c r="M6" s="92" t="s">
        <v>174</v>
      </c>
      <c r="O6" s="71"/>
    </row>
    <row r="7" spans="1:17" s="75" customFormat="1">
      <c r="A7" s="94"/>
      <c r="B7" s="95" t="s">
        <v>29</v>
      </c>
      <c r="C7" s="95" t="s">
        <v>30</v>
      </c>
      <c r="D7" s="95" t="s">
        <v>31</v>
      </c>
      <c r="E7" s="95" t="s">
        <v>32</v>
      </c>
      <c r="F7" s="95" t="s">
        <v>33</v>
      </c>
      <c r="G7" s="95" t="s">
        <v>34</v>
      </c>
      <c r="H7" s="95" t="s">
        <v>35</v>
      </c>
      <c r="I7" s="95" t="s">
        <v>36</v>
      </c>
      <c r="J7" s="95" t="s">
        <v>37</v>
      </c>
      <c r="K7" s="95" t="s">
        <v>38</v>
      </c>
      <c r="L7" s="95" t="s">
        <v>39</v>
      </c>
      <c r="M7" s="95" t="s">
        <v>40</v>
      </c>
      <c r="O7" s="71"/>
    </row>
    <row r="8" spans="1:17" s="75" customFormat="1">
      <c r="A8" s="82">
        <v>1</v>
      </c>
      <c r="B8" s="83" t="s">
        <v>171</v>
      </c>
      <c r="C8" s="84" t="s">
        <v>4</v>
      </c>
      <c r="D8" s="96">
        <v>134571287.30000001</v>
      </c>
      <c r="E8" s="102">
        <f>SUM(F8:J8)</f>
        <v>139302879.27429539</v>
      </c>
      <c r="F8" s="96">
        <v>84054928.008128434</v>
      </c>
      <c r="G8" s="96">
        <v>20641858.949650034</v>
      </c>
      <c r="H8" s="96">
        <v>25622105.449222356</v>
      </c>
      <c r="I8" s="96">
        <v>6886677.0770107489</v>
      </c>
      <c r="J8" s="96">
        <v>2097309.790283836</v>
      </c>
      <c r="K8" s="102">
        <f>E8-D8</f>
        <v>4731591.9742953777</v>
      </c>
      <c r="L8" s="103">
        <f t="shared" ref="L8:L15" si="0">K8/D8</f>
        <v>3.516048682619221E-2</v>
      </c>
      <c r="M8" s="148">
        <f>ROUND(D8/E8, 3)</f>
        <v>0.96599999999999997</v>
      </c>
      <c r="O8" s="71"/>
      <c r="Q8" s="76"/>
    </row>
    <row r="9" spans="1:17" s="75" customFormat="1">
      <c r="A9" s="86">
        <f>A8+1</f>
        <v>2</v>
      </c>
      <c r="B9" s="83" t="s">
        <v>44</v>
      </c>
      <c r="C9" s="84" t="s">
        <v>45</v>
      </c>
      <c r="D9" s="96">
        <v>45261337.330470175</v>
      </c>
      <c r="E9" s="102">
        <f t="shared" ref="E9:E14" si="1">SUM(F9:J9)</f>
        <v>41366542.221712597</v>
      </c>
      <c r="F9" s="96">
        <v>26763333.332823124</v>
      </c>
      <c r="G9" s="96">
        <v>6571522.0604328364</v>
      </c>
      <c r="H9" s="96">
        <v>6400880.5758199533</v>
      </c>
      <c r="I9" s="96">
        <v>949282.52522472898</v>
      </c>
      <c r="J9" s="96">
        <v>681523.72741195653</v>
      </c>
      <c r="K9" s="102">
        <f t="shared" ref="K8:K14" si="2">E9-D9</f>
        <v>-3894795.1087575778</v>
      </c>
      <c r="L9" s="103">
        <f t="shared" si="0"/>
        <v>-8.6051260048288072E-2</v>
      </c>
      <c r="M9" s="148">
        <f t="shared" ref="M9:M14" si="3">ROUND(D9/E9, 3)</f>
        <v>1.0940000000000001</v>
      </c>
      <c r="O9" s="71"/>
      <c r="Q9" s="76"/>
    </row>
    <row r="10" spans="1:17" s="75" customFormat="1">
      <c r="A10" s="86">
        <f>A9+1</f>
        <v>3</v>
      </c>
      <c r="B10" s="83" t="s">
        <v>46</v>
      </c>
      <c r="C10" s="84" t="s">
        <v>47</v>
      </c>
      <c r="D10" s="96">
        <v>61297410.543473966</v>
      </c>
      <c r="E10" s="102">
        <f t="shared" si="1"/>
        <v>59892830.482221819</v>
      </c>
      <c r="F10" s="96">
        <v>42435868.721194156</v>
      </c>
      <c r="G10" s="96">
        <v>10405225.352695636</v>
      </c>
      <c r="H10" s="96">
        <v>5910141.1712344103</v>
      </c>
      <c r="I10" s="96">
        <v>120949.47322429583</v>
      </c>
      <c r="J10" s="96">
        <v>1020645.7638733159</v>
      </c>
      <c r="K10" s="102">
        <f t="shared" si="2"/>
        <v>-1404580.061252147</v>
      </c>
      <c r="L10" s="103">
        <f t="shared" si="0"/>
        <v>-2.2914182651418473E-2</v>
      </c>
      <c r="M10" s="148">
        <f t="shared" si="3"/>
        <v>1.0229999999999999</v>
      </c>
      <c r="O10" s="71"/>
      <c r="Q10" s="76"/>
    </row>
    <row r="11" spans="1:17" s="75" customFormat="1">
      <c r="A11" s="86">
        <f>A10+1</f>
        <v>4</v>
      </c>
      <c r="B11" s="83" t="s">
        <v>48</v>
      </c>
      <c r="C11" s="84" t="s">
        <v>49</v>
      </c>
      <c r="D11" s="96">
        <v>23069501.570523299</v>
      </c>
      <c r="E11" s="102">
        <f t="shared" si="1"/>
        <v>23424505.372898016</v>
      </c>
      <c r="F11" s="96">
        <v>16767323.897727726</v>
      </c>
      <c r="G11" s="96">
        <v>4110372.808297059</v>
      </c>
      <c r="H11" s="96">
        <v>2107484.9317036597</v>
      </c>
      <c r="I11" s="96">
        <v>42706.812371325344</v>
      </c>
      <c r="J11" s="96">
        <v>396616.92279824638</v>
      </c>
      <c r="K11" s="102">
        <f t="shared" si="2"/>
        <v>355003.80237471685</v>
      </c>
      <c r="L11" s="103">
        <f t="shared" si="0"/>
        <v>1.5388447006081721E-2</v>
      </c>
      <c r="M11" s="148">
        <f t="shared" si="3"/>
        <v>0.98499999999999999</v>
      </c>
      <c r="O11" s="71"/>
      <c r="Q11" s="76"/>
    </row>
    <row r="12" spans="1:17" s="75" customFormat="1">
      <c r="A12" s="86">
        <v>5</v>
      </c>
      <c r="B12" s="81" t="s">
        <v>48</v>
      </c>
      <c r="C12" s="84" t="s">
        <v>8</v>
      </c>
      <c r="D12" s="96">
        <v>25058234.385966681</v>
      </c>
      <c r="E12" s="102">
        <f>SUM(F12:J12)</f>
        <v>26757358.807464823</v>
      </c>
      <c r="F12" s="96">
        <v>20718430.395260379</v>
      </c>
      <c r="G12" s="96">
        <v>5075169.1383577082</v>
      </c>
      <c r="H12" s="96">
        <v>452177.68827231281</v>
      </c>
      <c r="I12" s="96">
        <v>40878.937464789109</v>
      </c>
      <c r="J12" s="96">
        <v>470702.64810963784</v>
      </c>
      <c r="K12" s="102">
        <f t="shared" si="2"/>
        <v>1699124.4214981422</v>
      </c>
      <c r="L12" s="103">
        <f t="shared" si="0"/>
        <v>6.7807028832394506E-2</v>
      </c>
      <c r="M12" s="148">
        <f t="shared" si="3"/>
        <v>0.93600000000000005</v>
      </c>
      <c r="O12" s="71"/>
      <c r="Q12" s="76"/>
    </row>
    <row r="13" spans="1:17" s="75" customFormat="1">
      <c r="A13" s="86">
        <v>6</v>
      </c>
      <c r="B13" s="83" t="s">
        <v>50</v>
      </c>
      <c r="C13" s="84" t="s">
        <v>51</v>
      </c>
      <c r="D13" s="96">
        <v>12299348</v>
      </c>
      <c r="E13" s="102">
        <f t="shared" si="1"/>
        <v>11075268.055556264</v>
      </c>
      <c r="F13" s="96">
        <v>7063574.5875064218</v>
      </c>
      <c r="G13" s="96">
        <v>1734276.6652958118</v>
      </c>
      <c r="H13" s="96">
        <v>1910945.2902057141</v>
      </c>
      <c r="I13" s="96">
        <v>183831.87986530818</v>
      </c>
      <c r="J13" s="96">
        <v>182639.63268300903</v>
      </c>
      <c r="K13" s="102">
        <f>E13-D13</f>
        <v>-1224079.9444437362</v>
      </c>
      <c r="L13" s="103">
        <f t="shared" si="0"/>
        <v>-9.9523970249783669E-2</v>
      </c>
      <c r="M13" s="148">
        <f t="shared" si="3"/>
        <v>1.111</v>
      </c>
      <c r="O13" s="71"/>
      <c r="Q13" s="76"/>
    </row>
    <row r="14" spans="1:17" s="75" customFormat="1">
      <c r="A14" s="88">
        <v>7</v>
      </c>
      <c r="B14" s="89" t="s">
        <v>172</v>
      </c>
      <c r="C14" s="90" t="s">
        <v>52</v>
      </c>
      <c r="D14" s="97">
        <v>1670476.7339375024</v>
      </c>
      <c r="E14" s="104">
        <f t="shared" si="1"/>
        <v>1408211.65022262</v>
      </c>
      <c r="F14" s="97">
        <v>472973.88677921658</v>
      </c>
      <c r="G14" s="97">
        <v>117278.10590069754</v>
      </c>
      <c r="H14" s="97">
        <v>697089.12378194358</v>
      </c>
      <c r="I14" s="97">
        <v>103863.83938057999</v>
      </c>
      <c r="J14" s="97">
        <v>17006.694380182191</v>
      </c>
      <c r="K14" s="104">
        <f t="shared" si="2"/>
        <v>-262265.08371488238</v>
      </c>
      <c r="L14" s="105">
        <f t="shared" si="0"/>
        <v>-0.15700014156838565</v>
      </c>
      <c r="M14" s="105">
        <f t="shared" si="3"/>
        <v>1.1859999999999999</v>
      </c>
      <c r="O14" s="71"/>
      <c r="Q14" s="76"/>
    </row>
    <row r="15" spans="1:17" s="75" customFormat="1">
      <c r="A15" s="86">
        <v>8</v>
      </c>
      <c r="B15" s="84"/>
      <c r="C15" s="81" t="s">
        <v>53</v>
      </c>
      <c r="D15" s="96">
        <f t="shared" ref="D15:K15" si="4">SUM(D8:D14)</f>
        <v>303227595.8643716</v>
      </c>
      <c r="E15" s="102">
        <f t="shared" si="4"/>
        <v>303227595.86437148</v>
      </c>
      <c r="F15" s="96">
        <f t="shared" si="4"/>
        <v>198276432.82941946</v>
      </c>
      <c r="G15" s="96">
        <f t="shared" si="4"/>
        <v>48655703.080629781</v>
      </c>
      <c r="H15" s="96">
        <f t="shared" si="4"/>
        <v>43100824.230240352</v>
      </c>
      <c r="I15" s="96">
        <f t="shared" si="4"/>
        <v>8328190.5445417771</v>
      </c>
      <c r="J15" s="96">
        <f t="shared" si="4"/>
        <v>4866445.1795401834</v>
      </c>
      <c r="K15" s="102">
        <f t="shared" si="4"/>
        <v>-1.0663643479347229E-7</v>
      </c>
      <c r="L15" s="103">
        <f t="shared" si="0"/>
        <v>-3.5167127348517744E-16</v>
      </c>
      <c r="M15" s="148">
        <f>D15/E15</f>
        <v>1.0000000000000004</v>
      </c>
      <c r="O15" s="71"/>
      <c r="Q15" s="76"/>
    </row>
    <row r="16" spans="1:17" s="75" customFormat="1">
      <c r="A16" s="86"/>
      <c r="B16" s="84"/>
      <c r="C16" s="81"/>
      <c r="D16" s="96"/>
      <c r="E16" s="96"/>
      <c r="F16" s="96"/>
      <c r="G16" s="96"/>
      <c r="H16" s="96"/>
      <c r="I16" s="96"/>
      <c r="J16" s="96"/>
      <c r="K16" s="96"/>
      <c r="L16" s="78"/>
      <c r="M16" s="78"/>
      <c r="O16" s="71"/>
      <c r="Q16" s="76"/>
    </row>
    <row r="17" spans="2:19">
      <c r="B17" s="101"/>
      <c r="O17"/>
      <c r="P17"/>
      <c r="Q17"/>
      <c r="R17"/>
      <c r="S17"/>
    </row>
    <row r="18" spans="2:19">
      <c r="O18"/>
      <c r="P18"/>
      <c r="Q18"/>
      <c r="R18"/>
      <c r="S18"/>
    </row>
    <row r="19" spans="2:19">
      <c r="O19"/>
      <c r="P19"/>
      <c r="Q19"/>
      <c r="R19"/>
      <c r="S19"/>
    </row>
    <row r="20" spans="2:19">
      <c r="O20"/>
      <c r="P20"/>
      <c r="Q20"/>
      <c r="R20"/>
      <c r="S20"/>
    </row>
    <row r="21" spans="2:19">
      <c r="O21"/>
      <c r="P21"/>
      <c r="Q21"/>
      <c r="R21"/>
      <c r="S21"/>
    </row>
    <row r="22" spans="2:19">
      <c r="O22"/>
      <c r="P22"/>
      <c r="Q22"/>
      <c r="R22"/>
      <c r="S22"/>
    </row>
    <row r="23" spans="2:19">
      <c r="O23"/>
      <c r="P23"/>
      <c r="Q23"/>
      <c r="R23"/>
      <c r="S23"/>
    </row>
    <row r="24" spans="2:19">
      <c r="O24"/>
      <c r="P24"/>
      <c r="Q24"/>
      <c r="R24"/>
      <c r="S24"/>
    </row>
    <row r="25" spans="2:19">
      <c r="O25"/>
      <c r="P25"/>
      <c r="Q25"/>
      <c r="R25"/>
      <c r="S25"/>
    </row>
    <row r="26" spans="2:19">
      <c r="O26"/>
      <c r="P26"/>
      <c r="Q26"/>
      <c r="R26"/>
      <c r="S26"/>
    </row>
    <row r="27" spans="2:19">
      <c r="O27"/>
      <c r="P27"/>
      <c r="Q27"/>
      <c r="R27"/>
      <c r="S27"/>
    </row>
    <row r="28" spans="2:19">
      <c r="O28"/>
      <c r="P28"/>
      <c r="Q28"/>
      <c r="R28"/>
      <c r="S28"/>
    </row>
    <row r="29" spans="2:19">
      <c r="O29"/>
      <c r="P29"/>
      <c r="Q29"/>
      <c r="R29"/>
      <c r="S29"/>
    </row>
    <row r="30" spans="2:19">
      <c r="O30"/>
      <c r="P30"/>
      <c r="Q30"/>
      <c r="R30"/>
      <c r="S30"/>
    </row>
  </sheetData>
  <dataConsolidate/>
  <mergeCells count="1">
    <mergeCell ref="A2:M2"/>
  </mergeCells>
  <printOptions horizontalCentered="1" verticalCentered="1"/>
  <pageMargins left="0.25" right="0.25" top="0.25" bottom="0.3" header="0.25" footer="0.25"/>
  <pageSetup scale="74" fitToHeight="0" orientation="landscape" r:id="rId1"/>
  <headerFooter alignWithMargins="0">
    <oddFooter>&amp;LTestimony of Christopher T. Mickelson
Docket UE-130043&amp;RExhibit No. ___ (CTM-4)
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Q23"/>
  <sheetViews>
    <sheetView tabSelected="1" zoomScale="80" zoomScaleNormal="80" workbookViewId="0">
      <selection activeCell="Q10" sqref="Q10"/>
    </sheetView>
  </sheetViews>
  <sheetFormatPr defaultColWidth="12.7109375" defaultRowHeight="15"/>
  <cols>
    <col min="1" max="1" width="5.5703125" style="71" bestFit="1" customWidth="1"/>
    <col min="2" max="2" width="13" style="71" bestFit="1" customWidth="1"/>
    <col min="3" max="3" width="32.140625" style="71" bestFit="1" customWidth="1"/>
    <col min="4" max="6" width="14.5703125" style="71" bestFit="1" customWidth="1"/>
    <col min="7" max="8" width="13.42578125" style="71" bestFit="1" customWidth="1"/>
    <col min="9" max="10" width="12.28515625" style="71" bestFit="1" customWidth="1"/>
    <col min="11" max="11" width="13.42578125" style="71" bestFit="1" customWidth="1"/>
    <col min="12" max="12" width="11.140625" style="71" bestFit="1" customWidth="1"/>
    <col min="13" max="13" width="8.85546875" style="71" bestFit="1" customWidth="1"/>
    <col min="14" max="14" width="13.42578125" style="71" bestFit="1" customWidth="1"/>
    <col min="15" max="15" width="11.140625" style="71" bestFit="1" customWidth="1"/>
    <col min="16" max="16" width="8.85546875" style="71" bestFit="1" customWidth="1"/>
    <col min="17" max="17" width="12.7109375" style="71"/>
    <col min="18" max="18" width="12.7109375" style="71" customWidth="1"/>
    <col min="19" max="16384" width="12.7109375" style="71"/>
  </cols>
  <sheetData>
    <row r="1" spans="1:16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>
      <c r="A2" s="74" t="s">
        <v>185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6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6">
      <c r="A4" s="73" t="s">
        <v>175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6">
      <c r="A5" s="74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152" t="s">
        <v>167</v>
      </c>
      <c r="O5" s="152"/>
      <c r="P5" s="152"/>
    </row>
    <row r="6" spans="1:16" ht="30">
      <c r="A6" s="92" t="s">
        <v>2</v>
      </c>
      <c r="B6" s="92" t="s">
        <v>169</v>
      </c>
      <c r="C6" s="92" t="s">
        <v>42</v>
      </c>
      <c r="D6" s="92" t="s">
        <v>170</v>
      </c>
      <c r="E6" s="92" t="s">
        <v>182</v>
      </c>
      <c r="F6" s="92" t="s">
        <v>176</v>
      </c>
      <c r="G6" s="92" t="s">
        <v>177</v>
      </c>
      <c r="H6" s="92" t="s">
        <v>178</v>
      </c>
      <c r="I6" s="92" t="s">
        <v>179</v>
      </c>
      <c r="J6" s="92" t="s">
        <v>180</v>
      </c>
      <c r="K6" s="92" t="s">
        <v>181</v>
      </c>
      <c r="L6" s="92" t="s">
        <v>183</v>
      </c>
      <c r="M6" s="92" t="s">
        <v>174</v>
      </c>
      <c r="N6" s="92" t="s">
        <v>181</v>
      </c>
      <c r="O6" s="92" t="s">
        <v>183</v>
      </c>
      <c r="P6" s="92" t="s">
        <v>174</v>
      </c>
    </row>
    <row r="7" spans="1:16">
      <c r="A7" s="94"/>
      <c r="B7" s="95" t="s">
        <v>29</v>
      </c>
      <c r="C7" s="95" t="s">
        <v>30</v>
      </c>
      <c r="D7" s="95" t="s">
        <v>31</v>
      </c>
      <c r="E7" s="95" t="s">
        <v>32</v>
      </c>
      <c r="F7" s="95" t="s">
        <v>33</v>
      </c>
      <c r="G7" s="95" t="s">
        <v>34</v>
      </c>
      <c r="H7" s="95" t="s">
        <v>35</v>
      </c>
      <c r="I7" s="95" t="s">
        <v>36</v>
      </c>
      <c r="J7" s="95" t="s">
        <v>37</v>
      </c>
      <c r="K7" s="95" t="s">
        <v>38</v>
      </c>
      <c r="L7" s="95" t="s">
        <v>39</v>
      </c>
      <c r="M7" s="95" t="s">
        <v>40</v>
      </c>
      <c r="N7" s="95" t="s">
        <v>41</v>
      </c>
      <c r="O7" s="95" t="s">
        <v>168</v>
      </c>
      <c r="P7" s="95" t="s">
        <v>173</v>
      </c>
    </row>
    <row r="8" spans="1:16" s="75" customFormat="1">
      <c r="A8" s="82">
        <v>1</v>
      </c>
      <c r="B8" s="83" t="s">
        <v>171</v>
      </c>
      <c r="C8" s="84" t="s">
        <v>4</v>
      </c>
      <c r="D8" s="96">
        <v>134571287.30000001</v>
      </c>
      <c r="E8" s="102">
        <f>SUM(F8:J8)</f>
        <v>146082469.6638785</v>
      </c>
      <c r="F8" s="96">
        <v>87725244.55831863</v>
      </c>
      <c r="G8" s="96">
        <v>21692399.966502499</v>
      </c>
      <c r="H8" s="96">
        <v>27686221.836347606</v>
      </c>
      <c r="I8" s="96">
        <v>6864819.6711673019</v>
      </c>
      <c r="J8" s="96">
        <v>2113783.6315424377</v>
      </c>
      <c r="K8" s="102">
        <f t="shared" ref="K8:K13" si="0">E8-D8</f>
        <v>11511182.363878489</v>
      </c>
      <c r="L8" s="103">
        <f t="shared" ref="L8:L15" si="1">K8/D8</f>
        <v>8.5539661504586709E-2</v>
      </c>
      <c r="M8" s="148">
        <f t="shared" ref="M8:M12" si="2">D8/E8</f>
        <v>0.92120079575349056</v>
      </c>
      <c r="N8" s="96">
        <v>7455249.3055579737</v>
      </c>
      <c r="O8" s="103">
        <f t="shared" ref="O8:O14" si="3">N8/D8</f>
        <v>5.5399999919284217E-2</v>
      </c>
      <c r="P8" s="148">
        <f>ROUND((N8+D8)/E8, 3)</f>
        <v>0.97199999999999998</v>
      </c>
    </row>
    <row r="9" spans="1:16" s="75" customFormat="1">
      <c r="A9" s="86">
        <f>A8+1</f>
        <v>2</v>
      </c>
      <c r="B9" s="83" t="s">
        <v>44</v>
      </c>
      <c r="C9" s="84" t="s">
        <v>45</v>
      </c>
      <c r="D9" s="96">
        <v>45261337.330470175</v>
      </c>
      <c r="E9" s="102">
        <f t="shared" ref="E9:E14" si="4">SUM(F9:J9)</f>
        <v>43396644.072908007</v>
      </c>
      <c r="F9" s="96">
        <v>27932649.825251438</v>
      </c>
      <c r="G9" s="96">
        <v>6905910.0133671481</v>
      </c>
      <c r="H9" s="96">
        <v>6923489.95161922</v>
      </c>
      <c r="I9" s="96">
        <v>947796.40931402682</v>
      </c>
      <c r="J9" s="96">
        <v>686797.87335617363</v>
      </c>
      <c r="K9" s="102">
        <f t="shared" si="0"/>
        <v>-1864693.2575621679</v>
      </c>
      <c r="L9" s="103">
        <f t="shared" si="1"/>
        <v>-4.1198368575531386E-2</v>
      </c>
      <c r="M9" s="148">
        <f t="shared" si="2"/>
        <v>1.0429686050015621</v>
      </c>
      <c r="N9" s="96">
        <v>1090798.2296643311</v>
      </c>
      <c r="O9" s="103">
        <f t="shared" si="3"/>
        <v>2.4099999999999996E-2</v>
      </c>
      <c r="P9" s="148">
        <f t="shared" ref="P9:P14" si="5">ROUND((N9+D9)/E9, 3)</f>
        <v>1.0680000000000001</v>
      </c>
    </row>
    <row r="10" spans="1:16" s="75" customFormat="1">
      <c r="A10" s="86">
        <f>A9+1</f>
        <v>3</v>
      </c>
      <c r="B10" s="83" t="s">
        <v>46</v>
      </c>
      <c r="C10" s="84" t="s">
        <v>47</v>
      </c>
      <c r="D10" s="96">
        <v>61297410.543473966</v>
      </c>
      <c r="E10" s="102">
        <f t="shared" si="4"/>
        <v>62764063.827040695</v>
      </c>
      <c r="F10" s="96">
        <v>44291848.393376462</v>
      </c>
      <c r="G10" s="96">
        <v>10934926.942841308</v>
      </c>
      <c r="H10" s="96">
        <v>6388443.3409496574</v>
      </c>
      <c r="I10" s="96">
        <v>119980.60926042713</v>
      </c>
      <c r="J10" s="96">
        <v>1028864.5406128489</v>
      </c>
      <c r="K10" s="102">
        <f t="shared" si="0"/>
        <v>1466653.2835667282</v>
      </c>
      <c r="L10" s="103">
        <f t="shared" si="1"/>
        <v>2.3926839169275082E-2</v>
      </c>
      <c r="M10" s="148">
        <f t="shared" si="2"/>
        <v>0.97663227659049623</v>
      </c>
      <c r="N10" s="96">
        <v>2807421.4010591079</v>
      </c>
      <c r="O10" s="103">
        <f t="shared" si="3"/>
        <v>4.5799999970112935E-2</v>
      </c>
      <c r="P10" s="148">
        <f t="shared" si="5"/>
        <v>1.0209999999999999</v>
      </c>
    </row>
    <row r="11" spans="1:16" s="75" customFormat="1">
      <c r="A11" s="86">
        <f>A10+1</f>
        <v>4</v>
      </c>
      <c r="B11" s="83" t="s">
        <v>48</v>
      </c>
      <c r="C11" s="84" t="s">
        <v>49</v>
      </c>
      <c r="D11" s="96">
        <v>23069501.570523299</v>
      </c>
      <c r="E11" s="102">
        <f t="shared" si="4"/>
        <v>24536026.721322492</v>
      </c>
      <c r="F11" s="96">
        <v>17500765.034412101</v>
      </c>
      <c r="G11" s="96">
        <v>4319700.5438350998</v>
      </c>
      <c r="H11" s="96">
        <v>2272941.3846646547</v>
      </c>
      <c r="I11" s="96">
        <v>42770.779752526956</v>
      </c>
      <c r="J11" s="96">
        <v>399848.97865810944</v>
      </c>
      <c r="K11" s="102">
        <f t="shared" si="0"/>
        <v>1466525.1507991925</v>
      </c>
      <c r="L11" s="103">
        <f t="shared" si="1"/>
        <v>6.3569867182263803E-2</v>
      </c>
      <c r="M11" s="148">
        <f t="shared" si="2"/>
        <v>0.94022972148441863</v>
      </c>
      <c r="N11" s="96">
        <v>1278050.3870069908</v>
      </c>
      <c r="O11" s="103">
        <f t="shared" si="3"/>
        <v>5.5400000000000005E-2</v>
      </c>
      <c r="P11" s="148">
        <f t="shared" si="5"/>
        <v>0.99199999999999999</v>
      </c>
    </row>
    <row r="12" spans="1:16" s="75" customFormat="1">
      <c r="A12" s="86">
        <v>5</v>
      </c>
      <c r="B12" s="81" t="s">
        <v>48</v>
      </c>
      <c r="C12" s="84" t="s">
        <v>8</v>
      </c>
      <c r="D12" s="96">
        <v>25058234.385966681</v>
      </c>
      <c r="E12" s="102">
        <f>SUM(F12:J12)</f>
        <v>27954791.243120827</v>
      </c>
      <c r="F12" s="96">
        <v>21625333.157054011</v>
      </c>
      <c r="G12" s="96">
        <v>5334074.7804551655</v>
      </c>
      <c r="H12" s="96">
        <v>479838.84262363979</v>
      </c>
      <c r="I12" s="96">
        <v>40891.830235327267</v>
      </c>
      <c r="J12" s="96">
        <v>474652.63275268266</v>
      </c>
      <c r="K12" s="102">
        <f t="shared" si="0"/>
        <v>2896556.8571541458</v>
      </c>
      <c r="L12" s="103">
        <f t="shared" si="1"/>
        <v>0.11559301475671005</v>
      </c>
      <c r="M12" s="148">
        <f t="shared" si="2"/>
        <v>0.89638424297420083</v>
      </c>
      <c r="N12" s="96">
        <v>1691707.3899115971</v>
      </c>
      <c r="O12" s="103">
        <f t="shared" si="3"/>
        <v>6.751103704493247E-2</v>
      </c>
      <c r="P12" s="148">
        <f t="shared" si="5"/>
        <v>0.95699999999999996</v>
      </c>
    </row>
    <row r="13" spans="1:16" s="75" customFormat="1">
      <c r="A13" s="86">
        <v>6</v>
      </c>
      <c r="B13" s="83" t="s">
        <v>50</v>
      </c>
      <c r="C13" s="84" t="s">
        <v>51</v>
      </c>
      <c r="D13" s="96">
        <v>12299348</v>
      </c>
      <c r="E13" s="102">
        <f t="shared" si="4"/>
        <v>11637300.357004043</v>
      </c>
      <c r="F13" s="96">
        <v>7372210.4734994546</v>
      </c>
      <c r="G13" s="96">
        <v>1822444.2930855721</v>
      </c>
      <c r="H13" s="96">
        <v>2075148.4487014927</v>
      </c>
      <c r="I13" s="96">
        <v>183459.51589568259</v>
      </c>
      <c r="J13" s="96">
        <v>184037.62582183964</v>
      </c>
      <c r="K13" s="102">
        <f t="shared" si="0"/>
        <v>-662047.64299595729</v>
      </c>
      <c r="L13" s="103">
        <f t="shared" si="1"/>
        <v>-5.3827864940154332E-2</v>
      </c>
      <c r="M13" s="148">
        <f>D13/E13</f>
        <v>1.056890139696145</v>
      </c>
      <c r="N13" s="96">
        <v>296414.2868</v>
      </c>
      <c r="O13" s="103">
        <f t="shared" si="3"/>
        <v>2.41E-2</v>
      </c>
      <c r="P13" s="148">
        <f t="shared" si="5"/>
        <v>1.0820000000000001</v>
      </c>
    </row>
    <row r="14" spans="1:16" s="75" customFormat="1">
      <c r="A14" s="88">
        <v>7</v>
      </c>
      <c r="B14" s="89" t="s">
        <v>172</v>
      </c>
      <c r="C14" s="90" t="s">
        <v>52</v>
      </c>
      <c r="D14" s="97">
        <v>1670476.7339375024</v>
      </c>
      <c r="E14" s="104">
        <f t="shared" si="4"/>
        <v>1475940.9790970166</v>
      </c>
      <c r="F14" s="97">
        <v>493455.53824580216</v>
      </c>
      <c r="G14" s="97">
        <v>123198.43227992638</v>
      </c>
      <c r="H14" s="97">
        <v>737773.99534456548</v>
      </c>
      <c r="I14" s="97">
        <v>104401.19299903723</v>
      </c>
      <c r="J14" s="97">
        <v>17111.820227685348</v>
      </c>
      <c r="K14" s="104">
        <f>E14-D14</f>
        <v>-194535.75484048575</v>
      </c>
      <c r="L14" s="105">
        <f t="shared" si="1"/>
        <v>-0.11645523154455614</v>
      </c>
      <c r="M14" s="149">
        <f>D14/E14</f>
        <v>1.1318045623745083</v>
      </c>
      <c r="N14" s="97">
        <v>0</v>
      </c>
      <c r="O14" s="105">
        <f t="shared" si="3"/>
        <v>0</v>
      </c>
      <c r="P14" s="105">
        <f t="shared" si="5"/>
        <v>1.1319999999999999</v>
      </c>
    </row>
    <row r="15" spans="1:16" s="75" customFormat="1">
      <c r="A15" s="86">
        <v>8</v>
      </c>
      <c r="B15" s="84"/>
      <c r="C15" s="81" t="s">
        <v>53</v>
      </c>
      <c r="D15" s="96">
        <f t="shared" ref="D15:K15" si="6">SUM(D8:D14)</f>
        <v>303227595.8643716</v>
      </c>
      <c r="E15" s="102">
        <f t="shared" si="6"/>
        <v>317847236.8643716</v>
      </c>
      <c r="F15" s="96">
        <f t="shared" si="6"/>
        <v>206941506.98015788</v>
      </c>
      <c r="G15" s="96">
        <f t="shared" si="6"/>
        <v>51132654.972366728</v>
      </c>
      <c r="H15" s="96">
        <f t="shared" si="6"/>
        <v>46563857.800250828</v>
      </c>
      <c r="I15" s="96">
        <f t="shared" si="6"/>
        <v>8304120.0086243302</v>
      </c>
      <c r="J15" s="96">
        <f t="shared" si="6"/>
        <v>4905097.1029717783</v>
      </c>
      <c r="K15" s="102">
        <f t="shared" si="6"/>
        <v>14619640.999999944</v>
      </c>
      <c r="L15" s="103">
        <f t="shared" si="1"/>
        <v>4.8213425161142173E-2</v>
      </c>
      <c r="M15" s="148">
        <f>D15/E15</f>
        <v>0.9540041903644475</v>
      </c>
      <c r="N15" s="96">
        <f>SUM(N8:N14)</f>
        <v>14619641.000000002</v>
      </c>
      <c r="O15" s="103">
        <f>N15/D15</f>
        <v>4.8213425161142368E-2</v>
      </c>
      <c r="P15" s="148">
        <f t="shared" ref="P8:P15" si="7">(N15+D15)/E15</f>
        <v>1</v>
      </c>
    </row>
    <row r="16" spans="1:16" s="75" customFormat="1">
      <c r="A16" s="86"/>
      <c r="B16" s="84"/>
      <c r="C16" s="84"/>
      <c r="D16" s="87"/>
      <c r="E16" s="98"/>
      <c r="F16" s="87"/>
      <c r="G16" s="87"/>
      <c r="H16" s="87"/>
      <c r="I16" s="87"/>
      <c r="J16" s="87"/>
      <c r="K16" s="85"/>
      <c r="L16" s="77"/>
      <c r="M16" s="77"/>
      <c r="N16" s="100">
        <f>E15-D15-N15</f>
        <v>0</v>
      </c>
      <c r="O16" s="79"/>
    </row>
    <row r="17" spans="14:17">
      <c r="N17" s="96"/>
      <c r="O17"/>
      <c r="P17"/>
      <c r="Q17"/>
    </row>
    <row r="18" spans="14:17">
      <c r="O18"/>
      <c r="P18"/>
      <c r="Q18"/>
    </row>
    <row r="19" spans="14:17">
      <c r="O19"/>
      <c r="P19"/>
      <c r="Q19"/>
    </row>
    <row r="20" spans="14:17">
      <c r="O20"/>
      <c r="P20"/>
      <c r="Q20"/>
    </row>
    <row r="21" spans="14:17">
      <c r="O21"/>
      <c r="P21"/>
      <c r="Q21"/>
    </row>
    <row r="22" spans="14:17">
      <c r="O22"/>
      <c r="P22"/>
      <c r="Q22"/>
    </row>
    <row r="23" spans="14:17">
      <c r="O23"/>
      <c r="P23"/>
      <c r="Q23"/>
    </row>
  </sheetData>
  <dataConsolidate/>
  <mergeCells count="1">
    <mergeCell ref="N5:P5"/>
  </mergeCells>
  <printOptions horizontalCentered="1" verticalCentered="1"/>
  <pageMargins left="0.25" right="0.25" top="0.25" bottom="0.3" header="0.25" footer="0.25"/>
  <pageSetup scale="62" fitToHeight="0" orientation="landscape" r:id="rId1"/>
  <headerFooter alignWithMargins="0">
    <oddFooter>&amp;LTestimony of Christopher T. Mickelson
Docket UE-130043&amp;RExhibit No. ___ (CTM-4)
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55"/>
  <sheetViews>
    <sheetView zoomScaleNormal="100" workbookViewId="0">
      <pane xSplit="2" ySplit="7" topLeftCell="C8" activePane="bottomRight" state="frozen"/>
      <selection activeCell="R58" sqref="R58"/>
      <selection pane="topRight" activeCell="R58" sqref="R58"/>
      <selection pane="bottomLeft" activeCell="R58" sqref="R58"/>
      <selection pane="bottomRight" activeCell="D52" sqref="D52"/>
    </sheetView>
  </sheetViews>
  <sheetFormatPr defaultRowHeight="12.75"/>
  <cols>
    <col min="1" max="1" width="5.140625" style="117" customWidth="1"/>
    <col min="2" max="2" width="40.42578125" style="107" customWidth="1"/>
    <col min="3" max="3" width="11.5703125" style="107" bestFit="1" customWidth="1"/>
    <col min="4" max="4" width="13.140625" style="107" bestFit="1" customWidth="1"/>
    <col min="5" max="5" width="14.42578125" style="107" bestFit="1" customWidth="1"/>
    <col min="6" max="7" width="18" style="107" bestFit="1" customWidth="1"/>
    <col min="8" max="8" width="19.28515625" style="107" bestFit="1" customWidth="1"/>
    <col min="9" max="9" width="12.28515625" style="107" bestFit="1" customWidth="1"/>
    <col min="10" max="10" width="14.85546875" style="107" customWidth="1"/>
    <col min="11" max="11" width="0" style="107" hidden="1" customWidth="1"/>
    <col min="12" max="16384" width="9.140625" style="107"/>
  </cols>
  <sheetData>
    <row r="1" spans="1:13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38"/>
      <c r="L1" s="138"/>
      <c r="M1" s="138"/>
    </row>
    <row r="2" spans="1:13">
      <c r="A2" s="154" t="s">
        <v>188</v>
      </c>
      <c r="B2" s="154"/>
      <c r="C2" s="154"/>
      <c r="D2" s="154"/>
      <c r="E2" s="154"/>
      <c r="F2" s="154"/>
      <c r="G2" s="154"/>
      <c r="H2" s="154"/>
      <c r="I2" s="154"/>
      <c r="J2" s="154"/>
      <c r="K2" s="139"/>
      <c r="L2" s="139"/>
      <c r="M2" s="139"/>
    </row>
    <row r="3" spans="1:13">
      <c r="A3" s="154" t="s">
        <v>1</v>
      </c>
      <c r="B3" s="154"/>
      <c r="C3" s="154"/>
      <c r="D3" s="154"/>
      <c r="E3" s="154"/>
      <c r="F3" s="154"/>
      <c r="G3" s="154"/>
      <c r="H3" s="154"/>
      <c r="I3" s="154"/>
      <c r="J3" s="154"/>
      <c r="K3" s="140"/>
      <c r="L3" s="140"/>
      <c r="M3" s="140"/>
    </row>
    <row r="4" spans="1:13">
      <c r="A4" s="154" t="s">
        <v>175</v>
      </c>
      <c r="B4" s="154"/>
      <c r="C4" s="154"/>
      <c r="D4" s="154"/>
      <c r="E4" s="154"/>
      <c r="F4" s="154"/>
      <c r="G4" s="154"/>
      <c r="H4" s="154"/>
      <c r="I4" s="154"/>
      <c r="J4" s="154"/>
      <c r="K4" s="140"/>
      <c r="L4" s="140"/>
      <c r="M4" s="140"/>
    </row>
    <row r="5" spans="1:13">
      <c r="A5" s="141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3" s="112" customFormat="1" ht="12.75" customHeight="1">
      <c r="A6" s="108"/>
      <c r="B6" s="109"/>
      <c r="C6" s="110"/>
      <c r="D6" s="111"/>
      <c r="E6" s="111"/>
      <c r="F6" s="153" t="s">
        <v>3</v>
      </c>
      <c r="G6" s="153"/>
      <c r="H6" s="153"/>
      <c r="I6" s="110"/>
      <c r="J6" s="111"/>
    </row>
    <row r="7" spans="1:13" s="115" customFormat="1" ht="25.5">
      <c r="A7" s="113" t="s">
        <v>2</v>
      </c>
      <c r="B7" s="114" t="s">
        <v>42</v>
      </c>
      <c r="C7" s="114" t="s">
        <v>11</v>
      </c>
      <c r="D7" s="114" t="s">
        <v>189</v>
      </c>
      <c r="E7" s="114" t="s">
        <v>190</v>
      </c>
      <c r="F7" s="114" t="s">
        <v>191</v>
      </c>
      <c r="G7" s="114" t="s">
        <v>192</v>
      </c>
      <c r="H7" s="114" t="s">
        <v>193</v>
      </c>
      <c r="I7" s="114" t="s">
        <v>194</v>
      </c>
      <c r="J7" s="114" t="s">
        <v>195</v>
      </c>
    </row>
    <row r="8" spans="1:13">
      <c r="A8" s="116"/>
      <c r="B8" s="142" t="s">
        <v>29</v>
      </c>
      <c r="C8" s="142" t="s">
        <v>30</v>
      </c>
      <c r="D8" s="142" t="s">
        <v>31</v>
      </c>
      <c r="E8" s="142" t="s">
        <v>32</v>
      </c>
      <c r="F8" s="142" t="s">
        <v>33</v>
      </c>
      <c r="G8" s="142" t="s">
        <v>34</v>
      </c>
      <c r="H8" s="142" t="s">
        <v>35</v>
      </c>
      <c r="I8" s="142" t="s">
        <v>36</v>
      </c>
      <c r="J8" s="142" t="s">
        <v>37</v>
      </c>
    </row>
    <row r="9" spans="1:13">
      <c r="A9" s="117">
        <v>1</v>
      </c>
      <c r="B9" s="118" t="s">
        <v>18</v>
      </c>
      <c r="C9" s="119">
        <f>SUM(D9:J9)</f>
        <v>58513900.181133218</v>
      </c>
      <c r="D9" s="119">
        <f>'Distribution Summary'!F366</f>
        <v>42197439.648557581</v>
      </c>
      <c r="E9" s="119">
        <f>'Distribution Summary'!G366</f>
        <v>11457194.517661564</v>
      </c>
      <c r="F9" s="119">
        <f>'Distribution Summary'!H366</f>
        <v>3506395.4964624606</v>
      </c>
      <c r="G9" s="119">
        <f>'Distribution Summary'!I366</f>
        <v>924094.06618048635</v>
      </c>
      <c r="H9" s="119">
        <f>'Distribution Summary'!J366</f>
        <v>42686.800864641285</v>
      </c>
      <c r="I9" s="119">
        <f>'Distribution Summary'!K366</f>
        <v>301811.9222180231</v>
      </c>
      <c r="J9" s="119">
        <f>'Distribution Summary'!L366</f>
        <v>84277.729188451704</v>
      </c>
    </row>
    <row r="10" spans="1:13">
      <c r="A10" s="117">
        <f>A9+1</f>
        <v>2</v>
      </c>
      <c r="B10" s="120" t="s">
        <v>202</v>
      </c>
      <c r="C10" s="119">
        <f>SUM(D10:I10)</f>
        <v>-29008503.006635573</v>
      </c>
      <c r="D10" s="119">
        <f>'Distribution Summary'!F389</f>
        <v>-19922372.538499407</v>
      </c>
      <c r="E10" s="119">
        <f>'Distribution Summary'!G389</f>
        <v>-5333509.4828664688</v>
      </c>
      <c r="F10" s="119">
        <f>'Distribution Summary'!H389</f>
        <v>-2416143.0992211094</v>
      </c>
      <c r="G10" s="119">
        <f>'Distribution Summary'!I389</f>
        <v>-735270.26461651607</v>
      </c>
      <c r="H10" s="119">
        <f>'Distribution Summary'!J389</f>
        <v>-93900.542561158785</v>
      </c>
      <c r="I10" s="119">
        <f>'Distribution Summary'!K389</f>
        <v>-507307.0788709108</v>
      </c>
      <c r="J10" s="119">
        <f>'Distribution Summary'!L389</f>
        <v>-127675.52759768929</v>
      </c>
    </row>
    <row r="11" spans="1:13">
      <c r="A11" s="117">
        <f t="shared" ref="A11:A50" si="0">A10+1</f>
        <v>3</v>
      </c>
      <c r="B11" s="118" t="s">
        <v>19</v>
      </c>
      <c r="C11" s="121">
        <f t="shared" ref="C11:J11" si="1">SUM(C9:C10)</f>
        <v>29505397.174497645</v>
      </c>
      <c r="D11" s="121">
        <f t="shared" si="1"/>
        <v>22275067.110058174</v>
      </c>
      <c r="E11" s="121">
        <f t="shared" si="1"/>
        <v>6123685.0347950952</v>
      </c>
      <c r="F11" s="121">
        <f t="shared" si="1"/>
        <v>1090252.3972413512</v>
      </c>
      <c r="G11" s="121">
        <f t="shared" si="1"/>
        <v>188823.80156397028</v>
      </c>
      <c r="H11" s="121">
        <f t="shared" si="1"/>
        <v>-51213.7416965175</v>
      </c>
      <c r="I11" s="121">
        <f t="shared" si="1"/>
        <v>-205495.1566528877</v>
      </c>
      <c r="J11" s="121">
        <f t="shared" si="1"/>
        <v>-43397.798409237585</v>
      </c>
    </row>
    <row r="12" spans="1:13">
      <c r="A12" s="117">
        <f t="shared" si="0"/>
        <v>4</v>
      </c>
      <c r="B12" s="118"/>
      <c r="C12" s="119"/>
      <c r="D12" s="119"/>
      <c r="E12" s="119"/>
      <c r="F12" s="119"/>
      <c r="G12" s="119"/>
      <c r="H12" s="119"/>
      <c r="I12" s="119"/>
      <c r="J12" s="119"/>
    </row>
    <row r="13" spans="1:13">
      <c r="A13" s="117">
        <f t="shared" si="0"/>
        <v>5</v>
      </c>
      <c r="B13" s="118" t="s">
        <v>20</v>
      </c>
      <c r="C13" s="119">
        <f>SUM(D13:J13)</f>
        <v>12828808.777431181</v>
      </c>
      <c r="D13" s="119">
        <f>'Distribution Summary'!F298</f>
        <v>8603931.3572730832</v>
      </c>
      <c r="E13" s="119">
        <f>'Distribution Summary'!G298</f>
        <v>2065838.6501898114</v>
      </c>
      <c r="F13" s="119">
        <f>'Distribution Summary'!H298</f>
        <v>1068498.3338108691</v>
      </c>
      <c r="G13" s="119">
        <f>'Distribution Summary'!I298</f>
        <v>208185.35417905261</v>
      </c>
      <c r="H13" s="119">
        <f>'Distribution Summary'!J298</f>
        <v>120147.77566461259</v>
      </c>
      <c r="I13" s="119">
        <f>'Distribution Summary'!K298</f>
        <v>743729.93822500808</v>
      </c>
      <c r="J13" s="119">
        <f>'Distribution Summary'!L298</f>
        <v>18477.36808874322</v>
      </c>
    </row>
    <row r="14" spans="1:13">
      <c r="A14" s="117">
        <f t="shared" si="0"/>
        <v>6</v>
      </c>
      <c r="B14" s="120" t="s">
        <v>203</v>
      </c>
      <c r="C14" s="119">
        <f>SUM(D14:J14)</f>
        <v>-4276778.8438585093</v>
      </c>
      <c r="D14" s="119">
        <f>'Distribution Summary'!F321</f>
        <v>-2703201.8269765629</v>
      </c>
      <c r="E14" s="119">
        <f>'Distribution Summary'!G321</f>
        <v>-669120.49607376638</v>
      </c>
      <c r="F14" s="119">
        <f>'Distribution Summary'!H321</f>
        <v>-474335.92715083313</v>
      </c>
      <c r="G14" s="119">
        <f>'Distribution Summary'!I321</f>
        <v>-137307.5322198591</v>
      </c>
      <c r="H14" s="119">
        <f>'Distribution Summary'!J321</f>
        <v>-39290.579573560797</v>
      </c>
      <c r="I14" s="119">
        <f>'Distribution Summary'!K321</f>
        <v>-225490.78259782161</v>
      </c>
      <c r="J14" s="119">
        <f>'Distribution Summary'!L321</f>
        <v>-28031.699266105381</v>
      </c>
    </row>
    <row r="15" spans="1:13">
      <c r="A15" s="117">
        <f t="shared" si="0"/>
        <v>7</v>
      </c>
      <c r="B15" s="118" t="s">
        <v>21</v>
      </c>
      <c r="C15" s="121">
        <f t="shared" ref="C15:J15" si="2">SUM(C13:C14)</f>
        <v>8552029.9335726723</v>
      </c>
      <c r="D15" s="121">
        <f t="shared" si="2"/>
        <v>5900729.5302965203</v>
      </c>
      <c r="E15" s="121">
        <f t="shared" si="2"/>
        <v>1396718.154116045</v>
      </c>
      <c r="F15" s="121">
        <f t="shared" si="2"/>
        <v>594162.40666003595</v>
      </c>
      <c r="G15" s="121">
        <f t="shared" si="2"/>
        <v>70877.821959193505</v>
      </c>
      <c r="H15" s="121">
        <f t="shared" si="2"/>
        <v>80857.196091051796</v>
      </c>
      <c r="I15" s="121">
        <f t="shared" si="2"/>
        <v>518239.15562718647</v>
      </c>
      <c r="J15" s="121">
        <f t="shared" si="2"/>
        <v>-9554.3311773621608</v>
      </c>
    </row>
    <row r="16" spans="1:13">
      <c r="A16" s="117">
        <f t="shared" si="0"/>
        <v>8</v>
      </c>
      <c r="B16" s="118"/>
      <c r="C16" s="119"/>
      <c r="D16" s="119"/>
      <c r="E16" s="119"/>
      <c r="F16" s="119"/>
      <c r="G16" s="119"/>
      <c r="H16" s="119"/>
      <c r="I16" s="119"/>
      <c r="J16" s="119"/>
    </row>
    <row r="17" spans="1:11">
      <c r="A17" s="117">
        <f t="shared" si="0"/>
        <v>9</v>
      </c>
      <c r="B17" s="118" t="s">
        <v>197</v>
      </c>
      <c r="C17" s="143">
        <f>C11+C15</f>
        <v>38057427.108070314</v>
      </c>
      <c r="D17" s="143">
        <f>D11+D15</f>
        <v>28175796.640354693</v>
      </c>
      <c r="E17" s="143">
        <f t="shared" ref="E17:J17" si="3">E11+E15</f>
        <v>7520403.18891114</v>
      </c>
      <c r="F17" s="143">
        <f t="shared" si="3"/>
        <v>1684414.8039013871</v>
      </c>
      <c r="G17" s="143">
        <f t="shared" si="3"/>
        <v>259701.62352316378</v>
      </c>
      <c r="H17" s="143">
        <f t="shared" si="3"/>
        <v>29643.454394534296</v>
      </c>
      <c r="I17" s="143">
        <f t="shared" si="3"/>
        <v>312743.99897429877</v>
      </c>
      <c r="J17" s="143">
        <f t="shared" si="3"/>
        <v>-52952.129586599745</v>
      </c>
    </row>
    <row r="18" spans="1:11">
      <c r="A18" s="117">
        <f t="shared" si="0"/>
        <v>10</v>
      </c>
      <c r="B18" s="118"/>
      <c r="C18" s="119"/>
      <c r="D18" s="119"/>
      <c r="E18" s="119"/>
      <c r="F18" s="119"/>
      <c r="G18" s="119"/>
      <c r="H18" s="119"/>
      <c r="I18" s="119"/>
      <c r="J18" s="119"/>
    </row>
    <row r="19" spans="1:11">
      <c r="A19" s="117">
        <f t="shared" si="0"/>
        <v>11</v>
      </c>
      <c r="B19" s="118" t="str">
        <f>"Return on Rate Base @ "&amp;TEXT(K19,"0.00%")</f>
        <v>Return on Rate Base @ 7.04%</v>
      </c>
      <c r="C19" s="119">
        <f>SUM(D19:J19)</f>
        <v>2670254.5112652723</v>
      </c>
      <c r="D19" s="119">
        <f t="shared" ref="D19:J19" si="4">D17*ROUND($K$19,5)</f>
        <v>1983576.0834809705</v>
      </c>
      <c r="E19" s="119">
        <f t="shared" si="4"/>
        <v>529436.38449934428</v>
      </c>
      <c r="F19" s="119">
        <f t="shared" si="4"/>
        <v>118582.80219465766</v>
      </c>
      <c r="G19" s="119">
        <f t="shared" si="4"/>
        <v>18282.994296030731</v>
      </c>
      <c r="H19" s="119">
        <f t="shared" si="4"/>
        <v>2086.8991893752145</v>
      </c>
      <c r="I19" s="119">
        <f t="shared" si="4"/>
        <v>22017.177527790634</v>
      </c>
      <c r="J19" s="119">
        <f t="shared" si="4"/>
        <v>-3727.8299228966225</v>
      </c>
      <c r="K19" s="122">
        <v>7.0400000000000004E-2</v>
      </c>
    </row>
    <row r="20" spans="1:11">
      <c r="A20" s="117">
        <f t="shared" si="0"/>
        <v>12</v>
      </c>
      <c r="B20" s="118" t="s">
        <v>23</v>
      </c>
      <c r="C20" s="123">
        <v>0.62004000000000004</v>
      </c>
      <c r="D20" s="123">
        <f>$C20</f>
        <v>0.62004000000000004</v>
      </c>
      <c r="E20" s="123">
        <f t="shared" ref="E20:J20" si="5">$C20</f>
        <v>0.62004000000000004</v>
      </c>
      <c r="F20" s="123">
        <f t="shared" si="5"/>
        <v>0.62004000000000004</v>
      </c>
      <c r="G20" s="123">
        <f t="shared" si="5"/>
        <v>0.62004000000000004</v>
      </c>
      <c r="H20" s="123">
        <f t="shared" si="5"/>
        <v>0.62004000000000004</v>
      </c>
      <c r="I20" s="123">
        <f t="shared" si="5"/>
        <v>0.62004000000000004</v>
      </c>
      <c r="J20" s="123">
        <f t="shared" si="5"/>
        <v>0.62004000000000004</v>
      </c>
    </row>
    <row r="21" spans="1:11">
      <c r="A21" s="117">
        <f t="shared" si="0"/>
        <v>13</v>
      </c>
      <c r="B21" s="118" t="s">
        <v>198</v>
      </c>
      <c r="C21" s="144">
        <f>C19/C20</f>
        <v>4306584.2707974846</v>
      </c>
      <c r="D21" s="144">
        <f>D19/D20</f>
        <v>3199109.8694938556</v>
      </c>
      <c r="E21" s="144">
        <f t="shared" ref="E21:J21" si="6">E19/E20</f>
        <v>853874.56373676576</v>
      </c>
      <c r="F21" s="144">
        <f t="shared" si="6"/>
        <v>191250.24545941819</v>
      </c>
      <c r="G21" s="144">
        <f t="shared" si="6"/>
        <v>29486.79810339773</v>
      </c>
      <c r="H21" s="144">
        <f t="shared" si="6"/>
        <v>3365.7492893607096</v>
      </c>
      <c r="I21" s="144">
        <f t="shared" si="6"/>
        <v>35509.285736066435</v>
      </c>
      <c r="J21" s="144">
        <f t="shared" si="6"/>
        <v>-6012.2410213802696</v>
      </c>
    </row>
    <row r="22" spans="1:11">
      <c r="A22" s="117">
        <f t="shared" si="0"/>
        <v>14</v>
      </c>
    </row>
    <row r="23" spans="1:11">
      <c r="A23" s="117">
        <f t="shared" si="0"/>
        <v>15</v>
      </c>
      <c r="B23" s="124" t="s">
        <v>204</v>
      </c>
      <c r="C23" s="119">
        <f>SUM(D23:J23)</f>
        <v>1477131.0475339286</v>
      </c>
      <c r="D23" s="119">
        <f>'Distribution Summary'!F353+'Distribution Summary'!F354</f>
        <v>1056050.9475655179</v>
      </c>
      <c r="E23" s="119">
        <f>'Distribution Summary'!G353+'Distribution Summary'!G354</f>
        <v>286576.37788699922</v>
      </c>
      <c r="F23" s="119">
        <f>'Distribution Summary'!H353+'Distribution Summary'!H354</f>
        <v>93823.432345391673</v>
      </c>
      <c r="G23" s="119">
        <f>'Distribution Summary'!I353+'Distribution Summary'!I354</f>
        <v>25587.939465513562</v>
      </c>
      <c r="H23" s="119">
        <f>'Distribution Summary'!J353+'Distribution Summary'!J354</f>
        <v>2725.1326586248251</v>
      </c>
      <c r="I23" s="119">
        <f>'Distribution Summary'!K353+'Distribution Summary'!K354</f>
        <v>9747.4745123531939</v>
      </c>
      <c r="J23" s="119">
        <f>'Distribution Summary'!L353+'Distribution Summary'!L354</f>
        <v>2619.7430995284167</v>
      </c>
    </row>
    <row r="24" spans="1:11">
      <c r="A24" s="117">
        <f t="shared" si="0"/>
        <v>16</v>
      </c>
      <c r="B24" s="124" t="s">
        <v>205</v>
      </c>
      <c r="C24" s="119">
        <f>SUM(D24:J24)</f>
        <v>490333.47859502485</v>
      </c>
      <c r="D24" s="119">
        <f>'Distribution Summary'!F285+'Distribution Summary'!F286</f>
        <v>329005.989677398</v>
      </c>
      <c r="E24" s="119">
        <f>'Distribution Summary'!G285+'Distribution Summary'!G286</f>
        <v>79003.888519226981</v>
      </c>
      <c r="F24" s="119">
        <f>'Distribution Summary'!H285+'Distribution Summary'!H286</f>
        <v>40583.530034911571</v>
      </c>
      <c r="G24" s="119">
        <f>'Distribution Summary'!I285+'Distribution Summary'!I286</f>
        <v>7790.9249715056576</v>
      </c>
      <c r="H24" s="119">
        <f>'Distribution Summary'!J285+'Distribution Summary'!J286</f>
        <v>4903.4326134025669</v>
      </c>
      <c r="I24" s="119">
        <f>'Distribution Summary'!K285+'Distribution Summary'!K286</f>
        <v>28471.350393474837</v>
      </c>
      <c r="J24" s="119">
        <f>'Distribution Summary'!L285+'Distribution Summary'!L286</f>
        <v>574.36238510522821</v>
      </c>
    </row>
    <row r="25" spans="1:11">
      <c r="A25" s="117">
        <f t="shared" si="0"/>
        <v>17</v>
      </c>
      <c r="B25" s="124" t="s">
        <v>206</v>
      </c>
      <c r="C25" s="119">
        <f t="shared" ref="C25:C30" si="7">SUM(D25:J25)</f>
        <v>467373.7107454302</v>
      </c>
      <c r="D25" s="119">
        <f>'Distribution Summary'!F352</f>
        <v>261732.80063953379</v>
      </c>
      <c r="E25" s="119">
        <f>'Distribution Summary'!G352</f>
        <v>68772.321939474146</v>
      </c>
      <c r="F25" s="119">
        <f>'Distribution Summary'!H352</f>
        <v>70595.232636361907</v>
      </c>
      <c r="G25" s="119">
        <f>'Distribution Summary'!I352</f>
        <v>25583.518995785795</v>
      </c>
      <c r="H25" s="119">
        <f>'Distribution Summary'!J352</f>
        <v>11489.89810018231</v>
      </c>
      <c r="I25" s="119">
        <f>'Distribution Summary'!K352</f>
        <v>22126.940345059189</v>
      </c>
      <c r="J25" s="119">
        <f>'Distribution Summary'!L352</f>
        <v>7072.9980890330362</v>
      </c>
    </row>
    <row r="26" spans="1:11">
      <c r="A26" s="117">
        <f t="shared" si="0"/>
        <v>18</v>
      </c>
      <c r="B26" s="124" t="s">
        <v>207</v>
      </c>
      <c r="C26" s="119">
        <f t="shared" si="7"/>
        <v>1209596.3455186393</v>
      </c>
      <c r="D26" s="119">
        <f>'Distribution Summary'!F284</f>
        <v>798945.86819161579</v>
      </c>
      <c r="E26" s="119">
        <f>'Distribution Summary'!G284</f>
        <v>192273.35606233738</v>
      </c>
      <c r="F26" s="119">
        <f>'Distribution Summary'!H284</f>
        <v>99963.399819611135</v>
      </c>
      <c r="G26" s="119">
        <f>'Distribution Summary'!I284</f>
        <v>19619.174944213188</v>
      </c>
      <c r="H26" s="119">
        <f>'Distribution Summary'!J284</f>
        <v>13243.83072304801</v>
      </c>
      <c r="I26" s="119">
        <f>'Distribution Summary'!K284</f>
        <v>69395.983259842658</v>
      </c>
      <c r="J26" s="119">
        <f>'Distribution Summary'!L284</f>
        <v>16154.732517971244</v>
      </c>
    </row>
    <row r="27" spans="1:11">
      <c r="A27" s="117">
        <f t="shared" si="0"/>
        <v>19</v>
      </c>
      <c r="B27" s="124" t="s">
        <v>208</v>
      </c>
      <c r="C27" s="119">
        <f t="shared" si="7"/>
        <v>4936562.4450964443</v>
      </c>
      <c r="D27" s="119">
        <v>3986481.6685379893</v>
      </c>
      <c r="E27" s="119">
        <v>684005.11670759576</v>
      </c>
      <c r="F27" s="119">
        <v>45227.258448079956</v>
      </c>
      <c r="G27" s="119">
        <v>12712.217715523468</v>
      </c>
      <c r="H27" s="119">
        <v>219.5106708824527</v>
      </c>
      <c r="I27" s="119">
        <v>121849.05784543976</v>
      </c>
      <c r="J27" s="119">
        <v>86067.615170933059</v>
      </c>
    </row>
    <row r="28" spans="1:11">
      <c r="A28" s="117">
        <f t="shared" si="0"/>
        <v>20</v>
      </c>
      <c r="B28" s="124" t="s">
        <v>24</v>
      </c>
      <c r="C28" s="119">
        <f t="shared" si="7"/>
        <v>1133982.9585185233</v>
      </c>
      <c r="D28" s="119">
        <f>'Distribution Summary'!F355+'Distribution Summary'!F356+'Distribution Summary'!F358</f>
        <v>675902.43065179652</v>
      </c>
      <c r="E28" s="119">
        <f>'Distribution Summary'!G355+'Distribution Summary'!G356+'Distribution Summary'!G358</f>
        <v>171130.34399969078</v>
      </c>
      <c r="F28" s="119">
        <f>'Distribution Summary'!H355+'Distribution Summary'!H356+'Distribution Summary'!H358</f>
        <v>156621.78795393012</v>
      </c>
      <c r="G28" s="119">
        <f>'Distribution Summary'!I355+'Distribution Summary'!I356+'Distribution Summary'!I358</f>
        <v>54179.318288884642</v>
      </c>
      <c r="H28" s="119">
        <f>'Distribution Summary'!J355+'Distribution Summary'!J356+'Distribution Summary'!J358</f>
        <v>9057.7457634233433</v>
      </c>
      <c r="I28" s="119">
        <f>'Distribution Summary'!K355+'Distribution Summary'!K356+'Distribution Summary'!K358</f>
        <v>53768.922450429665</v>
      </c>
      <c r="J28" s="119">
        <f>'Distribution Summary'!L355+'Distribution Summary'!L356+'Distribution Summary'!L358</f>
        <v>13322.409410368067</v>
      </c>
    </row>
    <row r="29" spans="1:11">
      <c r="A29" s="117">
        <f t="shared" si="0"/>
        <v>21</v>
      </c>
      <c r="B29" s="124" t="s">
        <v>25</v>
      </c>
      <c r="C29" s="119">
        <f t="shared" si="7"/>
        <v>264635.78074901697</v>
      </c>
      <c r="D29" s="119">
        <f>'Distribution Summary'!F287+'Distribution Summary'!F288+'Distribution Summary'!F290</f>
        <v>157734.26408398247</v>
      </c>
      <c r="E29" s="119">
        <f>'Distribution Summary'!G287+'Distribution Summary'!G288+'Distribution Summary'!G290</f>
        <v>39936.413377297038</v>
      </c>
      <c r="F29" s="119">
        <f>'Distribution Summary'!H287+'Distribution Summary'!H288+'Distribution Summary'!H290</f>
        <v>36550.574967761517</v>
      </c>
      <c r="G29" s="119">
        <f>'Distribution Summary'!I287+'Distribution Summary'!I288+'Distribution Summary'!I290</f>
        <v>12643.740444353673</v>
      </c>
      <c r="H29" s="119">
        <f>'Distribution Summary'!J287+'Distribution Summary'!J288+'Distribution Summary'!J290</f>
        <v>2113.7915732535967</v>
      </c>
      <c r="I29" s="119">
        <f>'Distribution Summary'!K287+'Distribution Summary'!K288+'Distribution Summary'!K290</f>
        <v>12547.96702702863</v>
      </c>
      <c r="J29" s="119">
        <f>'Distribution Summary'!L287+'Distribution Summary'!L288+'Distribution Summary'!L290</f>
        <v>3109.0292753400454</v>
      </c>
    </row>
    <row r="30" spans="1:11">
      <c r="A30" s="117">
        <f t="shared" si="0"/>
        <v>22</v>
      </c>
      <c r="B30" s="145" t="s">
        <v>209</v>
      </c>
      <c r="C30" s="125">
        <f t="shared" si="7"/>
        <v>579.21183411060963</v>
      </c>
      <c r="D30" s="125">
        <f>'Distribution Summary'!F292+'Distribution Summary'!F360</f>
        <v>245.74511369737726</v>
      </c>
      <c r="E30" s="125">
        <f>'Distribution Summary'!G292+'Distribution Summary'!G360</f>
        <v>78.165122780733768</v>
      </c>
      <c r="F30" s="125">
        <f>'Distribution Summary'!H292+'Distribution Summary'!H360</f>
        <v>123.84588889883813</v>
      </c>
      <c r="G30" s="125">
        <f>'Distribution Summary'!I292+'Distribution Summary'!I360</f>
        <v>48.93908093484945</v>
      </c>
      <c r="H30" s="125">
        <f>'Distribution Summary'!J292+'Distribution Summary'!J360</f>
        <v>60.507081267315016</v>
      </c>
      <c r="I30" s="125">
        <f>'Distribution Summary'!K292+'Distribution Summary'!K360</f>
        <v>20.619990608434897</v>
      </c>
      <c r="J30" s="125">
        <f>'Distribution Summary'!L292+'Distribution Summary'!L360</f>
        <v>1.3895559230610328</v>
      </c>
    </row>
    <row r="31" spans="1:11">
      <c r="A31" s="117">
        <f t="shared" si="0"/>
        <v>23</v>
      </c>
      <c r="B31" s="124" t="s">
        <v>199</v>
      </c>
      <c r="C31" s="119">
        <f t="shared" ref="C31:J31" si="8">SUM(C23:C30)</f>
        <v>9980194.9785911199</v>
      </c>
      <c r="D31" s="119">
        <f>SUM(D23:D30)</f>
        <v>7266099.7144615315</v>
      </c>
      <c r="E31" s="119">
        <f t="shared" si="8"/>
        <v>1521775.9836154021</v>
      </c>
      <c r="F31" s="119">
        <f t="shared" si="8"/>
        <v>543489.06209494662</v>
      </c>
      <c r="G31" s="119">
        <f t="shared" si="8"/>
        <v>158165.77390671484</v>
      </c>
      <c r="H31" s="119">
        <f t="shared" si="8"/>
        <v>43813.849184084422</v>
      </c>
      <c r="I31" s="119">
        <f t="shared" si="8"/>
        <v>317928.31582423631</v>
      </c>
      <c r="J31" s="119">
        <f t="shared" si="8"/>
        <v>128922.27950420215</v>
      </c>
    </row>
    <row r="32" spans="1:11">
      <c r="A32" s="117">
        <f t="shared" si="0"/>
        <v>24</v>
      </c>
      <c r="B32" s="124" t="s">
        <v>23</v>
      </c>
      <c r="C32" s="126">
        <v>0.95389999999999997</v>
      </c>
      <c r="D32" s="126">
        <f>$C32</f>
        <v>0.95389999999999997</v>
      </c>
      <c r="E32" s="126">
        <f t="shared" ref="E32:J32" si="9">$C32</f>
        <v>0.95389999999999997</v>
      </c>
      <c r="F32" s="126">
        <f t="shared" si="9"/>
        <v>0.95389999999999997</v>
      </c>
      <c r="G32" s="126">
        <f t="shared" si="9"/>
        <v>0.95389999999999997</v>
      </c>
      <c r="H32" s="126">
        <f t="shared" si="9"/>
        <v>0.95389999999999997</v>
      </c>
      <c r="I32" s="126">
        <f t="shared" si="9"/>
        <v>0.95389999999999997</v>
      </c>
      <c r="J32" s="126">
        <f t="shared" si="9"/>
        <v>0.95389999999999997</v>
      </c>
    </row>
    <row r="33" spans="1:13">
      <c r="A33" s="117">
        <f t="shared" si="0"/>
        <v>25</v>
      </c>
      <c r="B33" s="124" t="s">
        <v>200</v>
      </c>
      <c r="C33" s="125">
        <f t="shared" ref="C33:J33" si="10">C31/C32</f>
        <v>10462517.012885123</v>
      </c>
      <c r="D33" s="125">
        <f>D31/D32</f>
        <v>7617255.1781754186</v>
      </c>
      <c r="E33" s="125">
        <f t="shared" si="10"/>
        <v>1595320.2470022037</v>
      </c>
      <c r="F33" s="125">
        <f t="shared" si="10"/>
        <v>569754.75636329455</v>
      </c>
      <c r="G33" s="125">
        <f t="shared" si="10"/>
        <v>165809.59629595853</v>
      </c>
      <c r="H33" s="125">
        <f t="shared" si="10"/>
        <v>45931.281249695377</v>
      </c>
      <c r="I33" s="125">
        <f t="shared" si="10"/>
        <v>333293.12907457422</v>
      </c>
      <c r="J33" s="125">
        <f t="shared" si="10"/>
        <v>135152.82472397751</v>
      </c>
    </row>
    <row r="34" spans="1:13">
      <c r="A34" s="117">
        <f t="shared" si="0"/>
        <v>26</v>
      </c>
      <c r="B34" s="124"/>
      <c r="C34" s="119"/>
      <c r="D34" s="119"/>
      <c r="E34" s="119"/>
      <c r="F34" s="119"/>
      <c r="G34" s="119"/>
      <c r="H34" s="119"/>
      <c r="I34" s="119"/>
      <c r="J34" s="119"/>
    </row>
    <row r="35" spans="1:13" ht="13.5" thickBot="1">
      <c r="A35" s="117">
        <f t="shared" si="0"/>
        <v>27</v>
      </c>
      <c r="B35" s="124" t="s">
        <v>201</v>
      </c>
      <c r="C35" s="127">
        <f>SUM(D35:J35)</f>
        <v>14769101.283682607</v>
      </c>
      <c r="D35" s="127">
        <f>D21+D33</f>
        <v>10816365.047669275</v>
      </c>
      <c r="E35" s="127">
        <f t="shared" ref="E35:J35" si="11">E21+E33</f>
        <v>2449194.8107389696</v>
      </c>
      <c r="F35" s="127">
        <f t="shared" si="11"/>
        <v>761005.00182271271</v>
      </c>
      <c r="G35" s="127">
        <f t="shared" si="11"/>
        <v>195296.39439935627</v>
      </c>
      <c r="H35" s="127">
        <f t="shared" si="11"/>
        <v>49297.03053905609</v>
      </c>
      <c r="I35" s="127">
        <f t="shared" si="11"/>
        <v>368802.41481064062</v>
      </c>
      <c r="J35" s="127">
        <f t="shared" si="11"/>
        <v>129140.58370259724</v>
      </c>
    </row>
    <row r="36" spans="1:13" ht="13.5" thickTop="1">
      <c r="A36" s="117">
        <f t="shared" si="0"/>
        <v>28</v>
      </c>
      <c r="C36" s="119"/>
      <c r="D36" s="119"/>
      <c r="E36" s="119"/>
      <c r="F36" s="119"/>
      <c r="G36" s="119"/>
      <c r="H36" s="119"/>
      <c r="I36" s="119"/>
      <c r="J36" s="119"/>
    </row>
    <row r="37" spans="1:13">
      <c r="A37" s="117">
        <f t="shared" si="0"/>
        <v>29</v>
      </c>
      <c r="B37" s="107" t="s">
        <v>27</v>
      </c>
      <c r="C37" s="128">
        <f>SUM(D37:J37)</f>
        <v>1588530.106060599</v>
      </c>
      <c r="D37" s="128">
        <f>'Unit Costs-target'!D136*12</f>
        <v>1251563.7333333334</v>
      </c>
      <c r="E37" s="128">
        <f>'Unit Costs-target'!E136*12</f>
        <v>223761.49999999272</v>
      </c>
      <c r="F37" s="128">
        <f>'Unit Costs-target'!F136*12</f>
        <v>12533.93333333332</v>
      </c>
      <c r="G37" s="128">
        <f>'Unit Costs-target'!G136*12</f>
        <v>694.93939393939479</v>
      </c>
      <c r="H37" s="128">
        <f>'Unit Costs-target'!H136*12</f>
        <v>12</v>
      </c>
      <c r="I37" s="128">
        <f>'Unit Costs-target'!I136*12</f>
        <v>63120</v>
      </c>
      <c r="J37" s="128">
        <f>'Unit Costs-target'!J136*12</f>
        <v>36844.000000000007</v>
      </c>
    </row>
    <row r="38" spans="1:13">
      <c r="A38" s="117">
        <f t="shared" si="0"/>
        <v>30</v>
      </c>
      <c r="C38" s="128"/>
    </row>
    <row r="39" spans="1:13" ht="13.5" thickBot="1">
      <c r="A39" s="117">
        <f t="shared" si="0"/>
        <v>31</v>
      </c>
      <c r="B39" s="107" t="s">
        <v>212</v>
      </c>
      <c r="C39" s="129">
        <f>C35/C37</f>
        <v>9.2973379776279774</v>
      </c>
      <c r="D39" s="129">
        <f>D35/D37</f>
        <v>8.6422806602598428</v>
      </c>
      <c r="E39" s="129">
        <f t="shared" ref="E39:J39" si="12">E35/E37</f>
        <v>10.945559494099964</v>
      </c>
      <c r="F39" s="129">
        <f t="shared" si="12"/>
        <v>60.715577591182885</v>
      </c>
      <c r="G39" s="129">
        <f t="shared" si="12"/>
        <v>281.02651267512971</v>
      </c>
      <c r="H39" s="129">
        <f t="shared" si="12"/>
        <v>4108.0858782546738</v>
      </c>
      <c r="I39" s="129">
        <f t="shared" si="12"/>
        <v>5.8428772942116698</v>
      </c>
      <c r="J39" s="129">
        <f t="shared" si="12"/>
        <v>3.5050641543425582</v>
      </c>
    </row>
    <row r="40" spans="1:13">
      <c r="A40" s="117">
        <f t="shared" si="0"/>
        <v>32</v>
      </c>
    </row>
    <row r="41" spans="1:13">
      <c r="A41" s="117">
        <f t="shared" si="0"/>
        <v>33</v>
      </c>
      <c r="B41" s="130"/>
      <c r="C41" s="131"/>
      <c r="D41" s="132"/>
      <c r="E41" s="132"/>
      <c r="F41" s="132"/>
      <c r="G41" s="132"/>
      <c r="H41" s="132"/>
      <c r="I41" s="132"/>
      <c r="J41" s="132"/>
    </row>
    <row r="42" spans="1:13">
      <c r="A42" s="117">
        <f t="shared" si="0"/>
        <v>34</v>
      </c>
      <c r="B42" s="115" t="s">
        <v>210</v>
      </c>
      <c r="C42" s="125">
        <f>SUM(D42:J42)</f>
        <v>21887970.162486497</v>
      </c>
      <c r="D42" s="147">
        <f>(((('Retail Summary'!F29-'Retail Summary'!F52)*$K$19)/D20)+(('Retail Summary'!F25-D27)/D32))+D35</f>
        <v>16715230.130359501</v>
      </c>
      <c r="E42" s="125">
        <f>(((('Retail Summary'!G29-'Retail Summary'!G52)*$K$19)/E20)+(('Retail Summary'!G25-E27)/E32))+E35</f>
        <v>3152924.7290057885</v>
      </c>
      <c r="F42" s="125">
        <f>(((('Retail Summary'!H29-'Retail Summary'!H52)*$K$19)/F20)+(('Retail Summary'!H25-F27)/F32))+F35</f>
        <v>947289.05807317095</v>
      </c>
      <c r="G42" s="125">
        <f>(((('Retail Summary'!I29-'Retail Summary'!I52)*$K$19)/G20)+(('Retail Summary'!I25-G27)/G32))+G35</f>
        <v>250276.04795189906</v>
      </c>
      <c r="H42" s="125">
        <f>(((('Retail Summary'!J29-'Retail Summary'!J52)*$K$19)/H20)+(('Retail Summary'!J25-H27)/H32))+H35</f>
        <v>103466.73930688239</v>
      </c>
      <c r="I42" s="125">
        <f>(((('Retail Summary'!K29-'Retail Summary'!K52)*$K$19)/I20)+(('Retail Summary'!K25-I27)/I32))+I35</f>
        <v>509717.01046507095</v>
      </c>
      <c r="J42" s="125">
        <f>(((('Retail Summary'!L29-'Retail Summary'!L52)*$K$19)/J20)+(('Retail Summary'!L25-J27)/J32))+J35</f>
        <v>209066.44732418677</v>
      </c>
    </row>
    <row r="43" spans="1:13">
      <c r="A43" s="117">
        <f t="shared" si="0"/>
        <v>35</v>
      </c>
      <c r="B43" s="107" t="s">
        <v>196</v>
      </c>
      <c r="C43" s="133">
        <f t="shared" ref="C43:J43" si="13">C42/C37</f>
        <v>13.778756901728823</v>
      </c>
      <c r="D43" s="133">
        <f t="shared" si="13"/>
        <v>13.355476581157593</v>
      </c>
      <c r="E43" s="133">
        <f t="shared" si="13"/>
        <v>14.090559497527014</v>
      </c>
      <c r="F43" s="133">
        <f t="shared" si="13"/>
        <v>75.577955688810533</v>
      </c>
      <c r="G43" s="133">
        <f t="shared" si="13"/>
        <v>360.1408268614075</v>
      </c>
      <c r="H43" s="133">
        <f t="shared" si="13"/>
        <v>8622.2282755735323</v>
      </c>
      <c r="I43" s="133">
        <f t="shared" si="13"/>
        <v>8.07536455109428</v>
      </c>
      <c r="J43" s="133">
        <f t="shared" si="13"/>
        <v>5.6743688883993793</v>
      </c>
      <c r="L43" s="134"/>
    </row>
    <row r="44" spans="1:13">
      <c r="A44" s="117">
        <f t="shared" si="0"/>
        <v>36</v>
      </c>
      <c r="C44" s="119"/>
      <c r="D44" s="119"/>
      <c r="E44" s="119"/>
      <c r="F44" s="119"/>
      <c r="G44" s="119"/>
      <c r="H44" s="119"/>
      <c r="I44" s="119"/>
      <c r="J44" s="119"/>
      <c r="L44" s="134"/>
      <c r="M44" s="134"/>
    </row>
    <row r="45" spans="1:13">
      <c r="A45" s="117">
        <f t="shared" si="0"/>
        <v>37</v>
      </c>
      <c r="B45" s="107" t="s">
        <v>162</v>
      </c>
      <c r="C45" s="119">
        <f>SUM(D45:J45)</f>
        <v>88483568.48294048</v>
      </c>
      <c r="D45" s="119">
        <f>(((('Distribution Summary'!F162-'Distribution Summary'!F185)*$K$19)/D20)+('Distribution Summary'!F158/D32))+(((('Distribution Summary'!F230-'Distribution Summary'!F253)*$K$19)/D20)+('Distribution Summary'!F226/D32))</f>
        <v>51484183.60453254</v>
      </c>
      <c r="E45" s="119">
        <f>(((('Distribution Summary'!G162-'Distribution Summary'!G185)*$K$19)/E20)+('Distribution Summary'!G158/E32))+(((('Distribution Summary'!G230-'Distribution Summary'!G253)*$K$19)/E20)+('Distribution Summary'!G226/E32))</f>
        <v>12914156.567847047</v>
      </c>
      <c r="F45" s="119">
        <f>(((('Distribution Summary'!H162-'Distribution Summary'!H185)*$K$19)/F20)+('Distribution Summary'!H158/F32))+(((('Distribution Summary'!H230-'Distribution Summary'!H253)*$K$19)/F20)+('Distribution Summary'!H226/F32))</f>
        <v>13018016.258744344</v>
      </c>
      <c r="G45" s="119">
        <f>(((('Distribution Summary'!I162-'Distribution Summary'!I185)*$K$19)/G20)+('Distribution Summary'!I158/G32))+(((('Distribution Summary'!I230-'Distribution Summary'!I253)*$K$19)/G20)+('Distribution Summary'!I226/G32))</f>
        <v>4608115.5206236318</v>
      </c>
      <c r="H45" s="119">
        <f>(((('Distribution Summary'!J162-'Distribution Summary'!J185)*$K$19)/H20)+('Distribution Summary'!J158/H32))+(((('Distribution Summary'!J230-'Distribution Summary'!J253)*$K$19)/H20)+('Distribution Summary'!J226/H32))</f>
        <v>331359.83462158719</v>
      </c>
      <c r="I45" s="119">
        <f>(((('Distribution Summary'!K162-'Distribution Summary'!K185)*$K$19)/I20)+('Distribution Summary'!K158/I32))+(((('Distribution Summary'!K230-'Distribution Summary'!K253)*$K$19)/I20)+('Distribution Summary'!K226/I32))</f>
        <v>4516786.793349334</v>
      </c>
      <c r="J45" s="119">
        <f>(((('Distribution Summary'!L162-'Distribution Summary'!L185)*$K$19)/J20)+('Distribution Summary'!L158/J32))+(((('Distribution Summary'!L230-'Distribution Summary'!L253)*$K$19)/J20)+('Distribution Summary'!L226/J32))</f>
        <v>1610949.9032219797</v>
      </c>
    </row>
    <row r="46" spans="1:13">
      <c r="A46" s="117">
        <f t="shared" si="0"/>
        <v>38</v>
      </c>
      <c r="B46" s="135" t="s">
        <v>163</v>
      </c>
      <c r="C46" s="119">
        <f>SUM(D46:J46)</f>
        <v>14062943.802846696</v>
      </c>
      <c r="D46" s="119">
        <f>((('Distribution Summary'!F94-'Distribution Summary'!F117)*$K$19)/D20)+('Distribution Summary'!F90/D32)</f>
        <v>7135649.3741841279</v>
      </c>
      <c r="E46" s="119">
        <f>((('Distribution Summary'!G94-'Distribution Summary'!G117)*$K$19)/E20)+('Distribution Summary'!G90/E32)</f>
        <v>1912305.5634759914</v>
      </c>
      <c r="F46" s="119">
        <f>((('Distribution Summary'!H94-'Distribution Summary'!H117)*$K$19)/F20)+('Distribution Summary'!H90/F32)</f>
        <v>2512553.506578594</v>
      </c>
      <c r="G46" s="119">
        <f>((('Distribution Summary'!I94-'Distribution Summary'!I117)*$K$19)/G20)+('Distribution Summary'!I90/G32)</f>
        <v>944397.71891937265</v>
      </c>
      <c r="H46" s="119">
        <f>((('Distribution Summary'!J94-'Distribution Summary'!J117)*$K$19)/H20)+('Distribution Summary'!J90/H32)</f>
        <v>602205.42100414971</v>
      </c>
      <c r="I46" s="119">
        <f>((('Distribution Summary'!K94-'Distribution Summary'!K117)*$K$19)/I20)+('Distribution Summary'!K90/I32)</f>
        <v>871162.64013337088</v>
      </c>
      <c r="J46" s="119">
        <f>((('Distribution Summary'!L94-'Distribution Summary'!L117)*$K$19)/J20)+('Distribution Summary'!L90/J32)</f>
        <v>84669.578551089886</v>
      </c>
    </row>
    <row r="47" spans="1:13">
      <c r="A47" s="117">
        <f t="shared" si="0"/>
        <v>39</v>
      </c>
      <c r="B47" s="107" t="s">
        <v>164</v>
      </c>
      <c r="C47" s="143">
        <f>SUM(C45:C46)</f>
        <v>102546512.28578718</v>
      </c>
      <c r="D47" s="143">
        <f>SUM(D45:D46)</f>
        <v>58619832.978716671</v>
      </c>
      <c r="E47" s="143">
        <f t="shared" ref="E47:J47" si="14">SUM(E45:E46)</f>
        <v>14826462.131323038</v>
      </c>
      <c r="F47" s="143">
        <f t="shared" si="14"/>
        <v>15530569.765322939</v>
      </c>
      <c r="G47" s="143">
        <f t="shared" si="14"/>
        <v>5552513.239543004</v>
      </c>
      <c r="H47" s="143">
        <f t="shared" si="14"/>
        <v>933565.2556257369</v>
      </c>
      <c r="I47" s="143">
        <f t="shared" si="14"/>
        <v>5387949.4334827047</v>
      </c>
      <c r="J47" s="143">
        <f t="shared" si="14"/>
        <v>1695619.4817730696</v>
      </c>
    </row>
    <row r="48" spans="1:13">
      <c r="A48" s="117">
        <f t="shared" si="0"/>
        <v>40</v>
      </c>
      <c r="B48" s="107" t="s">
        <v>165</v>
      </c>
      <c r="C48" s="133">
        <f t="shared" ref="C48:J48" si="15">C47/C37</f>
        <v>64.554339823053539</v>
      </c>
      <c r="D48" s="133">
        <f t="shared" si="15"/>
        <v>46.837273578223957</v>
      </c>
      <c r="E48" s="133">
        <f t="shared" si="15"/>
        <v>66.26011235768226</v>
      </c>
      <c r="F48" s="133">
        <f t="shared" si="15"/>
        <v>1239.0818869301168</v>
      </c>
      <c r="G48" s="133">
        <f t="shared" si="15"/>
        <v>7989.9244278951255</v>
      </c>
      <c r="H48" s="133">
        <f t="shared" si="15"/>
        <v>77797.10463547807</v>
      </c>
      <c r="I48" s="133">
        <f t="shared" si="15"/>
        <v>85.360415612843866</v>
      </c>
      <c r="J48" s="133">
        <f t="shared" si="15"/>
        <v>46.02159053775565</v>
      </c>
      <c r="K48" s="133"/>
    </row>
    <row r="49" spans="1:10">
      <c r="A49" s="117">
        <f t="shared" si="0"/>
        <v>41</v>
      </c>
      <c r="C49" s="136"/>
    </row>
    <row r="50" spans="1:10" ht="26.25" thickBot="1">
      <c r="A50" s="117">
        <f t="shared" si="0"/>
        <v>42</v>
      </c>
      <c r="B50" s="115" t="s">
        <v>166</v>
      </c>
      <c r="C50" s="129">
        <f t="shared" ref="C50:J50" si="16">C43+C48</f>
        <v>78.333096724782365</v>
      </c>
      <c r="D50" s="129">
        <f>D43+D48</f>
        <v>60.192750159381546</v>
      </c>
      <c r="E50" s="129">
        <f t="shared" si="16"/>
        <v>80.350671855209271</v>
      </c>
      <c r="F50" s="129">
        <f t="shared" si="16"/>
        <v>1314.6598426189273</v>
      </c>
      <c r="G50" s="129">
        <f t="shared" si="16"/>
        <v>8350.0652547565332</v>
      </c>
      <c r="H50" s="129">
        <f t="shared" si="16"/>
        <v>86419.332911051606</v>
      </c>
      <c r="I50" s="129">
        <f t="shared" si="16"/>
        <v>93.435780163938148</v>
      </c>
      <c r="J50" s="129">
        <f t="shared" si="16"/>
        <v>51.695959426155028</v>
      </c>
    </row>
    <row r="53" spans="1:10">
      <c r="C53" s="137"/>
      <c r="D53" s="146"/>
      <c r="E53" s="137"/>
    </row>
    <row r="55" spans="1:10">
      <c r="D55" s="137"/>
      <c r="E55" s="137"/>
    </row>
  </sheetData>
  <mergeCells count="5">
    <mergeCell ref="F6:H6"/>
    <mergeCell ref="A1:J1"/>
    <mergeCell ref="A2:J2"/>
    <mergeCell ref="A3:J3"/>
    <mergeCell ref="A4:J4"/>
  </mergeCells>
  <printOptions horizontalCentered="1" verticalCentered="1"/>
  <pageMargins left="0.25" right="0.25" top="0.25" bottom="0.3" header="0.25" footer="0.25"/>
  <pageSetup scale="80" fitToHeight="0" orientation="landscape" r:id="rId1"/>
  <headerFooter alignWithMargins="0">
    <oddFooter>&amp;LTestimony of Christopher T. Mickelson
Docket UE-130043&amp;RExhibit No. ___ (CTM-4)
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27"/>
  <sheetViews>
    <sheetView zoomScale="80" zoomScaleNormal="80" workbookViewId="0">
      <selection activeCell="R58" sqref="R58"/>
    </sheetView>
  </sheetViews>
  <sheetFormatPr defaultColWidth="12.7109375" defaultRowHeight="15"/>
  <cols>
    <col min="1" max="1" width="5.5703125" style="71" bestFit="1" customWidth="1"/>
    <col min="2" max="2" width="13" style="71" bestFit="1" customWidth="1"/>
    <col min="3" max="3" width="32.140625" style="71" bestFit="1" customWidth="1"/>
    <col min="4" max="7" width="14.5703125" style="71" bestFit="1" customWidth="1"/>
    <col min="8" max="9" width="13.42578125" style="71" bestFit="1" customWidth="1"/>
    <col min="10" max="10" width="12.28515625" style="71" bestFit="1" customWidth="1"/>
    <col min="11" max="11" width="13.42578125" style="71" bestFit="1" customWidth="1"/>
    <col min="12" max="12" width="11.140625" style="71" bestFit="1" customWidth="1"/>
    <col min="13" max="13" width="8.85546875" style="71" bestFit="1" customWidth="1"/>
    <col min="14" max="14" width="13.42578125" style="71" bestFit="1" customWidth="1"/>
    <col min="15" max="15" width="11.140625" style="71" bestFit="1" customWidth="1"/>
    <col min="16" max="16" width="8.85546875" style="71" bestFit="1" customWidth="1"/>
    <col min="17" max="17" width="12.7109375" style="71"/>
    <col min="18" max="20" width="8.85546875" style="71" hidden="1" customWidth="1"/>
    <col min="21" max="21" width="0" style="71" hidden="1" customWidth="1"/>
    <col min="22" max="16384" width="12.7109375" style="71"/>
  </cols>
  <sheetData>
    <row r="1" spans="1:20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20">
      <c r="A2" s="74" t="s">
        <v>185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20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20">
      <c r="A4" s="73" t="s">
        <v>175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20">
      <c r="A5" s="74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152" t="s">
        <v>211</v>
      </c>
      <c r="O5" s="152"/>
      <c r="P5" s="152"/>
    </row>
    <row r="6" spans="1:20" ht="30">
      <c r="A6" s="92" t="s">
        <v>2</v>
      </c>
      <c r="B6" s="92" t="s">
        <v>169</v>
      </c>
      <c r="C6" s="92" t="s">
        <v>42</v>
      </c>
      <c r="D6" s="92" t="s">
        <v>170</v>
      </c>
      <c r="E6" s="92" t="s">
        <v>182</v>
      </c>
      <c r="F6" s="92" t="s">
        <v>176</v>
      </c>
      <c r="G6" s="92" t="s">
        <v>177</v>
      </c>
      <c r="H6" s="92" t="s">
        <v>178</v>
      </c>
      <c r="I6" s="92" t="s">
        <v>179</v>
      </c>
      <c r="J6" s="92" t="s">
        <v>180</v>
      </c>
      <c r="K6" s="92" t="s">
        <v>181</v>
      </c>
      <c r="L6" s="92" t="s">
        <v>183</v>
      </c>
      <c r="M6" s="92" t="s">
        <v>174</v>
      </c>
      <c r="N6" s="92" t="s">
        <v>181</v>
      </c>
      <c r="O6" s="92" t="s">
        <v>183</v>
      </c>
      <c r="P6" s="92" t="s">
        <v>174</v>
      </c>
    </row>
    <row r="7" spans="1:20">
      <c r="A7" s="94"/>
      <c r="B7" s="95" t="s">
        <v>29</v>
      </c>
      <c r="C7" s="95" t="s">
        <v>30</v>
      </c>
      <c r="D7" s="95" t="s">
        <v>31</v>
      </c>
      <c r="E7" s="95" t="s">
        <v>32</v>
      </c>
      <c r="F7" s="95" t="s">
        <v>33</v>
      </c>
      <c r="G7" s="95" t="s">
        <v>34</v>
      </c>
      <c r="H7" s="95" t="s">
        <v>35</v>
      </c>
      <c r="I7" s="95" t="s">
        <v>36</v>
      </c>
      <c r="J7" s="95" t="s">
        <v>37</v>
      </c>
      <c r="K7" s="95" t="s">
        <v>38</v>
      </c>
      <c r="L7" s="95" t="s">
        <v>39</v>
      </c>
      <c r="M7" s="95" t="s">
        <v>40</v>
      </c>
      <c r="N7" s="95" t="s">
        <v>41</v>
      </c>
      <c r="O7" s="95" t="s">
        <v>168</v>
      </c>
      <c r="P7" s="95" t="s">
        <v>173</v>
      </c>
    </row>
    <row r="8" spans="1:20" s="75" customFormat="1">
      <c r="A8" s="82">
        <v>1</v>
      </c>
      <c r="B8" s="83" t="s">
        <v>171</v>
      </c>
      <c r="C8" s="84" t="s">
        <v>4</v>
      </c>
      <c r="D8" s="96">
        <v>134571287.30000001</v>
      </c>
      <c r="E8" s="102">
        <f>SUM(F8:J8)</f>
        <v>159109207.37552729</v>
      </c>
      <c r="F8" s="96">
        <v>94981319.714012802</v>
      </c>
      <c r="G8" s="96">
        <v>23664031.677903924</v>
      </c>
      <c r="H8" s="96">
        <v>31481652.331893574</v>
      </c>
      <c r="I8" s="96">
        <v>6843598.4818482306</v>
      </c>
      <c r="J8" s="96">
        <v>2138605.1698687668</v>
      </c>
      <c r="K8" s="102">
        <v>24537920.075527281</v>
      </c>
      <c r="L8" s="103">
        <f>K8/D8</f>
        <v>0.18234142340352924</v>
      </c>
      <c r="M8" s="148">
        <f>D8/E8</f>
        <v>0.84577938335389213</v>
      </c>
      <c r="N8" s="96">
        <v>20171624.328133341</v>
      </c>
      <c r="O8" s="103">
        <f>N8/D8</f>
        <v>0.1498954549135337</v>
      </c>
      <c r="P8" s="148">
        <f t="shared" ref="P8:P15" si="0">(N8+D8)/E8</f>
        <v>0.97255786877821182</v>
      </c>
      <c r="R8" s="78">
        <v>0.96975680914385365</v>
      </c>
      <c r="S8" s="80">
        <v>0.25</v>
      </c>
      <c r="T8" s="99">
        <f>O10*S8</f>
        <v>3.5189999977036548E-2</v>
      </c>
    </row>
    <row r="9" spans="1:20" s="75" customFormat="1">
      <c r="A9" s="86">
        <f>A8+1</f>
        <v>2</v>
      </c>
      <c r="B9" s="83" t="s">
        <v>44</v>
      </c>
      <c r="C9" s="84" t="s">
        <v>45</v>
      </c>
      <c r="D9" s="96">
        <v>45261337.330470175</v>
      </c>
      <c r="E9" s="102">
        <f t="shared" ref="E9:E14" si="1">SUM(F9:J9)</f>
        <v>47303275.104309745</v>
      </c>
      <c r="F9" s="96">
        <v>30244198.379535548</v>
      </c>
      <c r="G9" s="96">
        <v>7533502.8299022494</v>
      </c>
      <c r="H9" s="96">
        <v>7884488.1551375668</v>
      </c>
      <c r="I9" s="96">
        <v>946340.41539110185</v>
      </c>
      <c r="J9" s="96">
        <v>694745.32434327772</v>
      </c>
      <c r="K9" s="102">
        <v>2041937.7738395706</v>
      </c>
      <c r="L9" s="103">
        <f t="shared" ref="L9:L15" si="2">K9/D9</f>
        <v>4.5114393305054359E-2</v>
      </c>
      <c r="M9" s="148">
        <f>D9/E9</f>
        <v>0.95683305713321465</v>
      </c>
      <c r="N9" s="96">
        <v>5415470.2076718034</v>
      </c>
      <c r="O9" s="103">
        <f t="shared" ref="O9:O15" si="3">N9/D9</f>
        <v>0.1196489217305137</v>
      </c>
      <c r="P9" s="148">
        <f t="shared" si="0"/>
        <v>1.0713171006953148</v>
      </c>
      <c r="R9" s="78">
        <v>1.0943874966624021</v>
      </c>
      <c r="S9" s="80">
        <v>0.85</v>
      </c>
      <c r="T9" s="99">
        <f>O10*S9</f>
        <v>0.11964599992192426</v>
      </c>
    </row>
    <row r="10" spans="1:20" s="75" customFormat="1">
      <c r="A10" s="86">
        <f>A9+1</f>
        <v>3</v>
      </c>
      <c r="B10" s="83" t="s">
        <v>46</v>
      </c>
      <c r="C10" s="84" t="s">
        <v>47</v>
      </c>
      <c r="D10" s="96">
        <v>61297410.543473966</v>
      </c>
      <c r="E10" s="102">
        <f t="shared" si="1"/>
        <v>68318023.156041741</v>
      </c>
      <c r="F10" s="96">
        <v>47960531.952593938</v>
      </c>
      <c r="G10" s="96">
        <v>11929076.71833723</v>
      </c>
      <c r="H10" s="96">
        <v>7268107.4982558703</v>
      </c>
      <c r="I10" s="96">
        <v>119063.96659609405</v>
      </c>
      <c r="J10" s="96">
        <v>1041243.0202586004</v>
      </c>
      <c r="K10" s="102">
        <v>7020612.612567775</v>
      </c>
      <c r="L10" s="103">
        <f t="shared" si="2"/>
        <v>0.11453359204445586</v>
      </c>
      <c r="M10" s="148">
        <f t="shared" ref="M10:M12" si="4">D10/E10</f>
        <v>0.89723630327340786</v>
      </c>
      <c r="N10" s="96">
        <v>8628223.5024689957</v>
      </c>
      <c r="O10" s="103">
        <f t="shared" si="3"/>
        <v>0.14075999990814619</v>
      </c>
      <c r="P10" s="148">
        <f t="shared" si="0"/>
        <v>1.0235312852397582</v>
      </c>
      <c r="R10" s="78">
        <v>1.022388634760413</v>
      </c>
      <c r="S10" s="80">
        <v>1.1499999999999999</v>
      </c>
      <c r="T10" s="99">
        <f>S10*O10</f>
        <v>0.1618739998943681</v>
      </c>
    </row>
    <row r="11" spans="1:20" s="75" customFormat="1">
      <c r="A11" s="86">
        <f>A10+1</f>
        <v>4</v>
      </c>
      <c r="B11" s="83" t="s">
        <v>48</v>
      </c>
      <c r="C11" s="84" t="s">
        <v>49</v>
      </c>
      <c r="D11" s="96">
        <v>23069501.570523299</v>
      </c>
      <c r="E11" s="102">
        <f t="shared" si="1"/>
        <v>26687910.39606481</v>
      </c>
      <c r="F11" s="96">
        <v>18950539.903534845</v>
      </c>
      <c r="G11" s="96">
        <v>4712566.3500768198</v>
      </c>
      <c r="H11" s="96">
        <v>2577251.2639790121</v>
      </c>
      <c r="I11" s="96">
        <v>42836.639113458266</v>
      </c>
      <c r="J11" s="96">
        <v>404716.23936067225</v>
      </c>
      <c r="K11" s="102">
        <v>3618408.8255415112</v>
      </c>
      <c r="L11" s="103">
        <f t="shared" si="2"/>
        <v>0.15684815792313769</v>
      </c>
      <c r="M11" s="148">
        <f t="shared" si="4"/>
        <v>0.86441767932213032</v>
      </c>
      <c r="N11" s="96">
        <v>3247263.0410668594</v>
      </c>
      <c r="O11" s="103">
        <f t="shared" si="3"/>
        <v>0.14076</v>
      </c>
      <c r="P11" s="148">
        <f t="shared" si="0"/>
        <v>0.98609311186351334</v>
      </c>
      <c r="R11" s="78">
        <v>0.97981521425917417</v>
      </c>
      <c r="S11" s="80">
        <v>1.5</v>
      </c>
      <c r="T11" s="99">
        <f>S11*O10</f>
        <v>0.21113999986221929</v>
      </c>
    </row>
    <row r="12" spans="1:20" s="75" customFormat="1">
      <c r="A12" s="86">
        <v>5</v>
      </c>
      <c r="B12" s="81" t="s">
        <v>48</v>
      </c>
      <c r="C12" s="84" t="s">
        <v>8</v>
      </c>
      <c r="D12" s="96">
        <v>25058234.385966681</v>
      </c>
      <c r="E12" s="102">
        <f>SUM(F12:J12)</f>
        <v>30290277.013240963</v>
      </c>
      <c r="F12" s="96">
        <v>23417960.233375527</v>
      </c>
      <c r="G12" s="96">
        <v>5819977.3943233769</v>
      </c>
      <c r="H12" s="96">
        <v>530829.9927283912</v>
      </c>
      <c r="I12" s="96">
        <v>40910.109838756092</v>
      </c>
      <c r="J12" s="96">
        <v>480599.28297490871</v>
      </c>
      <c r="K12" s="102">
        <v>5232042.6272742823</v>
      </c>
      <c r="L12" s="103">
        <f t="shared" si="2"/>
        <v>0.20879534234879588</v>
      </c>
      <c r="M12" s="148">
        <f t="shared" si="4"/>
        <v>0.82726989835757625</v>
      </c>
      <c r="N12" s="96">
        <v>3756115.4480869519</v>
      </c>
      <c r="O12" s="103">
        <f t="shared" si="3"/>
        <v>0.14989545513192593</v>
      </c>
      <c r="P12" s="148">
        <f t="shared" si="0"/>
        <v>0.95127389628882719</v>
      </c>
      <c r="R12" s="78">
        <v>0.92669374291710271</v>
      </c>
      <c r="S12" s="80">
        <v>1.75</v>
      </c>
      <c r="T12" s="99">
        <f>S12*O10</f>
        <v>0.24632999983925585</v>
      </c>
    </row>
    <row r="13" spans="1:20" s="75" customFormat="1">
      <c r="A13" s="86">
        <v>6</v>
      </c>
      <c r="B13" s="83" t="s">
        <v>50</v>
      </c>
      <c r="C13" s="84" t="s">
        <v>51</v>
      </c>
      <c r="D13" s="96">
        <v>12299348</v>
      </c>
      <c r="E13" s="102">
        <f t="shared" si="1"/>
        <v>12716557.271785384</v>
      </c>
      <c r="F13" s="96">
        <v>7982318.7210795349</v>
      </c>
      <c r="G13" s="96">
        <v>1987920.7943562164</v>
      </c>
      <c r="H13" s="96">
        <v>2377075.5286936136</v>
      </c>
      <c r="I13" s="96">
        <v>183097.74730390648</v>
      </c>
      <c r="J13" s="96">
        <v>186144.48035211215</v>
      </c>
      <c r="K13" s="102">
        <v>417209.27178538404</v>
      </c>
      <c r="L13" s="103">
        <f t="shared" si="2"/>
        <v>3.3921251092772074E-2</v>
      </c>
      <c r="M13" s="148">
        <f>D13/E13</f>
        <v>0.96719164921223932</v>
      </c>
      <c r="N13" s="96">
        <v>1471603.7261883502</v>
      </c>
      <c r="O13" s="103">
        <f t="shared" si="3"/>
        <v>0.1196489217305137</v>
      </c>
      <c r="P13" s="148">
        <f>(N13+D13)/E13</f>
        <v>1.0829150871472411</v>
      </c>
      <c r="R13" s="78">
        <v>1.1044104796450234</v>
      </c>
      <c r="S13" s="80">
        <v>2</v>
      </c>
      <c r="T13" s="99">
        <f>S13*O11</f>
        <v>0.28151999999999999</v>
      </c>
    </row>
    <row r="14" spans="1:20" s="75" customFormat="1">
      <c r="A14" s="88">
        <v>7</v>
      </c>
      <c r="B14" s="89" t="s">
        <v>172</v>
      </c>
      <c r="C14" s="90" t="s">
        <v>52</v>
      </c>
      <c r="D14" s="97">
        <v>1670476.7339375024</v>
      </c>
      <c r="E14" s="104">
        <f t="shared" si="1"/>
        <v>1603018.5474018056</v>
      </c>
      <c r="F14" s="97">
        <v>533970.72600291891</v>
      </c>
      <c r="G14" s="97">
        <v>134310.07309375983</v>
      </c>
      <c r="H14" s="97">
        <v>812556.64182666142</v>
      </c>
      <c r="I14" s="97">
        <v>104910.35407571237</v>
      </c>
      <c r="J14" s="97">
        <v>17270.752402753162</v>
      </c>
      <c r="K14" s="104">
        <v>-67458.186535696732</v>
      </c>
      <c r="L14" s="105">
        <f t="shared" si="2"/>
        <v>-4.0382595677756115E-2</v>
      </c>
      <c r="M14" s="149">
        <f>D14/E14</f>
        <v>1.0420819750620065</v>
      </c>
      <c r="N14" s="97">
        <v>66819.069357500091</v>
      </c>
      <c r="O14" s="105">
        <f t="shared" si="3"/>
        <v>0.04</v>
      </c>
      <c r="P14" s="149">
        <f t="shared" si="0"/>
        <v>1.0837652540644869</v>
      </c>
      <c r="R14" s="91">
        <v>1.1723117632570692</v>
      </c>
    </row>
    <row r="15" spans="1:20" s="75" customFormat="1">
      <c r="A15" s="86">
        <v>8</v>
      </c>
      <c r="B15" s="84"/>
      <c r="C15" s="81" t="s">
        <v>53</v>
      </c>
      <c r="D15" s="96">
        <f t="shared" ref="D15:K15" si="5">SUM(D8:D14)</f>
        <v>303227595.8643716</v>
      </c>
      <c r="E15" s="102">
        <f t="shared" si="5"/>
        <v>346028268.86437178</v>
      </c>
      <c r="F15" s="96">
        <f t="shared" si="5"/>
        <v>224070839.63013509</v>
      </c>
      <c r="G15" s="96">
        <f t="shared" si="5"/>
        <v>55781385.837993577</v>
      </c>
      <c r="H15" s="96">
        <f t="shared" si="5"/>
        <v>52931961.412514687</v>
      </c>
      <c r="I15" s="96">
        <f t="shared" si="5"/>
        <v>8280757.7141672587</v>
      </c>
      <c r="J15" s="96">
        <f t="shared" si="5"/>
        <v>4963324.2695610914</v>
      </c>
      <c r="K15" s="102">
        <f t="shared" si="5"/>
        <v>42800673.000000112</v>
      </c>
      <c r="L15" s="103">
        <f t="shared" si="2"/>
        <v>0.14115032267427305</v>
      </c>
      <c r="M15" s="148">
        <f>D15/E15</f>
        <v>0.87630873876152526</v>
      </c>
      <c r="N15" s="96">
        <f>SUM(N8:N14)</f>
        <v>42757119.322973803</v>
      </c>
      <c r="O15" s="103">
        <f t="shared" si="3"/>
        <v>0.14100668905510275</v>
      </c>
      <c r="P15" s="148">
        <f t="shared" si="0"/>
        <v>0.99987413260434088</v>
      </c>
      <c r="R15" s="78">
        <v>1.0000000000000002</v>
      </c>
    </row>
    <row r="16" spans="1:20" s="75" customFormat="1">
      <c r="A16" s="86"/>
      <c r="B16" s="84"/>
      <c r="C16" s="84"/>
      <c r="D16" s="87"/>
      <c r="E16" s="98"/>
      <c r="F16" s="87"/>
      <c r="G16" s="87"/>
      <c r="H16" s="87"/>
      <c r="I16" s="87"/>
      <c r="J16" s="87"/>
      <c r="K16" s="85"/>
      <c r="L16" s="77"/>
      <c r="M16" s="77"/>
      <c r="N16" s="100">
        <f>E15-D15-N15</f>
        <v>43553.677026376128</v>
      </c>
      <c r="O16" s="79"/>
    </row>
    <row r="17" spans="14:19" hidden="1">
      <c r="N17" s="96">
        <v>15115521</v>
      </c>
      <c r="O17" s="106">
        <v>0.85</v>
      </c>
      <c r="P17" s="103">
        <f>O17*$L$15</f>
        <v>0.11997777427313208</v>
      </c>
      <c r="Q17"/>
      <c r="R17"/>
      <c r="S17"/>
    </row>
    <row r="18" spans="14:19" hidden="1">
      <c r="N18" s="96">
        <f>N17-N15</f>
        <v>-27641598.322973803</v>
      </c>
      <c r="O18" s="106">
        <v>1.1499999999999999</v>
      </c>
      <c r="P18" s="103">
        <f>O18*$L$15</f>
        <v>0.16232287107541399</v>
      </c>
      <c r="Q18"/>
      <c r="R18"/>
      <c r="S18"/>
    </row>
    <row r="19" spans="14:19" hidden="1">
      <c r="O19" s="106">
        <v>0.5</v>
      </c>
      <c r="P19" s="103">
        <f>O19*$L$15</f>
        <v>7.0575161337136524E-2</v>
      </c>
      <c r="Q19"/>
      <c r="R19"/>
      <c r="S19"/>
    </row>
    <row r="20" spans="14:19" hidden="1">
      <c r="O20" s="106">
        <v>1.5</v>
      </c>
      <c r="P20" s="103">
        <f>O20*$L$15</f>
        <v>0.21172548401140956</v>
      </c>
      <c r="Q20"/>
      <c r="R20"/>
      <c r="S20"/>
    </row>
    <row r="21" spans="14:19">
      <c r="O21"/>
      <c r="P21"/>
      <c r="Q21"/>
      <c r="R21"/>
      <c r="S21"/>
    </row>
    <row r="22" spans="14:19">
      <c r="O22"/>
      <c r="P22"/>
      <c r="Q22"/>
      <c r="R22"/>
      <c r="S22"/>
    </row>
    <row r="23" spans="14:19">
      <c r="O23"/>
      <c r="P23"/>
      <c r="Q23"/>
      <c r="R23"/>
      <c r="S23"/>
    </row>
    <row r="24" spans="14:19">
      <c r="O24"/>
      <c r="P24"/>
      <c r="Q24"/>
      <c r="R24"/>
      <c r="S24"/>
    </row>
    <row r="25" spans="14:19">
      <c r="O25"/>
      <c r="P25"/>
      <c r="Q25"/>
      <c r="R25"/>
      <c r="S25"/>
    </row>
    <row r="26" spans="14:19">
      <c r="O26"/>
      <c r="P26"/>
      <c r="Q26"/>
      <c r="R26"/>
      <c r="S26"/>
    </row>
    <row r="27" spans="14:19">
      <c r="O27"/>
      <c r="P27"/>
      <c r="Q27"/>
      <c r="R27"/>
      <c r="S27"/>
    </row>
  </sheetData>
  <dataConsolidate/>
  <mergeCells count="1">
    <mergeCell ref="N5:P5"/>
  </mergeCells>
  <printOptions horizontalCentered="1" verticalCentered="1"/>
  <pageMargins left="0.25" right="0.25" top="0.25" bottom="0.3" header="0.25" footer="0.25"/>
  <pageSetup scale="6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2218"/>
  <sheetViews>
    <sheetView topLeftCell="A9" zoomScale="75" zoomScaleNormal="75" workbookViewId="0">
      <pane xSplit="2" ySplit="3" topLeftCell="C114" activePane="bottomRight" state="frozen"/>
      <selection activeCell="R58" sqref="R58"/>
      <selection pane="topRight" activeCell="R58" sqref="R58"/>
      <selection pane="bottomLeft" activeCell="R58" sqref="R58"/>
      <selection pane="bottomRight" activeCell="R58" sqref="R58"/>
    </sheetView>
  </sheetViews>
  <sheetFormatPr defaultRowHeight="12.75"/>
  <cols>
    <col min="1" max="1" width="4.28515625" style="3" bestFit="1" customWidth="1"/>
    <col min="2" max="2" width="47" style="3" bestFit="1" customWidth="1"/>
    <col min="3" max="3" width="15.7109375" style="3" bestFit="1" customWidth="1"/>
    <col min="4" max="4" width="15" style="3" bestFit="1" customWidth="1"/>
    <col min="5" max="5" width="16.5703125" style="3" bestFit="1" customWidth="1"/>
    <col min="6" max="7" width="21.28515625" style="3" bestFit="1" customWidth="1"/>
    <col min="8" max="8" width="23" style="3" bestFit="1" customWidth="1"/>
    <col min="9" max="9" width="15.5703125" style="3" bestFit="1" customWidth="1"/>
    <col min="10" max="10" width="20.140625" style="3" bestFit="1" customWidth="1"/>
    <col min="11" max="11" width="13.28515625" style="3" customWidth="1"/>
    <col min="12" max="16384" width="9.140625" style="3"/>
  </cols>
  <sheetData>
    <row r="1" spans="1:20" ht="14.25" customHeight="1">
      <c r="A1" s="1"/>
      <c r="B1" s="2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>
      <c r="B2" s="155" t="s">
        <v>152</v>
      </c>
      <c r="C2" s="155"/>
      <c r="D2" s="155"/>
      <c r="E2" s="155"/>
      <c r="F2" s="155"/>
      <c r="G2" s="155"/>
      <c r="H2" s="155"/>
      <c r="I2" s="155"/>
      <c r="J2" s="155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>
      <c r="A3" s="4"/>
      <c r="B3" s="155" t="s">
        <v>28</v>
      </c>
      <c r="C3" s="155"/>
      <c r="D3" s="155"/>
      <c r="E3" s="155"/>
      <c r="F3" s="155"/>
      <c r="G3" s="155"/>
      <c r="H3" s="155"/>
      <c r="I3" s="155"/>
      <c r="J3" s="155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25" customHeight="1">
      <c r="A4" s="4"/>
      <c r="B4" s="155" t="s">
        <v>153</v>
      </c>
      <c r="C4" s="155"/>
      <c r="D4" s="155"/>
      <c r="E4" s="155"/>
      <c r="F4" s="155"/>
      <c r="G4" s="155"/>
      <c r="H4" s="155"/>
      <c r="I4" s="155"/>
      <c r="J4" s="155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25" customHeight="1">
      <c r="A5" s="4"/>
      <c r="B5" s="155" t="s">
        <v>154</v>
      </c>
      <c r="C5" s="155"/>
      <c r="D5" s="155"/>
      <c r="E5" s="155"/>
      <c r="F5" s="155"/>
      <c r="G5" s="155"/>
      <c r="H5" s="155"/>
      <c r="I5" s="155"/>
      <c r="J5" s="155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>
      <c r="A6" s="4"/>
      <c r="B6" s="155" t="s">
        <v>160</v>
      </c>
      <c r="C6" s="155"/>
      <c r="D6" s="155"/>
      <c r="E6" s="155"/>
      <c r="F6" s="155"/>
      <c r="G6" s="155"/>
      <c r="H6" s="155"/>
      <c r="I6" s="155"/>
      <c r="J6" s="155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>
      <c r="A7" s="4"/>
      <c r="B7" s="155" t="s">
        <v>161</v>
      </c>
      <c r="C7" s="155"/>
      <c r="D7" s="155"/>
      <c r="E7" s="155"/>
      <c r="F7" s="155"/>
      <c r="G7" s="155"/>
      <c r="H7" s="155"/>
      <c r="I7" s="155"/>
      <c r="J7" s="155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4.25" customHeight="1">
      <c r="A8" s="5"/>
      <c r="B8" s="4"/>
      <c r="C8" s="4"/>
      <c r="D8" s="4"/>
      <c r="E8" s="4"/>
      <c r="F8" s="4"/>
      <c r="G8" s="4"/>
      <c r="H8" s="4"/>
      <c r="I8" s="4"/>
      <c r="J8" s="4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4.25" customHeight="1">
      <c r="A9" s="4"/>
      <c r="B9" s="63"/>
      <c r="C9" s="6" t="s">
        <v>155</v>
      </c>
      <c r="D9" s="7"/>
      <c r="E9" s="8" t="s">
        <v>5</v>
      </c>
      <c r="F9" s="8" t="s">
        <v>3</v>
      </c>
      <c r="G9" s="8" t="s">
        <v>3</v>
      </c>
      <c r="H9" s="8" t="s">
        <v>3</v>
      </c>
      <c r="I9" s="6" t="s">
        <v>156</v>
      </c>
      <c r="J9" s="8" t="s">
        <v>157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4.25" customHeight="1">
      <c r="A10" s="4"/>
      <c r="B10" s="64" t="s">
        <v>42</v>
      </c>
      <c r="C10" s="6" t="s">
        <v>158</v>
      </c>
      <c r="D10" s="8" t="s">
        <v>4</v>
      </c>
      <c r="E10" s="8" t="s">
        <v>43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4.25" customHeight="1" thickBot="1">
      <c r="A11" s="4"/>
      <c r="B11" s="9"/>
      <c r="C11" s="10" t="s">
        <v>159</v>
      </c>
      <c r="D11" s="11" t="s">
        <v>12</v>
      </c>
      <c r="E11" s="11" t="s">
        <v>13</v>
      </c>
      <c r="F11" s="11" t="s">
        <v>14</v>
      </c>
      <c r="G11" s="11" t="s">
        <v>15</v>
      </c>
      <c r="H11" s="11" t="s">
        <v>15</v>
      </c>
      <c r="I11" s="11" t="s">
        <v>16</v>
      </c>
      <c r="J11" s="11" t="s">
        <v>17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4.25" customHeight="1">
      <c r="A12" s="4"/>
      <c r="C12" s="12"/>
      <c r="D12" s="12"/>
      <c r="E12" s="12"/>
      <c r="F12" s="12"/>
      <c r="G12" s="12"/>
      <c r="H12" s="12"/>
      <c r="I12" s="12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4.25" customHeight="1">
      <c r="A13" s="13">
        <v>14</v>
      </c>
      <c r="B13" s="14" t="s">
        <v>55</v>
      </c>
      <c r="C13" s="15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4.25" customHeight="1">
      <c r="A14" s="13">
        <f t="shared" ref="A14:A19" si="0">+A13+1</f>
        <v>15</v>
      </c>
      <c r="B14" s="17" t="s">
        <v>56</v>
      </c>
      <c r="C14" s="18">
        <v>19104106.171585862</v>
      </c>
      <c r="D14" s="18">
        <v>13034017.512603801</v>
      </c>
      <c r="E14" s="18">
        <v>2526803.3718862995</v>
      </c>
      <c r="F14" s="18">
        <v>2323118.6894201506</v>
      </c>
      <c r="G14" s="18">
        <v>810142.81882729987</v>
      </c>
      <c r="H14" s="18">
        <v>36636</v>
      </c>
      <c r="I14" s="18">
        <v>336751.77884831082</v>
      </c>
      <c r="J14" s="18">
        <v>36636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4.25" customHeight="1">
      <c r="A15" s="13">
        <f t="shared" si="0"/>
        <v>16</v>
      </c>
      <c r="B15" s="17" t="s">
        <v>57</v>
      </c>
      <c r="C15" s="18">
        <v>3998877844</v>
      </c>
      <c r="D15" s="18">
        <v>1601807791</v>
      </c>
      <c r="E15" s="18">
        <v>537395792</v>
      </c>
      <c r="F15" s="18">
        <v>860704392.99999988</v>
      </c>
      <c r="G15" s="18">
        <v>358354770</v>
      </c>
      <c r="H15" s="18">
        <v>473928141</v>
      </c>
      <c r="I15" s="18">
        <v>153555066</v>
      </c>
      <c r="J15" s="18">
        <v>13131891.000000002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4.25" customHeight="1">
      <c r="A16" s="13">
        <f t="shared" si="0"/>
        <v>17</v>
      </c>
      <c r="B16" s="17" t="s">
        <v>58</v>
      </c>
      <c r="C16" s="18">
        <v>132377.50883838322</v>
      </c>
      <c r="D16" s="18">
        <v>104296.97777777778</v>
      </c>
      <c r="E16" s="18">
        <v>18646.79166666606</v>
      </c>
      <c r="F16" s="18">
        <v>1044.4944444444434</v>
      </c>
      <c r="G16" s="18">
        <v>57.91161616161623</v>
      </c>
      <c r="H16" s="18">
        <v>1</v>
      </c>
      <c r="I16" s="18">
        <v>5260</v>
      </c>
      <c r="J16" s="18">
        <v>3070.3333333333339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4.25" customHeight="1">
      <c r="A17" s="13">
        <f t="shared" si="0"/>
        <v>18</v>
      </c>
      <c r="B17" s="19"/>
      <c r="C17" s="20"/>
      <c r="D17" s="20"/>
      <c r="E17" s="20"/>
      <c r="F17" s="20"/>
      <c r="G17" s="20"/>
      <c r="H17" s="20"/>
      <c r="I17" s="20"/>
      <c r="J17" s="20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ht="14.25" customHeight="1">
      <c r="A18" s="13">
        <f t="shared" si="0"/>
        <v>19</v>
      </c>
      <c r="B18" s="17"/>
      <c r="C18" s="18"/>
      <c r="D18" s="18"/>
      <c r="E18" s="18"/>
      <c r="F18" s="18"/>
      <c r="G18" s="18"/>
      <c r="H18" s="18"/>
      <c r="I18" s="18"/>
      <c r="J18" s="18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ht="14.25" customHeight="1">
      <c r="A19" s="13">
        <f t="shared" si="0"/>
        <v>20</v>
      </c>
      <c r="B19" s="21" t="s">
        <v>59</v>
      </c>
      <c r="C19" s="59">
        <v>1</v>
      </c>
      <c r="D19" s="59">
        <v>0.45959962120486586</v>
      </c>
      <c r="E19" s="59">
        <v>0.13653302291070657</v>
      </c>
      <c r="F19" s="59">
        <v>0.19746613010143216</v>
      </c>
      <c r="G19" s="59">
        <v>7.7194399936823282E-2</v>
      </c>
      <c r="H19" s="59">
        <v>8.7950398810763969E-2</v>
      </c>
      <c r="I19" s="59">
        <v>3.6612872497519287E-2</v>
      </c>
      <c r="J19" s="59">
        <v>4.6435545378889507E-3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4.25" customHeight="1">
      <c r="A20" s="13">
        <f t="shared" ref="A20:A83" si="1">+A19+1</f>
        <v>21</v>
      </c>
      <c r="B20" s="17" t="s">
        <v>60</v>
      </c>
      <c r="C20" s="18">
        <v>317847236.86437148</v>
      </c>
      <c r="D20" s="18">
        <v>146082469.66387841</v>
      </c>
      <c r="E20" s="18">
        <v>43396644.072908007</v>
      </c>
      <c r="F20" s="18">
        <v>62764063.827040702</v>
      </c>
      <c r="G20" s="18">
        <v>24536026.721322492</v>
      </c>
      <c r="H20" s="18">
        <v>27954791.243120831</v>
      </c>
      <c r="I20" s="18">
        <v>11637300.357004045</v>
      </c>
      <c r="J20" s="18">
        <v>1475940.9790970164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14.25" customHeight="1">
      <c r="A21" s="13">
        <f t="shared" si="1"/>
        <v>22</v>
      </c>
      <c r="B21" s="17" t="s">
        <v>56</v>
      </c>
      <c r="C21" s="22">
        <v>16.637639783279454</v>
      </c>
      <c r="D21" s="22">
        <v>11.207785283594848</v>
      </c>
      <c r="E21" s="22">
        <v>17.174523572252365</v>
      </c>
      <c r="F21" s="22">
        <v>27.017157630765126</v>
      </c>
      <c r="G21" s="22">
        <v>30.286050991402909</v>
      </c>
      <c r="H21" s="22">
        <v>763.04157776833802</v>
      </c>
      <c r="I21" s="22">
        <v>34.557502255232464</v>
      </c>
      <c r="J21" s="22">
        <v>40.28663006597381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ht="14.25" customHeight="1">
      <c r="A22" s="13">
        <f t="shared" si="1"/>
        <v>23</v>
      </c>
      <c r="B22" s="17" t="s">
        <v>61</v>
      </c>
      <c r="C22" s="23">
        <v>7.9484107608157148E-2</v>
      </c>
      <c r="D22" s="23">
        <v>9.1198501146432756E-2</v>
      </c>
      <c r="E22" s="23">
        <v>8.0753598593321332E-2</v>
      </c>
      <c r="F22" s="23">
        <v>7.2921742165478531E-2</v>
      </c>
      <c r="G22" s="23">
        <v>6.8468536699881219E-2</v>
      </c>
      <c r="H22" s="23">
        <v>5.8985295078987157E-2</v>
      </c>
      <c r="I22" s="23">
        <v>7.5785844519151491E-2</v>
      </c>
      <c r="J22" s="23">
        <v>0.11239363615621056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4.25" customHeight="1">
      <c r="A23" s="13">
        <f t="shared" si="1"/>
        <v>24</v>
      </c>
      <c r="B23" s="17" t="s">
        <v>62</v>
      </c>
      <c r="C23" s="22">
        <v>2401.0667646905499</v>
      </c>
      <c r="D23" s="22">
        <v>1400.6395273996495</v>
      </c>
      <c r="E23" s="22">
        <v>2327.2981673563727</v>
      </c>
      <c r="F23" s="22">
        <v>60090.375933425195</v>
      </c>
      <c r="G23" s="22">
        <v>423680.57304511819</v>
      </c>
      <c r="H23" s="22">
        <v>27954791.243120831</v>
      </c>
      <c r="I23" s="22">
        <v>2212.4145165406931</v>
      </c>
      <c r="J23" s="22">
        <v>480.71033951699582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14.25" customHeight="1">
      <c r="A24" s="13">
        <f t="shared" si="1"/>
        <v>25</v>
      </c>
      <c r="B24" s="17"/>
      <c r="C24" s="22"/>
      <c r="D24" s="22"/>
      <c r="E24" s="22"/>
      <c r="F24" s="22"/>
      <c r="G24" s="22"/>
      <c r="H24" s="22"/>
      <c r="I24" s="22"/>
      <c r="J24" s="22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14.25" customHeight="1">
      <c r="A25" s="13">
        <f t="shared" si="1"/>
        <v>26</v>
      </c>
      <c r="B25" s="21" t="s">
        <v>63</v>
      </c>
      <c r="C25" s="59">
        <v>1</v>
      </c>
      <c r="D25" s="59">
        <v>0.42391323924557078</v>
      </c>
      <c r="E25" s="59">
        <v>0.13497847886035591</v>
      </c>
      <c r="F25" s="59">
        <v>0.21403076183079736</v>
      </c>
      <c r="G25" s="59">
        <v>8.4568655606098983E-2</v>
      </c>
      <c r="H25" s="59">
        <v>0.10449973749890357</v>
      </c>
      <c r="I25" s="59">
        <v>3.5624609973514521E-2</v>
      </c>
      <c r="J25" s="59">
        <v>2.3845169847589633E-3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14.25" customHeight="1">
      <c r="A26" s="13">
        <f t="shared" si="1"/>
        <v>27</v>
      </c>
      <c r="B26" s="17" t="s">
        <v>60</v>
      </c>
      <c r="C26" s="18">
        <v>206941506.98015785</v>
      </c>
      <c r="D26" s="18">
        <v>87725244.558318615</v>
      </c>
      <c r="E26" s="18">
        <v>27932649.82525143</v>
      </c>
      <c r="F26" s="18">
        <v>44291848.393376455</v>
      </c>
      <c r="G26" s="18">
        <v>17500765.034412097</v>
      </c>
      <c r="H26" s="18">
        <v>21625333.157054015</v>
      </c>
      <c r="I26" s="18">
        <v>7372210.4734994555</v>
      </c>
      <c r="J26" s="18">
        <v>493455.53824580193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ht="14.25" customHeight="1">
      <c r="A27" s="13">
        <f t="shared" si="1"/>
        <v>28</v>
      </c>
      <c r="B27" s="17" t="s">
        <v>56</v>
      </c>
      <c r="C27" s="22">
        <v>10.832305113962802</v>
      </c>
      <c r="D27" s="22">
        <v>6.7304838645098437</v>
      </c>
      <c r="E27" s="22">
        <v>11.054540347711843</v>
      </c>
      <c r="F27" s="22">
        <v>19.065684674265043</v>
      </c>
      <c r="G27" s="22">
        <v>21.60207389080465</v>
      </c>
      <c r="H27" s="22">
        <v>590.27549833644537</v>
      </c>
      <c r="I27" s="22">
        <v>21.892120358539376</v>
      </c>
      <c r="J27" s="22">
        <v>13.469143417562014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ht="14.25" customHeight="1">
      <c r="A28" s="13">
        <f t="shared" si="1"/>
        <v>29</v>
      </c>
      <c r="B28" s="17" t="s">
        <v>61</v>
      </c>
      <c r="C28" s="23">
        <v>5.1749894608723097E-2</v>
      </c>
      <c r="D28" s="23">
        <v>5.4766398971971671E-2</v>
      </c>
      <c r="E28" s="23">
        <v>5.1977797818802851E-2</v>
      </c>
      <c r="F28" s="23">
        <v>5.1460000382938048E-2</v>
      </c>
      <c r="G28" s="23">
        <v>4.8836422728270358E-2</v>
      </c>
      <c r="H28" s="23">
        <v>4.5629983295408523E-2</v>
      </c>
      <c r="I28" s="23">
        <v>4.8010206797732456E-2</v>
      </c>
      <c r="J28" s="23">
        <v>3.757688350031247E-2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ht="14.25" customHeight="1">
      <c r="A29" s="13">
        <f t="shared" si="1"/>
        <v>30</v>
      </c>
      <c r="B29" s="17" t="s">
        <v>62</v>
      </c>
      <c r="C29" s="22">
        <v>1563.2678753065838</v>
      </c>
      <c r="D29" s="22">
        <v>841.11013020177802</v>
      </c>
      <c r="E29" s="22">
        <v>1497.9869097366081</v>
      </c>
      <c r="F29" s="22">
        <v>42405.058857861964</v>
      </c>
      <c r="G29" s="22">
        <v>302197.83515576605</v>
      </c>
      <c r="H29" s="22">
        <v>21625333.157054015</v>
      </c>
      <c r="I29" s="22">
        <v>1401.5609265208091</v>
      </c>
      <c r="J29" s="22">
        <v>160.71725271277879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ht="14.25" customHeight="1">
      <c r="A30" s="13">
        <f t="shared" si="1"/>
        <v>31</v>
      </c>
      <c r="B30" s="24"/>
      <c r="C30" s="25"/>
      <c r="D30" s="25"/>
      <c r="E30" s="25"/>
      <c r="F30" s="25"/>
      <c r="G30" s="25"/>
      <c r="H30" s="25"/>
      <c r="I30" s="25"/>
      <c r="J30" s="25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14.25" customHeight="1">
      <c r="A31" s="13">
        <f t="shared" si="1"/>
        <v>32</v>
      </c>
      <c r="B31" s="21" t="s">
        <v>64</v>
      </c>
      <c r="C31" s="59">
        <v>1</v>
      </c>
      <c r="D31" s="59">
        <v>0.43827917537580496</v>
      </c>
      <c r="E31" s="59">
        <v>0.13505737777018148</v>
      </c>
      <c r="F31" s="59">
        <v>0.2127291709108064</v>
      </c>
      <c r="G31" s="59">
        <v>8.1337860637097109E-2</v>
      </c>
      <c r="H31" s="59">
        <v>9.7038406268584412E-2</v>
      </c>
      <c r="I31" s="59">
        <v>3.3748003097997421E-2</v>
      </c>
      <c r="J31" s="59">
        <v>1.8100059395282182E-3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14.25" customHeight="1">
      <c r="A32" s="13">
        <f t="shared" si="1"/>
        <v>33</v>
      </c>
      <c r="B32" s="17" t="s">
        <v>60</v>
      </c>
      <c r="C32" s="18">
        <v>78637772.652459994</v>
      </c>
      <c r="D32" s="18">
        <v>34465298.151510194</v>
      </c>
      <c r="E32" s="18">
        <v>10620611.368128935</v>
      </c>
      <c r="F32" s="18">
        <v>16728548.1786303</v>
      </c>
      <c r="G32" s="18">
        <v>6396228.1928175176</v>
      </c>
      <c r="H32" s="18">
        <v>7630884.1307059899</v>
      </c>
      <c r="I32" s="18">
        <v>2653867.7950948365</v>
      </c>
      <c r="J32" s="18">
        <v>142334.83557222228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ht="14.25" customHeight="1">
      <c r="A33" s="13">
        <f t="shared" si="1"/>
        <v>34</v>
      </c>
      <c r="B33" s="17" t="s">
        <v>56</v>
      </c>
      <c r="C33" s="22">
        <v>4.1162759433058653</v>
      </c>
      <c r="D33" s="22">
        <v>2.6442574684422895</v>
      </c>
      <c r="E33" s="22">
        <v>4.2031807802284504</v>
      </c>
      <c r="F33" s="22">
        <v>7.2009012087134208</v>
      </c>
      <c r="G33" s="22">
        <v>7.8951859402718689</v>
      </c>
      <c r="H33" s="22">
        <v>208.28922728207201</v>
      </c>
      <c r="I33" s="22">
        <v>7.8807833003022267</v>
      </c>
      <c r="J33" s="22">
        <v>3.885108515455352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14.25" customHeight="1">
      <c r="A34" s="13">
        <f t="shared" si="1"/>
        <v>35</v>
      </c>
      <c r="B34" s="17" t="s">
        <v>61</v>
      </c>
      <c r="C34" s="23">
        <v>1.966495995131478E-2</v>
      </c>
      <c r="D34" s="23">
        <v>2.1516500509710778E-2</v>
      </c>
      <c r="E34" s="23">
        <v>1.9763108543523793E-2</v>
      </c>
      <c r="F34" s="23">
        <v>1.9435881023358855E-2</v>
      </c>
      <c r="G34" s="23">
        <v>1.7848871365148893E-2</v>
      </c>
      <c r="H34" s="23">
        <v>1.610135265359984E-2</v>
      </c>
      <c r="I34" s="23">
        <v>1.728284103042772E-2</v>
      </c>
      <c r="J34" s="23">
        <v>1.0838868185261533E-2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14.25" customHeight="1">
      <c r="A35" s="13">
        <f t="shared" si="1"/>
        <v>36</v>
      </c>
      <c r="B35" s="17" t="s">
        <v>62</v>
      </c>
      <c r="C35" s="22">
        <v>594.04179261650188</v>
      </c>
      <c r="D35" s="22">
        <v>330.4534693703618</v>
      </c>
      <c r="E35" s="22">
        <v>569.5677603946674</v>
      </c>
      <c r="F35" s="22">
        <v>16015.9283446721</v>
      </c>
      <c r="G35" s="22">
        <v>110448.10379609009</v>
      </c>
      <c r="H35" s="22">
        <v>7630884.1307059899</v>
      </c>
      <c r="I35" s="22">
        <v>504.53760363019705</v>
      </c>
      <c r="J35" s="22">
        <v>46.35810516954367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ht="14.25" customHeight="1">
      <c r="A36" s="13">
        <f t="shared" si="1"/>
        <v>37</v>
      </c>
      <c r="B36" s="17"/>
      <c r="C36" s="18"/>
      <c r="D36" s="18"/>
      <c r="E36" s="18"/>
      <c r="F36" s="18"/>
      <c r="G36" s="18"/>
      <c r="H36" s="18"/>
      <c r="I36" s="18"/>
      <c r="J36" s="18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ht="14.25" customHeight="1">
      <c r="A37" s="13">
        <f t="shared" si="1"/>
        <v>38</v>
      </c>
      <c r="B37" s="21" t="s">
        <v>65</v>
      </c>
      <c r="C37" s="59">
        <v>1</v>
      </c>
      <c r="D37" s="59">
        <v>0.41510831064962073</v>
      </c>
      <c r="E37" s="59">
        <v>0.1349301214640112</v>
      </c>
      <c r="F37" s="59">
        <v>0.2148285111043402</v>
      </c>
      <c r="G37" s="59">
        <v>8.6548820264519474E-2</v>
      </c>
      <c r="H37" s="59">
        <v>0.10907281147877657</v>
      </c>
      <c r="I37" s="59">
        <v>3.677478838108951E-2</v>
      </c>
      <c r="J37" s="59">
        <v>2.7366366576423227E-3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ht="14.25" customHeight="1">
      <c r="A38" s="13">
        <f t="shared" si="1"/>
        <v>39</v>
      </c>
      <c r="B38" s="17" t="s">
        <v>60</v>
      </c>
      <c r="C38" s="18">
        <v>128303734.32769787</v>
      </c>
      <c r="D38" s="18">
        <v>53259946.406808414</v>
      </c>
      <c r="E38" s="18">
        <v>17312038.457122497</v>
      </c>
      <c r="F38" s="18">
        <v>27563300.214746159</v>
      </c>
      <c r="G38" s="18">
        <v>11104536.841594581</v>
      </c>
      <c r="H38" s="18">
        <v>13994449.026348023</v>
      </c>
      <c r="I38" s="18">
        <v>4718342.678404619</v>
      </c>
      <c r="J38" s="18">
        <v>351120.70267357968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ht="14.25" customHeight="1">
      <c r="A39" s="13">
        <f t="shared" si="1"/>
        <v>40</v>
      </c>
      <c r="B39" s="17" t="s">
        <v>56</v>
      </c>
      <c r="C39" s="22">
        <v>6.7160291706569373</v>
      </c>
      <c r="D39" s="22">
        <v>4.0862263960675538</v>
      </c>
      <c r="E39" s="22">
        <v>6.851359567483394</v>
      </c>
      <c r="F39" s="22">
        <v>11.864783465551623</v>
      </c>
      <c r="G39" s="22">
        <v>13.706887950532783</v>
      </c>
      <c r="H39" s="22">
        <v>381.98627105437339</v>
      </c>
      <c r="I39" s="22">
        <v>14.011337058237151</v>
      </c>
      <c r="J39" s="22">
        <v>9.5840349021066622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ht="14.25" customHeight="1">
      <c r="A40" s="13">
        <f t="shared" si="1"/>
        <v>41</v>
      </c>
      <c r="B40" s="17" t="s">
        <v>61</v>
      </c>
      <c r="C40" s="23">
        <v>3.2084934657408325E-2</v>
      </c>
      <c r="D40" s="23">
        <v>3.3249898462260889E-2</v>
      </c>
      <c r="E40" s="23">
        <v>3.2214689275279061E-2</v>
      </c>
      <c r="F40" s="23">
        <v>3.2024119359579196E-2</v>
      </c>
      <c r="G40" s="23">
        <v>3.0987551363121469E-2</v>
      </c>
      <c r="H40" s="23">
        <v>2.9528630641808676E-2</v>
      </c>
      <c r="I40" s="23">
        <v>3.0727365767304733E-2</v>
      </c>
      <c r="J40" s="23">
        <v>2.6738015315050941E-2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ht="14.25" customHeight="1">
      <c r="A41" s="13">
        <f t="shared" si="1"/>
        <v>42</v>
      </c>
      <c r="B41" s="17" t="s">
        <v>62</v>
      </c>
      <c r="C41" s="22">
        <v>969.22608269008197</v>
      </c>
      <c r="D41" s="22">
        <v>510.65666083141616</v>
      </c>
      <c r="E41" s="22">
        <v>928.41914934194097</v>
      </c>
      <c r="F41" s="22">
        <v>26389.130513189866</v>
      </c>
      <c r="G41" s="22">
        <v>191749.73135967596</v>
      </c>
      <c r="H41" s="22">
        <v>13994449.026348023</v>
      </c>
      <c r="I41" s="22">
        <v>897.02332289061201</v>
      </c>
      <c r="J41" s="22">
        <v>114.35914754323514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4.25" customHeight="1">
      <c r="A42" s="13">
        <f t="shared" si="1"/>
        <v>43</v>
      </c>
      <c r="B42" s="17"/>
      <c r="C42" s="18"/>
      <c r="D42" s="18"/>
      <c r="E42" s="18"/>
      <c r="F42" s="18"/>
      <c r="G42" s="18"/>
      <c r="H42" s="18"/>
      <c r="I42" s="18"/>
      <c r="J42" s="18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ht="14.25" customHeight="1">
      <c r="A43" s="13">
        <f t="shared" si="1"/>
        <v>44</v>
      </c>
      <c r="B43" s="21" t="s">
        <v>66</v>
      </c>
      <c r="C43" s="59">
        <v>1</v>
      </c>
      <c r="D43" s="59">
        <v>0.42423770051106424</v>
      </c>
      <c r="E43" s="59">
        <v>0.13505870205838641</v>
      </c>
      <c r="F43" s="59">
        <v>0.21385408109066112</v>
      </c>
      <c r="G43" s="59">
        <v>8.4480270898696017E-2</v>
      </c>
      <c r="H43" s="59">
        <v>0.10431836139425624</v>
      </c>
      <c r="I43" s="59">
        <v>3.5641495519261886E-2</v>
      </c>
      <c r="J43" s="59">
        <v>2.4093885276738653E-3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ht="14.25" customHeight="1">
      <c r="A44" s="13">
        <f t="shared" si="1"/>
        <v>45</v>
      </c>
      <c r="B44" s="17" t="s">
        <v>60</v>
      </c>
      <c r="C44" s="18">
        <v>51132654.972366735</v>
      </c>
      <c r="D44" s="18">
        <v>21692399.966502499</v>
      </c>
      <c r="E44" s="18">
        <v>6905910.01336715</v>
      </c>
      <c r="F44" s="18">
        <v>10934926.942841312</v>
      </c>
      <c r="G44" s="18">
        <v>4319700.5438350979</v>
      </c>
      <c r="H44" s="18">
        <v>5334074.7804551665</v>
      </c>
      <c r="I44" s="18">
        <v>1822444.293085573</v>
      </c>
      <c r="J44" s="18">
        <v>123198.43227992643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ht="14.25" customHeight="1">
      <c r="A45" s="13">
        <f t="shared" si="1"/>
        <v>46</v>
      </c>
      <c r="B45" s="17" t="s">
        <v>56</v>
      </c>
      <c r="C45" s="22">
        <v>2.6765269473019337</v>
      </c>
      <c r="D45" s="22">
        <v>1.6642911478004463</v>
      </c>
      <c r="E45" s="22">
        <v>2.7330618955964812</v>
      </c>
      <c r="F45" s="22">
        <v>4.7070031301632138</v>
      </c>
      <c r="G45" s="22">
        <v>5.3320234944351697</v>
      </c>
      <c r="H45" s="22">
        <v>145.59653838997616</v>
      </c>
      <c r="I45" s="22">
        <v>5.4118327134553592</v>
      </c>
      <c r="J45" s="22">
        <v>3.3627697423279406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ht="14.25" customHeight="1">
      <c r="A46" s="13">
        <f t="shared" si="1"/>
        <v>47</v>
      </c>
      <c r="B46" s="17" t="s">
        <v>61</v>
      </c>
      <c r="C46" s="23">
        <v>1.2786750925409547E-2</v>
      </c>
      <c r="D46" s="23">
        <v>1.3542448780923989E-2</v>
      </c>
      <c r="E46" s="23">
        <v>1.2850696109222884E-2</v>
      </c>
      <c r="F46" s="23">
        <v>1.2704625457675936E-2</v>
      </c>
      <c r="G46" s="23">
        <v>1.2054257136957038E-2</v>
      </c>
      <c r="H46" s="23">
        <v>1.1255028598217734E-2</v>
      </c>
      <c r="I46" s="23">
        <v>1.1868343653901806E-2</v>
      </c>
      <c r="J46" s="23">
        <v>9.3816216019403775E-3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ht="14.25" customHeight="1">
      <c r="A47" s="13">
        <f t="shared" si="1"/>
        <v>48</v>
      </c>
      <c r="B47" s="17" t="s">
        <v>62</v>
      </c>
      <c r="C47" s="22">
        <v>386.26391613694335</v>
      </c>
      <c r="D47" s="22">
        <v>207.98685090110473</v>
      </c>
      <c r="E47" s="22">
        <v>370.35379258902219</v>
      </c>
      <c r="F47" s="22">
        <v>10469.109721935854</v>
      </c>
      <c r="G47" s="22">
        <v>74591.262170614253</v>
      </c>
      <c r="H47" s="22">
        <v>5334074.7804551665</v>
      </c>
      <c r="I47" s="22">
        <v>346.47229906569828</v>
      </c>
      <c r="J47" s="22">
        <v>40.12542577785031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ht="14.25" customHeight="1">
      <c r="A48" s="13">
        <f t="shared" si="1"/>
        <v>49</v>
      </c>
      <c r="B48" s="17"/>
      <c r="C48" s="18"/>
      <c r="D48" s="18"/>
      <c r="E48" s="18"/>
      <c r="F48" s="18"/>
      <c r="G48" s="18"/>
      <c r="H48" s="18"/>
      <c r="I48" s="18"/>
      <c r="J48" s="18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ht="14.25" customHeight="1">
      <c r="A49" s="13">
        <f t="shared" si="1"/>
        <v>50</v>
      </c>
      <c r="B49" s="21" t="s">
        <v>67</v>
      </c>
      <c r="C49" s="59">
        <v>1</v>
      </c>
      <c r="D49" s="59">
        <v>0.43462188571031934</v>
      </c>
      <c r="E49" s="59">
        <v>0.13511573286577921</v>
      </c>
      <c r="F49" s="59">
        <v>0.21291324709065249</v>
      </c>
      <c r="G49" s="59">
        <v>8.2144942869713675E-2</v>
      </c>
      <c r="H49" s="59">
        <v>9.8925058466074758E-2</v>
      </c>
      <c r="I49" s="59">
        <v>3.4285020511315614E-2</v>
      </c>
      <c r="J49" s="59">
        <v>1.9941124861447388E-3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ht="14.25" customHeight="1">
      <c r="A50" s="13">
        <f t="shared" si="1"/>
        <v>51</v>
      </c>
      <c r="B50" s="17" t="s">
        <v>60</v>
      </c>
      <c r="C50" s="18">
        <v>19430408.328649413</v>
      </c>
      <c r="D50" s="18">
        <v>8444880.7079191022</v>
      </c>
      <c r="E50" s="18">
        <v>2625353.8612068058</v>
      </c>
      <c r="F50" s="18">
        <v>4136991.3295500046</v>
      </c>
      <c r="G50" s="18">
        <v>1596109.7820921149</v>
      </c>
      <c r="H50" s="18">
        <v>1922154.279931349</v>
      </c>
      <c r="I50" s="18">
        <v>666171.94809098286</v>
      </c>
      <c r="J50" s="18">
        <v>38746.419859050518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ht="14.25" customHeight="1">
      <c r="A51" s="13">
        <f t="shared" si="1"/>
        <v>52</v>
      </c>
      <c r="B51" s="17" t="s">
        <v>56</v>
      </c>
      <c r="C51" s="22">
        <v>1.0170802106171746</v>
      </c>
      <c r="D51" s="22">
        <v>0.64791079954840969</v>
      </c>
      <c r="E51" s="22">
        <v>1.0390020412419099</v>
      </c>
      <c r="F51" s="22">
        <v>1.7807920655929104</v>
      </c>
      <c r="G51" s="22">
        <v>1.9701585263725723</v>
      </c>
      <c r="H51" s="22">
        <v>52.466270333315563</v>
      </c>
      <c r="I51" s="22">
        <v>1.978228445798526</v>
      </c>
      <c r="J51" s="22">
        <v>1.0576050840443967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ht="14.25" customHeight="1">
      <c r="A52" s="13">
        <f t="shared" si="1"/>
        <v>53</v>
      </c>
      <c r="B52" s="17" t="s">
        <v>61</v>
      </c>
      <c r="C52" s="23">
        <v>4.8589652114037953E-3</v>
      </c>
      <c r="D52" s="23">
        <v>5.2720936652749135E-3</v>
      </c>
      <c r="E52" s="23">
        <v>4.885326421027885E-3</v>
      </c>
      <c r="F52" s="23">
        <v>4.8065181997392278E-3</v>
      </c>
      <c r="G52" s="23">
        <v>4.453993404614413E-3</v>
      </c>
      <c r="H52" s="23">
        <v>4.055792669064885E-3</v>
      </c>
      <c r="I52" s="23">
        <v>4.3383260835626412E-3</v>
      </c>
      <c r="J52" s="23">
        <v>2.9505590519332296E-3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4.25" customHeight="1">
      <c r="A53" s="13">
        <f t="shared" si="1"/>
        <v>54</v>
      </c>
      <c r="B53" s="17" t="s">
        <v>62</v>
      </c>
      <c r="C53" s="22">
        <v>146.78028389529197</v>
      </c>
      <c r="D53" s="22">
        <v>80.969562952364143</v>
      </c>
      <c r="E53" s="22">
        <v>140.79386460352961</v>
      </c>
      <c r="F53" s="22">
        <v>3960.7595344850597</v>
      </c>
      <c r="G53" s="22">
        <v>27561.133463065311</v>
      </c>
      <c r="H53" s="22">
        <v>1922154.279931349</v>
      </c>
      <c r="I53" s="22">
        <v>126.64865933288648</v>
      </c>
      <c r="J53" s="22">
        <v>12.61961345968424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ht="14.25" customHeight="1">
      <c r="A54" s="13">
        <f t="shared" si="1"/>
        <v>55</v>
      </c>
      <c r="B54" s="17"/>
      <c r="C54" s="18"/>
      <c r="D54" s="18"/>
      <c r="E54" s="18"/>
      <c r="F54" s="18"/>
      <c r="G54" s="18"/>
      <c r="H54" s="18"/>
      <c r="I54" s="18"/>
      <c r="J54" s="18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ht="14.25" customHeight="1">
      <c r="A55" s="13">
        <f t="shared" si="1"/>
        <v>56</v>
      </c>
      <c r="B55" s="21" t="s">
        <v>68</v>
      </c>
      <c r="C55" s="59">
        <v>1</v>
      </c>
      <c r="D55" s="59">
        <v>0.41787320020137314</v>
      </c>
      <c r="E55" s="59">
        <v>0.1350237476941924</v>
      </c>
      <c r="F55" s="59">
        <v>0.21443072125736889</v>
      </c>
      <c r="G55" s="59">
        <v>8.5911600914338929E-2</v>
      </c>
      <c r="H55" s="59">
        <v>0.10762393400279675</v>
      </c>
      <c r="I55" s="59">
        <v>3.6472883388652129E-2</v>
      </c>
      <c r="J55" s="59">
        <v>2.6639125412776521E-3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ht="14.25" customHeight="1">
      <c r="A56" s="13">
        <f t="shared" si="1"/>
        <v>57</v>
      </c>
      <c r="B56" s="17" t="s">
        <v>60</v>
      </c>
      <c r="C56" s="18">
        <v>31702246.643717319</v>
      </c>
      <c r="D56" s="18">
        <v>13247519.258583397</v>
      </c>
      <c r="E56" s="18">
        <v>4280556.1521603446</v>
      </c>
      <c r="F56" s="18">
        <v>6797935.6132913074</v>
      </c>
      <c r="G56" s="18">
        <v>2723590.761742983</v>
      </c>
      <c r="H56" s="18">
        <v>3411920.5005238177</v>
      </c>
      <c r="I56" s="18">
        <v>1156272.3449945902</v>
      </c>
      <c r="J56" s="18">
        <v>84452.012420875923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ht="14.25" customHeight="1">
      <c r="A57" s="13">
        <f t="shared" si="1"/>
        <v>58</v>
      </c>
      <c r="B57" s="17" t="s">
        <v>56</v>
      </c>
      <c r="C57" s="22">
        <v>1.6594467366847587</v>
      </c>
      <c r="D57" s="22">
        <v>1.0163803482520368</v>
      </c>
      <c r="E57" s="22">
        <v>1.6940598543545715</v>
      </c>
      <c r="F57" s="22">
        <v>2.9262110645703037</v>
      </c>
      <c r="G57" s="22">
        <v>3.3618649680625974</v>
      </c>
      <c r="H57" s="22">
        <v>93.130268056660597</v>
      </c>
      <c r="I57" s="22">
        <v>3.4336042676568335</v>
      </c>
      <c r="J57" s="22">
        <v>2.3051646582835441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4.25" customHeight="1">
      <c r="A58" s="13">
        <f t="shared" si="1"/>
        <v>59</v>
      </c>
      <c r="B58" s="17" t="s">
        <v>61</v>
      </c>
      <c r="C58" s="23">
        <v>7.9277857140057518E-3</v>
      </c>
      <c r="D58" s="23">
        <v>8.2703551156490772E-3</v>
      </c>
      <c r="E58" s="23">
        <v>7.9653696881949992E-3</v>
      </c>
      <c r="F58" s="23">
        <v>7.8981072579367081E-3</v>
      </c>
      <c r="G58" s="23">
        <v>7.6002637323426252E-3</v>
      </c>
      <c r="H58" s="23">
        <v>7.1992359291528493E-3</v>
      </c>
      <c r="I58" s="23">
        <v>7.5300175703391656E-3</v>
      </c>
      <c r="J58" s="23">
        <v>6.4310625500071479E-3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ht="14.25" customHeight="1">
      <c r="A59" s="13">
        <f t="shared" si="1"/>
        <v>60</v>
      </c>
      <c r="B59" s="17" t="s">
        <v>62</v>
      </c>
      <c r="C59" s="22">
        <v>239.48363224165135</v>
      </c>
      <c r="D59" s="22">
        <v>127.01728794874057</v>
      </c>
      <c r="E59" s="22">
        <v>229.55992798549261</v>
      </c>
      <c r="F59" s="22">
        <v>6508.3501874507956</v>
      </c>
      <c r="G59" s="22">
        <v>47030.128707548945</v>
      </c>
      <c r="H59" s="22">
        <v>3411920.5005238177</v>
      </c>
      <c r="I59" s="22">
        <v>219.82363973281181</v>
      </c>
      <c r="J59" s="22">
        <v>27.505812318166075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ht="14.25" customHeight="1">
      <c r="A60" s="13">
        <f t="shared" si="1"/>
        <v>61</v>
      </c>
      <c r="B60" s="17"/>
      <c r="C60" s="18"/>
      <c r="D60" s="18"/>
      <c r="E60" s="18"/>
      <c r="F60" s="18"/>
      <c r="G60" s="18"/>
      <c r="H60" s="18"/>
      <c r="I60" s="18"/>
      <c r="J60" s="18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ht="14.25" customHeight="1">
      <c r="A61" s="13">
        <f t="shared" si="1"/>
        <v>62</v>
      </c>
      <c r="B61" s="21" t="s">
        <v>69</v>
      </c>
      <c r="C61" s="59">
        <v>1</v>
      </c>
      <c r="D61" s="59">
        <v>0.59458608337641783</v>
      </c>
      <c r="E61" s="59">
        <v>0.14868806578096561</v>
      </c>
      <c r="F61" s="59">
        <v>0.13719746693572382</v>
      </c>
      <c r="G61" s="59">
        <v>4.8813425090659293E-2</v>
      </c>
      <c r="H61" s="59">
        <v>1.0304963233116289E-2</v>
      </c>
      <c r="I61" s="59">
        <v>4.4565646978896013E-2</v>
      </c>
      <c r="J61" s="59">
        <v>1.5844348604221348E-2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ht="14.25" customHeight="1">
      <c r="A62" s="13">
        <f t="shared" si="1"/>
        <v>63</v>
      </c>
      <c r="B62" s="17" t="s">
        <v>60</v>
      </c>
      <c r="C62" s="18">
        <v>46563857.800250821</v>
      </c>
      <c r="D62" s="18">
        <v>27686221.836347599</v>
      </c>
      <c r="E62" s="18">
        <v>6923489.9516192228</v>
      </c>
      <c r="F62" s="18">
        <v>6388443.3409496574</v>
      </c>
      <c r="G62" s="18">
        <v>2272941.3846646547</v>
      </c>
      <c r="H62" s="18">
        <v>479838.84262363979</v>
      </c>
      <c r="I62" s="18">
        <v>2075148.4487014916</v>
      </c>
      <c r="J62" s="18">
        <v>737773.99534456537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ht="14.25" customHeight="1">
      <c r="A63" s="13">
        <f t="shared" si="1"/>
        <v>64</v>
      </c>
      <c r="B63" s="17" t="s">
        <v>56</v>
      </c>
      <c r="C63" s="22">
        <v>2.4373743205796621</v>
      </c>
      <c r="D63" s="22">
        <v>2.1241510385861631</v>
      </c>
      <c r="E63" s="22">
        <v>2.7400192783701747</v>
      </c>
      <c r="F63" s="22">
        <v>2.7499427257176472</v>
      </c>
      <c r="G63" s="22">
        <v>2.8056057917723556</v>
      </c>
      <c r="H63" s="22">
        <v>13.097468135812855</v>
      </c>
      <c r="I63" s="22">
        <v>6.1622494045866292</v>
      </c>
      <c r="J63" s="22">
        <v>20.137951614383812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ht="14.25" customHeight="1">
      <c r="A64" s="13">
        <f t="shared" si="1"/>
        <v>65</v>
      </c>
      <c r="B64" s="17" t="s">
        <v>61</v>
      </c>
      <c r="C64" s="23">
        <v>1.1644231111014359E-2</v>
      </c>
      <c r="D64" s="23">
        <v>1.7284359579162266E-2</v>
      </c>
      <c r="E64" s="23">
        <v>1.2883409313371071E-2</v>
      </c>
      <c r="F64" s="23">
        <v>7.4223431330269259E-3</v>
      </c>
      <c r="G64" s="23">
        <v>6.3427127945433924E-3</v>
      </c>
      <c r="H64" s="23">
        <v>1.0124717253783835E-3</v>
      </c>
      <c r="I64" s="23">
        <v>1.351403442919618E-2</v>
      </c>
      <c r="J64" s="23">
        <v>5.6181854947209453E-2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ht="14.25" customHeight="1">
      <c r="A65" s="13">
        <f t="shared" si="1"/>
        <v>66</v>
      </c>
      <c r="B65" s="17" t="s">
        <v>62</v>
      </c>
      <c r="C65" s="22">
        <v>351.75052173779466</v>
      </c>
      <c r="D65" s="22">
        <v>265.4556481525068</v>
      </c>
      <c r="E65" s="22">
        <v>371.29657881017681</v>
      </c>
      <c r="F65" s="22">
        <v>6116.3018864572414</v>
      </c>
      <c r="G65" s="22">
        <v>39248.453683652479</v>
      </c>
      <c r="H65" s="22">
        <v>479838.84262363979</v>
      </c>
      <c r="I65" s="22">
        <v>394.51491420180446</v>
      </c>
      <c r="J65" s="22">
        <v>240.29117208052281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ht="14.25" customHeight="1">
      <c r="A66" s="13">
        <f t="shared" si="1"/>
        <v>67</v>
      </c>
      <c r="B66" s="17"/>
      <c r="C66" s="22"/>
      <c r="D66" s="22"/>
      <c r="E66" s="22"/>
      <c r="F66" s="22"/>
      <c r="G66" s="22"/>
      <c r="H66" s="22"/>
      <c r="I66" s="22"/>
      <c r="J66" s="22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ht="14.25" customHeight="1">
      <c r="A67" s="13">
        <f t="shared" si="1"/>
        <v>68</v>
      </c>
      <c r="B67" s="21" t="s">
        <v>70</v>
      </c>
      <c r="C67" s="59">
        <v>1</v>
      </c>
      <c r="D67" s="59">
        <v>0.50926547471617267</v>
      </c>
      <c r="E67" s="59">
        <v>0.1334232507242562</v>
      </c>
      <c r="F67" s="59">
        <v>0.17843284986957461</v>
      </c>
      <c r="G67" s="59">
        <v>6.812268495345096E-2</v>
      </c>
      <c r="H67" s="59">
        <v>4.5808005731464464E-2</v>
      </c>
      <c r="I67" s="59">
        <v>5.884737544331247E-2</v>
      </c>
      <c r="J67" s="59">
        <v>6.1003585617684965E-3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ht="14.25" customHeight="1">
      <c r="A68" s="13">
        <f t="shared" si="1"/>
        <v>69</v>
      </c>
      <c r="B68" s="17" t="s">
        <v>60</v>
      </c>
      <c r="C68" s="18">
        <v>6421602.0793710835</v>
      </c>
      <c r="D68" s="18">
        <v>3270300.2313892767</v>
      </c>
      <c r="E68" s="18">
        <v>856791.02428733313</v>
      </c>
      <c r="F68" s="18">
        <v>1145824.7597505688</v>
      </c>
      <c r="G68" s="18">
        <v>437456.77534942195</v>
      </c>
      <c r="H68" s="18">
        <v>294160.78485701472</v>
      </c>
      <c r="I68" s="18">
        <v>377894.42851230619</v>
      </c>
      <c r="J68" s="18">
        <v>39174.075225161767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ht="14.25" customHeight="1">
      <c r="A69" s="13">
        <f t="shared" si="1"/>
        <v>70</v>
      </c>
      <c r="B69" s="17" t="s">
        <v>56</v>
      </c>
      <c r="C69" s="22">
        <v>0.33613726921818171</v>
      </c>
      <c r="D69" s="22">
        <v>0.25090500517027231</v>
      </c>
      <c r="E69" s="22">
        <v>0.33908100401485725</v>
      </c>
      <c r="F69" s="22">
        <v>0.4932269560607625</v>
      </c>
      <c r="G69" s="22">
        <v>0.5399748849007272</v>
      </c>
      <c r="H69" s="22">
        <v>8.0292822594446633</v>
      </c>
      <c r="I69" s="22">
        <v>1.1221750032166216</v>
      </c>
      <c r="J69" s="22">
        <v>1.0692781751600002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ht="14.25" customHeight="1">
      <c r="A70" s="13">
        <f t="shared" si="1"/>
        <v>71</v>
      </c>
      <c r="B70" s="17" t="s">
        <v>61</v>
      </c>
      <c r="C70" s="23">
        <v>1.6058510236831038E-3</v>
      </c>
      <c r="D70" s="23">
        <v>2.0416308684250099E-3</v>
      </c>
      <c r="E70" s="23">
        <v>1.5943389156410311E-3</v>
      </c>
      <c r="F70" s="23">
        <v>1.3312639845566223E-3</v>
      </c>
      <c r="G70" s="23">
        <v>1.2207365771897552E-3</v>
      </c>
      <c r="H70" s="23">
        <v>6.2068646997059137E-4</v>
      </c>
      <c r="I70" s="23">
        <v>2.4609701155174275E-3</v>
      </c>
      <c r="J70" s="23">
        <v>2.9831252197540905E-3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ht="14.25" customHeight="1">
      <c r="A71" s="13">
        <f t="shared" si="1"/>
        <v>72</v>
      </c>
      <c r="B71" s="17" t="s">
        <v>62</v>
      </c>
      <c r="C71" s="22">
        <v>48.50976677020774</v>
      </c>
      <c r="D71" s="22">
        <v>31.355656712864686</v>
      </c>
      <c r="E71" s="22">
        <v>45.948441941300587</v>
      </c>
      <c r="F71" s="22">
        <v>1097.013742720309</v>
      </c>
      <c r="G71" s="22">
        <v>7553.8692294235771</v>
      </c>
      <c r="H71" s="22">
        <v>294160.78485701472</v>
      </c>
      <c r="I71" s="22">
        <v>71.843047245685582</v>
      </c>
      <c r="J71" s="22">
        <v>12.75889975849368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ht="14.25" customHeight="1">
      <c r="A72" s="13">
        <f t="shared" si="1"/>
        <v>73</v>
      </c>
      <c r="B72" s="17"/>
      <c r="C72" s="18"/>
      <c r="D72" s="18"/>
      <c r="E72" s="18"/>
      <c r="F72" s="18"/>
      <c r="G72" s="18"/>
      <c r="H72" s="18"/>
      <c r="I72" s="18"/>
      <c r="J72" s="18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ht="14.25" customHeight="1">
      <c r="A73" s="13">
        <f t="shared" si="1"/>
        <v>74</v>
      </c>
      <c r="B73" s="21" t="s">
        <v>71</v>
      </c>
      <c r="C73" s="59">
        <v>1</v>
      </c>
      <c r="D73" s="59">
        <v>0.58190626777518417</v>
      </c>
      <c r="E73" s="59">
        <v>0.14782307901240241</v>
      </c>
      <c r="F73" s="59">
        <v>0.1407835112572858</v>
      </c>
      <c r="G73" s="59">
        <v>5.3131687270173401E-2</v>
      </c>
      <c r="H73" s="59">
        <v>5.4443193258002041E-3</v>
      </c>
      <c r="I73" s="59">
        <v>4.5644202593554707E-2</v>
      </c>
      <c r="J73" s="59">
        <v>2.5266932765599395E-2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ht="14.25" customHeight="1">
      <c r="A74" s="13">
        <f t="shared" si="1"/>
        <v>75</v>
      </c>
      <c r="B74" s="17" t="s">
        <v>60</v>
      </c>
      <c r="C74" s="18">
        <v>24129917.691703871</v>
      </c>
      <c r="D74" s="18">
        <v>14041350.345701788</v>
      </c>
      <c r="E74" s="18">
        <v>3566958.7295035077</v>
      </c>
      <c r="F74" s="18">
        <v>3397094.5389873721</v>
      </c>
      <c r="G74" s="18">
        <v>1282063.2406506345</v>
      </c>
      <c r="H74" s="18">
        <v>131370.97721891163</v>
      </c>
      <c r="I74" s="18">
        <v>1101390.8516859314</v>
      </c>
      <c r="J74" s="18">
        <v>609689.00795572903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4.25" customHeight="1">
      <c r="A75" s="13">
        <f t="shared" si="1"/>
        <v>76</v>
      </c>
      <c r="B75" s="17" t="s">
        <v>56</v>
      </c>
      <c r="C75" s="22">
        <v>1.2630749366119549</v>
      </c>
      <c r="D75" s="22">
        <v>1.0772849071381025</v>
      </c>
      <c r="E75" s="22">
        <v>1.4116487136237734</v>
      </c>
      <c r="F75" s="22">
        <v>1.4622991732873043</v>
      </c>
      <c r="G75" s="22">
        <v>1.5825150959264813</v>
      </c>
      <c r="H75" s="22">
        <v>3.5858439026889299</v>
      </c>
      <c r="I75" s="22">
        <v>3.2706311320839401</v>
      </c>
      <c r="J75" s="22">
        <v>16.641800632048504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4.25" customHeight="1">
      <c r="A76" s="13">
        <f t="shared" si="1"/>
        <v>77</v>
      </c>
      <c r="B76" s="17" t="s">
        <v>61</v>
      </c>
      <c r="C76" s="23">
        <v>6.0341722435730072E-3</v>
      </c>
      <c r="D76" s="23">
        <v>8.7659395993671917E-3</v>
      </c>
      <c r="E76" s="23">
        <v>6.6374891329694444E-3</v>
      </c>
      <c r="F76" s="23">
        <v>3.9468771933959127E-3</v>
      </c>
      <c r="G76" s="23">
        <v>3.5776368782551283E-3</v>
      </c>
      <c r="H76" s="23">
        <v>2.7719598363945146E-4</v>
      </c>
      <c r="I76" s="23">
        <v>7.1726116264111501E-3</v>
      </c>
      <c r="J76" s="23">
        <v>4.6428119754857007E-2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4.25" customHeight="1">
      <c r="A77" s="13">
        <f t="shared" si="1"/>
        <v>78</v>
      </c>
      <c r="B77" s="17" t="s">
        <v>62</v>
      </c>
      <c r="C77" s="22">
        <v>182.28109822767215</v>
      </c>
      <c r="D77" s="22">
        <v>134.62854480423434</v>
      </c>
      <c r="E77" s="22">
        <v>191.29074820308</v>
      </c>
      <c r="F77" s="22">
        <v>3252.381625442014</v>
      </c>
      <c r="G77" s="22">
        <v>22138.27424661626</v>
      </c>
      <c r="H77" s="22">
        <v>131370.97721891163</v>
      </c>
      <c r="I77" s="22">
        <v>209.38989575778163</v>
      </c>
      <c r="J77" s="22">
        <v>198.57420734634533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ht="14.25" customHeight="1">
      <c r="A78" s="13">
        <f t="shared" si="1"/>
        <v>79</v>
      </c>
      <c r="B78" s="17"/>
      <c r="C78" s="18"/>
      <c r="D78" s="18"/>
      <c r="E78" s="18"/>
      <c r="F78" s="18"/>
      <c r="G78" s="18"/>
      <c r="H78" s="18"/>
      <c r="I78" s="18"/>
      <c r="J78" s="18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ht="14.25" customHeight="1">
      <c r="A79" s="13">
        <f t="shared" si="1"/>
        <v>80</v>
      </c>
      <c r="B79" s="21" t="s">
        <v>72</v>
      </c>
      <c r="C79" s="59">
        <v>1</v>
      </c>
      <c r="D79" s="59">
        <v>0.60940591600261185</v>
      </c>
      <c r="E79" s="59">
        <v>0.13957893058997664</v>
      </c>
      <c r="F79" s="59">
        <v>0.14812136405859672</v>
      </c>
      <c r="G79" s="59">
        <v>4.6424755588935933E-2</v>
      </c>
      <c r="H79" s="59">
        <v>2.2637869204058998E-3</v>
      </c>
      <c r="I79" s="59">
        <v>4.8515097498451357E-2</v>
      </c>
      <c r="J79" s="59">
        <v>5.6901493410214917E-3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ht="14.25" customHeight="1">
      <c r="A80" s="13">
        <f t="shared" si="1"/>
        <v>81</v>
      </c>
      <c r="B80" s="17" t="s">
        <v>60</v>
      </c>
      <c r="C80" s="18">
        <v>8802772.8642891776</v>
      </c>
      <c r="D80" s="18">
        <v>5364461.8607250815</v>
      </c>
      <c r="E80" s="18">
        <v>1228681.6226239491</v>
      </c>
      <c r="F80" s="18">
        <v>1303878.7241565133</v>
      </c>
      <c r="G80" s="18">
        <v>408666.57872954255</v>
      </c>
      <c r="H80" s="18">
        <v>19927.602073481819</v>
      </c>
      <c r="I80" s="18">
        <v>427067.38376771135</v>
      </c>
      <c r="J80" s="18">
        <v>50089.092212896932</v>
      </c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ht="14.25" customHeight="1">
      <c r="A81" s="13">
        <f t="shared" si="1"/>
        <v>82</v>
      </c>
      <c r="B81" s="17" t="s">
        <v>56</v>
      </c>
      <c r="C81" s="22">
        <v>0.46077910085015222</v>
      </c>
      <c r="D81" s="22">
        <v>0.41157393378808071</v>
      </c>
      <c r="E81" s="22">
        <v>0.48625929357800346</v>
      </c>
      <c r="F81" s="22">
        <v>0.5612622076067757</v>
      </c>
      <c r="G81" s="22">
        <v>0.50443769818400253</v>
      </c>
      <c r="H81" s="22">
        <v>0.54393498399065998</v>
      </c>
      <c r="I81" s="22">
        <v>1.2681963707163757</v>
      </c>
      <c r="J81" s="22">
        <v>1.3672096356833969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ht="14.25" customHeight="1">
      <c r="A82" s="13">
        <f t="shared" si="1"/>
        <v>83</v>
      </c>
      <c r="B82" s="17" t="s">
        <v>61</v>
      </c>
      <c r="C82" s="23">
        <v>2.2013107695942856E-3</v>
      </c>
      <c r="D82" s="23">
        <v>3.3490047250775805E-3</v>
      </c>
      <c r="E82" s="23">
        <v>2.2863625672453146E-3</v>
      </c>
      <c r="F82" s="23">
        <v>1.5148972571312454E-3</v>
      </c>
      <c r="G82" s="23">
        <v>1.1403966486327015E-3</v>
      </c>
      <c r="H82" s="23">
        <v>4.2047729074357329E-5</v>
      </c>
      <c r="I82" s="23">
        <v>2.7812002227768332E-3</v>
      </c>
      <c r="J82" s="23">
        <v>3.8143091663566902E-3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ht="14.25" customHeight="1">
      <c r="A83" s="13">
        <f t="shared" si="1"/>
        <v>84</v>
      </c>
      <c r="B83" s="17" t="s">
        <v>62</v>
      </c>
      <c r="C83" s="22">
        <v>66.497495998631379</v>
      </c>
      <c r="D83" s="22">
        <v>51.43449000176178</v>
      </c>
      <c r="E83" s="22">
        <v>65.892387526396931</v>
      </c>
      <c r="F83" s="22">
        <v>1248.3347624218661</v>
      </c>
      <c r="G83" s="22">
        <v>7056.7289572624022</v>
      </c>
      <c r="H83" s="22">
        <v>19927.602073481819</v>
      </c>
      <c r="I83" s="22">
        <v>81.191517826561096</v>
      </c>
      <c r="J83" s="22">
        <v>16.313893891943412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ht="14.25" customHeight="1">
      <c r="A84" s="13">
        <f t="shared" ref="A84:A147" si="2">+A83+1</f>
        <v>85</v>
      </c>
      <c r="B84" s="17"/>
      <c r="C84" s="18"/>
      <c r="D84" s="18"/>
      <c r="E84" s="18"/>
      <c r="F84" s="18"/>
      <c r="G84" s="18"/>
      <c r="H84" s="18"/>
      <c r="I84" s="18"/>
      <c r="J84" s="18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ht="14.25" customHeight="1">
      <c r="A85" s="13">
        <f t="shared" si="2"/>
        <v>86</v>
      </c>
      <c r="B85" s="21" t="s">
        <v>73</v>
      </c>
      <c r="C85" s="59">
        <v>1</v>
      </c>
      <c r="D85" s="59">
        <v>0.67079695242699811</v>
      </c>
      <c r="E85" s="59">
        <v>0.15878724961889948</v>
      </c>
      <c r="F85" s="59">
        <v>8.2103818905644416E-2</v>
      </c>
      <c r="G85" s="59">
        <v>1.6747058291706751E-2</v>
      </c>
      <c r="H85" s="59">
        <v>9.5359953374971693E-3</v>
      </c>
      <c r="I85" s="59">
        <v>5.4267241371304169E-2</v>
      </c>
      <c r="J85" s="59">
        <v>7.7616840479501148E-3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4.25" customHeight="1">
      <c r="A86" s="13">
        <f t="shared" si="2"/>
        <v>87</v>
      </c>
      <c r="B86" s="17" t="s">
        <v>60</v>
      </c>
      <c r="C86" s="18">
        <v>2460138.4417609968</v>
      </c>
      <c r="D86" s="18">
        <v>1650253.3692817807</v>
      </c>
      <c r="E86" s="18">
        <v>390638.61684895382</v>
      </c>
      <c r="F86" s="18">
        <v>201986.76110515912</v>
      </c>
      <c r="G86" s="18">
        <v>41200.081889840032</v>
      </c>
      <c r="H86" s="18">
        <v>23459.868710230417</v>
      </c>
      <c r="I86" s="18">
        <v>133504.92662586813</v>
      </c>
      <c r="J86" s="18">
        <v>19094.817299165181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ht="14.25" customHeight="1">
      <c r="A87" s="13">
        <f t="shared" si="2"/>
        <v>88</v>
      </c>
      <c r="B87" s="17" t="s">
        <v>56</v>
      </c>
      <c r="C87" s="22">
        <v>0.12877537528659877</v>
      </c>
      <c r="D87" s="22">
        <v>0.12661125916748214</v>
      </c>
      <c r="E87" s="22">
        <v>0.15459794821998191</v>
      </c>
      <c r="F87" s="22">
        <v>8.6946380322726835E-2</v>
      </c>
      <c r="G87" s="22">
        <v>5.0855331840721725E-2</v>
      </c>
      <c r="H87" s="22">
        <v>0.6403501667821383</v>
      </c>
      <c r="I87" s="22">
        <v>0.39644906133073515</v>
      </c>
      <c r="J87" s="22">
        <v>0.52120366031131071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ht="14.25" customHeight="1">
      <c r="A88" s="13">
        <f t="shared" si="2"/>
        <v>89</v>
      </c>
      <c r="B88" s="17" t="s">
        <v>61</v>
      </c>
      <c r="C88" s="23">
        <v>6.1520720005294491E-4</v>
      </c>
      <c r="D88" s="23">
        <v>1.0302443143016156E-3</v>
      </c>
      <c r="E88" s="23">
        <v>7.2691044973599984E-4</v>
      </c>
      <c r="F88" s="23">
        <v>2.3467611266759174E-4</v>
      </c>
      <c r="G88" s="23">
        <v>1.1497009483043865E-4</v>
      </c>
      <c r="H88" s="23">
        <v>4.9500898302281692E-5</v>
      </c>
      <c r="I88" s="23">
        <v>8.6942704075857803E-4</v>
      </c>
      <c r="J88" s="23">
        <v>1.4540797893589871E-3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ht="14.25" customHeight="1">
      <c r="A89" s="13">
        <f t="shared" si="2"/>
        <v>90</v>
      </c>
      <c r="B89" s="17" t="s">
        <v>62</v>
      </c>
      <c r="C89" s="22">
        <v>18.584263016797859</v>
      </c>
      <c r="D89" s="22">
        <v>15.822638435390934</v>
      </c>
      <c r="E89" s="22">
        <v>20.949374231883493</v>
      </c>
      <c r="F89" s="22">
        <v>193.38232211717886</v>
      </c>
      <c r="G89" s="22">
        <v>711.43035923676075</v>
      </c>
      <c r="H89" s="22">
        <v>23459.868710230417</v>
      </c>
      <c r="I89" s="22">
        <v>25.381164757769607</v>
      </c>
      <c r="J89" s="22">
        <v>6.2191349362170811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ht="14.25" customHeight="1">
      <c r="A90" s="13">
        <f t="shared" si="2"/>
        <v>91</v>
      </c>
      <c r="B90" s="17"/>
      <c r="C90" s="18"/>
      <c r="D90" s="18"/>
      <c r="E90" s="18"/>
      <c r="F90" s="18"/>
      <c r="G90" s="18"/>
      <c r="H90" s="18"/>
      <c r="I90" s="18"/>
      <c r="J90" s="18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ht="14.25" customHeight="1">
      <c r="A91" s="13">
        <f t="shared" si="2"/>
        <v>92</v>
      </c>
      <c r="B91" s="21" t="s">
        <v>74</v>
      </c>
      <c r="C91" s="59">
        <v>1</v>
      </c>
      <c r="D91" s="59">
        <v>0.70742349026883833</v>
      </c>
      <c r="E91" s="59">
        <v>0.18537394293685522</v>
      </c>
      <c r="F91" s="59">
        <v>7.1515695840972227E-2</v>
      </c>
      <c r="G91" s="59">
        <v>2.1803622643758645E-2</v>
      </c>
      <c r="H91" s="59">
        <v>2.2991426967031545E-3</v>
      </c>
      <c r="I91" s="59">
        <v>7.4305511311161029E-3</v>
      </c>
      <c r="J91" s="59">
        <v>4.153554481756438E-3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14.25" customHeight="1">
      <c r="A92" s="13">
        <f t="shared" si="2"/>
        <v>93</v>
      </c>
      <c r="B92" s="17" t="s">
        <v>60</v>
      </c>
      <c r="C92" s="18">
        <v>4749426.723125698</v>
      </c>
      <c r="D92" s="18">
        <v>3359856.0292496728</v>
      </c>
      <c r="E92" s="18">
        <v>880419.95835547848</v>
      </c>
      <c r="F92" s="18">
        <v>339658.55695004284</v>
      </c>
      <c r="G92" s="18">
        <v>103554.7080452159</v>
      </c>
      <c r="H92" s="18">
        <v>10919.609764001243</v>
      </c>
      <c r="I92" s="18">
        <v>35290.8581096747</v>
      </c>
      <c r="J92" s="18">
        <v>19727.002651612536</v>
      </c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ht="14.25" customHeight="1">
      <c r="A93" s="13">
        <f t="shared" si="2"/>
        <v>94</v>
      </c>
      <c r="B93" s="17" t="s">
        <v>56</v>
      </c>
      <c r="C93" s="22">
        <v>0.24860763861277477</v>
      </c>
      <c r="D93" s="22">
        <v>0.2577759333222252</v>
      </c>
      <c r="E93" s="22">
        <v>0.34843231893355864</v>
      </c>
      <c r="F93" s="22">
        <v>0.14620800844007736</v>
      </c>
      <c r="G93" s="22">
        <v>0.12782278092042301</v>
      </c>
      <c r="H93" s="22">
        <v>0.29805682290646479</v>
      </c>
      <c r="I93" s="22">
        <v>0.10479783723895754</v>
      </c>
      <c r="J93" s="22">
        <v>0.53845951118060209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ht="14.25" customHeight="1">
      <c r="A94" s="13">
        <f t="shared" si="2"/>
        <v>95</v>
      </c>
      <c r="B94" s="17" t="s">
        <v>61</v>
      </c>
      <c r="C94" s="23">
        <v>1.1876898741110177E-3</v>
      </c>
      <c r="D94" s="23">
        <v>2.0975400719908679E-3</v>
      </c>
      <c r="E94" s="23">
        <v>1.6383082477792802E-3</v>
      </c>
      <c r="F94" s="23">
        <v>3.946285852755522E-4</v>
      </c>
      <c r="G94" s="23">
        <v>2.8897259563536966E-4</v>
      </c>
      <c r="H94" s="23">
        <v>2.304064439170166E-5</v>
      </c>
      <c r="I94" s="23">
        <v>2.2982542373219196E-4</v>
      </c>
      <c r="J94" s="23">
        <v>1.5022210168826814E-3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ht="14.25" customHeight="1">
      <c r="A95" s="13">
        <f t="shared" si="2"/>
        <v>96</v>
      </c>
      <c r="B95" s="17" t="s">
        <v>62</v>
      </c>
      <c r="C95" s="22">
        <v>35.877897724485571</v>
      </c>
      <c r="D95" s="22">
        <v>32.214318198255086</v>
      </c>
      <c r="E95" s="22">
        <v>47.215626907515748</v>
      </c>
      <c r="F95" s="22">
        <v>325.18943375587219</v>
      </c>
      <c r="G95" s="22">
        <v>1788.1508911134804</v>
      </c>
      <c r="H95" s="22">
        <v>10919.609764001243</v>
      </c>
      <c r="I95" s="22">
        <v>6.7092886140065966</v>
      </c>
      <c r="J95" s="22">
        <v>6.4250361475233522</v>
      </c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ht="14.25" customHeight="1">
      <c r="A96" s="13">
        <f t="shared" si="2"/>
        <v>97</v>
      </c>
      <c r="B96" s="17"/>
      <c r="C96" s="22"/>
      <c r="D96" s="22"/>
      <c r="E96" s="22"/>
      <c r="F96" s="22"/>
      <c r="G96" s="22"/>
      <c r="H96" s="22"/>
      <c r="I96" s="22"/>
      <c r="J96" s="22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14.25" customHeight="1">
      <c r="A97" s="13">
        <f t="shared" si="2"/>
        <v>98</v>
      </c>
      <c r="B97" s="21" t="s">
        <v>75</v>
      </c>
      <c r="C97" s="59">
        <v>1</v>
      </c>
      <c r="D97" s="59">
        <v>0.82667635631924574</v>
      </c>
      <c r="E97" s="59">
        <v>0.11413568305006232</v>
      </c>
      <c r="F97" s="59">
        <v>1.4448323137890597E-2</v>
      </c>
      <c r="G97" s="59">
        <v>5.1505493307065576E-3</v>
      </c>
      <c r="H97" s="59">
        <v>4.924282186777003E-3</v>
      </c>
      <c r="I97" s="59">
        <v>2.2092589666954342E-2</v>
      </c>
      <c r="J97" s="59">
        <v>1.257221630836384E-2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ht="14.25" customHeight="1">
      <c r="A98" s="13">
        <f t="shared" si="2"/>
        <v>99</v>
      </c>
      <c r="B98" s="17" t="s">
        <v>60</v>
      </c>
      <c r="C98" s="18">
        <v>8304120.0086243264</v>
      </c>
      <c r="D98" s="18">
        <v>6864819.6711673019</v>
      </c>
      <c r="E98" s="18">
        <v>947796.40931402682</v>
      </c>
      <c r="F98" s="18">
        <v>119980.60926042713</v>
      </c>
      <c r="G98" s="18">
        <v>42770.779752526956</v>
      </c>
      <c r="H98" s="18">
        <v>40891.830235327267</v>
      </c>
      <c r="I98" s="18">
        <v>183459.51589568259</v>
      </c>
      <c r="J98" s="18">
        <v>104401.19299903723</v>
      </c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ht="14.25" customHeight="1">
      <c r="A99" s="13">
        <f t="shared" si="2"/>
        <v>100</v>
      </c>
      <c r="B99" s="17" t="s">
        <v>56</v>
      </c>
      <c r="C99" s="22">
        <v>0.43467723294876287</v>
      </c>
      <c r="D99" s="22">
        <v>0.52668485864232351</v>
      </c>
      <c r="E99" s="22">
        <v>0.37509701778119819</v>
      </c>
      <c r="F99" s="22">
        <v>5.164635358788932E-2</v>
      </c>
      <c r="G99" s="22">
        <v>5.2794123157739806E-2</v>
      </c>
      <c r="H99" s="22">
        <v>1.1161652537211286</v>
      </c>
      <c r="I99" s="22">
        <v>0.54479152722849189</v>
      </c>
      <c r="J99" s="22">
        <v>2.8496886395631953</v>
      </c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ht="14.25" customHeight="1">
      <c r="A100" s="13">
        <f t="shared" si="2"/>
        <v>101</v>
      </c>
      <c r="B100" s="17" t="s">
        <v>61</v>
      </c>
      <c r="C100" s="23">
        <v>2.0766125729706902E-3</v>
      </c>
      <c r="D100" s="23">
        <v>4.2856700471419432E-3</v>
      </c>
      <c r="E100" s="23">
        <v>1.7636840917318289E-3</v>
      </c>
      <c r="F100" s="23">
        <v>1.3939816066493242E-4</v>
      </c>
      <c r="G100" s="23">
        <v>1.1935317549289761E-4</v>
      </c>
      <c r="H100" s="23">
        <v>8.6282764617109467E-5</v>
      </c>
      <c r="I100" s="23">
        <v>1.194747400230238E-3</v>
      </c>
      <c r="J100" s="23">
        <v>7.9502025259756744E-3</v>
      </c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ht="14.25" customHeight="1">
      <c r="A101" s="13">
        <f t="shared" si="2"/>
        <v>102</v>
      </c>
      <c r="B101" s="17" t="s">
        <v>62</v>
      </c>
      <c r="C101" s="22">
        <v>62.730595865515518</v>
      </c>
      <c r="D101" s="22">
        <v>65.819928989639109</v>
      </c>
      <c r="E101" s="22">
        <v>50.828926834011625</v>
      </c>
      <c r="F101" s="22">
        <v>114.8695523452436</v>
      </c>
      <c r="G101" s="22">
        <v>738.55268748095125</v>
      </c>
      <c r="H101" s="22">
        <v>40891.830235327267</v>
      </c>
      <c r="I101" s="22">
        <v>34.878234961156387</v>
      </c>
      <c r="J101" s="22">
        <v>34.003211268821154</v>
      </c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ht="14.25" customHeight="1">
      <c r="A102" s="13">
        <f t="shared" si="2"/>
        <v>103</v>
      </c>
      <c r="B102" s="17"/>
      <c r="C102" s="22"/>
      <c r="D102" s="22"/>
      <c r="E102" s="22"/>
      <c r="F102" s="22"/>
      <c r="G102" s="22"/>
      <c r="H102" s="22"/>
      <c r="I102" s="22"/>
      <c r="J102" s="22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14.25" customHeight="1">
      <c r="A103" s="13">
        <f t="shared" si="2"/>
        <v>104</v>
      </c>
      <c r="B103" s="21" t="s">
        <v>76</v>
      </c>
      <c r="C103" s="59">
        <v>1</v>
      </c>
      <c r="D103" s="59">
        <v>0.43093614400860514</v>
      </c>
      <c r="E103" s="59">
        <v>0.14001718191064427</v>
      </c>
      <c r="F103" s="59">
        <v>0.20975416368200056</v>
      </c>
      <c r="G103" s="59">
        <v>8.1517036312259539E-2</v>
      </c>
      <c r="H103" s="59">
        <v>9.676722453977761E-2</v>
      </c>
      <c r="I103" s="59">
        <v>3.7519670244721463E-2</v>
      </c>
      <c r="J103" s="59">
        <v>3.4885793019914053E-3</v>
      </c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ht="14.25" customHeight="1">
      <c r="A104" s="13">
        <f t="shared" si="2"/>
        <v>105</v>
      </c>
      <c r="B104" s="17" t="s">
        <v>60</v>
      </c>
      <c r="C104" s="18">
        <v>4905097.1029717773</v>
      </c>
      <c r="D104" s="18">
        <v>2113783.6315424377</v>
      </c>
      <c r="E104" s="18">
        <v>686797.87335617363</v>
      </c>
      <c r="F104" s="18">
        <v>1028864.5406128489</v>
      </c>
      <c r="G104" s="18">
        <v>399848.97865810944</v>
      </c>
      <c r="H104" s="18">
        <v>474652.63275268266</v>
      </c>
      <c r="I104" s="18">
        <v>184037.62582183964</v>
      </c>
      <c r="J104" s="18">
        <v>17111.820227685348</v>
      </c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ht="14.25" customHeight="1">
      <c r="A105" s="13">
        <f t="shared" si="2"/>
        <v>106</v>
      </c>
      <c r="B105" s="17" t="s">
        <v>56</v>
      </c>
      <c r="C105" s="22">
        <v>0.25675616848629551</v>
      </c>
      <c r="D105" s="22">
        <v>0.16217437405607474</v>
      </c>
      <c r="E105" s="22">
        <v>0.2718050327926656</v>
      </c>
      <c r="F105" s="22">
        <v>0.44288074703133357</v>
      </c>
      <c r="G105" s="22">
        <v>0.4935536912329852</v>
      </c>
      <c r="H105" s="22">
        <v>12.955907652382429</v>
      </c>
      <c r="I105" s="22">
        <v>0.54650825142259762</v>
      </c>
      <c r="J105" s="22">
        <v>0.46707665213684213</v>
      </c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ht="14.25" customHeight="1">
      <c r="A106" s="13">
        <f t="shared" si="2"/>
        <v>107</v>
      </c>
      <c r="B106" s="17" t="s">
        <v>61</v>
      </c>
      <c r="C106" s="23">
        <v>1.2266183900394676E-3</v>
      </c>
      <c r="D106" s="23">
        <v>1.319623767232905E-3</v>
      </c>
      <c r="E106" s="23">
        <v>1.2780112601926991E-3</v>
      </c>
      <c r="F106" s="23">
        <v>1.1953750311726934E-3</v>
      </c>
      <c r="G106" s="23">
        <v>1.1157908646175115E-3</v>
      </c>
      <c r="H106" s="23">
        <v>1.001528695365407E-3</v>
      </c>
      <c r="I106" s="23">
        <v>1.1985122380907944E-3</v>
      </c>
      <c r="J106" s="23">
        <v>1.3030735807725898E-3</v>
      </c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ht="14.25" customHeight="1">
      <c r="A107" s="13">
        <f t="shared" si="2"/>
        <v>108</v>
      </c>
      <c r="B107" s="17" t="s">
        <v>62</v>
      </c>
      <c r="C107" s="22">
        <v>37.053855643712879</v>
      </c>
      <c r="D107" s="22">
        <v>20.266969154621226</v>
      </c>
      <c r="E107" s="22">
        <v>36.83195938655377</v>
      </c>
      <c r="F107" s="22">
        <v>985.03591482489139</v>
      </c>
      <c r="G107" s="22">
        <v>6904.4693476043758</v>
      </c>
      <c r="H107" s="22">
        <v>474652.63275268266</v>
      </c>
      <c r="I107" s="22">
        <v>34.988141791224265</v>
      </c>
      <c r="J107" s="22">
        <v>5.5732776770226939</v>
      </c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14.25" customHeight="1">
      <c r="A108" s="13">
        <f t="shared" si="2"/>
        <v>109</v>
      </c>
      <c r="B108" s="17"/>
      <c r="C108" s="22"/>
      <c r="D108" s="22"/>
      <c r="E108" s="22"/>
      <c r="F108" s="22"/>
      <c r="G108" s="22"/>
      <c r="H108" s="22"/>
      <c r="I108" s="22"/>
      <c r="J108" s="22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ht="14.25" customHeight="1">
      <c r="A109" s="13">
        <f t="shared" si="2"/>
        <v>110</v>
      </c>
      <c r="B109" s="21" t="s">
        <v>77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4.25" customHeight="1">
      <c r="A110" s="13">
        <f t="shared" si="2"/>
        <v>111</v>
      </c>
      <c r="B110" s="17" t="s">
        <v>78</v>
      </c>
      <c r="C110" s="18">
        <v>78637772.652459994</v>
      </c>
      <c r="D110" s="18">
        <v>34465298.151510194</v>
      </c>
      <c r="E110" s="18">
        <v>10620611.368128935</v>
      </c>
      <c r="F110" s="18">
        <v>16728548.1786303</v>
      </c>
      <c r="G110" s="18">
        <v>6396228.1928175176</v>
      </c>
      <c r="H110" s="18">
        <v>7630884.1307059899</v>
      </c>
      <c r="I110" s="18">
        <v>2653867.7950948365</v>
      </c>
      <c r="J110" s="18">
        <v>142334.83557222228</v>
      </c>
      <c r="K110" s="17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4.25" customHeight="1">
      <c r="A111" s="13">
        <f t="shared" si="2"/>
        <v>112</v>
      </c>
      <c r="B111" s="17" t="s">
        <v>79</v>
      </c>
      <c r="C111" s="18">
        <v>19430408.328649413</v>
      </c>
      <c r="D111" s="18">
        <v>8444880.7079191022</v>
      </c>
      <c r="E111" s="18">
        <v>2625353.8612068058</v>
      </c>
      <c r="F111" s="18">
        <v>4136991.3295500046</v>
      </c>
      <c r="G111" s="18">
        <v>1596109.7820921149</v>
      </c>
      <c r="H111" s="18">
        <v>1922154.279931349</v>
      </c>
      <c r="I111" s="18">
        <v>666171.94809098286</v>
      </c>
      <c r="J111" s="18">
        <v>38746.419859050518</v>
      </c>
      <c r="K111" s="17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4.25" customHeight="1">
      <c r="A112" s="13">
        <f t="shared" si="2"/>
        <v>113</v>
      </c>
      <c r="B112" s="17" t="s">
        <v>80</v>
      </c>
      <c r="C112" s="18">
        <v>6421602.0793710835</v>
      </c>
      <c r="D112" s="18">
        <v>3270300.2313892767</v>
      </c>
      <c r="E112" s="18">
        <v>856791.02428733313</v>
      </c>
      <c r="F112" s="18">
        <v>1145824.7597505688</v>
      </c>
      <c r="G112" s="18">
        <v>437456.77534942195</v>
      </c>
      <c r="H112" s="18">
        <v>294160.78485701472</v>
      </c>
      <c r="I112" s="18">
        <v>377894.42851230619</v>
      </c>
      <c r="J112" s="18">
        <v>39174.075225161767</v>
      </c>
      <c r="K112" s="17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4.25" customHeight="1">
      <c r="A113" s="13">
        <f t="shared" si="2"/>
        <v>114</v>
      </c>
      <c r="B113" s="1" t="s">
        <v>81</v>
      </c>
      <c r="C113" s="18">
        <v>104489783.06048049</v>
      </c>
      <c r="D113" s="18">
        <v>46180479.090818577</v>
      </c>
      <c r="E113" s="18">
        <v>14102756.253623074</v>
      </c>
      <c r="F113" s="18">
        <v>22011364.267930873</v>
      </c>
      <c r="G113" s="18">
        <v>8429794.7502590548</v>
      </c>
      <c r="H113" s="18">
        <v>9847199.1954943538</v>
      </c>
      <c r="I113" s="18">
        <v>3697934.1716981251</v>
      </c>
      <c r="J113" s="18">
        <v>220255.33065643455</v>
      </c>
      <c r="K113" s="17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4.25" customHeight="1">
      <c r="A114" s="13">
        <f t="shared" si="2"/>
        <v>115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4.25" customHeight="1">
      <c r="A115" s="13">
        <f t="shared" si="2"/>
        <v>116</v>
      </c>
      <c r="B115" s="17" t="s">
        <v>82</v>
      </c>
      <c r="C115" s="18">
        <v>128303734.32769787</v>
      </c>
      <c r="D115" s="18">
        <v>53259946.406808414</v>
      </c>
      <c r="E115" s="18">
        <v>17312038.457122497</v>
      </c>
      <c r="F115" s="18">
        <v>27563300.214746159</v>
      </c>
      <c r="G115" s="18">
        <v>11104536.841594581</v>
      </c>
      <c r="H115" s="18">
        <v>13994449.026348023</v>
      </c>
      <c r="I115" s="18">
        <v>4718342.678404619</v>
      </c>
      <c r="J115" s="18">
        <v>351120.70267357968</v>
      </c>
      <c r="K115" s="17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4.25" customHeight="1">
      <c r="A116" s="13">
        <f t="shared" si="2"/>
        <v>117</v>
      </c>
      <c r="B116" s="17" t="s">
        <v>83</v>
      </c>
      <c r="C116" s="18">
        <v>31702246.643717319</v>
      </c>
      <c r="D116" s="18">
        <v>13247519.258583397</v>
      </c>
      <c r="E116" s="18">
        <v>4280556.1521603446</v>
      </c>
      <c r="F116" s="18">
        <v>6797935.6132913074</v>
      </c>
      <c r="G116" s="18">
        <v>2723590.761742983</v>
      </c>
      <c r="H116" s="18">
        <v>3411920.5005238177</v>
      </c>
      <c r="I116" s="18">
        <v>1156272.3449945902</v>
      </c>
      <c r="J116" s="18">
        <v>84452.012420875923</v>
      </c>
      <c r="K116" s="17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4.25" customHeight="1">
      <c r="A117" s="13">
        <f t="shared" si="2"/>
        <v>118</v>
      </c>
      <c r="B117" s="17" t="s">
        <v>84</v>
      </c>
      <c r="C117" s="18">
        <v>4905097.1029717773</v>
      </c>
      <c r="D117" s="18">
        <v>2113783.6315424377</v>
      </c>
      <c r="E117" s="18">
        <v>686797.87335617363</v>
      </c>
      <c r="F117" s="18">
        <v>1028864.5406128489</v>
      </c>
      <c r="G117" s="18">
        <v>399848.97865810944</v>
      </c>
      <c r="H117" s="18">
        <v>474652.63275268266</v>
      </c>
      <c r="I117" s="18">
        <v>184037.62582183964</v>
      </c>
      <c r="J117" s="18">
        <v>17111.820227685348</v>
      </c>
      <c r="K117" s="17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4.25" customHeight="1">
      <c r="A118" s="13">
        <f t="shared" si="2"/>
        <v>119</v>
      </c>
      <c r="B118" s="1" t="s">
        <v>85</v>
      </c>
      <c r="C118" s="18">
        <v>164911078.07438695</v>
      </c>
      <c r="D118" s="18">
        <v>68621249.296934247</v>
      </c>
      <c r="E118" s="18">
        <v>22279392.482639018</v>
      </c>
      <c r="F118" s="18">
        <v>35390100.36865031</v>
      </c>
      <c r="G118" s="18">
        <v>14227976.581995673</v>
      </c>
      <c r="H118" s="18">
        <v>17881022.159624524</v>
      </c>
      <c r="I118" s="18">
        <v>6058652.6492210496</v>
      </c>
      <c r="J118" s="18">
        <v>452684.53532214096</v>
      </c>
      <c r="K118" s="17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4.25" customHeight="1">
      <c r="A119" s="13">
        <f t="shared" si="2"/>
        <v>120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4.25" customHeight="1">
      <c r="A120" s="13">
        <f t="shared" si="2"/>
        <v>121</v>
      </c>
      <c r="B120" s="17" t="s">
        <v>86</v>
      </c>
      <c r="C120" s="18">
        <v>2460138.4417609968</v>
      </c>
      <c r="D120" s="18">
        <v>1650253.3692817807</v>
      </c>
      <c r="E120" s="18">
        <v>390638.61684895382</v>
      </c>
      <c r="F120" s="18">
        <v>201986.76110515912</v>
      </c>
      <c r="G120" s="18">
        <v>41200.081889840032</v>
      </c>
      <c r="H120" s="18">
        <v>23459.868710230417</v>
      </c>
      <c r="I120" s="18">
        <v>133504.92662586813</v>
      </c>
      <c r="J120" s="18">
        <v>19094.817299165181</v>
      </c>
      <c r="K120" s="17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4.25" customHeight="1">
      <c r="A121" s="13">
        <f t="shared" si="2"/>
        <v>122</v>
      </c>
      <c r="B121" s="17" t="s">
        <v>87</v>
      </c>
      <c r="C121" s="18">
        <v>4749426.723125698</v>
      </c>
      <c r="D121" s="18">
        <v>3359856.0292496728</v>
      </c>
      <c r="E121" s="18">
        <v>880419.95835547848</v>
      </c>
      <c r="F121" s="18">
        <v>339658.55695004284</v>
      </c>
      <c r="G121" s="18">
        <v>103554.7080452159</v>
      </c>
      <c r="H121" s="18">
        <v>10919.609764001243</v>
      </c>
      <c r="I121" s="18">
        <v>35290.8581096747</v>
      </c>
      <c r="J121" s="18">
        <v>19727.002651612536</v>
      </c>
      <c r="K121" s="17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4.25" customHeight="1">
      <c r="A122" s="13">
        <f t="shared" si="2"/>
        <v>123</v>
      </c>
      <c r="B122" s="17" t="s">
        <v>88</v>
      </c>
      <c r="C122" s="18">
        <v>8304120.0086243264</v>
      </c>
      <c r="D122" s="18">
        <v>6864819.6711673019</v>
      </c>
      <c r="E122" s="18">
        <v>947796.40931402682</v>
      </c>
      <c r="F122" s="18">
        <v>119980.60926042713</v>
      </c>
      <c r="G122" s="18">
        <v>42770.779752526956</v>
      </c>
      <c r="H122" s="18">
        <v>40891.830235327267</v>
      </c>
      <c r="I122" s="18">
        <v>183459.51589568259</v>
      </c>
      <c r="J122" s="18">
        <v>104401.19299903723</v>
      </c>
      <c r="K122" s="17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4.25" customHeight="1">
      <c r="A123" s="13">
        <f t="shared" si="2"/>
        <v>124</v>
      </c>
      <c r="B123" s="1" t="s">
        <v>89</v>
      </c>
      <c r="C123" s="18">
        <v>15513685.173511021</v>
      </c>
      <c r="D123" s="18">
        <v>11874929.069698755</v>
      </c>
      <c r="E123" s="18">
        <v>2218854.9845184591</v>
      </c>
      <c r="F123" s="18">
        <v>661625.92731562909</v>
      </c>
      <c r="G123" s="18">
        <v>187525.5696875829</v>
      </c>
      <c r="H123" s="18">
        <v>75271.308709558929</v>
      </c>
      <c r="I123" s="18">
        <v>352255.30063122546</v>
      </c>
      <c r="J123" s="18">
        <v>143223.01294981496</v>
      </c>
      <c r="K123" s="17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4.25" customHeight="1">
      <c r="A124" s="13">
        <f t="shared" si="2"/>
        <v>125</v>
      </c>
      <c r="B124" s="1"/>
      <c r="C124" s="18"/>
      <c r="D124" s="18"/>
      <c r="E124" s="18"/>
      <c r="F124" s="18"/>
      <c r="G124" s="18"/>
      <c r="H124" s="18"/>
      <c r="I124" s="18"/>
      <c r="J124" s="18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4.25" customHeight="1">
      <c r="A125" s="13">
        <f t="shared" si="2"/>
        <v>126</v>
      </c>
      <c r="B125" s="17" t="s">
        <v>90</v>
      </c>
      <c r="C125" s="18">
        <v>24129917.691703871</v>
      </c>
      <c r="D125" s="18">
        <v>14041350.345701788</v>
      </c>
      <c r="E125" s="18">
        <v>3566958.7295035077</v>
      </c>
      <c r="F125" s="18">
        <v>3397094.5389873721</v>
      </c>
      <c r="G125" s="18">
        <v>1282063.2406506345</v>
      </c>
      <c r="H125" s="18">
        <v>131370.97721891163</v>
      </c>
      <c r="I125" s="18">
        <v>1101390.8516859314</v>
      </c>
      <c r="J125" s="18">
        <v>609689.00795572903</v>
      </c>
      <c r="K125" s="17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4.25" customHeight="1">
      <c r="A126" s="13">
        <f t="shared" si="2"/>
        <v>127</v>
      </c>
      <c r="B126" s="17" t="s">
        <v>91</v>
      </c>
      <c r="C126" s="18">
        <v>8802772.8642891776</v>
      </c>
      <c r="D126" s="18">
        <v>5364461.8607250815</v>
      </c>
      <c r="E126" s="18">
        <v>1228681.6226239491</v>
      </c>
      <c r="F126" s="18">
        <v>1303878.7241565133</v>
      </c>
      <c r="G126" s="18">
        <v>408666.57872954255</v>
      </c>
      <c r="H126" s="18">
        <v>19927.602073481819</v>
      </c>
      <c r="I126" s="18">
        <v>427067.38376771135</v>
      </c>
      <c r="J126" s="18">
        <v>50089.092212896932</v>
      </c>
      <c r="K126" s="17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4.25" customHeight="1">
      <c r="A127" s="13">
        <f t="shared" si="2"/>
        <v>128</v>
      </c>
      <c r="B127" s="1" t="s">
        <v>92</v>
      </c>
      <c r="C127" s="26">
        <v>32932690.55599305</v>
      </c>
      <c r="D127" s="26">
        <v>19405812.20642687</v>
      </c>
      <c r="E127" s="26">
        <v>4795640.352127457</v>
      </c>
      <c r="F127" s="26">
        <v>4700973.2631438859</v>
      </c>
      <c r="G127" s="26">
        <v>1690729.8193801772</v>
      </c>
      <c r="H127" s="26">
        <v>151298.57929239346</v>
      </c>
      <c r="I127" s="26">
        <v>1528458.2354536429</v>
      </c>
      <c r="J127" s="26">
        <v>659778.10016862594</v>
      </c>
      <c r="K127" s="17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4.25" customHeight="1">
      <c r="A128" s="13">
        <f t="shared" si="2"/>
        <v>129</v>
      </c>
      <c r="B128" s="1"/>
      <c r="C128" s="27"/>
      <c r="D128" s="27"/>
      <c r="E128" s="27"/>
      <c r="F128" s="27"/>
      <c r="G128" s="27"/>
      <c r="H128" s="27"/>
      <c r="I128" s="27"/>
      <c r="J128" s="27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4.25" customHeight="1">
      <c r="A129" s="13">
        <f t="shared" si="2"/>
        <v>130</v>
      </c>
      <c r="B129" s="1" t="s">
        <v>93</v>
      </c>
      <c r="C129" s="18">
        <v>317847236.86437154</v>
      </c>
      <c r="D129" s="18">
        <v>146082469.66387844</v>
      </c>
      <c r="E129" s="18">
        <v>43396644.072908007</v>
      </c>
      <c r="F129" s="18">
        <v>62764063.827040702</v>
      </c>
      <c r="G129" s="18">
        <v>24536026.721322492</v>
      </c>
      <c r="H129" s="18">
        <v>27954791.243120831</v>
      </c>
      <c r="I129" s="18">
        <v>11637300.357004043</v>
      </c>
      <c r="J129" s="18">
        <v>1475940.9790970166</v>
      </c>
      <c r="K129" s="17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4.25" customHeight="1">
      <c r="A130" s="13">
        <f t="shared" si="2"/>
        <v>131</v>
      </c>
      <c r="B130" s="1" t="s">
        <v>94</v>
      </c>
      <c r="C130" s="18">
        <v>317847236.86437148</v>
      </c>
      <c r="D130" s="18">
        <v>146082469.66387841</v>
      </c>
      <c r="E130" s="18">
        <v>43396644.072908007</v>
      </c>
      <c r="F130" s="18">
        <v>62764063.827040702</v>
      </c>
      <c r="G130" s="18">
        <v>24536026.721322492</v>
      </c>
      <c r="H130" s="18">
        <v>27954791.243120831</v>
      </c>
      <c r="I130" s="18">
        <v>11637300.357004045</v>
      </c>
      <c r="J130" s="18">
        <v>1475940.9790970164</v>
      </c>
      <c r="K130" s="17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3.5" customHeight="1">
      <c r="A131" s="13">
        <f t="shared" si="2"/>
        <v>132</v>
      </c>
      <c r="B131" s="28" t="s">
        <v>95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3.5" customHeight="1">
      <c r="A132" s="13">
        <f t="shared" si="2"/>
        <v>133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3.5" customHeight="1">
      <c r="A133" s="13">
        <f t="shared" si="2"/>
        <v>134</v>
      </c>
      <c r="B133" s="14" t="s">
        <v>55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3.5" customHeight="1">
      <c r="A134" s="13">
        <f t="shared" si="2"/>
        <v>135</v>
      </c>
      <c r="B134" s="17" t="s">
        <v>56</v>
      </c>
      <c r="C134" s="18">
        <v>19104106.171585862</v>
      </c>
      <c r="D134" s="18">
        <v>13034017.512603801</v>
      </c>
      <c r="E134" s="18">
        <v>2526803.3718862995</v>
      </c>
      <c r="F134" s="18">
        <v>2323118.6894201506</v>
      </c>
      <c r="G134" s="18">
        <v>810142.81882729987</v>
      </c>
      <c r="H134" s="18">
        <v>36636</v>
      </c>
      <c r="I134" s="18">
        <v>336751.77884831082</v>
      </c>
      <c r="J134" s="18">
        <v>36636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3.5" customHeight="1">
      <c r="A135" s="13">
        <f t="shared" si="2"/>
        <v>136</v>
      </c>
      <c r="B135" s="17" t="s">
        <v>57</v>
      </c>
      <c r="C135" s="18">
        <v>3998877844</v>
      </c>
      <c r="D135" s="18">
        <v>1601807791</v>
      </c>
      <c r="E135" s="18">
        <v>537395792</v>
      </c>
      <c r="F135" s="18">
        <v>860704392.99999988</v>
      </c>
      <c r="G135" s="18">
        <v>358354770</v>
      </c>
      <c r="H135" s="18">
        <v>473928141</v>
      </c>
      <c r="I135" s="18">
        <v>153555066</v>
      </c>
      <c r="J135" s="18">
        <v>13131891.000000002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3.5" customHeight="1">
      <c r="A136" s="13">
        <f t="shared" si="2"/>
        <v>137</v>
      </c>
      <c r="B136" s="17" t="s">
        <v>58</v>
      </c>
      <c r="C136" s="18">
        <v>132377.50883838322</v>
      </c>
      <c r="D136" s="18">
        <v>104296.97777777778</v>
      </c>
      <c r="E136" s="18">
        <v>18646.79166666606</v>
      </c>
      <c r="F136" s="18">
        <v>1044.4944444444434</v>
      </c>
      <c r="G136" s="18">
        <v>57.91161616161623</v>
      </c>
      <c r="H136" s="18">
        <v>1</v>
      </c>
      <c r="I136" s="18">
        <v>5260</v>
      </c>
      <c r="J136" s="18">
        <v>3070.3333333333339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3.5" customHeight="1">
      <c r="A137" s="13">
        <f t="shared" si="2"/>
        <v>138</v>
      </c>
      <c r="B137" s="19" t="s">
        <v>96</v>
      </c>
      <c r="C137" s="20">
        <v>0</v>
      </c>
      <c r="D137" s="20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3.5" customHeight="1">
      <c r="A138" s="13">
        <f t="shared" si="2"/>
        <v>139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3.5" customHeight="1">
      <c r="A139" s="13">
        <f t="shared" si="2"/>
        <v>140</v>
      </c>
      <c r="B139" s="21" t="s">
        <v>97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3.5" customHeight="1">
      <c r="A140" s="13">
        <f t="shared" si="2"/>
        <v>141</v>
      </c>
      <c r="B140" s="17" t="s">
        <v>98</v>
      </c>
      <c r="C140" s="29">
        <v>5.4694934231412216</v>
      </c>
      <c r="D140" s="29">
        <v>3.5430732731609718</v>
      </c>
      <c r="E140" s="29">
        <v>5.5812638254852169</v>
      </c>
      <c r="F140" s="29">
        <v>9.4749202303670934</v>
      </c>
      <c r="G140" s="29">
        <v>10.405319351545169</v>
      </c>
      <c r="H140" s="29">
        <v>268.78477987483222</v>
      </c>
      <c r="I140" s="29">
        <v>10.981186749317374</v>
      </c>
      <c r="J140" s="29">
        <v>6.0119917746597489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3.5" customHeight="1">
      <c r="A141" s="13">
        <f t="shared" si="2"/>
        <v>142</v>
      </c>
      <c r="B141" s="17" t="s">
        <v>99</v>
      </c>
      <c r="C141" s="30">
        <v>4.1239338761453539E-2</v>
      </c>
      <c r="D141" s="30">
        <v>4.2839877345142871E-2</v>
      </c>
      <c r="E141" s="30">
        <v>4.1458070223666765E-2</v>
      </c>
      <c r="F141" s="30">
        <v>4.1117601648688593E-2</v>
      </c>
      <c r="G141" s="30">
        <v>3.9703605960081607E-2</v>
      </c>
      <c r="H141" s="30">
        <v>3.7729395266326939E-2</v>
      </c>
      <c r="I141" s="30">
        <v>3.9455895575734701E-2</v>
      </c>
      <c r="J141" s="30">
        <v>3.4472151445830677E-2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3.5" customHeight="1">
      <c r="A142" s="13">
        <f t="shared" si="2"/>
        <v>143</v>
      </c>
      <c r="B142" s="65" t="s">
        <v>100</v>
      </c>
      <c r="C142" s="66">
        <v>9.7660630505665793</v>
      </c>
      <c r="D142" s="66">
        <v>9.4880738019404269</v>
      </c>
      <c r="E142" s="66">
        <v>9.9161606644509046</v>
      </c>
      <c r="F142" s="66">
        <v>52.786775684857879</v>
      </c>
      <c r="G142" s="66">
        <v>269.84449481926606</v>
      </c>
      <c r="H142" s="66">
        <v>6272.6090591299107</v>
      </c>
      <c r="I142" s="66">
        <v>5.5807240277443837</v>
      </c>
      <c r="J142" s="66">
        <v>3.8872818627134662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3.5" customHeight="1">
      <c r="A143" s="13">
        <f t="shared" si="2"/>
        <v>144</v>
      </c>
      <c r="B143" s="17" t="s">
        <v>101</v>
      </c>
      <c r="C143" s="29">
        <v>1.7238540374621074</v>
      </c>
      <c r="D143" s="29">
        <v>1.4888588409261834</v>
      </c>
      <c r="E143" s="29">
        <v>1.8979080072017769</v>
      </c>
      <c r="F143" s="29">
        <v>2.0235613808940802</v>
      </c>
      <c r="G143" s="29">
        <v>2.0869527941104842</v>
      </c>
      <c r="H143" s="29">
        <v>4.1297788866795901</v>
      </c>
      <c r="I143" s="29">
        <v>4.5388275028003164</v>
      </c>
      <c r="J143" s="29">
        <v>18.009010267731902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3.5" customHeight="1">
      <c r="A144" s="13">
        <f t="shared" si="2"/>
        <v>145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3.5" customHeight="1">
      <c r="A145" s="13">
        <f t="shared" si="2"/>
        <v>146</v>
      </c>
      <c r="B145" s="1" t="s">
        <v>95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3.5" customHeight="1">
      <c r="A146" s="13">
        <f t="shared" si="2"/>
        <v>147</v>
      </c>
      <c r="B146" s="17" t="s">
        <v>102</v>
      </c>
      <c r="C146" s="31">
        <v>104489783.06048049</v>
      </c>
      <c r="D146" s="31">
        <v>46180479.090818577</v>
      </c>
      <c r="E146" s="31">
        <v>14102756.253623072</v>
      </c>
      <c r="F146" s="31">
        <v>22011364.267930873</v>
      </c>
      <c r="G146" s="31">
        <v>8429794.7502590548</v>
      </c>
      <c r="H146" s="31">
        <v>9847199.1954943538</v>
      </c>
      <c r="I146" s="31">
        <v>3697934.1716981255</v>
      </c>
      <c r="J146" s="31">
        <v>220255.33065643455</v>
      </c>
      <c r="K146" s="32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3.5" customHeight="1">
      <c r="A147" s="13">
        <f t="shared" si="2"/>
        <v>148</v>
      </c>
      <c r="B147" s="17" t="s">
        <v>103</v>
      </c>
      <c r="C147" s="31">
        <v>164911078.07438695</v>
      </c>
      <c r="D147" s="31">
        <v>68621249.296934247</v>
      </c>
      <c r="E147" s="31">
        <v>22279392.482639018</v>
      </c>
      <c r="F147" s="31">
        <v>35390100.36865031</v>
      </c>
      <c r="G147" s="31">
        <v>14227976.581995673</v>
      </c>
      <c r="H147" s="31">
        <v>17881022.159624524</v>
      </c>
      <c r="I147" s="31">
        <v>6058652.6492210496</v>
      </c>
      <c r="J147" s="31">
        <v>452684.5353221409</v>
      </c>
      <c r="K147" s="32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3.5" customHeight="1">
      <c r="A148" s="13">
        <f t="shared" ref="A148" si="3">+A147+1</f>
        <v>149</v>
      </c>
      <c r="B148" s="17" t="s">
        <v>104</v>
      </c>
      <c r="C148" s="31">
        <v>15513685.173511021</v>
      </c>
      <c r="D148" s="31">
        <v>11874929.069698755</v>
      </c>
      <c r="E148" s="31">
        <v>2218854.9845184591</v>
      </c>
      <c r="F148" s="31">
        <v>661625.92731562909</v>
      </c>
      <c r="G148" s="31">
        <v>187525.5696875829</v>
      </c>
      <c r="H148" s="31">
        <v>75271.308709558929</v>
      </c>
      <c r="I148" s="31">
        <v>352255.30063122552</v>
      </c>
      <c r="J148" s="31">
        <v>143223.01294981499</v>
      </c>
      <c r="K148" s="32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3.5" customHeight="1">
      <c r="A149" s="13">
        <f>+A148+1</f>
        <v>150</v>
      </c>
      <c r="B149" s="17" t="s">
        <v>105</v>
      </c>
      <c r="C149" s="31">
        <v>32932690.55599305</v>
      </c>
      <c r="D149" s="31">
        <v>19405812.20642687</v>
      </c>
      <c r="E149" s="31">
        <v>4795640.352127457</v>
      </c>
      <c r="F149" s="31">
        <v>4700973.2631438859</v>
      </c>
      <c r="G149" s="31">
        <v>1690729.8193801772</v>
      </c>
      <c r="H149" s="31">
        <v>151298.57929239346</v>
      </c>
      <c r="I149" s="31">
        <v>1528458.2354536429</v>
      </c>
      <c r="J149" s="31">
        <v>659778.10016862594</v>
      </c>
      <c r="K149" s="32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3.5" customHeight="1">
      <c r="A150" s="13">
        <f>+A149+1</f>
        <v>151</v>
      </c>
      <c r="B150" s="17" t="s">
        <v>26</v>
      </c>
      <c r="C150" s="31">
        <v>317847236.86437154</v>
      </c>
      <c r="D150" s="31">
        <v>146082469.66387844</v>
      </c>
      <c r="E150" s="31">
        <v>43396644.072908007</v>
      </c>
      <c r="F150" s="31">
        <v>62764063.827040702</v>
      </c>
      <c r="G150" s="31">
        <v>24536026.721322492</v>
      </c>
      <c r="H150" s="31">
        <v>27954791.243120831</v>
      </c>
      <c r="I150" s="31">
        <v>11637300.357004043</v>
      </c>
      <c r="J150" s="31">
        <v>1475940.9790970164</v>
      </c>
      <c r="K150" s="32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3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s="18" customFormat="1" ht="13.5" customHeight="1"/>
    <row r="153" spans="1:20" s="18" customFormat="1" ht="13.5" customHeight="1"/>
    <row r="154" spans="1:20" s="18" customFormat="1" ht="13.5" customHeight="1"/>
    <row r="155" spans="1:20" s="18" customFormat="1" ht="13.5" customHeight="1"/>
    <row r="156" spans="1:20" s="18" customFormat="1" ht="13.5" customHeight="1"/>
    <row r="157" spans="1:20" s="18" customFormat="1" ht="13.5" customHeight="1"/>
    <row r="158" spans="1:20" s="18" customFormat="1" ht="13.5" customHeight="1"/>
    <row r="159" spans="1:20" s="18" customFormat="1" ht="13.5" customHeight="1"/>
    <row r="160" spans="1:20" s="18" customFormat="1" ht="13.5" customHeight="1"/>
    <row r="161" spans="1:20" s="18" customFormat="1" ht="13.5" customHeight="1"/>
    <row r="162" spans="1:20" s="18" customFormat="1" ht="13.5" customHeight="1"/>
    <row r="163" spans="1:20" s="18" customFormat="1" ht="13.5" customHeight="1"/>
    <row r="164" spans="1:20" s="18" customFormat="1" ht="13.5" customHeight="1"/>
    <row r="165" spans="1:20" s="18" customFormat="1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3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ht="13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ht="13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ht="13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 ht="13.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:20" ht="13.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1:20" ht="13.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</row>
    <row r="1009" spans="1:20" ht="13.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</row>
    <row r="1010" spans="1:20" ht="13.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</row>
    <row r="1011" spans="1:20" ht="13.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</row>
    <row r="1012" spans="1:20" ht="13.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</row>
    <row r="1013" spans="1:20" ht="13.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</row>
    <row r="1014" spans="1:20" ht="13.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</row>
    <row r="1015" spans="1:20" ht="13.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</row>
    <row r="1016" spans="1:20" ht="13.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</row>
    <row r="1017" spans="1:20" ht="13.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</row>
    <row r="1018" spans="1:20" ht="13.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</row>
    <row r="1019" spans="1:20" ht="13.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</row>
    <row r="1020" spans="1:20" ht="13.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</row>
    <row r="1021" spans="1:20" ht="13.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</row>
    <row r="1022" spans="1:20" ht="13.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</row>
    <row r="1023" spans="1:20" ht="13.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</row>
    <row r="1024" spans="1:20" ht="13.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</row>
    <row r="1025" spans="1:20" ht="13.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</row>
    <row r="1026" spans="1:20" ht="13.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</row>
    <row r="1027" spans="1:20" ht="13.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</row>
    <row r="1028" spans="1:20" ht="13.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</row>
    <row r="1029" spans="1:20" ht="13.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</row>
    <row r="1030" spans="1:20" ht="13.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</row>
    <row r="1031" spans="1:20" ht="13.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</row>
    <row r="1032" spans="1:20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</row>
    <row r="1033" spans="1:20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</row>
    <row r="1034" spans="1:20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</row>
    <row r="1035" spans="1:20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</row>
    <row r="1036" spans="1:20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</row>
    <row r="1037" spans="1:20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</row>
    <row r="1038" spans="1:20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</row>
    <row r="1039" spans="1:20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</row>
    <row r="1040" spans="1:2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</row>
    <row r="1041" spans="1:20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</row>
    <row r="1042" spans="1:20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</row>
    <row r="1043" spans="1:20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</row>
    <row r="1044" spans="1:20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</row>
    <row r="1045" spans="1:20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</row>
    <row r="1046" spans="1:20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</row>
    <row r="1047" spans="1:20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</row>
    <row r="1048" spans="1:20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</row>
    <row r="1049" spans="1:20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</row>
    <row r="1050" spans="1:2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</row>
    <row r="1051" spans="1:20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</row>
    <row r="1052" spans="1:20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</row>
    <row r="1053" spans="1:20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</row>
    <row r="1054" spans="1:20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</row>
    <row r="1055" spans="1:20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</row>
    <row r="1056" spans="1:20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</row>
    <row r="1057" spans="1:20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</row>
    <row r="1058" spans="1:20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</row>
    <row r="1059" spans="1:20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</row>
    <row r="1060" spans="1:20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</row>
    <row r="1061" spans="1:20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</row>
    <row r="1062" spans="1:20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</row>
    <row r="1063" spans="1:20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</row>
    <row r="1064" spans="1:20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</row>
    <row r="1065" spans="1:20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</row>
    <row r="1066" spans="1:20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</row>
    <row r="1067" spans="1:20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</row>
    <row r="1068" spans="1:20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</row>
    <row r="1069" spans="1:20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</row>
    <row r="1070" spans="1:20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</row>
    <row r="1071" spans="1:20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</row>
    <row r="1072" spans="1:20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</row>
    <row r="1073" spans="1:20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</row>
    <row r="1074" spans="1:20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</row>
    <row r="1075" spans="1:20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</row>
    <row r="1076" spans="1:20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</row>
    <row r="1077" spans="1:20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</row>
    <row r="1078" spans="1:20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</row>
    <row r="1079" spans="1:20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</row>
    <row r="1080" spans="1:20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</row>
    <row r="1081" spans="1:20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</row>
    <row r="1082" spans="1:20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</row>
    <row r="1083" spans="1:20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</row>
    <row r="1084" spans="1:20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</row>
    <row r="1085" spans="1:20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</row>
    <row r="1086" spans="1:20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</row>
    <row r="1087" spans="1:20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</row>
    <row r="1088" spans="1:20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</row>
    <row r="1089" spans="1:20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</row>
    <row r="1090" spans="1:20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</row>
    <row r="1091" spans="1:20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</row>
    <row r="1092" spans="1:20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</row>
    <row r="1093" spans="1:20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</row>
    <row r="1094" spans="1:20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</row>
    <row r="1095" spans="1:20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</row>
    <row r="1096" spans="1:20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</row>
    <row r="1097" spans="1:20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</row>
    <row r="1098" spans="1:20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</row>
    <row r="1099" spans="1:20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</row>
    <row r="1100" spans="1:20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</row>
    <row r="1101" spans="1:20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</row>
    <row r="1102" spans="1:20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</row>
    <row r="1103" spans="1:20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</row>
    <row r="1104" spans="1:20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</row>
    <row r="1105" spans="1:20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</row>
    <row r="1106" spans="1:20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</row>
    <row r="1107" spans="1:20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</row>
    <row r="1108" spans="1:20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</row>
    <row r="1109" spans="1:20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</row>
    <row r="1110" spans="1:20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</row>
    <row r="1111" spans="1:20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</row>
    <row r="1112" spans="1:20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</row>
    <row r="1113" spans="1:20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</row>
    <row r="1114" spans="1:20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</row>
    <row r="1115" spans="1:20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</row>
    <row r="1116" spans="1:20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</row>
    <row r="1117" spans="1:20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</row>
    <row r="1118" spans="1:20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</row>
    <row r="1119" spans="1:20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</row>
    <row r="1120" spans="1:20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</row>
    <row r="1121" spans="1:20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</row>
    <row r="1122" spans="1:20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</row>
    <row r="1123" spans="1:20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</row>
    <row r="1124" spans="1:20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</row>
    <row r="1125" spans="1:20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</row>
    <row r="1126" spans="1:20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</row>
    <row r="1127" spans="1:20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</row>
    <row r="1128" spans="1:20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</row>
    <row r="1129" spans="1:20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</row>
    <row r="1130" spans="1:20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</row>
    <row r="1131" spans="1:20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</row>
    <row r="1132" spans="1:20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</row>
    <row r="1133" spans="1:20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</row>
    <row r="1134" spans="1:20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</row>
    <row r="1135" spans="1:20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</row>
    <row r="1136" spans="1:20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</row>
    <row r="1137" spans="1:20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</row>
    <row r="1138" spans="1:20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</row>
    <row r="1139" spans="1:20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</row>
    <row r="1140" spans="1:20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</row>
    <row r="1141" spans="1:20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</row>
    <row r="1142" spans="1:20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</row>
    <row r="1143" spans="1:20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</row>
    <row r="1144" spans="1:20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</row>
    <row r="1145" spans="1:20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</row>
    <row r="1146" spans="1:20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</row>
    <row r="1147" spans="1:20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</row>
    <row r="1148" spans="1:20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</row>
    <row r="1149" spans="1:20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</row>
    <row r="1150" spans="1:20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</row>
    <row r="1151" spans="1:20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</row>
    <row r="1152" spans="1:20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</row>
    <row r="1153" spans="1:20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</row>
    <row r="1154" spans="1:20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</row>
    <row r="1155" spans="1:20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</row>
    <row r="1156" spans="1:20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</row>
    <row r="1157" spans="1:20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</row>
    <row r="1158" spans="1:20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</row>
    <row r="1159" spans="1:20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</row>
    <row r="1160" spans="1:20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</row>
    <row r="1161" spans="1:20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</row>
    <row r="1162" spans="1:20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</row>
    <row r="1163" spans="1:20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</row>
    <row r="1164" spans="1:20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</row>
    <row r="1165" spans="1:20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</row>
    <row r="1166" spans="1:20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</row>
    <row r="1167" spans="1:20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</row>
    <row r="1168" spans="1:20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</row>
    <row r="1169" spans="1:20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</row>
    <row r="1170" spans="1:20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</row>
    <row r="1171" spans="1:20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</row>
    <row r="1172" spans="1:20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</row>
    <row r="1173" spans="1:20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</row>
    <row r="1174" spans="1:20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</row>
    <row r="1175" spans="1:20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</row>
    <row r="1176" spans="1:20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</row>
    <row r="1177" spans="1:20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</row>
    <row r="1178" spans="1:20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</row>
    <row r="1179" spans="1:20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</row>
    <row r="1180" spans="1:20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</row>
    <row r="1181" spans="1:20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</row>
    <row r="1182" spans="1:20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</row>
    <row r="1183" spans="1:20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</row>
    <row r="1184" spans="1:20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</row>
    <row r="1185" spans="1:20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</row>
    <row r="1186" spans="1:20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</row>
    <row r="1187" spans="1:20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</row>
    <row r="1188" spans="1:20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</row>
    <row r="1189" spans="1:20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</row>
    <row r="1190" spans="1:20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</row>
    <row r="1191" spans="1:20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</row>
    <row r="1192" spans="1:20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</row>
    <row r="1193" spans="1:20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</row>
    <row r="1194" spans="1:20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</row>
    <row r="1195" spans="1:20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</row>
    <row r="1196" spans="1:20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</row>
    <row r="1197" spans="1:20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</row>
    <row r="1198" spans="1:20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</row>
    <row r="1199" spans="1:20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</row>
    <row r="1200" spans="1:20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</row>
    <row r="1201" spans="1:20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</row>
    <row r="1202" spans="1:20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</row>
    <row r="1203" spans="1:20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</row>
    <row r="1204" spans="1:20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</row>
    <row r="1205" spans="1:20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</row>
    <row r="1206" spans="1:20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</row>
    <row r="1207" spans="1:20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</row>
    <row r="1208" spans="1:20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</row>
    <row r="1209" spans="1:20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</row>
    <row r="1210" spans="1:20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</row>
    <row r="1211" spans="1:20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</row>
    <row r="1212" spans="1:20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</row>
    <row r="1213" spans="1:20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</row>
    <row r="1214" spans="1:20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</row>
    <row r="1215" spans="1:20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</row>
    <row r="1216" spans="1:20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</row>
    <row r="1217" spans="1:20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</row>
    <row r="1218" spans="1:20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</row>
    <row r="1219" spans="1:20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</row>
    <row r="1220" spans="1:20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</row>
    <row r="1221" spans="1:20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</row>
    <row r="1222" spans="1:20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</row>
    <row r="1223" spans="1:20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</row>
    <row r="1224" spans="1:20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</row>
    <row r="1225" spans="1:20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</row>
    <row r="1226" spans="1:20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</row>
    <row r="1227" spans="1:20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</row>
    <row r="1228" spans="1:20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</row>
    <row r="1229" spans="1:20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</row>
    <row r="1230" spans="1:20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</row>
    <row r="1231" spans="1:20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</row>
    <row r="1232" spans="1:20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</row>
    <row r="1233" spans="1:20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</row>
    <row r="1234" spans="1:20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</row>
    <row r="1235" spans="1:20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</row>
    <row r="1236" spans="1:20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</row>
    <row r="1237" spans="1:20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</row>
    <row r="1238" spans="1:20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</row>
    <row r="1239" spans="1:20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</row>
    <row r="1240" spans="1:20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</row>
    <row r="1241" spans="1:20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</row>
    <row r="1242" spans="1:20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</row>
    <row r="1243" spans="1:20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</row>
    <row r="1244" spans="1:20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</row>
    <row r="1245" spans="1:20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</row>
    <row r="1246" spans="1:20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</row>
    <row r="1247" spans="1:20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</row>
    <row r="1248" spans="1:20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</row>
    <row r="1249" spans="1:20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</row>
    <row r="1250" spans="1:20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</row>
    <row r="1251" spans="1:20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</row>
    <row r="1252" spans="1:20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</row>
    <row r="1253" spans="1:20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</row>
    <row r="1254" spans="1:20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</row>
    <row r="1255" spans="1:20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</row>
    <row r="1256" spans="1:20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</row>
    <row r="1257" spans="1:20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</row>
    <row r="1258" spans="1:20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</row>
    <row r="1259" spans="1:20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</row>
    <row r="1260" spans="1:20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</row>
    <row r="1261" spans="1:20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</row>
    <row r="1262" spans="1:20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</row>
    <row r="1263" spans="1:20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</row>
    <row r="1264" spans="1:20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</row>
    <row r="1265" spans="1:20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</row>
    <row r="1266" spans="1:20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</row>
    <row r="1267" spans="1:20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</row>
    <row r="1268" spans="1:20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</row>
    <row r="1269" spans="1:20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</row>
    <row r="1270" spans="1:20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</row>
    <row r="1271" spans="1:20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</row>
    <row r="1272" spans="1:20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</row>
    <row r="1273" spans="1:20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</row>
    <row r="1274" spans="1:20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</row>
    <row r="1275" spans="1:20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</row>
    <row r="1276" spans="1:20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</row>
    <row r="1277" spans="1:20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</row>
    <row r="1278" spans="1:20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</row>
    <row r="1279" spans="1:20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</row>
    <row r="1280" spans="1:20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</row>
    <row r="1281" spans="1:20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</row>
    <row r="1282" spans="1:20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</row>
    <row r="1283" spans="1:20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</row>
    <row r="1284" spans="1:20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</row>
    <row r="1285" spans="1:20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</row>
    <row r="1286" spans="1:20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</row>
    <row r="1287" spans="1:20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</row>
    <row r="1288" spans="1:20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</row>
    <row r="1289" spans="1:20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</row>
    <row r="1290" spans="1:20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</row>
    <row r="1291" spans="1:20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</row>
    <row r="1292" spans="1:20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</row>
    <row r="1293" spans="1:20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</row>
    <row r="1294" spans="1:20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</row>
    <row r="1295" spans="1:20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</row>
    <row r="1296" spans="1:20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</row>
    <row r="1297" spans="1:20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</row>
    <row r="1298" spans="1:20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</row>
    <row r="1299" spans="1:20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</row>
    <row r="1300" spans="1:20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</row>
    <row r="1301" spans="1:20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</row>
    <row r="1302" spans="1:20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</row>
    <row r="1303" spans="1:20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</row>
    <row r="1304" spans="1:20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</row>
    <row r="1305" spans="1:20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</row>
    <row r="1306" spans="1:20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</row>
    <row r="1307" spans="1:20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</row>
    <row r="1308" spans="1:20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</row>
    <row r="1309" spans="1:20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</row>
    <row r="1310" spans="1:20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</row>
    <row r="1311" spans="1:20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</row>
    <row r="1312" spans="1:20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</row>
    <row r="1313" spans="1:20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</row>
    <row r="1314" spans="1:20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</row>
    <row r="1315" spans="1:20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</row>
    <row r="1316" spans="1:20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</row>
    <row r="1317" spans="1:20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</row>
    <row r="1318" spans="1:20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</row>
    <row r="1319" spans="1:20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</row>
    <row r="1320" spans="1:20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</row>
    <row r="1321" spans="1:20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</row>
    <row r="1322" spans="1:20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</row>
    <row r="1323" spans="1:20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</row>
    <row r="1324" spans="1:20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</row>
    <row r="1325" spans="1:20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</row>
    <row r="1326" spans="1:20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</row>
    <row r="1327" spans="1:20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</row>
    <row r="1328" spans="1:20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</row>
    <row r="1329" spans="1:20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</row>
    <row r="1330" spans="1:20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</row>
    <row r="1331" spans="1:20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</row>
    <row r="1332" spans="1:20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</row>
    <row r="1333" spans="1:20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</row>
    <row r="1334" spans="1:20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</row>
    <row r="1335" spans="1:20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</row>
    <row r="1336" spans="1:20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</row>
    <row r="1337" spans="1:20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</row>
    <row r="1338" spans="1:20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</row>
    <row r="1339" spans="1:20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</row>
    <row r="1340" spans="1:20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</row>
    <row r="1341" spans="1:20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</row>
    <row r="1342" spans="1:20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</row>
    <row r="1343" spans="1:20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</row>
    <row r="1344" spans="1:20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</row>
    <row r="1345" spans="1:20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</row>
    <row r="1346" spans="1:20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</row>
    <row r="1347" spans="1:20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</row>
    <row r="1348" spans="1:20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</row>
    <row r="1349" spans="1:20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</row>
    <row r="1350" spans="1:20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</row>
    <row r="1351" spans="1:20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</row>
    <row r="1352" spans="1:20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</row>
    <row r="1353" spans="1:20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</row>
    <row r="1354" spans="1:20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</row>
    <row r="1355" spans="1:20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</row>
    <row r="1356" spans="1:20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</row>
    <row r="1357" spans="1:20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</row>
    <row r="1358" spans="1:20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</row>
    <row r="1359" spans="1:20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</row>
    <row r="1360" spans="1:20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</row>
    <row r="1361" spans="1:20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</row>
    <row r="1362" spans="1:20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</row>
    <row r="1363" spans="1:20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</row>
    <row r="1364" spans="1:20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</row>
    <row r="1365" spans="1:20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</row>
    <row r="1366" spans="1:20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</row>
    <row r="1367" spans="1:20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</row>
    <row r="1368" spans="1:20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</row>
    <row r="1369" spans="1:20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</row>
    <row r="1370" spans="1:20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</row>
    <row r="1371" spans="1:20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</row>
    <row r="1372" spans="1:20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</row>
    <row r="1373" spans="1:20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</row>
    <row r="1374" spans="1:20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</row>
    <row r="1375" spans="1:20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</row>
    <row r="1376" spans="1:20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</row>
    <row r="1377" spans="1:20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</row>
    <row r="1378" spans="1:20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</row>
    <row r="1379" spans="1:20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</row>
    <row r="1380" spans="1:20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</row>
    <row r="1381" spans="1:20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</row>
    <row r="1382" spans="1:20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</row>
    <row r="1383" spans="1:20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</row>
    <row r="1384" spans="1:20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</row>
    <row r="1385" spans="1:20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</row>
    <row r="1386" spans="1:20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</row>
    <row r="1387" spans="1:20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</row>
    <row r="1388" spans="1:20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</row>
    <row r="1389" spans="1:20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</row>
    <row r="1390" spans="1:20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</row>
    <row r="1391" spans="1:20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</row>
    <row r="1392" spans="1:20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</row>
    <row r="1393" spans="1:20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</row>
    <row r="1394" spans="1:20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</row>
    <row r="1395" spans="1:20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</row>
    <row r="1396" spans="1:20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</row>
    <row r="1397" spans="1:20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</row>
    <row r="1398" spans="1:20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</row>
    <row r="1399" spans="1:20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</row>
    <row r="1400" spans="1:20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</row>
    <row r="1401" spans="1:20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</row>
    <row r="1402" spans="1:20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</row>
    <row r="1403" spans="1:20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</row>
    <row r="1404" spans="1:20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</row>
    <row r="1405" spans="1:20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</row>
    <row r="1406" spans="1:20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</row>
    <row r="1407" spans="1:20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</row>
    <row r="1408" spans="1:20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</row>
    <row r="1409" spans="1:20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</row>
    <row r="1410" spans="1:20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</row>
    <row r="1411" spans="1:20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</row>
    <row r="1412" spans="1:20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</row>
    <row r="1413" spans="1:20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</row>
    <row r="1414" spans="1:20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</row>
    <row r="1415" spans="1:20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</row>
    <row r="1416" spans="1:20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</row>
    <row r="1417" spans="1:20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</row>
    <row r="1418" spans="1:20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</row>
    <row r="1419" spans="1:20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</row>
    <row r="1420" spans="1:20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</row>
    <row r="1421" spans="1:20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</row>
    <row r="1422" spans="1:20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</row>
    <row r="1423" spans="1:20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</row>
    <row r="1424" spans="1:20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</row>
    <row r="1425" spans="1:20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</row>
    <row r="1426" spans="1:20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</row>
    <row r="1427" spans="1:20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</row>
    <row r="1428" spans="1:20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</row>
    <row r="1429" spans="1:20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</row>
    <row r="1430" spans="1:20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</row>
    <row r="1431" spans="1:20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</row>
    <row r="1432" spans="1:20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</row>
    <row r="1433" spans="1:20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</row>
    <row r="1434" spans="1:20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</row>
    <row r="1435" spans="1:20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</row>
    <row r="1436" spans="1:20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</row>
    <row r="1437" spans="1:20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</row>
    <row r="1438" spans="1:20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</row>
    <row r="1439" spans="1:20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</row>
    <row r="1440" spans="1:20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</row>
    <row r="1441" spans="1:20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</row>
    <row r="1442" spans="1:20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</row>
    <row r="1443" spans="1:20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</row>
    <row r="1444" spans="1:20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</row>
    <row r="1445" spans="1:20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</row>
    <row r="1446" spans="1:20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</row>
    <row r="1447" spans="1:20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</row>
    <row r="1448" spans="1:20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</row>
    <row r="1449" spans="1:20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</row>
    <row r="1450" spans="1:20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</row>
    <row r="1451" spans="1:20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</row>
    <row r="1452" spans="1:20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</row>
    <row r="1453" spans="1:20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</row>
    <row r="1454" spans="1:20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</row>
    <row r="1455" spans="1:20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</row>
    <row r="1456" spans="1:20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</row>
    <row r="1457" spans="1:20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</row>
    <row r="1458" spans="1:20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</row>
    <row r="1459" spans="1:20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</row>
    <row r="1460" spans="1:20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</row>
    <row r="1461" spans="1:20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</row>
    <row r="1462" spans="1:20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</row>
    <row r="1463" spans="1:20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</row>
    <row r="1464" spans="1:20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</row>
    <row r="1465" spans="1:20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</row>
    <row r="1466" spans="1:20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</row>
    <row r="1467" spans="1:20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</row>
    <row r="1468" spans="1:20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</row>
    <row r="1469" spans="1:20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</row>
    <row r="1470" spans="1:20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</row>
    <row r="1471" spans="1:20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</row>
    <row r="1472" spans="1:20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</row>
    <row r="1473" spans="1:20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</row>
    <row r="1474" spans="1:20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</row>
    <row r="1475" spans="1:20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</row>
    <row r="1476" spans="1:20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</row>
    <row r="1477" spans="1:20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</row>
    <row r="1478" spans="1:20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</row>
    <row r="1479" spans="1:20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</row>
    <row r="1480" spans="1:20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</row>
    <row r="1481" spans="1:20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</row>
    <row r="1482" spans="1:20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</row>
    <row r="1483" spans="1:20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</row>
    <row r="1484" spans="1:20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</row>
    <row r="1485" spans="1:20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</row>
    <row r="1486" spans="1:20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</row>
    <row r="1487" spans="1:20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</row>
    <row r="1488" spans="1:20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</row>
    <row r="1489" spans="1:20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</row>
    <row r="1490" spans="1:20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</row>
    <row r="1491" spans="1:20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</row>
    <row r="1492" spans="1:20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</row>
    <row r="1493" spans="1:20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</row>
    <row r="1494" spans="1:20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</row>
    <row r="1495" spans="1:20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</row>
    <row r="1496" spans="1:20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</row>
    <row r="1497" spans="1:20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</row>
    <row r="1498" spans="1:20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</row>
    <row r="1499" spans="1:20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</row>
    <row r="1500" spans="1:20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</row>
    <row r="1501" spans="1:20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</row>
    <row r="1502" spans="1:20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</row>
    <row r="1503" spans="1:20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</row>
    <row r="1504" spans="1:20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</row>
    <row r="1505" spans="1:20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</row>
    <row r="1506" spans="1:20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</row>
    <row r="1507" spans="1:20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</row>
    <row r="1508" spans="1:20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</row>
    <row r="1509" spans="1:20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</row>
    <row r="1510" spans="1:20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</row>
    <row r="1511" spans="1:20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</row>
    <row r="1512" spans="1:20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</row>
    <row r="1513" spans="1:20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</row>
    <row r="1514" spans="1:20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</row>
    <row r="1515" spans="1:20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</row>
    <row r="1516" spans="1:20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</row>
    <row r="1517" spans="1:20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</row>
    <row r="1518" spans="1:20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</row>
    <row r="1519" spans="1:20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</row>
    <row r="1520" spans="1:20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</row>
    <row r="1521" spans="1:20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</row>
    <row r="1522" spans="1:20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</row>
    <row r="1523" spans="1:20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</row>
    <row r="1524" spans="1:20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</row>
    <row r="1525" spans="1:20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</row>
    <row r="1526" spans="1:20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</row>
    <row r="1527" spans="1:20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</row>
    <row r="1528" spans="1:20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</row>
    <row r="1529" spans="1:20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</row>
    <row r="1530" spans="1:20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</row>
    <row r="1531" spans="1:20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</row>
    <row r="1532" spans="1:20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</row>
    <row r="1533" spans="1:20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</row>
    <row r="1534" spans="1:20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</row>
    <row r="1535" spans="1:20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</row>
    <row r="1536" spans="1:20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</row>
    <row r="1537" spans="1:20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</row>
    <row r="1538" spans="1:20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</row>
    <row r="1539" spans="1:20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</row>
    <row r="1540" spans="1:20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</row>
    <row r="1541" spans="1:20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</row>
    <row r="1542" spans="1:20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</row>
    <row r="1543" spans="1:20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</row>
    <row r="1544" spans="1:20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</row>
    <row r="1545" spans="1:20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</row>
    <row r="1546" spans="1:20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</row>
    <row r="1547" spans="1:20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</row>
    <row r="1548" spans="1:20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</row>
    <row r="1549" spans="1:20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</row>
    <row r="1550" spans="1:20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</row>
    <row r="1551" spans="1:20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</row>
    <row r="1552" spans="1:20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</row>
    <row r="1553" spans="1:20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</row>
    <row r="1554" spans="1:20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</row>
    <row r="1555" spans="1:20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</row>
    <row r="1556" spans="1:20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</row>
    <row r="1557" spans="1:20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</row>
    <row r="1558" spans="1:20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</row>
    <row r="1559" spans="1:20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</row>
    <row r="1560" spans="1:20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</row>
    <row r="1561" spans="1:20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</row>
    <row r="1562" spans="1:20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</row>
    <row r="1563" spans="1:20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</row>
    <row r="1564" spans="1:20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</row>
    <row r="1565" spans="1:20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</row>
    <row r="1566" spans="1:20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</row>
    <row r="1567" spans="1:20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</row>
    <row r="1568" spans="1:20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</row>
    <row r="1569" spans="1:20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</row>
    <row r="1570" spans="1:20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</row>
    <row r="1571" spans="1:20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</row>
    <row r="1572" spans="1:20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</row>
    <row r="1573" spans="1:20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</row>
    <row r="1574" spans="1:20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</row>
    <row r="1575" spans="1:20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</row>
    <row r="1576" spans="1:20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</row>
    <row r="1577" spans="1:20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</row>
    <row r="1578" spans="1:20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</row>
    <row r="1579" spans="1:20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</row>
    <row r="1580" spans="1:20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</row>
    <row r="1581" spans="1:20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</row>
    <row r="1582" spans="1:20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</row>
    <row r="1583" spans="1:20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</row>
    <row r="1584" spans="1:20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</row>
    <row r="1585" spans="1:20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</row>
    <row r="1586" spans="1:20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</row>
    <row r="1587" spans="1:20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</row>
    <row r="1588" spans="1:20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</row>
    <row r="1589" spans="1:20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</row>
    <row r="1590" spans="1:20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</row>
    <row r="1591" spans="1:20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</row>
    <row r="1592" spans="1:20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</row>
    <row r="1593" spans="1:20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</row>
    <row r="1594" spans="1:20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</row>
    <row r="1595" spans="1:20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</row>
    <row r="1596" spans="1:20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</row>
    <row r="1597" spans="1:20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</row>
    <row r="1598" spans="1:20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</row>
    <row r="1599" spans="1:20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</row>
    <row r="1600" spans="1:20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</row>
    <row r="1601" spans="1:20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</row>
    <row r="1602" spans="1:20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</row>
    <row r="1603" spans="1:20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</row>
    <row r="1604" spans="1:20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</row>
    <row r="1605" spans="1:20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</row>
    <row r="1606" spans="1:20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</row>
    <row r="1607" spans="1:20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</row>
    <row r="1608" spans="1:20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</row>
    <row r="1609" spans="1:20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</row>
    <row r="1610" spans="1:20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</row>
    <row r="1611" spans="1:20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</row>
    <row r="1612" spans="1:20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</row>
    <row r="1613" spans="1:20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</row>
    <row r="1614" spans="1:20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</row>
    <row r="1615" spans="1:20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</row>
    <row r="1616" spans="1:20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</row>
    <row r="1617" spans="1:20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</row>
    <row r="1618" spans="1:20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</row>
    <row r="1619" spans="1:20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</row>
    <row r="1620" spans="1:20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</row>
    <row r="1621" spans="1:20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</row>
    <row r="1622" spans="1:20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</row>
    <row r="1623" spans="1:20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</row>
    <row r="1624" spans="1:20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</row>
    <row r="1625" spans="1:20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</row>
    <row r="1626" spans="1:20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</row>
    <row r="1627" spans="1:20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</row>
    <row r="1628" spans="1:20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</row>
    <row r="1629" spans="1:20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</row>
    <row r="1630" spans="1:20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</row>
    <row r="1631" spans="1:20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</row>
    <row r="1632" spans="1:20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</row>
    <row r="1633" spans="1:20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</row>
    <row r="1634" spans="1:20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</row>
    <row r="1635" spans="1:20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</row>
    <row r="1636" spans="1:20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</row>
    <row r="1637" spans="1:20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</row>
    <row r="1638" spans="1:20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</row>
    <row r="1639" spans="1:20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</row>
    <row r="1640" spans="1:20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</row>
    <row r="1641" spans="1:20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</row>
    <row r="1642" spans="1:20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</row>
    <row r="1643" spans="1:20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</row>
    <row r="1644" spans="1:20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</row>
    <row r="1645" spans="1:20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</row>
    <row r="1646" spans="1:20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</row>
    <row r="1647" spans="1:20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</row>
    <row r="1648" spans="1:20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</row>
    <row r="1649" spans="1:20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</row>
    <row r="1650" spans="1:20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</row>
    <row r="1651" spans="1:20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</row>
    <row r="1652" spans="1:20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</row>
    <row r="1653" spans="1:20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</row>
    <row r="1654" spans="1:20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</row>
    <row r="1655" spans="1:20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</row>
    <row r="1656" spans="1:20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</row>
    <row r="1657" spans="1:20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</row>
    <row r="1658" spans="1:20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</row>
    <row r="1659" spans="1:20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</row>
    <row r="1660" spans="1:20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</row>
    <row r="1661" spans="1:20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</row>
    <row r="1662" spans="1:20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</row>
    <row r="1663" spans="1:20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</row>
    <row r="1664" spans="1:20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</row>
    <row r="1665" spans="1:20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</row>
    <row r="1666" spans="1:20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</row>
    <row r="1667" spans="1:20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</row>
    <row r="1668" spans="1:20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</row>
    <row r="1669" spans="1:20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</row>
    <row r="1670" spans="1:20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</row>
    <row r="1671" spans="1:20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</row>
    <row r="1672" spans="1:20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</row>
    <row r="1673" spans="1:20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</row>
    <row r="1674" spans="1:20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</row>
    <row r="1675" spans="1:20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</row>
    <row r="1676" spans="1:20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</row>
    <row r="1677" spans="1:20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</row>
    <row r="1678" spans="1:20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</row>
    <row r="1679" spans="1:20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</row>
    <row r="1680" spans="1:20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</row>
    <row r="1681" spans="1:20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</row>
    <row r="1682" spans="1:20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</row>
    <row r="1683" spans="1:20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</row>
    <row r="1684" spans="1:20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</row>
    <row r="1685" spans="1:20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</row>
    <row r="1686" spans="1:20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</row>
    <row r="1687" spans="1:20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</row>
    <row r="1688" spans="1:20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</row>
    <row r="1689" spans="1:20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</row>
    <row r="1690" spans="1:20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</row>
    <row r="1691" spans="1:20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</row>
    <row r="1692" spans="1:20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</row>
    <row r="1693" spans="1:20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</row>
    <row r="1694" spans="1:20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</row>
    <row r="1695" spans="1:20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</row>
    <row r="1696" spans="1:20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</row>
    <row r="1697" spans="1:20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</row>
    <row r="1698" spans="1:20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</row>
    <row r="1699" spans="1:20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</row>
    <row r="1700" spans="1:20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</row>
    <row r="1701" spans="1:20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</row>
    <row r="1702" spans="1:20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</row>
    <row r="1703" spans="1:20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</row>
    <row r="1704" spans="1:20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</row>
    <row r="1705" spans="1:20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</row>
    <row r="1706" spans="1:20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</row>
    <row r="1707" spans="1:20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</row>
    <row r="1708" spans="1:20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</row>
    <row r="1709" spans="1:20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</row>
    <row r="1710" spans="1:20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</row>
    <row r="1711" spans="1:20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</row>
    <row r="1712" spans="1:20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</row>
    <row r="1713" spans="1:20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</row>
    <row r="1714" spans="1:20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</row>
    <row r="1715" spans="1:20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</row>
    <row r="1716" spans="1:20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</row>
    <row r="1717" spans="1:20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</row>
    <row r="1718" spans="1:20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</row>
    <row r="1719" spans="1:20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</row>
    <row r="1720" spans="1:20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</row>
    <row r="1721" spans="1:20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</row>
    <row r="1722" spans="1:20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</row>
    <row r="1723" spans="1:20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</row>
    <row r="1724" spans="1:20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</row>
    <row r="1725" spans="1:20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</row>
    <row r="1726" spans="1:20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</row>
    <row r="1727" spans="1:20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</row>
    <row r="1728" spans="1:20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</row>
    <row r="1729" spans="1:20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</row>
    <row r="1730" spans="1:20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</row>
    <row r="1731" spans="1:20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</row>
    <row r="1732" spans="1:20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</row>
    <row r="1733" spans="1:20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</row>
    <row r="1734" spans="1:20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</row>
    <row r="1735" spans="1:20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</row>
    <row r="1736" spans="1:20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</row>
    <row r="1737" spans="1:20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</row>
    <row r="1738" spans="1:20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</row>
    <row r="1739" spans="1:20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</row>
    <row r="1740" spans="1:20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</row>
    <row r="1741" spans="1:20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</row>
    <row r="1742" spans="1:20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</row>
    <row r="1743" spans="1:20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</row>
    <row r="1744" spans="1:20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</row>
    <row r="1745" spans="1:20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</row>
    <row r="1746" spans="1:20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</row>
    <row r="1747" spans="1:20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</row>
    <row r="1748" spans="1:20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</row>
    <row r="1749" spans="1:20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</row>
    <row r="1750" spans="1:20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</row>
    <row r="1751" spans="1:20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</row>
    <row r="1752" spans="1:20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</row>
    <row r="1753" spans="1:20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</row>
    <row r="1754" spans="1:20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</row>
    <row r="1755" spans="1:20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</row>
    <row r="1756" spans="1:20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</row>
    <row r="1757" spans="1:20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</row>
    <row r="1758" spans="1:20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</row>
    <row r="1759" spans="1:20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</row>
    <row r="1760" spans="1:20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</row>
    <row r="1761" spans="1:20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</row>
    <row r="1762" spans="1:20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</row>
    <row r="1763" spans="1:20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</row>
    <row r="1764" spans="1:20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</row>
    <row r="1765" spans="1:20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</row>
    <row r="1766" spans="1:20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</row>
    <row r="1767" spans="1:20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</row>
    <row r="1768" spans="1:20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</row>
    <row r="1769" spans="1:20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</row>
    <row r="1770" spans="1:20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</row>
    <row r="1771" spans="1:20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</row>
    <row r="1772" spans="1:20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</row>
    <row r="1773" spans="1:20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</row>
    <row r="1774" spans="1:20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</row>
    <row r="1775" spans="1:20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</row>
    <row r="1776" spans="1:20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</row>
    <row r="1777" spans="1:20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</row>
    <row r="1778" spans="1:20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</row>
    <row r="1779" spans="1:20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</row>
    <row r="1780" spans="1:20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</row>
    <row r="1781" spans="1:20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</row>
    <row r="1782" spans="1:20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</row>
    <row r="1783" spans="1:20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</row>
    <row r="1784" spans="1:20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</row>
    <row r="1785" spans="1:20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</row>
    <row r="1786" spans="1:20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</row>
    <row r="1787" spans="1:20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</row>
    <row r="1788" spans="1:20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</row>
    <row r="1789" spans="1:20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</row>
    <row r="1790" spans="1:20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</row>
    <row r="1791" spans="1:20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</row>
    <row r="1792" spans="1:20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</row>
    <row r="1793" spans="1:20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</row>
    <row r="1794" spans="1:20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</row>
    <row r="1795" spans="1:20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</row>
    <row r="1796" spans="1:20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</row>
    <row r="1797" spans="1:20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</row>
    <row r="1798" spans="1:20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</row>
    <row r="1799" spans="1:20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</row>
    <row r="1800" spans="1:20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</row>
    <row r="1801" spans="1:20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</row>
    <row r="1802" spans="1:20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</row>
    <row r="1803" spans="1:20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</row>
    <row r="1804" spans="1:20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</row>
    <row r="1805" spans="1:20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</row>
    <row r="1806" spans="1:20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</row>
    <row r="1807" spans="1:20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</row>
    <row r="1808" spans="1:20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</row>
    <row r="1809" spans="1:20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</row>
    <row r="1810" spans="1:20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</row>
    <row r="1811" spans="1:20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</row>
    <row r="1812" spans="1:20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</row>
    <row r="1813" spans="1:20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</row>
    <row r="1814" spans="1:20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</row>
    <row r="1815" spans="1:20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</row>
    <row r="1816" spans="1:20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</row>
    <row r="1817" spans="1:20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</row>
    <row r="1818" spans="1:20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</row>
    <row r="1819" spans="1:20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</row>
    <row r="1820" spans="1:20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</row>
    <row r="1821" spans="1:20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</row>
    <row r="1822" spans="1:20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</row>
    <row r="1823" spans="1:20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</row>
    <row r="1824" spans="1:20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</row>
    <row r="1825" spans="1:20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</row>
    <row r="1826" spans="1:20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</row>
    <row r="1827" spans="1:20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</row>
    <row r="1828" spans="1:20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</row>
    <row r="1829" spans="1:20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</row>
    <row r="1830" spans="1:20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</row>
    <row r="1831" spans="1:20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</row>
    <row r="1832" spans="1:20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</row>
    <row r="1833" spans="1:20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</row>
    <row r="1834" spans="1:20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</row>
    <row r="1835" spans="1:20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</row>
    <row r="1836" spans="1:20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</row>
    <row r="1837" spans="1:20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</row>
    <row r="1838" spans="1:20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</row>
    <row r="1839" spans="1:20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</row>
    <row r="1840" spans="1:20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</row>
    <row r="1841" spans="1:20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</row>
    <row r="1842" spans="1:20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</row>
    <row r="1843" spans="1:20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</row>
    <row r="1844" spans="1:20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</row>
    <row r="1845" spans="1:20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</row>
    <row r="1846" spans="1:20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</row>
    <row r="1847" spans="1:20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</row>
    <row r="1848" spans="1:20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</row>
    <row r="1849" spans="1:20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</row>
    <row r="1850" spans="1:20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</row>
    <row r="1851" spans="1:20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</row>
    <row r="1852" spans="1:20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</row>
    <row r="1853" spans="1:20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</row>
    <row r="1854" spans="1:20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</row>
    <row r="1855" spans="1:20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</row>
    <row r="1856" spans="1:20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</row>
    <row r="1857" spans="1:20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</row>
    <row r="1858" spans="1:20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</row>
    <row r="1859" spans="1:20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</row>
    <row r="1860" spans="1:20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</row>
    <row r="1861" spans="1:20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</row>
    <row r="1862" spans="1:20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</row>
    <row r="1863" spans="1:20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</row>
    <row r="1864" spans="1:20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</row>
    <row r="1865" spans="1:20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</row>
    <row r="1866" spans="1:20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</row>
    <row r="1867" spans="1:20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</row>
    <row r="1868" spans="1:20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</row>
    <row r="1869" spans="1:20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</row>
    <row r="1870" spans="1:20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</row>
    <row r="1871" spans="1:20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</row>
    <row r="1872" spans="1:20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</row>
    <row r="1873" spans="1:20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</row>
    <row r="1874" spans="1:20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</row>
    <row r="1875" spans="1:20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</row>
    <row r="1876" spans="1:20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</row>
    <row r="1877" spans="1:20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</row>
    <row r="1878" spans="1:20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</row>
    <row r="1879" spans="1:20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</row>
    <row r="1880" spans="1:20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</row>
    <row r="1881" spans="1:20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</row>
    <row r="1882" spans="1:20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</row>
    <row r="1883" spans="1:20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</row>
    <row r="1884" spans="1:20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</row>
    <row r="1885" spans="1:20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</row>
    <row r="1886" spans="1:20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</row>
    <row r="1887" spans="1:20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</row>
    <row r="1888" spans="1:20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</row>
    <row r="1889" spans="1:20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</row>
    <row r="1890" spans="1:20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</row>
    <row r="1891" spans="1:20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</row>
    <row r="1892" spans="1:20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</row>
    <row r="1893" spans="1:20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</row>
    <row r="1894" spans="1:20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</row>
    <row r="1895" spans="1:20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</row>
    <row r="1896" spans="1:20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</row>
    <row r="1897" spans="1:20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</row>
    <row r="1898" spans="1:20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</row>
    <row r="1899" spans="1:20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</row>
    <row r="1900" spans="1:20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</row>
    <row r="1901" spans="1:20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</row>
    <row r="1902" spans="1:20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</row>
    <row r="1903" spans="1:20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</row>
    <row r="1904" spans="1:20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</row>
    <row r="1905" spans="1:20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</row>
    <row r="1906" spans="1:20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</row>
    <row r="1907" spans="1:20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</row>
    <row r="1908" spans="1:20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</row>
    <row r="1909" spans="1:20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</row>
    <row r="1910" spans="1:20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</row>
    <row r="1911" spans="1:20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</row>
    <row r="1912" spans="1:20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</row>
    <row r="1913" spans="1:20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</row>
    <row r="1914" spans="1:20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</row>
    <row r="1915" spans="1:20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</row>
    <row r="1916" spans="1:20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</row>
    <row r="1917" spans="1:20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</row>
    <row r="1918" spans="1:20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</row>
    <row r="1919" spans="1:20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</row>
    <row r="1920" spans="1:20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</row>
    <row r="1921" spans="1:20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</row>
    <row r="1922" spans="1:20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</row>
    <row r="1923" spans="1:20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</row>
    <row r="1924" spans="1:20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</row>
    <row r="1925" spans="1:20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</row>
    <row r="1926" spans="1:20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</row>
    <row r="1927" spans="1:20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</row>
    <row r="1928" spans="1:20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</row>
    <row r="1929" spans="1:20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</row>
    <row r="1930" spans="1:20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</row>
    <row r="1931" spans="1:20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</row>
    <row r="1932" spans="1:20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</row>
    <row r="1933" spans="1:20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</row>
    <row r="1934" spans="1:20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</row>
    <row r="1935" spans="1:20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</row>
    <row r="1936" spans="1:20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</row>
    <row r="1937" spans="1:20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</row>
    <row r="1938" spans="1:20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</row>
    <row r="1939" spans="1:20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</row>
    <row r="1940" spans="1:20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</row>
    <row r="1941" spans="1:20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</row>
    <row r="1942" spans="1:20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</row>
    <row r="1943" spans="1:20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</row>
    <row r="1944" spans="1:20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</row>
    <row r="1945" spans="1:20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</row>
    <row r="1946" spans="1:20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</row>
    <row r="1947" spans="1:20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</row>
    <row r="1948" spans="1:20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</row>
    <row r="1949" spans="1:20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</row>
    <row r="1950" spans="1:20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</row>
    <row r="1951" spans="1:20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</row>
    <row r="1952" spans="1:20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</row>
    <row r="1953" spans="1:20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</row>
    <row r="1954" spans="1:20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</row>
    <row r="1955" spans="1:20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</row>
    <row r="1956" spans="1:20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</row>
    <row r="1957" spans="1:20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</row>
    <row r="1958" spans="1:20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</row>
    <row r="1959" spans="1:20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</row>
    <row r="1960" spans="1:20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</row>
    <row r="1961" spans="1:20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</row>
    <row r="1962" spans="1:20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</row>
    <row r="1963" spans="1:20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</row>
    <row r="1964" spans="1:20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</row>
    <row r="1965" spans="1:20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</row>
    <row r="1966" spans="1:20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</row>
    <row r="1967" spans="1:20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</row>
    <row r="1968" spans="1:20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</row>
    <row r="1969" spans="1:20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</row>
    <row r="1970" spans="1:20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</row>
    <row r="1971" spans="1:20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</row>
    <row r="1972" spans="1:20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</row>
    <row r="1973" spans="1:20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</row>
    <row r="1974" spans="1:20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</row>
    <row r="1975" spans="1:20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</row>
    <row r="1976" spans="1:20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</row>
    <row r="1977" spans="1:20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</row>
    <row r="1978" spans="1:20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</row>
    <row r="1979" spans="1:20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</row>
    <row r="1980" spans="1:20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</row>
    <row r="1981" spans="1:20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</row>
    <row r="1982" spans="1:20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</row>
    <row r="1983" spans="1:20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</row>
    <row r="1984" spans="1:20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</row>
    <row r="1985" spans="1:20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</row>
    <row r="1986" spans="1:20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</row>
    <row r="1987" spans="1:20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</row>
    <row r="1988" spans="1:20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</row>
    <row r="1989" spans="1:20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</row>
    <row r="1990" spans="1:20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</row>
    <row r="1991" spans="1:20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</row>
    <row r="1992" spans="1:20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</row>
    <row r="1993" spans="1:20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</row>
    <row r="1994" spans="1:20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</row>
    <row r="1995" spans="1:20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</row>
    <row r="1996" spans="1:20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</row>
    <row r="1997" spans="1:20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</row>
    <row r="1998" spans="1:20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</row>
    <row r="1999" spans="1:20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</row>
    <row r="2000" spans="1:20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</row>
    <row r="2001" spans="1:20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</row>
    <row r="2002" spans="1:20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</row>
    <row r="2003" spans="1:20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</row>
    <row r="2004" spans="1:20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</row>
    <row r="2005" spans="1:20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</row>
    <row r="2006" spans="1:20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</row>
    <row r="2007" spans="1:20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</row>
    <row r="2008" spans="1:20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</row>
    <row r="2009" spans="1:20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</row>
    <row r="2010" spans="1:20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</row>
    <row r="2011" spans="1:20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</row>
    <row r="2012" spans="1:20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</row>
    <row r="2013" spans="1:20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</row>
    <row r="2014" spans="1:20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</row>
    <row r="2015" spans="1:20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</row>
    <row r="2016" spans="1:20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</row>
    <row r="2017" spans="1:20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</row>
    <row r="2018" spans="1:20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</row>
    <row r="2019" spans="1:20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</row>
    <row r="2020" spans="1:20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</row>
    <row r="2021" spans="1:20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</row>
    <row r="2022" spans="1:20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</row>
    <row r="2023" spans="1:20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</row>
    <row r="2024" spans="1:20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</row>
    <row r="2025" spans="1:20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</row>
    <row r="2026" spans="1:20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</row>
    <row r="2027" spans="1:20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</row>
    <row r="2028" spans="1:20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</row>
    <row r="2029" spans="1:20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</row>
    <row r="2030" spans="1:20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</row>
    <row r="2031" spans="1:20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</row>
    <row r="2032" spans="1:20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</row>
    <row r="2033" spans="1:20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</row>
    <row r="2034" spans="1:20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</row>
    <row r="2035" spans="1:20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</row>
    <row r="2036" spans="1:20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</row>
    <row r="2037" spans="1:20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</row>
    <row r="2038" spans="1:20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</row>
    <row r="2039" spans="1:20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</row>
    <row r="2040" spans="1:20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</row>
    <row r="2041" spans="1:20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</row>
    <row r="2042" spans="1:20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</row>
    <row r="2043" spans="1:20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</row>
    <row r="2044" spans="1:20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</row>
    <row r="2045" spans="1:20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</row>
    <row r="2046" spans="1:20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</row>
    <row r="2047" spans="1:20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</row>
    <row r="2048" spans="1:20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</row>
    <row r="2049" spans="1:20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</row>
    <row r="2050" spans="1:20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</row>
    <row r="2051" spans="1:20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</row>
    <row r="2052" spans="1:20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</row>
    <row r="2053" spans="1:20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</row>
    <row r="2054" spans="1:20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</row>
    <row r="2055" spans="1:20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</row>
    <row r="2056" spans="1:20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</row>
    <row r="2057" spans="1:20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</row>
    <row r="2058" spans="1:20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</row>
    <row r="2059" spans="1:20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</row>
    <row r="2060" spans="1:20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</row>
    <row r="2061" spans="1:20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</row>
    <row r="2062" spans="1:20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</row>
    <row r="2063" spans="1:20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</row>
    <row r="2064" spans="1:20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</row>
    <row r="2065" spans="1:20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</row>
    <row r="2066" spans="1:20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</row>
    <row r="2067" spans="1:20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</row>
    <row r="2068" spans="1:20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</row>
    <row r="2069" spans="1:20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</row>
    <row r="2070" spans="1:20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</row>
    <row r="2071" spans="1:20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</row>
    <row r="2072" spans="1:20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</row>
    <row r="2073" spans="1:20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</row>
    <row r="2074" spans="1:20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</row>
    <row r="2075" spans="1:20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</row>
    <row r="2076" spans="1:20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</row>
    <row r="2077" spans="1:20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</row>
    <row r="2078" spans="1:20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</row>
    <row r="2079" spans="1:20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</row>
    <row r="2080" spans="1:20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</row>
    <row r="2081" spans="1:20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</row>
    <row r="2082" spans="1:20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</row>
    <row r="2083" spans="1:20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</row>
    <row r="2084" spans="1:20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</row>
    <row r="2085" spans="1:20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</row>
    <row r="2086" spans="1:20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</row>
    <row r="2087" spans="1:20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</row>
    <row r="2088" spans="1:20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</row>
    <row r="2089" spans="1:20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</row>
    <row r="2090" spans="1:20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</row>
    <row r="2091" spans="1:20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</row>
    <row r="2092" spans="1:20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</row>
    <row r="2093" spans="1:20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</row>
    <row r="2094" spans="1:20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</row>
    <row r="2095" spans="1:20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</row>
    <row r="2096" spans="1:20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</row>
    <row r="2097" spans="1:20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</row>
    <row r="2098" spans="1:20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</row>
    <row r="2099" spans="1:20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</row>
    <row r="2100" spans="1:20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</row>
    <row r="2101" spans="1:20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</row>
    <row r="2102" spans="1:20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</row>
    <row r="2103" spans="1:20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</row>
    <row r="2104" spans="1:20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</row>
    <row r="2105" spans="1:20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</row>
    <row r="2106" spans="1:20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</row>
    <row r="2107" spans="1:20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</row>
    <row r="2108" spans="1:20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</row>
    <row r="2109" spans="1:20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</row>
    <row r="2110" spans="1:20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</row>
    <row r="2111" spans="1:20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</row>
    <row r="2112" spans="1:20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</row>
    <row r="2113" spans="1:20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</row>
    <row r="2114" spans="1:20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</row>
    <row r="2115" spans="1:20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</row>
    <row r="2116" spans="1:20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</row>
    <row r="2117" spans="1:20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</row>
    <row r="2118" spans="1:20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</row>
    <row r="2119" spans="1:20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</row>
    <row r="2120" spans="1:20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</row>
    <row r="2121" spans="1:20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</row>
    <row r="2122" spans="1:20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</row>
    <row r="2123" spans="1:20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</row>
    <row r="2124" spans="1:20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</row>
    <row r="2125" spans="1:20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</row>
    <row r="2126" spans="1:20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</row>
    <row r="2127" spans="1:20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</row>
    <row r="2128" spans="1:20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</row>
    <row r="2129" spans="1:20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</row>
    <row r="2130" spans="1:20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</row>
    <row r="2131" spans="1:20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</row>
    <row r="2132" spans="1:20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</row>
    <row r="2133" spans="1:20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</row>
    <row r="2134" spans="1:20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</row>
    <row r="2135" spans="1:20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</row>
    <row r="2136" spans="1:20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</row>
    <row r="2137" spans="1:20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</row>
    <row r="2138" spans="1:20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</row>
    <row r="2139" spans="1:20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</row>
    <row r="2140" spans="1:20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</row>
    <row r="2141" spans="1:20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</row>
    <row r="2142" spans="1:20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</row>
    <row r="2143" spans="1:20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</row>
    <row r="2144" spans="1:20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</row>
    <row r="2145" spans="1:20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</row>
    <row r="2146" spans="1:20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</row>
    <row r="2147" spans="1:20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</row>
    <row r="2148" spans="1:20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</row>
    <row r="2149" spans="1:20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</row>
    <row r="2150" spans="1:20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</row>
    <row r="2151" spans="1:20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</row>
    <row r="2152" spans="1:20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</row>
    <row r="2153" spans="1:20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</row>
    <row r="2154" spans="1:20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</row>
    <row r="2155" spans="1:20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</row>
    <row r="2156" spans="1:20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</row>
    <row r="2157" spans="1:20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</row>
    <row r="2158" spans="1:20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</row>
    <row r="2159" spans="1:20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</row>
    <row r="2160" spans="1:20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</row>
    <row r="2161" spans="1:20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</row>
    <row r="2162" spans="1:20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</row>
    <row r="2163" spans="1:20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</row>
    <row r="2164" spans="1:20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</row>
    <row r="2165" spans="1:20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</row>
    <row r="2166" spans="1:20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</row>
    <row r="2167" spans="1:20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</row>
    <row r="2168" spans="1:20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</row>
    <row r="2169" spans="1:20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</row>
    <row r="2170" spans="1:20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</row>
    <row r="2171" spans="1:20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</row>
    <row r="2172" spans="1:20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</row>
    <row r="2173" spans="1:20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</row>
    <row r="2174" spans="1:20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</row>
    <row r="2175" spans="1:20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</row>
    <row r="2176" spans="1:20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</row>
    <row r="2177" spans="1:20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</row>
    <row r="2178" spans="1:20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</row>
    <row r="2179" spans="1:20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</row>
    <row r="2180" spans="1:20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</row>
    <row r="2181" spans="1:20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</row>
    <row r="2182" spans="1:20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</row>
    <row r="2183" spans="1:20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</row>
    <row r="2184" spans="1:20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</row>
    <row r="2185" spans="1:20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</row>
    <row r="2186" spans="1:20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</row>
    <row r="2187" spans="1:20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</row>
    <row r="2188" spans="1:20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</row>
    <row r="2189" spans="1:20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</row>
    <row r="2190" spans="1:20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</row>
    <row r="2191" spans="1:20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</row>
    <row r="2192" spans="1:20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</row>
    <row r="2193" spans="1:20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</row>
    <row r="2194" spans="1:20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</row>
    <row r="2195" spans="1:20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</row>
    <row r="2196" spans="1:20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</row>
    <row r="2197" spans="1:20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</row>
    <row r="2198" spans="1:20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</row>
    <row r="2199" spans="1:20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</row>
    <row r="2200" spans="1:20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</row>
    <row r="2201" spans="1:20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</row>
    <row r="2202" spans="1:20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</row>
    <row r="2203" spans="1:20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</row>
    <row r="2204" spans="1:20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</row>
    <row r="2205" spans="1:20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</row>
    <row r="2206" spans="1:20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</row>
    <row r="2207" spans="1:20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</row>
    <row r="2208" spans="1:20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</row>
    <row r="2209" spans="1:20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</row>
    <row r="2210" spans="1:20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</row>
    <row r="2211" spans="1:20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</row>
    <row r="2212" spans="1:20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</row>
    <row r="2213" spans="1:20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</row>
    <row r="2214" spans="1:20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</row>
    <row r="2215" spans="1:20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</row>
    <row r="2216" spans="1:20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</row>
    <row r="2217" spans="1:20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</row>
    <row r="2218" spans="1:20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</row>
  </sheetData>
  <mergeCells count="6">
    <mergeCell ref="B7:J7"/>
    <mergeCell ref="B2:J2"/>
    <mergeCell ref="B3:J3"/>
    <mergeCell ref="B4:J4"/>
    <mergeCell ref="B5:J5"/>
    <mergeCell ref="B6:J6"/>
  </mergeCells>
  <printOptions horizontalCentered="1" verticalCentered="1"/>
  <pageMargins left="0.25" right="0.25" top="0.25" bottom="0.3" header="0.25" footer="0.25"/>
  <pageSetup scale="67" fitToHeight="0" orientation="landscape" r:id="rId1"/>
  <headerFooter alignWithMargins="0"/>
  <rowBreaks count="2" manualBreakCount="2">
    <brk id="60" max="9" man="1"/>
    <brk id="108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X405"/>
  <sheetViews>
    <sheetView topLeftCell="A364" zoomScale="75" zoomScaleNormal="75" zoomScaleSheetLayoutView="75" workbookViewId="0">
      <selection activeCell="R58" sqref="R58"/>
    </sheetView>
  </sheetViews>
  <sheetFormatPr defaultRowHeight="12.75"/>
  <cols>
    <col min="1" max="1" width="4.85546875" style="3" customWidth="1"/>
    <col min="2" max="2" width="3.140625" style="3" customWidth="1"/>
    <col min="3" max="3" width="48.5703125" style="3" bestFit="1" customWidth="1"/>
    <col min="4" max="4" width="7.7109375" style="3" bestFit="1" customWidth="1"/>
    <col min="5" max="5" width="17.7109375" style="3" bestFit="1" customWidth="1"/>
    <col min="6" max="6" width="18.7109375" style="3" bestFit="1" customWidth="1"/>
    <col min="7" max="7" width="17.85546875" style="3" bestFit="1" customWidth="1"/>
    <col min="8" max="9" width="21.28515625" style="3" bestFit="1" customWidth="1"/>
    <col min="10" max="10" width="23" style="3" bestFit="1" customWidth="1"/>
    <col min="11" max="11" width="17.28515625" style="3" bestFit="1" customWidth="1"/>
    <col min="12" max="12" width="20.140625" style="3" bestFit="1" customWidth="1"/>
    <col min="13" max="13" width="13.42578125" style="3" customWidth="1"/>
    <col min="14" max="14" width="14.42578125" style="3" bestFit="1" customWidth="1"/>
    <col min="15" max="15" width="11.42578125" style="3" customWidth="1"/>
    <col min="16" max="16" width="6.28515625" style="3" customWidth="1"/>
    <col min="17" max="17" width="5.7109375" style="3" customWidth="1"/>
    <col min="18" max="18" width="13.140625" style="3" customWidth="1"/>
    <col min="19" max="16384" width="9.140625" style="3"/>
  </cols>
  <sheetData>
    <row r="1" spans="1:13">
      <c r="A1" s="34"/>
      <c r="B1" s="35"/>
      <c r="C1" s="35" t="s">
        <v>0</v>
      </c>
      <c r="D1" s="36"/>
      <c r="E1" s="37"/>
      <c r="F1" s="35"/>
      <c r="G1" s="36"/>
      <c r="H1" s="36"/>
      <c r="I1" s="36"/>
      <c r="J1" s="35"/>
      <c r="K1" s="35"/>
      <c r="L1" s="35"/>
    </row>
    <row r="2" spans="1:13">
      <c r="A2" s="34"/>
      <c r="B2" s="35"/>
      <c r="C2" s="36" t="s">
        <v>186</v>
      </c>
      <c r="D2" s="36"/>
      <c r="E2" s="37"/>
      <c r="F2" s="35"/>
      <c r="G2" s="36"/>
      <c r="H2" s="35"/>
      <c r="I2" s="35"/>
      <c r="J2" s="35"/>
      <c r="K2" s="35"/>
      <c r="L2" s="35"/>
    </row>
    <row r="3" spans="1:13">
      <c r="A3" s="34"/>
      <c r="B3" s="35"/>
      <c r="C3" s="35" t="s">
        <v>1</v>
      </c>
      <c r="D3" s="36"/>
      <c r="E3" s="37"/>
      <c r="F3" s="35"/>
      <c r="G3" s="36"/>
      <c r="H3" s="35"/>
      <c r="I3" s="35"/>
      <c r="J3" s="35"/>
      <c r="K3" s="35"/>
      <c r="L3" s="35"/>
    </row>
    <row r="4" spans="1:13">
      <c r="A4" s="34"/>
      <c r="B4" s="39"/>
      <c r="C4" s="35" t="s">
        <v>175</v>
      </c>
      <c r="D4" s="36"/>
      <c r="E4" s="37"/>
      <c r="F4" s="35"/>
      <c r="G4" s="36"/>
      <c r="H4" s="35"/>
      <c r="I4" s="35"/>
      <c r="J4" s="35"/>
      <c r="K4" s="35"/>
      <c r="L4" s="35"/>
    </row>
    <row r="5" spans="1:13">
      <c r="A5" s="34"/>
      <c r="E5" s="40"/>
      <c r="F5" s="41"/>
      <c r="G5" s="41"/>
      <c r="H5" s="41"/>
      <c r="I5" s="41"/>
      <c r="J5" s="41"/>
      <c r="K5" s="41"/>
      <c r="L5" s="41"/>
    </row>
    <row r="6" spans="1:13">
      <c r="A6" s="34"/>
      <c r="E6" s="40"/>
      <c r="F6" s="41"/>
      <c r="G6" s="41"/>
      <c r="H6" s="41"/>
      <c r="I6" s="41"/>
      <c r="J6" s="41"/>
      <c r="K6" s="41"/>
      <c r="L6" s="41"/>
    </row>
    <row r="7" spans="1:13">
      <c r="A7" s="34"/>
      <c r="B7" s="33"/>
      <c r="C7" s="6" t="s">
        <v>29</v>
      </c>
      <c r="D7" s="6" t="s">
        <v>30</v>
      </c>
      <c r="E7" s="6" t="s">
        <v>31</v>
      </c>
      <c r="F7" s="42" t="s">
        <v>32</v>
      </c>
      <c r="G7" s="6" t="s">
        <v>33</v>
      </c>
      <c r="H7" s="42" t="s">
        <v>34</v>
      </c>
      <c r="I7" s="6" t="s">
        <v>35</v>
      </c>
      <c r="J7" s="42" t="s">
        <v>36</v>
      </c>
      <c r="K7" s="42" t="s">
        <v>37</v>
      </c>
      <c r="L7" s="6" t="s">
        <v>38</v>
      </c>
    </row>
    <row r="8" spans="1:13">
      <c r="A8" s="34"/>
      <c r="B8" s="33"/>
      <c r="C8" s="33"/>
      <c r="D8" s="33"/>
      <c r="E8" s="6" t="s">
        <v>155</v>
      </c>
      <c r="F8" s="7"/>
      <c r="G8" s="8" t="s">
        <v>5</v>
      </c>
      <c r="H8" s="8" t="s">
        <v>3</v>
      </c>
      <c r="I8" s="8" t="s">
        <v>3</v>
      </c>
      <c r="J8" s="8" t="s">
        <v>3</v>
      </c>
      <c r="K8" s="6" t="s">
        <v>156</v>
      </c>
      <c r="L8" s="8" t="s">
        <v>157</v>
      </c>
    </row>
    <row r="9" spans="1:13">
      <c r="A9" s="34"/>
      <c r="B9" s="33"/>
      <c r="C9" s="33"/>
      <c r="D9" s="6"/>
      <c r="E9" s="6" t="s">
        <v>158</v>
      </c>
      <c r="F9" s="8" t="s">
        <v>4</v>
      </c>
      <c r="G9" s="8" t="s">
        <v>43</v>
      </c>
      <c r="H9" s="8" t="s">
        <v>6</v>
      </c>
      <c r="I9" s="8" t="s">
        <v>7</v>
      </c>
      <c r="J9" s="8" t="s">
        <v>8</v>
      </c>
      <c r="K9" s="8" t="s">
        <v>9</v>
      </c>
      <c r="L9" s="8" t="s">
        <v>10</v>
      </c>
    </row>
    <row r="10" spans="1:13">
      <c r="A10" s="34"/>
      <c r="B10" s="43"/>
      <c r="C10" s="44" t="s">
        <v>106</v>
      </c>
      <c r="D10" s="44"/>
      <c r="E10" s="44" t="s">
        <v>159</v>
      </c>
      <c r="F10" s="45" t="s">
        <v>12</v>
      </c>
      <c r="G10" s="45" t="s">
        <v>13</v>
      </c>
      <c r="H10" s="45" t="s">
        <v>14</v>
      </c>
      <c r="I10" s="45" t="s">
        <v>15</v>
      </c>
      <c r="J10" s="45" t="s">
        <v>15</v>
      </c>
      <c r="K10" s="45" t="s">
        <v>16</v>
      </c>
      <c r="L10" s="45" t="s">
        <v>17</v>
      </c>
    </row>
    <row r="11" spans="1:13">
      <c r="A11" s="34"/>
      <c r="B11" s="33"/>
      <c r="C11" s="33"/>
      <c r="D11" s="33"/>
      <c r="E11" s="46"/>
      <c r="F11" s="7"/>
      <c r="G11" s="7"/>
      <c r="H11" s="7"/>
      <c r="I11" s="7"/>
      <c r="J11" s="7"/>
      <c r="K11" s="7"/>
      <c r="L11" s="7"/>
    </row>
    <row r="12" spans="1:13">
      <c r="A12" s="34">
        <v>14</v>
      </c>
      <c r="B12" s="33"/>
      <c r="C12" s="33" t="s">
        <v>107</v>
      </c>
      <c r="D12" s="33"/>
      <c r="E12" s="46"/>
      <c r="F12" s="7"/>
      <c r="G12" s="7"/>
      <c r="H12" s="7"/>
      <c r="I12" s="7"/>
      <c r="J12" s="7"/>
      <c r="K12" s="7"/>
      <c r="L12" s="7"/>
    </row>
    <row r="13" spans="1:13">
      <c r="A13" s="34">
        <v>15</v>
      </c>
      <c r="B13" s="33"/>
      <c r="C13" s="33" t="s">
        <v>108</v>
      </c>
      <c r="D13" s="33"/>
      <c r="E13" s="47">
        <v>14389587.169156518</v>
      </c>
      <c r="F13" s="47">
        <v>8094802.3109669872</v>
      </c>
      <c r="G13" s="47">
        <v>2120844.116651658</v>
      </c>
      <c r="H13" s="47">
        <v>2081963.1481410917</v>
      </c>
      <c r="I13" s="47">
        <v>755949.54145746049</v>
      </c>
      <c r="J13" s="47">
        <v>303788.8582105746</v>
      </c>
      <c r="K13" s="47">
        <v>724816.47920526902</v>
      </c>
      <c r="L13" s="47">
        <v>307422.71452348039</v>
      </c>
      <c r="M13" s="49"/>
    </row>
    <row r="14" spans="1:13">
      <c r="A14" s="34">
        <v>16</v>
      </c>
      <c r="B14" s="33"/>
      <c r="C14" s="33" t="s">
        <v>109</v>
      </c>
      <c r="D14" s="33"/>
      <c r="E14" s="47">
        <v>12516372.005994005</v>
      </c>
      <c r="F14" s="47">
        <v>7447313.6201928351</v>
      </c>
      <c r="G14" s="47">
        <v>1878117.2699739202</v>
      </c>
      <c r="H14" s="47">
        <v>1733168.231034464</v>
      </c>
      <c r="I14" s="47">
        <v>601693.15575478668</v>
      </c>
      <c r="J14" s="47">
        <v>69327.550718620725</v>
      </c>
      <c r="K14" s="47">
        <v>600055.76404360472</v>
      </c>
      <c r="L14" s="47">
        <v>186696.41427577168</v>
      </c>
      <c r="M14" s="49"/>
    </row>
    <row r="15" spans="1:13">
      <c r="A15" s="34">
        <v>17</v>
      </c>
      <c r="B15" s="33"/>
      <c r="C15" s="33" t="s">
        <v>110</v>
      </c>
      <c r="D15" s="33"/>
      <c r="E15" s="47">
        <v>442433.12422133982</v>
      </c>
      <c r="F15" s="47">
        <v>244315.01539198955</v>
      </c>
      <c r="G15" s="47">
        <v>64835.846679693786</v>
      </c>
      <c r="H15" s="47">
        <v>69864.423216247989</v>
      </c>
      <c r="I15" s="47">
        <v>25417.598595359872</v>
      </c>
      <c r="J15" s="47">
        <v>13265.357081909899</v>
      </c>
      <c r="K15" s="47">
        <v>19954.833835955604</v>
      </c>
      <c r="L15" s="47">
        <v>4780.0494201830807</v>
      </c>
      <c r="M15" s="49"/>
    </row>
    <row r="16" spans="1:13">
      <c r="A16" s="34">
        <v>18</v>
      </c>
      <c r="B16" s="33"/>
      <c r="C16" s="33" t="s">
        <v>111</v>
      </c>
      <c r="D16" s="33"/>
      <c r="E16" s="47">
        <v>5483943.736559446</v>
      </c>
      <c r="F16" s="47">
        <v>3268665.4356258377</v>
      </c>
      <c r="G16" s="47">
        <v>827586.66791467322</v>
      </c>
      <c r="H16" s="47">
        <v>757423.26338025555</v>
      </c>
      <c r="I16" s="47">
        <v>262011.28592757092</v>
      </c>
      <c r="J16" s="47">
        <v>43803.275678469487</v>
      </c>
      <c r="K16" s="47">
        <v>260026.61087500621</v>
      </c>
      <c r="L16" s="47">
        <v>64427.197157632763</v>
      </c>
      <c r="M16" s="49"/>
    </row>
    <row r="17" spans="1:13">
      <c r="A17" s="34">
        <v>19</v>
      </c>
      <c r="B17" s="33"/>
      <c r="C17" s="33" t="s">
        <v>112</v>
      </c>
      <c r="D17" s="33"/>
      <c r="E17" s="47">
        <v>1994661.3762496738</v>
      </c>
      <c r="F17" s="47">
        <v>1188903.6448093941</v>
      </c>
      <c r="G17" s="47">
        <v>301016.06458570738</v>
      </c>
      <c r="H17" s="47">
        <v>275495.70190985175</v>
      </c>
      <c r="I17" s="47">
        <v>95300.721029848253</v>
      </c>
      <c r="J17" s="47">
        <v>15932.457797948944</v>
      </c>
      <c r="K17" s="47">
        <v>94578.840051134786</v>
      </c>
      <c r="L17" s="47">
        <v>23433.946065788521</v>
      </c>
      <c r="M17" s="49"/>
    </row>
    <row r="18" spans="1:13">
      <c r="A18" s="34">
        <v>20</v>
      </c>
      <c r="B18" s="33"/>
      <c r="C18" s="33" t="s">
        <v>113</v>
      </c>
      <c r="D18" s="33"/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9"/>
    </row>
    <row r="19" spans="1:13">
      <c r="A19" s="34">
        <v>21</v>
      </c>
      <c r="B19" s="33"/>
      <c r="C19" s="33" t="s">
        <v>114</v>
      </c>
      <c r="D19" s="33"/>
      <c r="E19" s="47">
        <v>917937.52667037677</v>
      </c>
      <c r="F19" s="47">
        <v>547130.09644656954</v>
      </c>
      <c r="G19" s="47">
        <v>138526.74198433384</v>
      </c>
      <c r="H19" s="47">
        <v>126782.34322405327</v>
      </c>
      <c r="I19" s="47">
        <v>43857.122413690609</v>
      </c>
      <c r="J19" s="47">
        <v>7332.072039378967</v>
      </c>
      <c r="K19" s="47">
        <v>43524.914827961649</v>
      </c>
      <c r="L19" s="47">
        <v>10784.235734388829</v>
      </c>
      <c r="M19" s="49"/>
    </row>
    <row r="20" spans="1:13">
      <c r="A20" s="34">
        <v>22</v>
      </c>
      <c r="B20" s="33"/>
      <c r="C20" s="33" t="s">
        <v>115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9"/>
    </row>
    <row r="21" spans="1:13">
      <c r="A21" s="34">
        <v>23</v>
      </c>
      <c r="B21" s="33"/>
      <c r="C21" s="33" t="s">
        <v>116</v>
      </c>
      <c r="E21" s="47">
        <v>3684.4135364560402</v>
      </c>
      <c r="F21" s="47">
        <v>1563.2046344751307</v>
      </c>
      <c r="G21" s="47">
        <v>497.21469675132215</v>
      </c>
      <c r="H21" s="47">
        <v>787.79376148963922</v>
      </c>
      <c r="I21" s="47">
        <v>311.30547001849357</v>
      </c>
      <c r="J21" s="47">
        <v>384.89046000770861</v>
      </c>
      <c r="K21" s="47">
        <v>131.16543558881395</v>
      </c>
      <c r="L21" s="47">
        <v>8.839078124931838</v>
      </c>
      <c r="M21" s="49"/>
    </row>
    <row r="22" spans="1:13">
      <c r="A22" s="34">
        <v>24</v>
      </c>
      <c r="B22" s="33"/>
      <c r="D22" s="33"/>
      <c r="E22" s="47"/>
      <c r="F22" s="47"/>
      <c r="G22" s="47"/>
      <c r="H22" s="47"/>
      <c r="I22" s="47"/>
      <c r="J22" s="47"/>
      <c r="K22" s="47"/>
      <c r="L22" s="47"/>
      <c r="M22" s="49"/>
    </row>
    <row r="23" spans="1:13">
      <c r="A23" s="34">
        <v>25</v>
      </c>
      <c r="B23" s="33"/>
      <c r="C23" s="33" t="s">
        <v>117</v>
      </c>
      <c r="D23" s="33"/>
      <c r="E23" s="50">
        <v>35748619.352387816</v>
      </c>
      <c r="F23" s="50">
        <v>20792693.328068089</v>
      </c>
      <c r="G23" s="50">
        <v>5331423.9224867374</v>
      </c>
      <c r="H23" s="50">
        <v>5045484.9046674548</v>
      </c>
      <c r="I23" s="50">
        <v>1784540.7306487353</v>
      </c>
      <c r="J23" s="50">
        <v>453834.46198691038</v>
      </c>
      <c r="K23" s="50">
        <v>1743088.6082745213</v>
      </c>
      <c r="L23" s="50">
        <v>597553.39625537023</v>
      </c>
      <c r="M23" s="49"/>
    </row>
    <row r="24" spans="1:13">
      <c r="A24" s="34">
        <v>26</v>
      </c>
      <c r="B24" s="33"/>
      <c r="C24" s="33"/>
      <c r="D24" s="33"/>
      <c r="E24" s="47"/>
      <c r="F24" s="47"/>
      <c r="G24" s="47"/>
      <c r="H24" s="47"/>
      <c r="I24" s="47"/>
      <c r="J24" s="47"/>
      <c r="K24" s="47"/>
      <c r="L24" s="47"/>
      <c r="M24" s="49"/>
    </row>
    <row r="25" spans="1:13">
      <c r="A25" s="34">
        <v>27</v>
      </c>
      <c r="B25" s="33"/>
      <c r="C25" s="33"/>
      <c r="D25" s="33"/>
      <c r="E25" s="47"/>
      <c r="F25" s="47"/>
      <c r="G25" s="47"/>
      <c r="H25" s="47"/>
      <c r="I25" s="47"/>
      <c r="J25" s="47"/>
      <c r="K25" s="47"/>
      <c r="L25" s="47"/>
      <c r="M25" s="49"/>
    </row>
    <row r="26" spans="1:13">
      <c r="A26" s="34">
        <v>28</v>
      </c>
      <c r="B26" s="33"/>
      <c r="C26" s="33" t="s">
        <v>118</v>
      </c>
      <c r="D26" s="33"/>
      <c r="E26" s="47"/>
      <c r="F26" s="47"/>
      <c r="G26" s="47"/>
      <c r="H26" s="47"/>
      <c r="I26" s="47"/>
      <c r="J26" s="47"/>
      <c r="K26" s="47"/>
      <c r="L26" s="47"/>
      <c r="M26" s="49"/>
    </row>
    <row r="27" spans="1:13">
      <c r="A27" s="34">
        <v>29</v>
      </c>
      <c r="B27" s="33"/>
      <c r="C27" s="33" t="s">
        <v>119</v>
      </c>
      <c r="D27" s="33"/>
      <c r="E27" s="47">
        <v>458650586.24249285</v>
      </c>
      <c r="F27" s="47">
        <v>271535710.27299917</v>
      </c>
      <c r="G27" s="47">
        <v>68867577.32151483</v>
      </c>
      <c r="H27" s="47">
        <v>64443133.074647531</v>
      </c>
      <c r="I27" s="47">
        <v>22488292.806357425</v>
      </c>
      <c r="J27" s="47">
        <v>3117648.8765316103</v>
      </c>
      <c r="K27" s="47">
        <v>22042963.660138711</v>
      </c>
      <c r="L27" s="47">
        <v>6155260.2303035054</v>
      </c>
      <c r="M27" s="49"/>
    </row>
    <row r="28" spans="1:13">
      <c r="A28" s="34">
        <v>30</v>
      </c>
      <c r="B28" s="33"/>
      <c r="C28" s="33" t="s">
        <v>120</v>
      </c>
      <c r="D28" s="33"/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9"/>
    </row>
    <row r="29" spans="1:13">
      <c r="A29" s="34">
        <v>31</v>
      </c>
      <c r="B29" s="33"/>
      <c r="C29" s="33" t="s">
        <v>121</v>
      </c>
      <c r="D29" s="33"/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9"/>
    </row>
    <row r="30" spans="1:13">
      <c r="A30" s="34">
        <v>32</v>
      </c>
      <c r="B30" s="33"/>
      <c r="C30" s="33" t="s">
        <v>122</v>
      </c>
      <c r="D30" s="33"/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9"/>
    </row>
    <row r="31" spans="1:13">
      <c r="A31" s="34">
        <v>33</v>
      </c>
      <c r="B31" s="33"/>
      <c r="C31" s="33" t="s">
        <v>123</v>
      </c>
      <c r="D31" s="33"/>
      <c r="E31" s="47">
        <v>-955.39989929688181</v>
      </c>
      <c r="F31" s="47">
        <v>-612.58060230599881</v>
      </c>
      <c r="G31" s="47">
        <v>-140.5907647172649</v>
      </c>
      <c r="H31" s="47">
        <v>-105.35021709688229</v>
      </c>
      <c r="I31" s="47">
        <v>-36.501662906239538</v>
      </c>
      <c r="J31" s="47">
        <v>-5.0151054679934948</v>
      </c>
      <c r="K31" s="47">
        <v>-40.748725680810971</v>
      </c>
      <c r="L31" s="47">
        <v>-14.612821121691727</v>
      </c>
      <c r="M31" s="49"/>
    </row>
    <row r="32" spans="1:13">
      <c r="A32" s="34">
        <v>34</v>
      </c>
      <c r="B32" s="33"/>
      <c r="C32" s="33" t="s">
        <v>124</v>
      </c>
      <c r="D32" s="33"/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9"/>
    </row>
    <row r="33" spans="1:13">
      <c r="A33" s="34">
        <v>35</v>
      </c>
      <c r="B33" s="33"/>
      <c r="C33" s="33" t="s">
        <v>125</v>
      </c>
      <c r="D33" s="33"/>
      <c r="E33" s="47">
        <v>-2264.9811875256278</v>
      </c>
      <c r="F33" s="47">
        <v>-1130.4601647238626</v>
      </c>
      <c r="G33" s="47">
        <v>-321.01950285478404</v>
      </c>
      <c r="H33" s="47">
        <v>-410.22625683480487</v>
      </c>
      <c r="I33" s="47">
        <v>-155.54752916763849</v>
      </c>
      <c r="J33" s="47">
        <v>-137.93676129149409</v>
      </c>
      <c r="K33" s="47">
        <v>-93.222296297185807</v>
      </c>
      <c r="L33" s="47">
        <v>-16.568676355857715</v>
      </c>
      <c r="M33" s="49"/>
    </row>
    <row r="34" spans="1:13">
      <c r="A34" s="34">
        <v>36</v>
      </c>
      <c r="B34" s="33"/>
      <c r="C34" s="33" t="s">
        <v>126</v>
      </c>
      <c r="D34" s="33"/>
      <c r="E34" s="47">
        <v>-0.92022264004186993</v>
      </c>
      <c r="F34" s="47">
        <v>-0.54480102210302916</v>
      </c>
      <c r="G34" s="47">
        <v>-0.13817382058808889</v>
      </c>
      <c r="H34" s="47">
        <v>-0.1292967497029823</v>
      </c>
      <c r="I34" s="47">
        <v>-4.5119829336399422E-2</v>
      </c>
      <c r="J34" s="47">
        <v>-6.2551562473500411E-3</v>
      </c>
      <c r="K34" s="47">
        <v>-4.4226334430008278E-2</v>
      </c>
      <c r="L34" s="47">
        <v>-1.2349727634011787E-2</v>
      </c>
      <c r="M34" s="49"/>
    </row>
    <row r="35" spans="1:13">
      <c r="A35" s="34">
        <v>37</v>
      </c>
      <c r="B35" s="33"/>
      <c r="C35" s="67" t="s">
        <v>127</v>
      </c>
      <c r="D35" s="68"/>
      <c r="E35" s="69">
        <v>2741896.1541186552</v>
      </c>
      <c r="F35" s="69">
        <v>1542442.257993716</v>
      </c>
      <c r="G35" s="69">
        <v>404120.99795307929</v>
      </c>
      <c r="H35" s="69">
        <v>396712.33662219421</v>
      </c>
      <c r="I35" s="69">
        <v>144044.10050573191</v>
      </c>
      <c r="J35" s="69">
        <v>57886.129198833565</v>
      </c>
      <c r="K35" s="69">
        <v>138111.78134662539</v>
      </c>
      <c r="L35" s="69">
        <v>58578.550498475357</v>
      </c>
      <c r="M35" s="49"/>
    </row>
    <row r="36" spans="1:13">
      <c r="A36" s="34">
        <v>38</v>
      </c>
      <c r="B36" s="33"/>
      <c r="C36" s="33" t="s">
        <v>128</v>
      </c>
      <c r="D36" s="33"/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9"/>
    </row>
    <row r="37" spans="1:13">
      <c r="A37" s="34">
        <v>39</v>
      </c>
      <c r="B37" s="33"/>
      <c r="C37" s="33" t="s">
        <v>129</v>
      </c>
      <c r="D37" s="33"/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9"/>
    </row>
    <row r="38" spans="1:13">
      <c r="A38" s="34">
        <v>40</v>
      </c>
      <c r="B38" s="33"/>
      <c r="C38" s="33"/>
      <c r="D38" s="33"/>
      <c r="E38" s="47"/>
      <c r="F38" s="47"/>
      <c r="G38" s="47"/>
      <c r="H38" s="47"/>
      <c r="I38" s="47"/>
      <c r="J38" s="47"/>
      <c r="K38" s="47"/>
      <c r="L38" s="47"/>
      <c r="M38" s="49"/>
    </row>
    <row r="39" spans="1:13">
      <c r="A39" s="34">
        <v>41</v>
      </c>
      <c r="B39" s="33"/>
      <c r="C39" s="33" t="s">
        <v>130</v>
      </c>
      <c r="D39" s="33"/>
      <c r="E39" s="50">
        <v>461389261.09530205</v>
      </c>
      <c r="F39" s="50">
        <v>273076408.94542485</v>
      </c>
      <c r="G39" s="50">
        <v>69271236.571026519</v>
      </c>
      <c r="H39" s="50">
        <v>64839329.705499046</v>
      </c>
      <c r="I39" s="50">
        <v>22632144.812551253</v>
      </c>
      <c r="J39" s="50">
        <v>3175392.0476085274</v>
      </c>
      <c r="K39" s="50">
        <v>22180941.426237024</v>
      </c>
      <c r="L39" s="50">
        <v>6213807.5869547753</v>
      </c>
      <c r="M39" s="49"/>
    </row>
    <row r="40" spans="1:13">
      <c r="A40" s="34">
        <v>42</v>
      </c>
      <c r="B40" s="33"/>
      <c r="C40" s="33"/>
      <c r="D40" s="33"/>
      <c r="E40" s="47"/>
      <c r="F40" s="47"/>
      <c r="G40" s="47"/>
      <c r="H40" s="47"/>
      <c r="I40" s="47"/>
      <c r="J40" s="47"/>
      <c r="K40" s="47"/>
      <c r="L40" s="47"/>
      <c r="M40" s="49"/>
    </row>
    <row r="41" spans="1:13">
      <c r="A41" s="34">
        <v>43</v>
      </c>
      <c r="B41" s="33"/>
      <c r="C41" s="33" t="s">
        <v>131</v>
      </c>
      <c r="D41" s="33"/>
      <c r="E41" s="47"/>
      <c r="F41" s="47"/>
      <c r="G41" s="47"/>
      <c r="H41" s="47"/>
      <c r="I41" s="47"/>
      <c r="J41" s="47"/>
      <c r="K41" s="47"/>
      <c r="L41" s="47"/>
      <c r="M41" s="49"/>
    </row>
    <row r="42" spans="1:13">
      <c r="A42" s="34">
        <v>44</v>
      </c>
      <c r="B42" s="33"/>
      <c r="C42" s="33" t="s">
        <v>132</v>
      </c>
      <c r="D42" s="33"/>
      <c r="E42" s="47">
        <v>-198063490.39315847</v>
      </c>
      <c r="F42" s="47">
        <v>-116350696.46187891</v>
      </c>
      <c r="G42" s="47">
        <v>-29462293.847583961</v>
      </c>
      <c r="H42" s="47">
        <v>-28409930.497233436</v>
      </c>
      <c r="I42" s="47">
        <v>-10018330.577983072</v>
      </c>
      <c r="J42" s="47">
        <v>-988142.78700131469</v>
      </c>
      <c r="K42" s="47">
        <v>-9704095.2708978206</v>
      </c>
      <c r="L42" s="47">
        <v>-3130000.9505798849</v>
      </c>
      <c r="M42" s="49"/>
    </row>
    <row r="43" spans="1:13">
      <c r="A43" s="34">
        <v>45</v>
      </c>
      <c r="B43" s="33"/>
      <c r="C43" s="33" t="s">
        <v>133</v>
      </c>
      <c r="D43" s="33"/>
      <c r="E43" s="47">
        <v>-7175977.508866597</v>
      </c>
      <c r="F43" s="47">
        <v>-4070962.5973773794</v>
      </c>
      <c r="G43" s="47">
        <v>-1060824.6937296735</v>
      </c>
      <c r="H43" s="47">
        <v>-1085122.439161608</v>
      </c>
      <c r="I43" s="47">
        <v>-389322.79557208018</v>
      </c>
      <c r="J43" s="47">
        <v>-154218.35442895204</v>
      </c>
      <c r="K43" s="47">
        <v>-330986.85095125006</v>
      </c>
      <c r="L43" s="47">
        <v>-84539.777645652983</v>
      </c>
      <c r="M43" s="49"/>
    </row>
    <row r="44" spans="1:13">
      <c r="A44" s="34">
        <v>46</v>
      </c>
      <c r="B44" s="33"/>
      <c r="C44" s="33" t="s">
        <v>134</v>
      </c>
      <c r="D44" s="33"/>
      <c r="E44" s="47">
        <v>-60013262.527503267</v>
      </c>
      <c r="F44" s="47">
        <v>-35786671.431292593</v>
      </c>
      <c r="G44" s="47">
        <v>-9080752.3101215772</v>
      </c>
      <c r="H44" s="47">
        <v>-8276524.5336433277</v>
      </c>
      <c r="I44" s="47">
        <v>-2861010.8236409561</v>
      </c>
      <c r="J44" s="47">
        <v>-467946.60147998767</v>
      </c>
      <c r="K44" s="47">
        <v>-2843778.7045857897</v>
      </c>
      <c r="L44" s="47">
        <v>-696578.12273903296</v>
      </c>
      <c r="M44" s="49"/>
    </row>
    <row r="45" spans="1:13">
      <c r="A45" s="34">
        <v>47</v>
      </c>
      <c r="B45" s="33"/>
      <c r="C45" s="33" t="s">
        <v>135</v>
      </c>
      <c r="D45" s="33"/>
      <c r="E45" s="47">
        <v>-154334.42564469154</v>
      </c>
      <c r="F45" s="47">
        <v>-92032.663971678427</v>
      </c>
      <c r="G45" s="47">
        <v>-23352.842847834356</v>
      </c>
      <c r="H45" s="47">
        <v>-21284.353704935758</v>
      </c>
      <c r="I45" s="47">
        <v>-7357.4457209773154</v>
      </c>
      <c r="J45" s="47">
        <v>-1203.0052196458284</v>
      </c>
      <c r="K45" s="47">
        <v>-7313.1341377513663</v>
      </c>
      <c r="L45" s="47">
        <v>-1790.9800418684681</v>
      </c>
      <c r="M45" s="49"/>
    </row>
    <row r="46" spans="1:13">
      <c r="A46" s="34">
        <v>48</v>
      </c>
      <c r="B46" s="33"/>
      <c r="C46" s="33" t="s">
        <v>136</v>
      </c>
      <c r="D46" s="33"/>
      <c r="E46" s="47">
        <v>-162156.33924065714</v>
      </c>
      <c r="F46" s="47">
        <v>-59724.340415756524</v>
      </c>
      <c r="G46" s="47">
        <v>-92795.770991560217</v>
      </c>
      <c r="H46" s="47">
        <v>0</v>
      </c>
      <c r="I46" s="47">
        <v>0</v>
      </c>
      <c r="J46" s="47">
        <v>0</v>
      </c>
      <c r="K46" s="47">
        <v>-9636.2278333403938</v>
      </c>
      <c r="L46" s="47">
        <v>0</v>
      </c>
      <c r="M46" s="49"/>
    </row>
    <row r="47" spans="1:13">
      <c r="A47" s="34">
        <v>49</v>
      </c>
      <c r="B47" s="33"/>
      <c r="C47" s="33" t="s">
        <v>137</v>
      </c>
      <c r="D47" s="33"/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9"/>
    </row>
    <row r="48" spans="1:13">
      <c r="A48" s="34">
        <v>50</v>
      </c>
      <c r="B48" s="33"/>
      <c r="C48" s="33" t="s">
        <v>138</v>
      </c>
      <c r="D48" s="33"/>
      <c r="E48" s="47">
        <v>-202579.08333728916</v>
      </c>
      <c r="F48" s="47">
        <v>-119933.24969034478</v>
      </c>
      <c r="G48" s="47">
        <v>-30417.775762040052</v>
      </c>
      <c r="H48" s="47">
        <v>-28463.565113035358</v>
      </c>
      <c r="I48" s="47">
        <v>-9932.7415666352645</v>
      </c>
      <c r="J48" s="47">
        <v>-1377.0187382718959</v>
      </c>
      <c r="K48" s="47">
        <v>-9736.0463635102697</v>
      </c>
      <c r="L48" s="47">
        <v>-2718.6861034515141</v>
      </c>
      <c r="M48" s="49"/>
    </row>
    <row r="49" spans="1:13">
      <c r="A49" s="34">
        <v>51</v>
      </c>
      <c r="B49" s="33"/>
      <c r="C49" s="33"/>
      <c r="D49" s="33"/>
      <c r="E49" s="47"/>
      <c r="F49" s="47"/>
      <c r="G49" s="47"/>
      <c r="H49" s="47"/>
      <c r="I49" s="47"/>
      <c r="J49" s="47"/>
      <c r="K49" s="47"/>
      <c r="L49" s="47"/>
      <c r="M49" s="49"/>
    </row>
    <row r="50" spans="1:13">
      <c r="A50" s="34">
        <v>52</v>
      </c>
      <c r="B50" s="33"/>
      <c r="C50" s="33" t="s">
        <v>139</v>
      </c>
      <c r="D50" s="33"/>
      <c r="E50" s="50">
        <v>-265771800.277751</v>
      </c>
      <c r="F50" s="50">
        <v>-156480020.74462667</v>
      </c>
      <c r="G50" s="50">
        <v>-39750437.241036646</v>
      </c>
      <c r="H50" s="50">
        <v>-37821325.388856344</v>
      </c>
      <c r="I50" s="50">
        <v>-13285954.384483721</v>
      </c>
      <c r="J50" s="50">
        <v>-1612887.766868172</v>
      </c>
      <c r="K50" s="50">
        <v>-12905546.234769464</v>
      </c>
      <c r="L50" s="50">
        <v>-3915628.5171098909</v>
      </c>
      <c r="M50" s="49"/>
    </row>
    <row r="51" spans="1:13">
      <c r="A51" s="34">
        <v>53</v>
      </c>
      <c r="B51" s="33"/>
      <c r="C51" s="33"/>
      <c r="D51" s="33"/>
      <c r="E51" s="47"/>
      <c r="F51" s="47"/>
      <c r="G51" s="47"/>
      <c r="H51" s="47"/>
      <c r="I51" s="47"/>
      <c r="J51" s="47"/>
      <c r="K51" s="47"/>
      <c r="L51" s="47"/>
      <c r="M51" s="49"/>
    </row>
    <row r="52" spans="1:13" ht="13.5" thickBot="1">
      <c r="A52" s="34">
        <v>54</v>
      </c>
      <c r="B52" s="33"/>
      <c r="C52" s="33" t="s">
        <v>22</v>
      </c>
      <c r="D52" s="33"/>
      <c r="E52" s="51">
        <v>195617460.81755105</v>
      </c>
      <c r="F52" s="51">
        <v>116596388.20079818</v>
      </c>
      <c r="G52" s="51">
        <v>29520799.329989873</v>
      </c>
      <c r="H52" s="51">
        <v>27018004.316642702</v>
      </c>
      <c r="I52" s="51">
        <v>9346190.4280675314</v>
      </c>
      <c r="J52" s="51">
        <v>1562504.2807403554</v>
      </c>
      <c r="K52" s="51">
        <v>9275395.1914675608</v>
      </c>
      <c r="L52" s="51">
        <v>2298179.0698448843</v>
      </c>
      <c r="M52" s="49"/>
    </row>
    <row r="53" spans="1:13" ht="13.5" thickTop="1">
      <c r="A53" s="34">
        <v>55</v>
      </c>
      <c r="B53" s="33"/>
      <c r="C53" s="33"/>
      <c r="D53" s="33"/>
      <c r="E53" s="47"/>
      <c r="F53" s="47"/>
      <c r="G53" s="47"/>
      <c r="H53" s="47"/>
      <c r="I53" s="47"/>
      <c r="J53" s="47"/>
      <c r="K53" s="47"/>
      <c r="L53" s="47"/>
      <c r="M53" s="49"/>
    </row>
    <row r="54" spans="1:13">
      <c r="A54" s="34">
        <v>56</v>
      </c>
      <c r="B54" s="33"/>
      <c r="D54" s="52"/>
      <c r="E54" s="47"/>
      <c r="F54" s="47"/>
      <c r="G54" s="47"/>
      <c r="H54" s="47"/>
      <c r="I54" s="47"/>
      <c r="J54" s="47"/>
      <c r="K54" s="47"/>
      <c r="L54" s="47"/>
      <c r="M54" s="49"/>
    </row>
    <row r="55" spans="1:13">
      <c r="A55" s="34">
        <v>57</v>
      </c>
      <c r="B55" s="33"/>
      <c r="C55" s="33" t="s">
        <v>140</v>
      </c>
      <c r="D55" s="53">
        <v>4.6500654407957753E-2</v>
      </c>
      <c r="E55" s="32">
        <v>9096339.9416391589</v>
      </c>
      <c r="F55" s="32">
        <v>5421808.3529413994</v>
      </c>
      <c r="G55" s="32">
        <v>1372736.4874905299</v>
      </c>
      <c r="H55" s="32">
        <v>1256354.881520913</v>
      </c>
      <c r="I55" s="32">
        <v>434603.97112653102</v>
      </c>
      <c r="J55" s="32">
        <v>72657.471569661866</v>
      </c>
      <c r="K55" s="32">
        <v>431311.94629566616</v>
      </c>
      <c r="L55" s="32">
        <v>106866.83069445877</v>
      </c>
      <c r="M55" s="49"/>
    </row>
    <row r="56" spans="1:13">
      <c r="A56" s="34">
        <v>58</v>
      </c>
      <c r="B56" s="33"/>
      <c r="C56" s="33" t="s">
        <v>117</v>
      </c>
      <c r="D56" s="53"/>
      <c r="E56" s="54">
        <v>35748619.352387816</v>
      </c>
      <c r="F56" s="54">
        <v>20792693.328068089</v>
      </c>
      <c r="G56" s="54">
        <v>5331423.9224867374</v>
      </c>
      <c r="H56" s="54">
        <v>5045484.9046674548</v>
      </c>
      <c r="I56" s="54">
        <v>1784540.7306487353</v>
      </c>
      <c r="J56" s="54">
        <v>453834.46198691038</v>
      </c>
      <c r="K56" s="54">
        <v>1743088.6082745213</v>
      </c>
      <c r="L56" s="54">
        <v>597553.39625537023</v>
      </c>
      <c r="M56" s="49"/>
    </row>
    <row r="57" spans="1:13">
      <c r="A57" s="34">
        <v>59</v>
      </c>
      <c r="B57" s="33"/>
      <c r="C57" s="33" t="s">
        <v>141</v>
      </c>
      <c r="D57" s="53"/>
      <c r="E57" s="55">
        <v>-1744135.0637866287</v>
      </c>
      <c r="F57" s="56">
        <v>-592396.23178713501</v>
      </c>
      <c r="G57" s="56">
        <v>-303279.83415731287</v>
      </c>
      <c r="H57" s="56">
        <v>-391698.61495395668</v>
      </c>
      <c r="I57" s="56">
        <v>-111659.77007160668</v>
      </c>
      <c r="J57" s="56">
        <v>-74314.245284259363</v>
      </c>
      <c r="K57" s="56">
        <v>-263455.26436447277</v>
      </c>
      <c r="L57" s="56">
        <v>-7331.1031678854451</v>
      </c>
      <c r="M57" s="49"/>
    </row>
    <row r="58" spans="1:13">
      <c r="A58" s="34">
        <v>60</v>
      </c>
      <c r="D58" s="57"/>
      <c r="E58" s="48"/>
      <c r="F58" s="48"/>
      <c r="G58" s="48"/>
      <c r="H58" s="48"/>
      <c r="I58" s="48"/>
      <c r="J58" s="48"/>
      <c r="K58" s="48"/>
      <c r="L58" s="48"/>
      <c r="M58" s="49"/>
    </row>
    <row r="59" spans="1:13">
      <c r="A59" s="34">
        <v>61</v>
      </c>
      <c r="B59" s="33"/>
      <c r="C59" s="33" t="s">
        <v>142</v>
      </c>
      <c r="D59" s="53"/>
      <c r="E59" s="54">
        <v>43100824.230240345</v>
      </c>
      <c r="F59" s="54">
        <v>25622105.449222352</v>
      </c>
      <c r="G59" s="54">
        <v>6400880.5758199543</v>
      </c>
      <c r="H59" s="54">
        <v>5910141.1712344112</v>
      </c>
      <c r="I59" s="54">
        <v>2107484.9317036597</v>
      </c>
      <c r="J59" s="54">
        <v>452177.68827231292</v>
      </c>
      <c r="K59" s="54">
        <v>1910945.2902057145</v>
      </c>
      <c r="L59" s="54">
        <v>697089.12378194358</v>
      </c>
      <c r="M59" s="49"/>
    </row>
    <row r="60" spans="1:13">
      <c r="A60" s="34">
        <v>62</v>
      </c>
      <c r="D60" s="57"/>
      <c r="E60" s="48"/>
      <c r="F60" s="48"/>
      <c r="G60" s="48"/>
      <c r="H60" s="48"/>
      <c r="I60" s="48"/>
      <c r="J60" s="48"/>
      <c r="K60" s="48"/>
      <c r="L60" s="48"/>
      <c r="M60" s="49"/>
    </row>
    <row r="61" spans="1:13">
      <c r="A61" s="34">
        <v>63</v>
      </c>
      <c r="D61" s="57"/>
      <c r="E61" s="48"/>
      <c r="F61" s="48"/>
      <c r="G61" s="48"/>
      <c r="H61" s="48"/>
      <c r="I61" s="48"/>
      <c r="J61" s="48"/>
      <c r="K61" s="48"/>
      <c r="L61" s="48"/>
    </row>
    <row r="62" spans="1:13">
      <c r="A62" s="34">
        <v>64</v>
      </c>
      <c r="C62" s="33" t="s">
        <v>143</v>
      </c>
      <c r="D62" s="53">
        <v>7.0400000000000004E-2</v>
      </c>
      <c r="E62" s="32">
        <v>11239299.745097345</v>
      </c>
      <c r="F62" s="32">
        <v>6699104.2144583743</v>
      </c>
      <c r="G62" s="32">
        <v>1696132.3953288742</v>
      </c>
      <c r="H62" s="32">
        <v>1552333.0471624045</v>
      </c>
      <c r="I62" s="32">
        <v>536990.07878332457</v>
      </c>
      <c r="J62" s="32">
        <v>89774.470493806497</v>
      </c>
      <c r="K62" s="32">
        <v>532922.50280443858</v>
      </c>
      <c r="L62" s="32">
        <v>132043.03606612486</v>
      </c>
    </row>
    <row r="63" spans="1:13">
      <c r="A63" s="34">
        <v>65</v>
      </c>
      <c r="C63" s="33" t="s">
        <v>144</v>
      </c>
      <c r="D63" s="53"/>
      <c r="E63" s="54">
        <v>37068693.118940115</v>
      </c>
      <c r="F63" s="54">
        <v>21579513.853676364</v>
      </c>
      <c r="G63" s="54">
        <v>5530637.3904476594</v>
      </c>
      <c r="H63" s="54">
        <v>5227808.9087412097</v>
      </c>
      <c r="I63" s="54">
        <v>1847611.0759529369</v>
      </c>
      <c r="J63" s="54">
        <v>464378.61741409265</v>
      </c>
      <c r="K63" s="54">
        <v>1805681.210261527</v>
      </c>
      <c r="L63" s="54">
        <v>613062.06244632602</v>
      </c>
    </row>
    <row r="64" spans="1:13">
      <c r="A64" s="34">
        <v>66</v>
      </c>
      <c r="C64" s="33" t="s">
        <v>141</v>
      </c>
      <c r="D64" s="53"/>
      <c r="E64" s="55">
        <v>-1744135.0637866287</v>
      </c>
      <c r="F64" s="55">
        <v>-592396.23178713501</v>
      </c>
      <c r="G64" s="55">
        <v>-303279.83415731287</v>
      </c>
      <c r="H64" s="55">
        <v>-391698.61495395668</v>
      </c>
      <c r="I64" s="55">
        <v>-111659.77007160668</v>
      </c>
      <c r="J64" s="55">
        <v>-74314.245284259363</v>
      </c>
      <c r="K64" s="55">
        <v>-263455.26436447277</v>
      </c>
      <c r="L64" s="55">
        <v>-7331.1031678854451</v>
      </c>
    </row>
    <row r="65" spans="1:12">
      <c r="A65" s="34">
        <v>67</v>
      </c>
      <c r="E65" s="48"/>
      <c r="F65" s="48"/>
      <c r="G65" s="48"/>
      <c r="H65" s="48"/>
      <c r="I65" s="48"/>
      <c r="J65" s="48"/>
      <c r="K65" s="48"/>
      <c r="L65" s="48"/>
    </row>
    <row r="66" spans="1:12">
      <c r="A66" s="34">
        <v>68</v>
      </c>
      <c r="C66" s="33" t="s">
        <v>145</v>
      </c>
      <c r="D66" s="33"/>
      <c r="E66" s="54">
        <v>46563857.800250836</v>
      </c>
      <c r="F66" s="54">
        <v>27686221.836347606</v>
      </c>
      <c r="G66" s="54">
        <v>6923489.95161922</v>
      </c>
      <c r="H66" s="54">
        <v>6388443.3409496574</v>
      </c>
      <c r="I66" s="54">
        <v>2272941.3846646547</v>
      </c>
      <c r="J66" s="54">
        <v>479838.84262363979</v>
      </c>
      <c r="K66" s="54">
        <v>2075148.4487014927</v>
      </c>
      <c r="L66" s="54">
        <v>737773.99534456548</v>
      </c>
    </row>
    <row r="67" spans="1:12">
      <c r="C67" s="33"/>
    </row>
    <row r="68" spans="1:12">
      <c r="A68" s="34"/>
      <c r="B68" s="35"/>
      <c r="C68" s="35" t="s">
        <v>0</v>
      </c>
      <c r="D68" s="36"/>
      <c r="E68" s="37"/>
      <c r="F68" s="35"/>
      <c r="G68" s="36"/>
      <c r="H68" s="36"/>
      <c r="I68" s="36"/>
      <c r="J68" s="35"/>
      <c r="K68" s="35"/>
      <c r="L68" s="35"/>
    </row>
    <row r="69" spans="1:12">
      <c r="A69" s="34"/>
      <c r="B69" s="35"/>
      <c r="C69" s="36" t="s">
        <v>187</v>
      </c>
      <c r="D69" s="36"/>
      <c r="E69" s="37"/>
      <c r="F69" s="35"/>
      <c r="G69" s="36"/>
      <c r="H69" s="35"/>
      <c r="I69" s="35"/>
      <c r="J69" s="35"/>
      <c r="K69" s="35"/>
      <c r="L69" s="35"/>
    </row>
    <row r="70" spans="1:12">
      <c r="A70" s="34"/>
      <c r="B70" s="35"/>
      <c r="C70" s="35" t="s">
        <v>1</v>
      </c>
      <c r="D70" s="36"/>
      <c r="E70" s="37"/>
      <c r="F70" s="35"/>
      <c r="G70" s="36"/>
      <c r="H70" s="35"/>
      <c r="I70" s="35"/>
      <c r="J70" s="35"/>
      <c r="K70" s="35"/>
      <c r="L70" s="35"/>
    </row>
    <row r="71" spans="1:12">
      <c r="A71" s="34"/>
      <c r="B71" s="39"/>
      <c r="C71" s="35" t="s">
        <v>175</v>
      </c>
      <c r="D71" s="36"/>
      <c r="E71" s="37"/>
      <c r="F71" s="35"/>
      <c r="G71" s="36"/>
      <c r="H71" s="35"/>
      <c r="I71" s="35"/>
      <c r="J71" s="35"/>
      <c r="K71" s="35"/>
      <c r="L71" s="35"/>
    </row>
    <row r="72" spans="1:12">
      <c r="A72" s="34"/>
      <c r="E72" s="40"/>
      <c r="F72" s="41"/>
      <c r="G72" s="41"/>
      <c r="H72" s="41"/>
      <c r="I72" s="41"/>
      <c r="J72" s="41"/>
      <c r="K72" s="41"/>
      <c r="L72" s="41"/>
    </row>
    <row r="73" spans="1:12">
      <c r="A73" s="34"/>
      <c r="E73" s="40"/>
      <c r="F73" s="41"/>
      <c r="G73" s="41"/>
      <c r="H73" s="41"/>
      <c r="I73" s="41"/>
      <c r="J73" s="41"/>
      <c r="K73" s="41"/>
      <c r="L73" s="41"/>
    </row>
    <row r="74" spans="1:12">
      <c r="A74" s="34"/>
      <c r="B74" s="33"/>
      <c r="C74" s="6" t="s">
        <v>29</v>
      </c>
      <c r="D74" s="6" t="s">
        <v>30</v>
      </c>
      <c r="E74" s="6" t="s">
        <v>31</v>
      </c>
      <c r="F74" s="42" t="s">
        <v>32</v>
      </c>
      <c r="G74" s="6" t="s">
        <v>33</v>
      </c>
      <c r="H74" s="42" t="s">
        <v>34</v>
      </c>
      <c r="I74" s="6" t="s">
        <v>35</v>
      </c>
      <c r="J74" s="42" t="s">
        <v>36</v>
      </c>
      <c r="K74" s="42" t="s">
        <v>37</v>
      </c>
      <c r="L74" s="6" t="s">
        <v>38</v>
      </c>
    </row>
    <row r="75" spans="1:12">
      <c r="A75" s="34"/>
      <c r="B75" s="33"/>
      <c r="C75" s="33"/>
      <c r="D75" s="33"/>
      <c r="E75" s="6" t="s">
        <v>155</v>
      </c>
      <c r="F75" s="7"/>
      <c r="G75" s="8" t="s">
        <v>5</v>
      </c>
      <c r="H75" s="8" t="s">
        <v>3</v>
      </c>
      <c r="I75" s="8" t="s">
        <v>3</v>
      </c>
      <c r="J75" s="8" t="s">
        <v>3</v>
      </c>
      <c r="K75" s="6" t="s">
        <v>156</v>
      </c>
      <c r="L75" s="8" t="s">
        <v>157</v>
      </c>
    </row>
    <row r="76" spans="1:12">
      <c r="A76" s="34"/>
      <c r="B76" s="33"/>
      <c r="C76" s="33"/>
      <c r="D76" s="6"/>
      <c r="E76" s="6" t="s">
        <v>158</v>
      </c>
      <c r="F76" s="8" t="s">
        <v>4</v>
      </c>
      <c r="G76" s="8" t="s">
        <v>43</v>
      </c>
      <c r="H76" s="8" t="s">
        <v>6</v>
      </c>
      <c r="I76" s="8" t="s">
        <v>7</v>
      </c>
      <c r="J76" s="8" t="s">
        <v>8</v>
      </c>
      <c r="K76" s="8" t="s">
        <v>9</v>
      </c>
      <c r="L76" s="8" t="s">
        <v>10</v>
      </c>
    </row>
    <row r="77" spans="1:12">
      <c r="A77" s="34"/>
      <c r="B77" s="43"/>
      <c r="C77" s="44" t="s">
        <v>106</v>
      </c>
      <c r="D77" s="44"/>
      <c r="E77" s="44" t="s">
        <v>159</v>
      </c>
      <c r="F77" s="45" t="s">
        <v>12</v>
      </c>
      <c r="G77" s="45" t="s">
        <v>13</v>
      </c>
      <c r="H77" s="45" t="s">
        <v>14</v>
      </c>
      <c r="I77" s="45" t="s">
        <v>15</v>
      </c>
      <c r="J77" s="45" t="s">
        <v>15</v>
      </c>
      <c r="K77" s="45" t="s">
        <v>16</v>
      </c>
      <c r="L77" s="45" t="s">
        <v>17</v>
      </c>
    </row>
    <row r="78" spans="1:12">
      <c r="A78" s="34">
        <v>13</v>
      </c>
      <c r="B78" s="33"/>
      <c r="C78" s="33"/>
      <c r="D78" s="33"/>
      <c r="E78" s="46"/>
      <c r="F78" s="7"/>
      <c r="G78" s="7"/>
      <c r="H78" s="7"/>
      <c r="I78" s="7"/>
      <c r="J78" s="7"/>
      <c r="K78" s="7"/>
      <c r="L78" s="7"/>
    </row>
    <row r="79" spans="1:12">
      <c r="A79" s="34">
        <v>14</v>
      </c>
      <c r="B79" s="33"/>
      <c r="C79" s="33" t="s">
        <v>107</v>
      </c>
      <c r="D79" s="33"/>
      <c r="E79" s="46"/>
      <c r="F79" s="7"/>
      <c r="G79" s="7"/>
      <c r="H79" s="7"/>
      <c r="I79" s="7"/>
      <c r="J79" s="7"/>
      <c r="K79" s="7"/>
      <c r="L79" s="7"/>
    </row>
    <row r="80" spans="1:12">
      <c r="A80" s="34">
        <v>15</v>
      </c>
      <c r="B80" s="33"/>
      <c r="C80" s="33" t="s">
        <v>108</v>
      </c>
      <c r="D80" s="33"/>
      <c r="E80" s="47">
        <v>2498911.3677932331</v>
      </c>
      <c r="F80" s="47">
        <v>1234937.6192752605</v>
      </c>
      <c r="G80" s="47">
        <v>334348.73691023991</v>
      </c>
      <c r="H80" s="47">
        <v>454885.49264278478</v>
      </c>
      <c r="I80" s="47">
        <v>172377.86258571004</v>
      </c>
      <c r="J80" s="47">
        <v>129645.56784949117</v>
      </c>
      <c r="K80" s="47">
        <v>156644.53129481082</v>
      </c>
      <c r="L80" s="47">
        <v>16071.557234935319</v>
      </c>
    </row>
    <row r="81" spans="1:12">
      <c r="A81" s="34">
        <v>16</v>
      </c>
      <c r="B81" s="33"/>
      <c r="C81" s="33" t="s">
        <v>109</v>
      </c>
      <c r="D81" s="33"/>
      <c r="E81" s="47">
        <v>1177340.1216324484</v>
      </c>
      <c r="F81" s="47">
        <v>579892.27208910626</v>
      </c>
      <c r="G81" s="47">
        <v>156928.93387748656</v>
      </c>
      <c r="H81" s="47">
        <v>219328.90072422268</v>
      </c>
      <c r="I81" s="47">
        <v>83236.815079546883</v>
      </c>
      <c r="J81" s="47">
        <v>55923.819671081845</v>
      </c>
      <c r="K81" s="47">
        <v>76413.304339084803</v>
      </c>
      <c r="L81" s="47">
        <v>5616.0758519192432</v>
      </c>
    </row>
    <row r="82" spans="1:12">
      <c r="A82" s="34">
        <v>17</v>
      </c>
      <c r="B82" s="33"/>
      <c r="C82" s="33" t="s">
        <v>110</v>
      </c>
      <c r="D82" s="33"/>
      <c r="E82" s="47">
        <v>51976.856469350678</v>
      </c>
      <c r="F82" s="47">
        <v>28702.024765179518</v>
      </c>
      <c r="G82" s="47">
        <v>7616.8878694836376</v>
      </c>
      <c r="H82" s="47">
        <v>8207.6429160132557</v>
      </c>
      <c r="I82" s="47">
        <v>2986.048741969098</v>
      </c>
      <c r="J82" s="47">
        <v>1558.408544284712</v>
      </c>
      <c r="K82" s="47">
        <v>2344.2854464990805</v>
      </c>
      <c r="L82" s="47">
        <v>561.55818592136802</v>
      </c>
    </row>
    <row r="83" spans="1:12">
      <c r="A83" s="34">
        <v>18</v>
      </c>
      <c r="B83" s="33"/>
      <c r="C83" s="33" t="s">
        <v>111</v>
      </c>
      <c r="D83" s="33"/>
      <c r="E83" s="47">
        <v>644251.39275635814</v>
      </c>
      <c r="F83" s="47">
        <v>384001.43409890123</v>
      </c>
      <c r="G83" s="47">
        <v>97224.532023577631</v>
      </c>
      <c r="H83" s="47">
        <v>88981.764908649857</v>
      </c>
      <c r="I83" s="47">
        <v>30780.975149578313</v>
      </c>
      <c r="J83" s="47">
        <v>5145.9903162408682</v>
      </c>
      <c r="K83" s="47">
        <v>30547.816363090504</v>
      </c>
      <c r="L83" s="47">
        <v>7568.8798963197469</v>
      </c>
    </row>
    <row r="84" spans="1:12">
      <c r="A84" s="34">
        <v>19</v>
      </c>
      <c r="B84" s="33"/>
      <c r="C84" s="33" t="s">
        <v>112</v>
      </c>
      <c r="D84" s="33"/>
      <c r="E84" s="47">
        <v>296663.97409062932</v>
      </c>
      <c r="F84" s="47">
        <v>176824.43961648177</v>
      </c>
      <c r="G84" s="47">
        <v>44769.815592969928</v>
      </c>
      <c r="H84" s="47">
        <v>40974.197799493464</v>
      </c>
      <c r="I84" s="47">
        <v>14173.980090582714</v>
      </c>
      <c r="J84" s="47">
        <v>2369.6183741511113</v>
      </c>
      <c r="K84" s="47">
        <v>14066.615460918996</v>
      </c>
      <c r="L84" s="47">
        <v>3485.3071560313306</v>
      </c>
    </row>
    <row r="85" spans="1:12">
      <c r="A85" s="34">
        <v>20</v>
      </c>
      <c r="B85" s="33"/>
      <c r="C85" s="33" t="s">
        <v>113</v>
      </c>
      <c r="D85" s="33"/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</row>
    <row r="86" spans="1:12">
      <c r="A86" s="34">
        <v>21</v>
      </c>
      <c r="B86" s="33"/>
      <c r="C86" s="33" t="s">
        <v>114</v>
      </c>
      <c r="D86" s="33"/>
      <c r="E86" s="47">
        <v>107264.4583290742</v>
      </c>
      <c r="F86" s="47">
        <v>63934.213087193668</v>
      </c>
      <c r="G86" s="47">
        <v>16187.371701578464</v>
      </c>
      <c r="H86" s="47">
        <v>14814.994459314883</v>
      </c>
      <c r="I86" s="47">
        <v>5124.8699861310888</v>
      </c>
      <c r="J86" s="47">
        <v>856.7802414468124</v>
      </c>
      <c r="K86" s="47">
        <v>5086.0502781436808</v>
      </c>
      <c r="L86" s="47">
        <v>1260.178575265556</v>
      </c>
    </row>
    <row r="87" spans="1:12">
      <c r="A87" s="34">
        <v>22</v>
      </c>
      <c r="B87" s="33"/>
      <c r="C87" s="33" t="s">
        <v>115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</row>
    <row r="88" spans="1:12">
      <c r="A88" s="34">
        <v>23</v>
      </c>
      <c r="B88" s="33"/>
      <c r="C88" s="33" t="s">
        <v>116</v>
      </c>
      <c r="E88" s="47">
        <v>432.84334529686544</v>
      </c>
      <c r="F88" s="47">
        <v>183.64461987635852</v>
      </c>
      <c r="G88" s="47">
        <v>58.412572460479176</v>
      </c>
      <c r="H88" s="47">
        <v>92.549678192521426</v>
      </c>
      <c r="I88" s="47">
        <v>36.572035065756388</v>
      </c>
      <c r="J88" s="47">
        <v>45.216768594014127</v>
      </c>
      <c r="K88" s="47">
        <v>15.409259944852055</v>
      </c>
      <c r="L88" s="47">
        <v>1.0384111628837214</v>
      </c>
    </row>
    <row r="89" spans="1:12">
      <c r="A89" s="34">
        <v>24</v>
      </c>
      <c r="B89" s="33"/>
      <c r="D89" s="33"/>
      <c r="E89" s="47"/>
      <c r="F89" s="47"/>
      <c r="G89" s="47"/>
      <c r="H89" s="47"/>
      <c r="I89" s="47"/>
      <c r="J89" s="47"/>
      <c r="K89" s="47"/>
      <c r="L89" s="47"/>
    </row>
    <row r="90" spans="1:12">
      <c r="A90" s="34">
        <v>25</v>
      </c>
      <c r="B90" s="33"/>
      <c r="C90" s="33" t="s">
        <v>117</v>
      </c>
      <c r="D90" s="33"/>
      <c r="E90" s="50">
        <v>4776841.0144163901</v>
      </c>
      <c r="F90" s="50">
        <v>2468475.6475519994</v>
      </c>
      <c r="G90" s="50">
        <v>657134.69054779655</v>
      </c>
      <c r="H90" s="50">
        <v>827285.54312867136</v>
      </c>
      <c r="I90" s="50">
        <v>308717.12366858392</v>
      </c>
      <c r="J90" s="50">
        <v>195545.40176529053</v>
      </c>
      <c r="K90" s="50">
        <v>285118.01244249271</v>
      </c>
      <c r="L90" s="50">
        <v>34564.595311555444</v>
      </c>
    </row>
    <row r="91" spans="1:12">
      <c r="A91" s="34">
        <v>26</v>
      </c>
      <c r="B91" s="33"/>
      <c r="C91" s="33"/>
      <c r="D91" s="33"/>
      <c r="E91" s="47"/>
      <c r="F91" s="47"/>
      <c r="G91" s="47"/>
      <c r="H91" s="47"/>
      <c r="I91" s="47"/>
      <c r="J91" s="47"/>
      <c r="K91" s="47"/>
      <c r="L91" s="47"/>
    </row>
    <row r="92" spans="1:12">
      <c r="A92" s="34">
        <v>27</v>
      </c>
      <c r="B92" s="33"/>
      <c r="C92" s="33"/>
      <c r="D92" s="33"/>
      <c r="E92" s="47"/>
      <c r="F92" s="47"/>
      <c r="G92" s="47"/>
      <c r="H92" s="47"/>
      <c r="I92" s="47"/>
      <c r="J92" s="47"/>
      <c r="K92" s="47"/>
      <c r="L92" s="47"/>
    </row>
    <row r="93" spans="1:12">
      <c r="A93" s="34">
        <v>28</v>
      </c>
      <c r="B93" s="33"/>
      <c r="C93" s="33" t="s">
        <v>118</v>
      </c>
      <c r="D93" s="33"/>
      <c r="E93" s="47"/>
      <c r="F93" s="47"/>
      <c r="G93" s="47"/>
      <c r="H93" s="47"/>
      <c r="I93" s="47"/>
      <c r="J93" s="47"/>
      <c r="K93" s="47"/>
      <c r="L93" s="47"/>
    </row>
    <row r="94" spans="1:12">
      <c r="A94" s="34">
        <v>29</v>
      </c>
      <c r="B94" s="33"/>
      <c r="C94" s="33" t="s">
        <v>119</v>
      </c>
      <c r="D94" s="33"/>
      <c r="E94" s="47">
        <v>54262658.545298934</v>
      </c>
      <c r="F94" s="47">
        <v>26729086.806586348</v>
      </c>
      <c r="G94" s="47">
        <v>7233372.160906353</v>
      </c>
      <c r="H94" s="47">
        <v>10106071.371586155</v>
      </c>
      <c r="I94" s="47">
        <v>3837887.3652429208</v>
      </c>
      <c r="J94" s="47">
        <v>2581889.7400369556</v>
      </c>
      <c r="K94" s="47">
        <v>3521447.0336327995</v>
      </c>
      <c r="L94" s="47">
        <v>252904.06730740576</v>
      </c>
    </row>
    <row r="95" spans="1:12">
      <c r="A95" s="34">
        <v>30</v>
      </c>
      <c r="B95" s="33"/>
      <c r="C95" s="33" t="s">
        <v>120</v>
      </c>
      <c r="D95" s="33"/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</row>
    <row r="96" spans="1:12">
      <c r="A96" s="34">
        <v>31</v>
      </c>
      <c r="B96" s="33"/>
      <c r="C96" s="33" t="s">
        <v>121</v>
      </c>
      <c r="D96" s="33"/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</row>
    <row r="97" spans="1:12">
      <c r="A97" s="34">
        <v>32</v>
      </c>
      <c r="B97" s="33"/>
      <c r="C97" s="33" t="s">
        <v>122</v>
      </c>
      <c r="D97" s="33"/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</row>
    <row r="98" spans="1:12">
      <c r="A98" s="34">
        <v>33</v>
      </c>
      <c r="B98" s="33"/>
      <c r="C98" s="33" t="s">
        <v>123</v>
      </c>
      <c r="D98" s="33"/>
      <c r="E98" s="47">
        <v>-112.23997643481806</v>
      </c>
      <c r="F98" s="47">
        <v>-71.965710293514121</v>
      </c>
      <c r="G98" s="47">
        <v>-16.516543627890211</v>
      </c>
      <c r="H98" s="47">
        <v>-12.376498985460621</v>
      </c>
      <c r="I98" s="47">
        <v>-4.2881999332877356</v>
      </c>
      <c r="J98" s="47">
        <v>-0.58917247108773496</v>
      </c>
      <c r="K98" s="47">
        <v>-4.7871430733130866</v>
      </c>
      <c r="L98" s="47">
        <v>-1.7167080502645435</v>
      </c>
    </row>
    <row r="99" spans="1:12">
      <c r="A99" s="34">
        <v>34</v>
      </c>
      <c r="B99" s="33"/>
      <c r="C99" s="33" t="s">
        <v>124</v>
      </c>
      <c r="D99" s="33"/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</row>
    <row r="100" spans="1:12">
      <c r="A100" s="34">
        <v>35</v>
      </c>
      <c r="B100" s="33"/>
      <c r="C100" s="33" t="s">
        <v>125</v>
      </c>
      <c r="D100" s="33"/>
      <c r="E100" s="47">
        <v>-266.08903277075365</v>
      </c>
      <c r="F100" s="47">
        <v>-132.80598243990312</v>
      </c>
      <c r="G100" s="47">
        <v>-37.713235538390613</v>
      </c>
      <c r="H100" s="47">
        <v>-48.193207298815551</v>
      </c>
      <c r="I100" s="47">
        <v>-18.27365799506412</v>
      </c>
      <c r="J100" s="47">
        <v>-16.204752426964124</v>
      </c>
      <c r="K100" s="47">
        <v>-10.951715974950504</v>
      </c>
      <c r="L100" s="47">
        <v>-1.946481096665599</v>
      </c>
    </row>
    <row r="101" spans="1:12">
      <c r="A101" s="34">
        <v>36</v>
      </c>
      <c r="B101" s="33"/>
      <c r="C101" s="33" t="s">
        <v>126</v>
      </c>
      <c r="D101" s="33"/>
      <c r="E101" s="47">
        <v>-0.10810736688280773</v>
      </c>
      <c r="F101" s="47">
        <v>-6.4002993853684159E-2</v>
      </c>
      <c r="G101" s="47">
        <v>-1.6232602052951139E-2</v>
      </c>
      <c r="H101" s="47">
        <v>-1.5189727516657137E-2</v>
      </c>
      <c r="I101" s="47">
        <v>-5.3006584836229036E-3</v>
      </c>
      <c r="J101" s="47">
        <v>-7.3485311262369015E-4</v>
      </c>
      <c r="K101" s="47">
        <v>-5.1956910795947307E-3</v>
      </c>
      <c r="L101" s="47">
        <v>-1.4508407836739538E-3</v>
      </c>
    </row>
    <row r="102" spans="1:12">
      <c r="A102" s="34">
        <v>37</v>
      </c>
      <c r="B102" s="33"/>
      <c r="C102" s="67" t="s">
        <v>127</v>
      </c>
      <c r="D102" s="68"/>
      <c r="E102" s="69">
        <v>322116.80151053221</v>
      </c>
      <c r="F102" s="69">
        <v>181205.4646611237</v>
      </c>
      <c r="G102" s="69">
        <v>47475.964065361528</v>
      </c>
      <c r="H102" s="69">
        <v>46605.59766297436</v>
      </c>
      <c r="I102" s="69">
        <v>16922.240057002571</v>
      </c>
      <c r="J102" s="69">
        <v>6800.4379966560873</v>
      </c>
      <c r="K102" s="69">
        <v>16225.313709080663</v>
      </c>
      <c r="L102" s="69">
        <v>6881.7833583333859</v>
      </c>
    </row>
    <row r="103" spans="1:12">
      <c r="A103" s="34">
        <v>38</v>
      </c>
      <c r="B103" s="33"/>
      <c r="C103" s="33" t="s">
        <v>128</v>
      </c>
      <c r="D103" s="33"/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</row>
    <row r="104" spans="1:12">
      <c r="A104" s="34">
        <v>39</v>
      </c>
      <c r="B104" s="33"/>
      <c r="C104" s="33" t="s">
        <v>129</v>
      </c>
      <c r="D104" s="33"/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</row>
    <row r="105" spans="1:12">
      <c r="A105" s="34">
        <v>40</v>
      </c>
      <c r="B105" s="33"/>
      <c r="C105" s="33"/>
      <c r="D105" s="33"/>
      <c r="E105" s="47"/>
      <c r="F105" s="47"/>
      <c r="G105" s="47"/>
      <c r="H105" s="47"/>
      <c r="I105" s="47"/>
      <c r="J105" s="47"/>
      <c r="K105" s="47"/>
      <c r="L105" s="47"/>
    </row>
    <row r="106" spans="1:12">
      <c r="A106" s="34">
        <v>41</v>
      </c>
      <c r="B106" s="33"/>
      <c r="C106" s="33" t="s">
        <v>130</v>
      </c>
      <c r="D106" s="33"/>
      <c r="E106" s="50">
        <v>54584396.909692898</v>
      </c>
      <c r="F106" s="50">
        <v>26910087.435551744</v>
      </c>
      <c r="G106" s="50">
        <v>7280793.8789599463</v>
      </c>
      <c r="H106" s="50">
        <v>10152616.384353116</v>
      </c>
      <c r="I106" s="50">
        <v>3854787.0381413368</v>
      </c>
      <c r="J106" s="50">
        <v>2588673.3833738603</v>
      </c>
      <c r="K106" s="50">
        <v>3537656.6032871404</v>
      </c>
      <c r="L106" s="50">
        <v>259782.18602575143</v>
      </c>
    </row>
    <row r="107" spans="1:12">
      <c r="A107" s="34">
        <v>42</v>
      </c>
      <c r="B107" s="33"/>
      <c r="C107" s="33"/>
      <c r="D107" s="33"/>
      <c r="E107" s="47"/>
      <c r="F107" s="47"/>
      <c r="G107" s="47"/>
      <c r="H107" s="47"/>
      <c r="I107" s="47"/>
      <c r="J107" s="47"/>
      <c r="K107" s="47"/>
      <c r="L107" s="47"/>
    </row>
    <row r="108" spans="1:12">
      <c r="A108" s="34">
        <v>43</v>
      </c>
      <c r="B108" s="33"/>
      <c r="C108" s="33" t="s">
        <v>131</v>
      </c>
      <c r="D108" s="33"/>
      <c r="E108" s="47"/>
      <c r="F108" s="47"/>
      <c r="G108" s="47"/>
      <c r="H108" s="47"/>
      <c r="I108" s="47"/>
      <c r="J108" s="47"/>
      <c r="K108" s="47"/>
      <c r="L108" s="47"/>
    </row>
    <row r="109" spans="1:12">
      <c r="A109" s="34">
        <v>44</v>
      </c>
      <c r="B109" s="33"/>
      <c r="C109" s="33" t="s">
        <v>132</v>
      </c>
      <c r="D109" s="33"/>
      <c r="E109" s="47">
        <v>-17535889.563132681</v>
      </c>
      <c r="F109" s="47">
        <v>-8611351.6595289689</v>
      </c>
      <c r="G109" s="47">
        <v>-2333025.4159285501</v>
      </c>
      <c r="H109" s="47">
        <v>-3278934.9087253576</v>
      </c>
      <c r="I109" s="47">
        <v>-1245505.8846569918</v>
      </c>
      <c r="J109" s="47">
        <v>-843091.41902994982</v>
      </c>
      <c r="K109" s="47">
        <v>-1142601.8887131596</v>
      </c>
      <c r="L109" s="47">
        <v>-81378.386549702336</v>
      </c>
    </row>
    <row r="110" spans="1:12">
      <c r="A110" s="34">
        <v>45</v>
      </c>
      <c r="B110" s="33"/>
      <c r="C110" s="33" t="s">
        <v>133</v>
      </c>
      <c r="D110" s="33"/>
      <c r="E110" s="47">
        <v>-843030.80530437734</v>
      </c>
      <c r="F110" s="47">
        <v>-478254.96562531835</v>
      </c>
      <c r="G110" s="47">
        <v>-124625.2367341863</v>
      </c>
      <c r="H110" s="47">
        <v>-127479.72559974573</v>
      </c>
      <c r="I110" s="47">
        <v>-45737.477503092297</v>
      </c>
      <c r="J110" s="47">
        <v>-18117.507108448248</v>
      </c>
      <c r="K110" s="47">
        <v>-38884.195380743848</v>
      </c>
      <c r="L110" s="47">
        <v>-9931.6973528425187</v>
      </c>
    </row>
    <row r="111" spans="1:12">
      <c r="A111" s="34">
        <v>46</v>
      </c>
      <c r="B111" s="33"/>
      <c r="C111" s="33" t="s">
        <v>134</v>
      </c>
      <c r="D111" s="33"/>
      <c r="E111" s="47">
        <v>-7050508.8444388751</v>
      </c>
      <c r="F111" s="47">
        <v>-4204302.2648719195</v>
      </c>
      <c r="G111" s="47">
        <v>-1066828.9166778906</v>
      </c>
      <c r="H111" s="47">
        <v>-972347.70990266348</v>
      </c>
      <c r="I111" s="47">
        <v>-336119.46435852506</v>
      </c>
      <c r="J111" s="47">
        <v>-54977.681334653673</v>
      </c>
      <c r="K111" s="47">
        <v>-334094.97153480572</v>
      </c>
      <c r="L111" s="47">
        <v>-81837.835758416273</v>
      </c>
    </row>
    <row r="112" spans="1:12">
      <c r="A112" s="34">
        <v>47</v>
      </c>
      <c r="B112" s="33"/>
      <c r="C112" s="33" t="s">
        <v>135</v>
      </c>
      <c r="D112" s="33"/>
      <c r="E112" s="47">
        <v>-18131.14310582375</v>
      </c>
      <c r="F112" s="47">
        <v>-10811.958472066832</v>
      </c>
      <c r="G112" s="47">
        <v>-2743.4821092779375</v>
      </c>
      <c r="H112" s="47">
        <v>-2500.4768788760111</v>
      </c>
      <c r="I112" s="47">
        <v>-864.34961417798661</v>
      </c>
      <c r="J112" s="47">
        <v>-141.32854483591805</v>
      </c>
      <c r="K112" s="47">
        <v>-859.1439081058694</v>
      </c>
      <c r="L112" s="47">
        <v>-210.40357848319323</v>
      </c>
    </row>
    <row r="113" spans="1:12">
      <c r="A113" s="34">
        <v>48</v>
      </c>
      <c r="B113" s="33"/>
      <c r="C113" s="33" t="s">
        <v>136</v>
      </c>
      <c r="D113" s="33"/>
      <c r="E113" s="47">
        <v>-19050.058209679697</v>
      </c>
      <c r="F113" s="47">
        <v>-7016.3902736256468</v>
      </c>
      <c r="G113" s="47">
        <v>-10901.607962287426</v>
      </c>
      <c r="H113" s="47">
        <v>0</v>
      </c>
      <c r="I113" s="47">
        <v>0</v>
      </c>
      <c r="J113" s="47">
        <v>0</v>
      </c>
      <c r="K113" s="47">
        <v>-1132.0599737666246</v>
      </c>
      <c r="L113" s="47">
        <v>0</v>
      </c>
    </row>
    <row r="114" spans="1:12">
      <c r="A114" s="34">
        <v>49</v>
      </c>
      <c r="B114" s="33"/>
      <c r="C114" s="33" t="s">
        <v>137</v>
      </c>
      <c r="D114" s="33"/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</row>
    <row r="115" spans="1:12">
      <c r="A115" s="34">
        <v>50</v>
      </c>
      <c r="B115" s="33"/>
      <c r="C115" s="33" t="s">
        <v>138</v>
      </c>
      <c r="D115" s="33"/>
      <c r="E115" s="47">
        <v>-23798.905104237318</v>
      </c>
      <c r="F115" s="47">
        <v>-14089.70749201688</v>
      </c>
      <c r="G115" s="47">
        <v>-3573.4674425269723</v>
      </c>
      <c r="H115" s="47">
        <v>-3343.8876012956953</v>
      </c>
      <c r="I115" s="47">
        <v>-1166.894281852808</v>
      </c>
      <c r="J115" s="47">
        <v>-161.77157946916788</v>
      </c>
      <c r="K115" s="47">
        <v>-1143.7866125094904</v>
      </c>
      <c r="L115" s="47">
        <v>-319.39009456630072</v>
      </c>
    </row>
    <row r="116" spans="1:12">
      <c r="A116" s="34">
        <v>51</v>
      </c>
      <c r="B116" s="33"/>
      <c r="C116" s="33"/>
      <c r="D116" s="33"/>
      <c r="E116" s="47"/>
      <c r="F116" s="47"/>
      <c r="G116" s="47"/>
      <c r="H116" s="47"/>
      <c r="I116" s="47"/>
      <c r="J116" s="47"/>
      <c r="K116" s="47"/>
      <c r="L116" s="47"/>
    </row>
    <row r="117" spans="1:12">
      <c r="A117" s="34">
        <v>52</v>
      </c>
      <c r="B117" s="33"/>
      <c r="C117" s="33" t="s">
        <v>139</v>
      </c>
      <c r="D117" s="33"/>
      <c r="E117" s="50">
        <v>-25490409.319295675</v>
      </c>
      <c r="F117" s="50">
        <v>-13325826.946263915</v>
      </c>
      <c r="G117" s="50">
        <v>-3541698.1268547191</v>
      </c>
      <c r="H117" s="50">
        <v>-4384606.708707938</v>
      </c>
      <c r="I117" s="50">
        <v>-1629394.07041464</v>
      </c>
      <c r="J117" s="50">
        <v>-916489.70759735676</v>
      </c>
      <c r="K117" s="50">
        <v>-1518716.0461230909</v>
      </c>
      <c r="L117" s="50">
        <v>-173677.71333401062</v>
      </c>
    </row>
    <row r="118" spans="1:12">
      <c r="A118" s="34">
        <v>53</v>
      </c>
      <c r="B118" s="33"/>
      <c r="C118" s="33"/>
      <c r="D118" s="33"/>
      <c r="E118" s="47"/>
      <c r="F118" s="47"/>
      <c r="G118" s="47"/>
      <c r="H118" s="47"/>
      <c r="I118" s="47"/>
      <c r="J118" s="47"/>
      <c r="K118" s="47"/>
      <c r="L118" s="47"/>
    </row>
    <row r="119" spans="1:12" ht="13.5" thickBot="1">
      <c r="A119" s="34">
        <v>54</v>
      </c>
      <c r="B119" s="33"/>
      <c r="C119" s="33" t="s">
        <v>22</v>
      </c>
      <c r="D119" s="33"/>
      <c r="E119" s="51">
        <v>29093987.590397224</v>
      </c>
      <c r="F119" s="51">
        <v>13584260.489287829</v>
      </c>
      <c r="G119" s="51">
        <v>3739095.7521052272</v>
      </c>
      <c r="H119" s="51">
        <v>5768009.6756451782</v>
      </c>
      <c r="I119" s="51">
        <v>2225392.9677266967</v>
      </c>
      <c r="J119" s="51">
        <v>1672183.6757765035</v>
      </c>
      <c r="K119" s="51">
        <v>2018940.5571640495</v>
      </c>
      <c r="L119" s="51">
        <v>86104.472691740812</v>
      </c>
    </row>
    <row r="120" spans="1:12" ht="13.5" thickTop="1">
      <c r="A120" s="34">
        <v>55</v>
      </c>
      <c r="B120" s="33"/>
      <c r="C120" s="33"/>
      <c r="D120" s="33"/>
      <c r="E120" s="47"/>
      <c r="F120" s="47"/>
      <c r="G120" s="47"/>
      <c r="H120" s="47"/>
      <c r="I120" s="47"/>
      <c r="J120" s="47"/>
      <c r="K120" s="47"/>
      <c r="L120" s="47"/>
    </row>
    <row r="121" spans="1:12">
      <c r="A121" s="34">
        <v>56</v>
      </c>
      <c r="B121" s="33"/>
      <c r="E121" s="48"/>
      <c r="F121" s="48"/>
      <c r="G121" s="48"/>
      <c r="H121" s="48"/>
      <c r="I121" s="48"/>
      <c r="J121" s="48"/>
      <c r="K121" s="48"/>
      <c r="L121" s="48"/>
    </row>
    <row r="122" spans="1:12">
      <c r="A122" s="34">
        <v>57</v>
      </c>
      <c r="B122" s="33"/>
      <c r="C122" s="33" t="s">
        <v>140</v>
      </c>
      <c r="D122" s="53">
        <v>4.6500654407957753E-2</v>
      </c>
      <c r="E122" s="32">
        <v>1352889.4622904728</v>
      </c>
      <c r="F122" s="32">
        <v>631677.00240004843</v>
      </c>
      <c r="G122" s="32">
        <v>173870.39936690804</v>
      </c>
      <c r="H122" s="32">
        <v>268216.22454893292</v>
      </c>
      <c r="I122" s="32">
        <v>103482.22931415861</v>
      </c>
      <c r="J122" s="32">
        <v>77757.635213911664</v>
      </c>
      <c r="K122" s="32">
        <v>93882.057118895144</v>
      </c>
      <c r="L122" s="32">
        <v>4003.9143276180753</v>
      </c>
    </row>
    <row r="123" spans="1:12">
      <c r="A123" s="34">
        <v>58</v>
      </c>
      <c r="B123" s="33"/>
      <c r="C123" s="33" t="s">
        <v>117</v>
      </c>
      <c r="D123" s="53"/>
      <c r="E123" s="54">
        <v>4776841.0144163901</v>
      </c>
      <c r="F123" s="54">
        <v>2468475.6475519994</v>
      </c>
      <c r="G123" s="54">
        <v>657134.69054779655</v>
      </c>
      <c r="H123" s="54">
        <v>827285.54312867136</v>
      </c>
      <c r="I123" s="54">
        <v>308717.12366858392</v>
      </c>
      <c r="J123" s="54">
        <v>195545.40176529053</v>
      </c>
      <c r="K123" s="54">
        <v>285118.01244249271</v>
      </c>
      <c r="L123" s="54">
        <v>34564.595311555444</v>
      </c>
    </row>
    <row r="124" spans="1:12">
      <c r="A124" s="34">
        <v>59</v>
      </c>
      <c r="B124" s="33"/>
      <c r="C124" s="33" t="s">
        <v>141</v>
      </c>
      <c r="D124" s="53"/>
      <c r="E124" s="56">
        <v>-223181.88637470076</v>
      </c>
      <c r="F124" s="56">
        <v>-70335.808448129072</v>
      </c>
      <c r="G124" s="56">
        <v>-40407.615307994987</v>
      </c>
      <c r="H124" s="56">
        <v>-51788.603974868573</v>
      </c>
      <c r="I124" s="56">
        <v>-14138.910258712473</v>
      </c>
      <c r="J124" s="56">
        <v>-8745.0707061510311</v>
      </c>
      <c r="K124" s="56">
        <v>-36847.128010901295</v>
      </c>
      <c r="L124" s="56">
        <v>-918.74966794329248</v>
      </c>
    </row>
    <row r="125" spans="1:12">
      <c r="A125" s="34">
        <v>60</v>
      </c>
      <c r="D125" s="57"/>
      <c r="E125" s="48"/>
      <c r="F125" s="48"/>
      <c r="G125" s="48"/>
      <c r="H125" s="48"/>
      <c r="I125" s="48"/>
      <c r="J125" s="48"/>
      <c r="K125" s="48"/>
      <c r="L125" s="48"/>
    </row>
    <row r="126" spans="1:12">
      <c r="A126" s="34">
        <v>61</v>
      </c>
      <c r="B126" s="33"/>
      <c r="C126" s="33" t="s">
        <v>142</v>
      </c>
      <c r="D126" s="53"/>
      <c r="E126" s="54">
        <v>5906548.5903321616</v>
      </c>
      <c r="F126" s="54">
        <v>3029816.8415039191</v>
      </c>
      <c r="G126" s="54">
        <v>790597.47460670955</v>
      </c>
      <c r="H126" s="54">
        <v>1043713.1637027357</v>
      </c>
      <c r="I126" s="54">
        <v>398060.44272403006</v>
      </c>
      <c r="J126" s="54">
        <v>264557.96627305116</v>
      </c>
      <c r="K126" s="54">
        <v>342152.9415504866</v>
      </c>
      <c r="L126" s="54">
        <v>37649.759971230225</v>
      </c>
    </row>
    <row r="127" spans="1:12">
      <c r="A127" s="34">
        <v>62</v>
      </c>
      <c r="D127" s="57"/>
      <c r="E127" s="48"/>
      <c r="F127" s="48"/>
      <c r="G127" s="48"/>
      <c r="H127" s="48"/>
      <c r="I127" s="48"/>
      <c r="J127" s="48"/>
      <c r="K127" s="48"/>
      <c r="L127" s="48"/>
    </row>
    <row r="128" spans="1:12">
      <c r="A128" s="34">
        <v>63</v>
      </c>
      <c r="D128" s="57"/>
      <c r="E128" s="48"/>
      <c r="F128" s="48"/>
      <c r="G128" s="48"/>
      <c r="H128" s="48"/>
      <c r="I128" s="48"/>
      <c r="J128" s="48"/>
      <c r="K128" s="48"/>
      <c r="L128" s="48"/>
    </row>
    <row r="129" spans="1:12">
      <c r="A129" s="34">
        <v>64</v>
      </c>
      <c r="C129" s="33" t="s">
        <v>143</v>
      </c>
      <c r="D129" s="53">
        <v>7.0400000000000004E-2</v>
      </c>
      <c r="E129" s="32">
        <v>1671609.7118426473</v>
      </c>
      <c r="F129" s="32">
        <v>780490.52889500652</v>
      </c>
      <c r="G129" s="32">
        <v>214831.6298447747</v>
      </c>
      <c r="H129" s="32">
        <v>331403.90129929234</v>
      </c>
      <c r="I129" s="32">
        <v>127861.07390607736</v>
      </c>
      <c r="J129" s="32">
        <v>96076.155381854129</v>
      </c>
      <c r="K129" s="32">
        <v>115999.24666573877</v>
      </c>
      <c r="L129" s="32">
        <v>4947.175849903454</v>
      </c>
    </row>
    <row r="130" spans="1:12">
      <c r="A130" s="34">
        <v>65</v>
      </c>
      <c r="C130" s="33" t="s">
        <v>144</v>
      </c>
      <c r="D130" s="53"/>
      <c r="E130" s="54">
        <v>4973174.2539031366</v>
      </c>
      <c r="F130" s="54">
        <v>2560145.510942399</v>
      </c>
      <c r="G130" s="54">
        <v>682367.00975055341</v>
      </c>
      <c r="H130" s="54">
        <v>866209.46242614486</v>
      </c>
      <c r="I130" s="54">
        <v>323734.61170205707</v>
      </c>
      <c r="J130" s="54">
        <v>206829.70018131158</v>
      </c>
      <c r="K130" s="54">
        <v>298742.3098574687</v>
      </c>
      <c r="L130" s="54">
        <v>35145.649043201607</v>
      </c>
    </row>
    <row r="131" spans="1:12">
      <c r="A131" s="34">
        <v>66</v>
      </c>
      <c r="C131" s="33" t="s">
        <v>141</v>
      </c>
      <c r="D131" s="58"/>
      <c r="E131" s="55">
        <v>-223181.88637470076</v>
      </c>
      <c r="F131" s="55">
        <v>-70335.808448129072</v>
      </c>
      <c r="G131" s="55">
        <v>-40407.615307994987</v>
      </c>
      <c r="H131" s="55">
        <v>-51788.603974868573</v>
      </c>
      <c r="I131" s="55">
        <v>-14138.910258712473</v>
      </c>
      <c r="J131" s="55">
        <v>-8745.0707061510311</v>
      </c>
      <c r="K131" s="55">
        <v>-36847.128010901295</v>
      </c>
      <c r="L131" s="55">
        <v>-918.74966794329248</v>
      </c>
    </row>
    <row r="132" spans="1:12">
      <c r="A132" s="34">
        <v>67</v>
      </c>
      <c r="D132" s="59"/>
      <c r="E132" s="48"/>
      <c r="F132" s="48"/>
      <c r="G132" s="48"/>
      <c r="H132" s="48"/>
      <c r="I132" s="48"/>
      <c r="J132" s="48"/>
      <c r="K132" s="48"/>
      <c r="L132" s="48"/>
    </row>
    <row r="133" spans="1:12">
      <c r="A133" s="34">
        <v>68</v>
      </c>
      <c r="C133" s="33" t="s">
        <v>145</v>
      </c>
      <c r="D133" s="33"/>
      <c r="E133" s="54">
        <v>6421602.0793710835</v>
      </c>
      <c r="F133" s="54">
        <v>3270300.2313892767</v>
      </c>
      <c r="G133" s="54">
        <v>856791.02428733313</v>
      </c>
      <c r="H133" s="54">
        <v>1145824.7597505688</v>
      </c>
      <c r="I133" s="54">
        <v>437456.77534942195</v>
      </c>
      <c r="J133" s="54">
        <v>294160.78485701472</v>
      </c>
      <c r="K133" s="54">
        <v>377894.42851230619</v>
      </c>
      <c r="L133" s="54">
        <v>39174.075225161767</v>
      </c>
    </row>
    <row r="134" spans="1:12">
      <c r="C134" s="33"/>
    </row>
    <row r="135" spans="1:12">
      <c r="A135" s="34"/>
      <c r="B135" s="35"/>
      <c r="C135" s="35" t="s">
        <v>152</v>
      </c>
      <c r="D135" s="36"/>
      <c r="E135" s="37"/>
      <c r="F135" s="35"/>
      <c r="G135" s="36"/>
      <c r="H135" s="36"/>
      <c r="I135" s="36"/>
      <c r="J135" s="35"/>
      <c r="K135" s="35"/>
      <c r="L135" s="35"/>
    </row>
    <row r="136" spans="1:12">
      <c r="A136" s="34"/>
      <c r="B136" s="35"/>
      <c r="C136" s="36" t="s">
        <v>146</v>
      </c>
      <c r="D136" s="36"/>
      <c r="E136" s="37"/>
      <c r="F136" s="35"/>
      <c r="G136" s="36"/>
      <c r="H136" s="35"/>
      <c r="I136" s="35"/>
      <c r="J136" s="35"/>
      <c r="K136" s="35"/>
      <c r="L136" s="35"/>
    </row>
    <row r="137" spans="1:12">
      <c r="A137" s="34"/>
      <c r="B137" s="35"/>
      <c r="C137" s="35" t="s">
        <v>153</v>
      </c>
      <c r="D137" s="36"/>
      <c r="E137" s="37"/>
      <c r="F137" s="35"/>
      <c r="G137" s="36"/>
      <c r="H137" s="35"/>
      <c r="I137" s="35"/>
      <c r="J137" s="35"/>
      <c r="K137" s="35"/>
      <c r="L137" s="35"/>
    </row>
    <row r="138" spans="1:12">
      <c r="A138" s="34"/>
      <c r="B138" s="35"/>
      <c r="C138" s="38" t="s">
        <v>160</v>
      </c>
      <c r="D138" s="36"/>
      <c r="E138" s="37"/>
      <c r="F138" s="35"/>
      <c r="G138" s="36"/>
      <c r="H138" s="35"/>
      <c r="I138" s="35"/>
      <c r="J138" s="35"/>
      <c r="K138" s="35"/>
      <c r="L138" s="35"/>
    </row>
    <row r="139" spans="1:12">
      <c r="A139" s="34"/>
      <c r="B139" s="39"/>
      <c r="C139" s="35" t="s">
        <v>154</v>
      </c>
      <c r="D139" s="36"/>
      <c r="E139" s="37"/>
      <c r="F139" s="35"/>
      <c r="G139" s="36"/>
      <c r="H139" s="35"/>
      <c r="I139" s="35"/>
      <c r="J139" s="35"/>
      <c r="K139" s="35"/>
      <c r="L139" s="35"/>
    </row>
    <row r="140" spans="1:12">
      <c r="A140" s="34"/>
      <c r="E140" s="40"/>
      <c r="F140" s="41"/>
      <c r="G140" s="41"/>
      <c r="H140" s="41"/>
      <c r="I140" s="41"/>
      <c r="J140" s="41"/>
      <c r="K140" s="41"/>
      <c r="L140" s="41"/>
    </row>
    <row r="141" spans="1:12">
      <c r="A141" s="34"/>
      <c r="E141" s="40"/>
      <c r="F141" s="41"/>
      <c r="G141" s="41"/>
      <c r="H141" s="41"/>
      <c r="I141" s="41"/>
      <c r="J141" s="41"/>
      <c r="K141" s="41"/>
      <c r="L141" s="41"/>
    </row>
    <row r="142" spans="1:12">
      <c r="A142" s="34"/>
      <c r="B142" s="33"/>
      <c r="C142" s="6" t="s">
        <v>29</v>
      </c>
      <c r="D142" s="6" t="s">
        <v>30</v>
      </c>
      <c r="E142" s="6" t="s">
        <v>31</v>
      </c>
      <c r="F142" s="42" t="s">
        <v>32</v>
      </c>
      <c r="G142" s="6" t="s">
        <v>33</v>
      </c>
      <c r="H142" s="42" t="s">
        <v>34</v>
      </c>
      <c r="I142" s="6" t="s">
        <v>35</v>
      </c>
      <c r="J142" s="42" t="s">
        <v>36</v>
      </c>
      <c r="K142" s="42" t="s">
        <v>37</v>
      </c>
      <c r="L142" s="6" t="s">
        <v>38</v>
      </c>
    </row>
    <row r="143" spans="1:12">
      <c r="A143" s="34"/>
      <c r="B143" s="33"/>
      <c r="C143" s="33"/>
      <c r="D143" s="33"/>
      <c r="E143" s="6" t="s">
        <v>155</v>
      </c>
      <c r="F143" s="7"/>
      <c r="G143" s="8" t="s">
        <v>5</v>
      </c>
      <c r="H143" s="8" t="s">
        <v>3</v>
      </c>
      <c r="I143" s="8" t="s">
        <v>3</v>
      </c>
      <c r="J143" s="8" t="s">
        <v>3</v>
      </c>
      <c r="K143" s="6" t="s">
        <v>156</v>
      </c>
      <c r="L143" s="8" t="s">
        <v>157</v>
      </c>
    </row>
    <row r="144" spans="1:12">
      <c r="A144" s="34"/>
      <c r="B144" s="33"/>
      <c r="C144" s="33"/>
      <c r="D144" s="6"/>
      <c r="E144" s="6" t="s">
        <v>158</v>
      </c>
      <c r="F144" s="8" t="s">
        <v>4</v>
      </c>
      <c r="G144" s="8" t="s">
        <v>43</v>
      </c>
      <c r="H144" s="8" t="s">
        <v>6</v>
      </c>
      <c r="I144" s="8" t="s">
        <v>7</v>
      </c>
      <c r="J144" s="8" t="s">
        <v>8</v>
      </c>
      <c r="K144" s="8" t="s">
        <v>9</v>
      </c>
      <c r="L144" s="8" t="s">
        <v>10</v>
      </c>
    </row>
    <row r="145" spans="1:12">
      <c r="A145" s="34"/>
      <c r="B145" s="43"/>
      <c r="C145" s="44" t="s">
        <v>106</v>
      </c>
      <c r="D145" s="44"/>
      <c r="E145" s="44" t="s">
        <v>159</v>
      </c>
      <c r="F145" s="45" t="s">
        <v>12</v>
      </c>
      <c r="G145" s="45" t="s">
        <v>13</v>
      </c>
      <c r="H145" s="45" t="s">
        <v>14</v>
      </c>
      <c r="I145" s="45" t="s">
        <v>15</v>
      </c>
      <c r="J145" s="45" t="s">
        <v>15</v>
      </c>
      <c r="K145" s="45" t="s">
        <v>16</v>
      </c>
      <c r="L145" s="45" t="s">
        <v>17</v>
      </c>
    </row>
    <row r="146" spans="1:12">
      <c r="A146" s="34">
        <v>13</v>
      </c>
      <c r="B146" s="33"/>
      <c r="C146" s="33"/>
      <c r="D146" s="33"/>
      <c r="E146" s="46"/>
      <c r="F146" s="7"/>
      <c r="G146" s="7"/>
      <c r="H146" s="7"/>
      <c r="I146" s="7"/>
      <c r="J146" s="7"/>
      <c r="K146" s="7"/>
      <c r="L146" s="7"/>
    </row>
    <row r="147" spans="1:12">
      <c r="A147" s="34">
        <v>14</v>
      </c>
      <c r="B147" s="33"/>
      <c r="C147" s="33" t="s">
        <v>107</v>
      </c>
      <c r="D147" s="33"/>
      <c r="E147" s="46"/>
      <c r="F147" s="7"/>
      <c r="G147" s="7"/>
      <c r="H147" s="7"/>
      <c r="I147" s="7"/>
      <c r="J147" s="7"/>
      <c r="K147" s="7"/>
      <c r="L147" s="7"/>
    </row>
    <row r="148" spans="1:12">
      <c r="A148" s="34">
        <v>15</v>
      </c>
      <c r="B148" s="33"/>
      <c r="C148" s="33" t="s">
        <v>108</v>
      </c>
      <c r="D148" s="33"/>
      <c r="E148" s="47">
        <v>9272014.5861035567</v>
      </c>
      <c r="F148" s="47">
        <v>5269379.1807799833</v>
      </c>
      <c r="G148" s="47">
        <v>1387415.8505212548</v>
      </c>
      <c r="H148" s="47">
        <v>1314050.9618455784</v>
      </c>
      <c r="I148" s="47">
        <v>487329.77308185329</v>
      </c>
      <c r="J148" s="47">
        <v>127645.56940311272</v>
      </c>
      <c r="K148" s="47">
        <v>431597.34676738596</v>
      </c>
      <c r="L148" s="47">
        <v>254595.9037043897</v>
      </c>
    </row>
    <row r="149" spans="1:12">
      <c r="A149" s="34">
        <v>16</v>
      </c>
      <c r="B149" s="33"/>
      <c r="C149" s="33" t="s">
        <v>109</v>
      </c>
      <c r="D149" s="33"/>
      <c r="E149" s="47">
        <v>6315402.05014937</v>
      </c>
      <c r="F149" s="47">
        <v>3637465.1772476402</v>
      </c>
      <c r="G149" s="47">
        <v>931941.45464094926</v>
      </c>
      <c r="H149" s="47">
        <v>909370.07102607284</v>
      </c>
      <c r="I149" s="47">
        <v>345143.88965800981</v>
      </c>
      <c r="J149" s="47">
        <v>5939.8272364882669</v>
      </c>
      <c r="K149" s="47">
        <v>316827.45623758697</v>
      </c>
      <c r="L149" s="47">
        <v>168714.17410262188</v>
      </c>
    </row>
    <row r="150" spans="1:12">
      <c r="A150" s="34">
        <v>17</v>
      </c>
      <c r="B150" s="33"/>
      <c r="C150" s="33" t="s">
        <v>110</v>
      </c>
      <c r="D150" s="33"/>
      <c r="E150" s="47">
        <v>212923.744515119</v>
      </c>
      <c r="F150" s="47">
        <v>117578.14926286264</v>
      </c>
      <c r="G150" s="47">
        <v>31202.662047840149</v>
      </c>
      <c r="H150" s="47">
        <v>33622.696369701494</v>
      </c>
      <c r="I150" s="47">
        <v>12232.380382981315</v>
      </c>
      <c r="J150" s="47">
        <v>6384.03715178741</v>
      </c>
      <c r="K150" s="47">
        <v>9603.390227633703</v>
      </c>
      <c r="L150" s="47">
        <v>2300.4290723122449</v>
      </c>
    </row>
    <row r="151" spans="1:12">
      <c r="A151" s="34">
        <v>18</v>
      </c>
      <c r="B151" s="33"/>
      <c r="C151" s="33" t="s">
        <v>111</v>
      </c>
      <c r="D151" s="33"/>
      <c r="E151" s="47">
        <v>2639182.6723044231</v>
      </c>
      <c r="F151" s="47">
        <v>1573065.9528385894</v>
      </c>
      <c r="G151" s="47">
        <v>398281.32794828212</v>
      </c>
      <c r="H151" s="47">
        <v>364514.74492471223</v>
      </c>
      <c r="I151" s="47">
        <v>126094.59159077372</v>
      </c>
      <c r="J151" s="47">
        <v>21080.603980324457</v>
      </c>
      <c r="K151" s="47">
        <v>125139.45414580608</v>
      </c>
      <c r="L151" s="47">
        <v>31005.996875934939</v>
      </c>
    </row>
    <row r="152" spans="1:12">
      <c r="A152" s="34">
        <v>19</v>
      </c>
      <c r="B152" s="33"/>
      <c r="C152" s="33" t="s">
        <v>112</v>
      </c>
      <c r="D152" s="33"/>
      <c r="E152" s="47">
        <v>830345.03014233126</v>
      </c>
      <c r="F152" s="47">
        <v>494921.21547051752</v>
      </c>
      <c r="G152" s="47">
        <v>125308.08296478439</v>
      </c>
      <c r="H152" s="47">
        <v>114684.37180877406</v>
      </c>
      <c r="I152" s="47">
        <v>39672.137345386771</v>
      </c>
      <c r="J152" s="47">
        <v>6632.422579592474</v>
      </c>
      <c r="K152" s="47">
        <v>39371.630056196656</v>
      </c>
      <c r="L152" s="47">
        <v>9755.1699170793618</v>
      </c>
    </row>
    <row r="153" spans="1:12">
      <c r="A153" s="34">
        <v>20</v>
      </c>
      <c r="B153" s="33"/>
      <c r="C153" s="33" t="s">
        <v>113</v>
      </c>
      <c r="D153" s="33"/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7">
        <v>0</v>
      </c>
      <c r="K153" s="47">
        <v>0</v>
      </c>
      <c r="L153" s="47">
        <v>0</v>
      </c>
    </row>
    <row r="154" spans="1:12">
      <c r="A154" s="34">
        <v>21</v>
      </c>
      <c r="B154" s="33"/>
      <c r="C154" s="33" t="s">
        <v>114</v>
      </c>
      <c r="D154" s="33"/>
      <c r="E154" s="47">
        <v>431379.45571623603</v>
      </c>
      <c r="F154" s="47">
        <v>257120.63877288881</v>
      </c>
      <c r="G154" s="47">
        <v>65099.844840316393</v>
      </c>
      <c r="H154" s="47">
        <v>59580.632260239101</v>
      </c>
      <c r="I154" s="47">
        <v>20610.402174887713</v>
      </c>
      <c r="J154" s="47">
        <v>3445.665041162767</v>
      </c>
      <c r="K154" s="47">
        <v>20454.283132629615</v>
      </c>
      <c r="L154" s="47">
        <v>5067.9894941115781</v>
      </c>
    </row>
    <row r="155" spans="1:12">
      <c r="A155" s="34">
        <v>22</v>
      </c>
      <c r="B155" s="33"/>
      <c r="C155" s="33" t="s">
        <v>115</v>
      </c>
      <c r="E155" s="47">
        <v>0</v>
      </c>
      <c r="F155" s="47">
        <v>0</v>
      </c>
      <c r="G155" s="47">
        <v>0</v>
      </c>
      <c r="H155" s="47">
        <v>0</v>
      </c>
      <c r="I155" s="47">
        <v>0</v>
      </c>
      <c r="J155" s="47">
        <v>0</v>
      </c>
      <c r="K155" s="47">
        <v>0</v>
      </c>
      <c r="L155" s="47">
        <v>0</v>
      </c>
    </row>
    <row r="156" spans="1:12">
      <c r="A156" s="34">
        <v>23</v>
      </c>
      <c r="B156" s="33"/>
      <c r="C156" s="33" t="s">
        <v>116</v>
      </c>
      <c r="E156" s="47">
        <v>1773.1473607567045</v>
      </c>
      <c r="F156" s="47">
        <v>752.30213560890229</v>
      </c>
      <c r="G156" s="47">
        <v>239.28772341936354</v>
      </c>
      <c r="H156" s="47">
        <v>379.13073958293364</v>
      </c>
      <c r="I156" s="47">
        <v>149.81773003780822</v>
      </c>
      <c r="J156" s="47">
        <v>185.23097274242284</v>
      </c>
      <c r="K156" s="47">
        <v>63.124197008709999</v>
      </c>
      <c r="L156" s="47">
        <v>4.2538623565640048</v>
      </c>
    </row>
    <row r="157" spans="1:12">
      <c r="A157" s="34">
        <v>24</v>
      </c>
      <c r="B157" s="33"/>
      <c r="D157" s="33"/>
      <c r="E157" s="47"/>
      <c r="F157" s="47"/>
      <c r="G157" s="47"/>
      <c r="H157" s="47"/>
      <c r="I157" s="47"/>
      <c r="J157" s="47"/>
      <c r="K157" s="47"/>
      <c r="L157" s="47"/>
    </row>
    <row r="158" spans="1:12">
      <c r="A158" s="34">
        <v>25</v>
      </c>
      <c r="B158" s="33"/>
      <c r="C158" s="33" t="s">
        <v>117</v>
      </c>
      <c r="D158" s="33"/>
      <c r="E158" s="50">
        <v>19703020.686291791</v>
      </c>
      <c r="F158" s="50">
        <v>11350282.616508089</v>
      </c>
      <c r="G158" s="50">
        <v>2939488.5106868464</v>
      </c>
      <c r="H158" s="50">
        <v>2796202.6089746612</v>
      </c>
      <c r="I158" s="50">
        <v>1031232.9919639304</v>
      </c>
      <c r="J158" s="50">
        <v>171313.35636521052</v>
      </c>
      <c r="K158" s="50">
        <v>943056.68476424774</v>
      </c>
      <c r="L158" s="50">
        <v>471443.91702880629</v>
      </c>
    </row>
    <row r="159" spans="1:12">
      <c r="A159" s="34">
        <v>26</v>
      </c>
      <c r="B159" s="33"/>
      <c r="C159" s="33"/>
      <c r="D159" s="33"/>
      <c r="E159" s="47"/>
      <c r="F159" s="47"/>
      <c r="G159" s="47"/>
      <c r="H159" s="47"/>
      <c r="I159" s="47"/>
      <c r="J159" s="47"/>
      <c r="K159" s="47"/>
      <c r="L159" s="47"/>
    </row>
    <row r="160" spans="1:12">
      <c r="A160" s="34">
        <v>27</v>
      </c>
      <c r="B160" s="33"/>
      <c r="C160" s="33"/>
      <c r="D160" s="33"/>
      <c r="E160" s="47"/>
      <c r="F160" s="47"/>
      <c r="G160" s="47"/>
      <c r="H160" s="47"/>
      <c r="I160" s="47"/>
      <c r="J160" s="47"/>
      <c r="K160" s="47"/>
      <c r="L160" s="47"/>
    </row>
    <row r="161" spans="1:12">
      <c r="A161" s="34">
        <v>28</v>
      </c>
      <c r="B161" s="33"/>
      <c r="C161" s="33" t="s">
        <v>118</v>
      </c>
      <c r="D161" s="33"/>
      <c r="E161" s="47"/>
      <c r="F161" s="47"/>
      <c r="G161" s="47"/>
      <c r="H161" s="47"/>
      <c r="I161" s="47"/>
      <c r="J161" s="47"/>
      <c r="K161" s="47"/>
      <c r="L161" s="47"/>
    </row>
    <row r="162" spans="1:12">
      <c r="A162" s="34">
        <v>29</v>
      </c>
      <c r="B162" s="33"/>
      <c r="C162" s="33" t="s">
        <v>119</v>
      </c>
      <c r="D162" s="33"/>
      <c r="E162" s="47">
        <v>222287556.9942044</v>
      </c>
      <c r="F162" s="47">
        <v>127293186.49771112</v>
      </c>
      <c r="G162" s="47">
        <v>32714287.499867782</v>
      </c>
      <c r="H162" s="47">
        <v>32744254.196443833</v>
      </c>
      <c r="I162" s="47">
        <v>12411938.605150469</v>
      </c>
      <c r="J162" s="47">
        <v>292125.12194328784</v>
      </c>
      <c r="K162" s="47">
        <v>11404907.2056171</v>
      </c>
      <c r="L162" s="47">
        <v>5426857.8674707925</v>
      </c>
    </row>
    <row r="163" spans="1:12">
      <c r="A163" s="34">
        <v>30</v>
      </c>
      <c r="B163" s="33"/>
      <c r="C163" s="33" t="s">
        <v>120</v>
      </c>
      <c r="D163" s="33"/>
      <c r="E163" s="47">
        <v>0</v>
      </c>
      <c r="F163" s="47">
        <v>0</v>
      </c>
      <c r="G163" s="47">
        <v>0</v>
      </c>
      <c r="H163" s="47">
        <v>0</v>
      </c>
      <c r="I163" s="47">
        <v>0</v>
      </c>
      <c r="J163" s="47">
        <v>0</v>
      </c>
      <c r="K163" s="47">
        <v>0</v>
      </c>
      <c r="L163" s="47">
        <v>0</v>
      </c>
    </row>
    <row r="164" spans="1:12">
      <c r="A164" s="34">
        <v>31</v>
      </c>
      <c r="B164" s="33"/>
      <c r="C164" s="33" t="s">
        <v>121</v>
      </c>
      <c r="D164" s="33"/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</v>
      </c>
      <c r="K164" s="47">
        <v>0</v>
      </c>
      <c r="L164" s="47">
        <v>0</v>
      </c>
    </row>
    <row r="165" spans="1:12">
      <c r="A165" s="34">
        <v>32</v>
      </c>
      <c r="B165" s="33"/>
      <c r="C165" s="33" t="s">
        <v>122</v>
      </c>
      <c r="D165" s="33"/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47">
        <v>0</v>
      </c>
      <c r="K165" s="47">
        <v>0</v>
      </c>
      <c r="L165" s="47">
        <v>0</v>
      </c>
    </row>
    <row r="166" spans="1:12">
      <c r="A166" s="34">
        <v>33</v>
      </c>
      <c r="B166" s="33"/>
      <c r="C166" s="33" t="s">
        <v>123</v>
      </c>
      <c r="D166" s="33"/>
      <c r="E166" s="47">
        <v>-459.79225544127513</v>
      </c>
      <c r="F166" s="47">
        <v>-294.80829648520483</v>
      </c>
      <c r="G166" s="47">
        <v>-67.660196375505151</v>
      </c>
      <c r="H166" s="47">
        <v>-50.70045953097955</v>
      </c>
      <c r="I166" s="47">
        <v>-17.56665656691867</v>
      </c>
      <c r="J166" s="47">
        <v>-2.4135512847568985</v>
      </c>
      <c r="K166" s="47">
        <v>-19.61058243875307</v>
      </c>
      <c r="L166" s="47">
        <v>-7.032512759156905</v>
      </c>
    </row>
    <row r="167" spans="1:12">
      <c r="A167" s="34">
        <v>34</v>
      </c>
      <c r="B167" s="33"/>
      <c r="C167" s="33" t="s">
        <v>124</v>
      </c>
      <c r="D167" s="33"/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0</v>
      </c>
      <c r="K167" s="47">
        <v>0</v>
      </c>
      <c r="L167" s="47">
        <v>0</v>
      </c>
    </row>
    <row r="168" spans="1:12">
      <c r="A168" s="34">
        <v>35</v>
      </c>
      <c r="B168" s="33"/>
      <c r="C168" s="33" t="s">
        <v>125</v>
      </c>
      <c r="D168" s="33"/>
      <c r="E168" s="47">
        <v>-1090.0365485812702</v>
      </c>
      <c r="F168" s="47">
        <v>-544.04111744979809</v>
      </c>
      <c r="G168" s="47">
        <v>-154.49266989337619</v>
      </c>
      <c r="H168" s="47">
        <v>-197.42398550608925</v>
      </c>
      <c r="I168" s="47">
        <v>-74.858234040991846</v>
      </c>
      <c r="J168" s="47">
        <v>-66.382940409723616</v>
      </c>
      <c r="K168" s="47">
        <v>-44.863820797388051</v>
      </c>
      <c r="L168" s="47">
        <v>-7.9737804839029778</v>
      </c>
    </row>
    <row r="169" spans="1:12">
      <c r="A169" s="34">
        <v>36</v>
      </c>
      <c r="B169" s="33"/>
      <c r="C169" s="33" t="s">
        <v>126</v>
      </c>
      <c r="D169" s="33"/>
      <c r="E169" s="47">
        <v>-0.44286297652361173</v>
      </c>
      <c r="F169" s="47">
        <v>-0.26218894402628001</v>
      </c>
      <c r="G169" s="47">
        <v>-6.6497026698339345E-2</v>
      </c>
      <c r="H169" s="47">
        <v>-6.2224880085199594E-2</v>
      </c>
      <c r="I169" s="47">
        <v>-2.1714203770563666E-2</v>
      </c>
      <c r="J169" s="47">
        <v>-3.0103335799211181E-3</v>
      </c>
      <c r="K169" s="47">
        <v>-2.1284203685220122E-2</v>
      </c>
      <c r="L169" s="47">
        <v>-5.9433846780878067E-3</v>
      </c>
    </row>
    <row r="170" spans="1:12">
      <c r="A170" s="34">
        <v>37</v>
      </c>
      <c r="B170" s="33"/>
      <c r="C170" s="67" t="s">
        <v>127</v>
      </c>
      <c r="D170" s="68"/>
      <c r="E170" s="69">
        <v>1319554.8982324339</v>
      </c>
      <c r="F170" s="69">
        <v>742310.1103661363</v>
      </c>
      <c r="G170" s="69">
        <v>194485.79098320162</v>
      </c>
      <c r="H170" s="69">
        <v>190920.32577262839</v>
      </c>
      <c r="I170" s="69">
        <v>69322.136105814803</v>
      </c>
      <c r="J170" s="69">
        <v>27858.066473195413</v>
      </c>
      <c r="K170" s="69">
        <v>66467.169920272543</v>
      </c>
      <c r="L170" s="69">
        <v>28191.298611185146</v>
      </c>
    </row>
    <row r="171" spans="1:12">
      <c r="A171" s="34">
        <v>38</v>
      </c>
      <c r="B171" s="33"/>
      <c r="C171" s="33" t="s">
        <v>128</v>
      </c>
      <c r="D171" s="33"/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47">
        <v>0</v>
      </c>
      <c r="K171" s="47">
        <v>0</v>
      </c>
      <c r="L171" s="47">
        <v>0</v>
      </c>
    </row>
    <row r="172" spans="1:12">
      <c r="A172" s="34">
        <v>39</v>
      </c>
      <c r="B172" s="33"/>
      <c r="C172" s="33" t="s">
        <v>129</v>
      </c>
      <c r="D172" s="33"/>
      <c r="E172" s="47">
        <v>0</v>
      </c>
      <c r="F172" s="47">
        <v>0</v>
      </c>
      <c r="G172" s="47">
        <v>0</v>
      </c>
      <c r="H172" s="47">
        <v>0</v>
      </c>
      <c r="I172" s="47">
        <v>0</v>
      </c>
      <c r="J172" s="47">
        <v>0</v>
      </c>
      <c r="K172" s="47">
        <v>0</v>
      </c>
      <c r="L172" s="47">
        <v>0</v>
      </c>
    </row>
    <row r="173" spans="1:12">
      <c r="A173" s="34">
        <v>40</v>
      </c>
      <c r="B173" s="33"/>
      <c r="C173" s="33"/>
      <c r="D173" s="33"/>
      <c r="E173" s="47"/>
      <c r="F173" s="47"/>
      <c r="G173" s="47"/>
      <c r="H173" s="47"/>
      <c r="I173" s="47"/>
      <c r="J173" s="47"/>
      <c r="K173" s="47"/>
      <c r="L173" s="47"/>
    </row>
    <row r="174" spans="1:12">
      <c r="A174" s="34">
        <v>41</v>
      </c>
      <c r="B174" s="33"/>
      <c r="C174" s="33" t="s">
        <v>130</v>
      </c>
      <c r="D174" s="33"/>
      <c r="E174" s="50">
        <v>223605561.62076983</v>
      </c>
      <c r="F174" s="50">
        <v>128034657.49647439</v>
      </c>
      <c r="G174" s="50">
        <v>32908551.071487688</v>
      </c>
      <c r="H174" s="50">
        <v>32934926.335546542</v>
      </c>
      <c r="I174" s="50">
        <v>12481168.294651473</v>
      </c>
      <c r="J174" s="50">
        <v>319914.38891445519</v>
      </c>
      <c r="K174" s="50">
        <v>11471309.879849933</v>
      </c>
      <c r="L174" s="50">
        <v>5455034.1538453503</v>
      </c>
    </row>
    <row r="175" spans="1:12">
      <c r="A175" s="34">
        <v>42</v>
      </c>
      <c r="B175" s="33"/>
      <c r="C175" s="33"/>
      <c r="D175" s="33"/>
      <c r="E175" s="47"/>
      <c r="F175" s="47"/>
      <c r="G175" s="47"/>
      <c r="H175" s="47"/>
      <c r="I175" s="47"/>
      <c r="J175" s="47"/>
      <c r="K175" s="47"/>
      <c r="L175" s="47"/>
    </row>
    <row r="176" spans="1:12">
      <c r="A176" s="34">
        <v>43</v>
      </c>
      <c r="B176" s="33"/>
      <c r="C176" s="33" t="s">
        <v>131</v>
      </c>
      <c r="D176" s="33"/>
      <c r="E176" s="47"/>
      <c r="F176" s="47"/>
      <c r="G176" s="47"/>
      <c r="H176" s="47"/>
      <c r="I176" s="47"/>
      <c r="J176" s="47"/>
      <c r="K176" s="47"/>
      <c r="L176" s="47"/>
    </row>
    <row r="177" spans="1:12">
      <c r="A177" s="34">
        <v>44</v>
      </c>
      <c r="B177" s="33"/>
      <c r="C177" s="33" t="s">
        <v>132</v>
      </c>
      <c r="D177" s="33"/>
      <c r="E177" s="47">
        <v>-109584963.29460184</v>
      </c>
      <c r="F177" s="47">
        <v>-62389417.63054923</v>
      </c>
      <c r="G177" s="47">
        <v>-16065166.748777062</v>
      </c>
      <c r="H177" s="47">
        <v>-16296875.915714892</v>
      </c>
      <c r="I177" s="47">
        <v>-6197747.0606265021</v>
      </c>
      <c r="J177" s="47">
        <v>-84740.168804907851</v>
      </c>
      <c r="K177" s="47">
        <v>-5680459.6301600207</v>
      </c>
      <c r="L177" s="47">
        <v>-2870556.1399692236</v>
      </c>
    </row>
    <row r="178" spans="1:12">
      <c r="A178" s="34">
        <v>45</v>
      </c>
      <c r="B178" s="33"/>
      <c r="C178" s="33" t="s">
        <v>133</v>
      </c>
      <c r="D178" s="33"/>
      <c r="E178" s="47">
        <v>-3453484.646822596</v>
      </c>
      <c r="F178" s="47">
        <v>-1959176.5456985603</v>
      </c>
      <c r="G178" s="47">
        <v>-510528.6057877214</v>
      </c>
      <c r="H178" s="47">
        <v>-522222.04973983922</v>
      </c>
      <c r="I178" s="47">
        <v>-187364.06231833214</v>
      </c>
      <c r="J178" s="47">
        <v>-74218.560275664917</v>
      </c>
      <c r="K178" s="47">
        <v>-159289.51932303928</v>
      </c>
      <c r="L178" s="47">
        <v>-40685.303679438584</v>
      </c>
    </row>
    <row r="179" spans="1:12">
      <c r="A179" s="34">
        <v>46</v>
      </c>
      <c r="B179" s="33"/>
      <c r="C179" s="33" t="s">
        <v>134</v>
      </c>
      <c r="D179" s="33"/>
      <c r="E179" s="47">
        <v>-28884946.456577811</v>
      </c>
      <c r="F179" s="47">
        <v>-17224356.025609687</v>
      </c>
      <c r="G179" s="47">
        <v>-4370639.0691835722</v>
      </c>
      <c r="H179" s="47">
        <v>-3983583.6758527691</v>
      </c>
      <c r="I179" s="47">
        <v>-1377044.4728463187</v>
      </c>
      <c r="J179" s="47">
        <v>-225265.75588466524</v>
      </c>
      <c r="K179" s="47">
        <v>-1368750.1273232105</v>
      </c>
      <c r="L179" s="47">
        <v>-335307.32987758593</v>
      </c>
    </row>
    <row r="180" spans="1:12">
      <c r="A180" s="34">
        <v>47</v>
      </c>
      <c r="B180" s="33"/>
      <c r="C180" s="33" t="s">
        <v>135</v>
      </c>
      <c r="D180" s="33"/>
      <c r="E180" s="47">
        <v>-74274.420283726417</v>
      </c>
      <c r="F180" s="47">
        <v>-44291.302702615969</v>
      </c>
      <c r="G180" s="47">
        <v>-11238.703596131365</v>
      </c>
      <c r="H180" s="47">
        <v>-10243.230089101406</v>
      </c>
      <c r="I180" s="47">
        <v>-3540.8173737767102</v>
      </c>
      <c r="J180" s="47">
        <v>-578.95388481373607</v>
      </c>
      <c r="K180" s="47">
        <v>-3519.4921435682636</v>
      </c>
      <c r="L180" s="47">
        <v>-861.92049371895928</v>
      </c>
    </row>
    <row r="181" spans="1:12">
      <c r="A181" s="34">
        <v>48</v>
      </c>
      <c r="B181" s="33"/>
      <c r="C181" s="33" t="s">
        <v>136</v>
      </c>
      <c r="D181" s="33"/>
      <c r="E181" s="47">
        <v>-78038.765765448334</v>
      </c>
      <c r="F181" s="47">
        <v>-28742.71726919034</v>
      </c>
      <c r="G181" s="47">
        <v>-44658.55279137224</v>
      </c>
      <c r="H181" s="47">
        <v>0</v>
      </c>
      <c r="I181" s="47">
        <v>0</v>
      </c>
      <c r="J181" s="47">
        <v>0</v>
      </c>
      <c r="K181" s="47">
        <v>-4637.4957048857541</v>
      </c>
      <c r="L181" s="47">
        <v>0</v>
      </c>
    </row>
    <row r="182" spans="1:12">
      <c r="A182" s="34">
        <v>49</v>
      </c>
      <c r="B182" s="33"/>
      <c r="C182" s="33" t="s">
        <v>137</v>
      </c>
      <c r="D182" s="33"/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47">
        <v>0</v>
      </c>
      <c r="K182" s="47">
        <v>0</v>
      </c>
      <c r="L182" s="47">
        <v>0</v>
      </c>
    </row>
    <row r="183" spans="1:12">
      <c r="A183" s="34">
        <v>50</v>
      </c>
      <c r="B183" s="33"/>
      <c r="C183" s="33" t="s">
        <v>138</v>
      </c>
      <c r="D183" s="33"/>
      <c r="E183" s="47">
        <v>-97492.467501228472</v>
      </c>
      <c r="F183" s="47">
        <v>-57718.636372170702</v>
      </c>
      <c r="G183" s="47">
        <v>-14638.74732813779</v>
      </c>
      <c r="H183" s="47">
        <v>-13698.271070421531</v>
      </c>
      <c r="I183" s="47">
        <v>-4780.1948178972743</v>
      </c>
      <c r="J183" s="47">
        <v>-662.69899329159409</v>
      </c>
      <c r="K183" s="47">
        <v>-4685.5340050315008</v>
      </c>
      <c r="L183" s="47">
        <v>-1308.3849142780657</v>
      </c>
    </row>
    <row r="184" spans="1:12">
      <c r="A184" s="34">
        <v>51</v>
      </c>
      <c r="B184" s="33"/>
      <c r="C184" s="33"/>
      <c r="D184" s="33"/>
      <c r="E184" s="47"/>
      <c r="F184" s="47"/>
      <c r="G184" s="47"/>
      <c r="H184" s="47"/>
      <c r="I184" s="47"/>
      <c r="J184" s="47"/>
      <c r="K184" s="47"/>
      <c r="L184" s="47"/>
    </row>
    <row r="185" spans="1:12">
      <c r="A185" s="34">
        <v>52</v>
      </c>
      <c r="B185" s="33"/>
      <c r="C185" s="33" t="s">
        <v>139</v>
      </c>
      <c r="D185" s="33"/>
      <c r="E185" s="50">
        <v>-142173200.05155268</v>
      </c>
      <c r="F185" s="50">
        <v>-81703702.858201459</v>
      </c>
      <c r="G185" s="50">
        <v>-21016870.427463993</v>
      </c>
      <c r="H185" s="50">
        <v>-20826623.142467022</v>
      </c>
      <c r="I185" s="50">
        <v>-7770476.6079828274</v>
      </c>
      <c r="J185" s="50">
        <v>-385466.13784334337</v>
      </c>
      <c r="K185" s="50">
        <v>-7221341.7986597558</v>
      </c>
      <c r="L185" s="50">
        <v>-3248719.0789342457</v>
      </c>
    </row>
    <row r="186" spans="1:12">
      <c r="A186" s="34">
        <v>53</v>
      </c>
      <c r="B186" s="33"/>
      <c r="C186" s="33"/>
      <c r="D186" s="33"/>
      <c r="E186" s="47"/>
      <c r="F186" s="47"/>
      <c r="G186" s="47"/>
      <c r="H186" s="47"/>
      <c r="I186" s="47"/>
      <c r="J186" s="47"/>
      <c r="K186" s="47"/>
      <c r="L186" s="47"/>
    </row>
    <row r="187" spans="1:12" ht="13.5" thickBot="1">
      <c r="A187" s="34">
        <v>54</v>
      </c>
      <c r="B187" s="33"/>
      <c r="C187" s="33" t="s">
        <v>22</v>
      </c>
      <c r="D187" s="33"/>
      <c r="E187" s="51">
        <v>81432361.569217145</v>
      </c>
      <c r="F187" s="51">
        <v>46330954.638272926</v>
      </c>
      <c r="G187" s="51">
        <v>11891680.644023694</v>
      </c>
      <c r="H187" s="51">
        <v>12108303.19307952</v>
      </c>
      <c r="I187" s="51">
        <v>4710691.6866686456</v>
      </c>
      <c r="J187" s="51">
        <v>-65551.748928888177</v>
      </c>
      <c r="K187" s="51">
        <v>4249968.0811901772</v>
      </c>
      <c r="L187" s="51">
        <v>2206315.0749111045</v>
      </c>
    </row>
    <row r="188" spans="1:12" ht="13.5" thickTop="1">
      <c r="A188" s="34">
        <v>55</v>
      </c>
      <c r="B188" s="33"/>
      <c r="C188" s="33"/>
      <c r="D188" s="33"/>
      <c r="E188" s="47"/>
      <c r="F188" s="47"/>
      <c r="G188" s="47"/>
      <c r="H188" s="47"/>
      <c r="I188" s="47"/>
      <c r="J188" s="47"/>
      <c r="K188" s="47"/>
      <c r="L188" s="47"/>
    </row>
    <row r="189" spans="1:12">
      <c r="A189" s="34">
        <v>56</v>
      </c>
      <c r="B189" s="33"/>
      <c r="D189" s="52"/>
      <c r="E189" s="48"/>
      <c r="F189" s="48"/>
      <c r="G189" s="48"/>
      <c r="H189" s="48"/>
      <c r="I189" s="48"/>
      <c r="J189" s="48"/>
      <c r="K189" s="48"/>
      <c r="L189" s="48"/>
    </row>
    <row r="190" spans="1:12">
      <c r="A190" s="34">
        <v>57</v>
      </c>
      <c r="B190" s="33"/>
      <c r="C190" s="33" t="s">
        <v>140</v>
      </c>
      <c r="D190" s="53">
        <v>4.6500654407957753E-2</v>
      </c>
      <c r="E190" s="32">
        <v>3786658.1029540268</v>
      </c>
      <c r="F190" s="32">
        <v>2154419.7100250968</v>
      </c>
      <c r="G190" s="32">
        <v>552970.93195754627</v>
      </c>
      <c r="H190" s="32">
        <v>563044.02224816207</v>
      </c>
      <c r="I190" s="32">
        <v>219050.24614421831</v>
      </c>
      <c r="J190" s="32">
        <v>-3048.199222779444</v>
      </c>
      <c r="K190" s="32">
        <v>197626.29698827578</v>
      </c>
      <c r="L190" s="32">
        <v>102595.09481350869</v>
      </c>
    </row>
    <row r="191" spans="1:12">
      <c r="A191" s="34">
        <v>58</v>
      </c>
      <c r="B191" s="33"/>
      <c r="C191" s="33" t="s">
        <v>117</v>
      </c>
      <c r="D191" s="53"/>
      <c r="E191" s="54">
        <v>19703020.686291791</v>
      </c>
      <c r="F191" s="54">
        <v>11350282.616508089</v>
      </c>
      <c r="G191" s="54">
        <v>2939488.5106868464</v>
      </c>
      <c r="H191" s="54">
        <v>2796202.6089746612</v>
      </c>
      <c r="I191" s="54">
        <v>1031232.9919639304</v>
      </c>
      <c r="J191" s="54">
        <v>171313.35636521052</v>
      </c>
      <c r="K191" s="54">
        <v>943056.68476424774</v>
      </c>
      <c r="L191" s="54">
        <v>471443.91702880629</v>
      </c>
    </row>
    <row r="192" spans="1:12">
      <c r="A192" s="34">
        <v>59</v>
      </c>
      <c r="B192" s="33"/>
      <c r="C192" s="33" t="s">
        <v>141</v>
      </c>
      <c r="D192" s="53"/>
      <c r="E192" s="56">
        <v>-801365.54645384557</v>
      </c>
      <c r="F192" s="56">
        <v>-283553.05374388717</v>
      </c>
      <c r="G192" s="56">
        <v>-136020.20921238855</v>
      </c>
      <c r="H192" s="56">
        <v>-176506.47685047437</v>
      </c>
      <c r="I192" s="56">
        <v>-51613.797687433049</v>
      </c>
      <c r="J192" s="56">
        <v>-35733.711393946993</v>
      </c>
      <c r="K192" s="56">
        <v>-114529.6987126836</v>
      </c>
      <c r="L192" s="56">
        <v>-3408.5988530318541</v>
      </c>
    </row>
    <row r="193" spans="1:12">
      <c r="A193" s="34">
        <v>60</v>
      </c>
      <c r="D193" s="57"/>
      <c r="E193" s="48"/>
      <c r="F193" s="48"/>
      <c r="G193" s="48"/>
      <c r="H193" s="48"/>
      <c r="I193" s="48"/>
      <c r="J193" s="48"/>
      <c r="K193" s="48"/>
      <c r="L193" s="48"/>
    </row>
    <row r="194" spans="1:12">
      <c r="A194" s="34">
        <v>61</v>
      </c>
      <c r="B194" s="33"/>
      <c r="C194" s="33" t="s">
        <v>142</v>
      </c>
      <c r="D194" s="53"/>
      <c r="E194" s="54">
        <v>22688313.242791973</v>
      </c>
      <c r="F194" s="54">
        <v>13221149.272789298</v>
      </c>
      <c r="G194" s="54">
        <v>3356439.2334320042</v>
      </c>
      <c r="H194" s="54">
        <v>3182740.1543723489</v>
      </c>
      <c r="I194" s="54">
        <v>1198669.4404207158</v>
      </c>
      <c r="J194" s="54">
        <v>132531.44574848408</v>
      </c>
      <c r="K194" s="54">
        <v>1026153.2830398398</v>
      </c>
      <c r="L194" s="54">
        <v>570630.4129892831</v>
      </c>
    </row>
    <row r="195" spans="1:12">
      <c r="A195" s="34">
        <v>62</v>
      </c>
      <c r="D195" s="57"/>
      <c r="E195" s="48"/>
      <c r="F195" s="48"/>
      <c r="G195" s="48"/>
      <c r="H195" s="48"/>
      <c r="I195" s="48"/>
      <c r="J195" s="48"/>
      <c r="K195" s="48"/>
      <c r="L195" s="48"/>
    </row>
    <row r="196" spans="1:12">
      <c r="A196" s="34">
        <v>63</v>
      </c>
      <c r="D196" s="57"/>
      <c r="E196" s="48"/>
      <c r="F196" s="48"/>
      <c r="G196" s="48"/>
      <c r="H196" s="48"/>
      <c r="I196" s="48"/>
      <c r="J196" s="48"/>
      <c r="K196" s="48"/>
      <c r="L196" s="48"/>
    </row>
    <row r="197" spans="1:12">
      <c r="A197" s="34">
        <v>64</v>
      </c>
      <c r="C197" s="33" t="s">
        <v>143</v>
      </c>
      <c r="D197" s="53">
        <v>7.0400000000000004E-2</v>
      </c>
      <c r="E197" s="32">
        <v>4678737.3519851984</v>
      </c>
      <c r="F197" s="32">
        <v>2661968.3359540734</v>
      </c>
      <c r="G197" s="32">
        <v>683242.50132155337</v>
      </c>
      <c r="H197" s="32">
        <v>695688.65899178444</v>
      </c>
      <c r="I197" s="32">
        <v>270655.16366449435</v>
      </c>
      <c r="J197" s="32">
        <v>-3766.3087535641675</v>
      </c>
      <c r="K197" s="32">
        <v>244184.05684216367</v>
      </c>
      <c r="L197" s="32">
        <v>126764.94396469515</v>
      </c>
    </row>
    <row r="198" spans="1:12">
      <c r="A198" s="34">
        <v>65</v>
      </c>
      <c r="C198" s="33" t="s">
        <v>144</v>
      </c>
      <c r="D198" s="53"/>
      <c r="E198" s="54">
        <v>20252545.886172518</v>
      </c>
      <c r="F198" s="54">
        <v>11662935.063491601</v>
      </c>
      <c r="G198" s="54">
        <v>3019736.4373943429</v>
      </c>
      <c r="H198" s="54">
        <v>2877912.356846062</v>
      </c>
      <c r="I198" s="54">
        <v>1063021.8746735731</v>
      </c>
      <c r="J198" s="54">
        <v>170870.99736642279</v>
      </c>
      <c r="K198" s="54">
        <v>971736.49355645129</v>
      </c>
      <c r="L198" s="54">
        <v>486332.66284406581</v>
      </c>
    </row>
    <row r="199" spans="1:12">
      <c r="A199" s="34">
        <v>66</v>
      </c>
      <c r="C199" s="33" t="s">
        <v>141</v>
      </c>
      <c r="D199" s="53"/>
      <c r="E199" s="55">
        <v>-801365.54645384557</v>
      </c>
      <c r="F199" s="55">
        <v>-283553.05374388717</v>
      </c>
      <c r="G199" s="55">
        <v>-136020.20921238855</v>
      </c>
      <c r="H199" s="55">
        <v>-176506.47685047437</v>
      </c>
      <c r="I199" s="55">
        <v>-51613.797687433049</v>
      </c>
      <c r="J199" s="55">
        <v>-35733.711393946993</v>
      </c>
      <c r="K199" s="55">
        <v>-114529.6987126836</v>
      </c>
      <c r="L199" s="55">
        <v>-3408.5988530318541</v>
      </c>
    </row>
    <row r="200" spans="1:12">
      <c r="A200" s="34">
        <v>67</v>
      </c>
      <c r="D200" s="59"/>
      <c r="E200" s="48"/>
      <c r="F200" s="48"/>
      <c r="G200" s="48"/>
      <c r="H200" s="48"/>
      <c r="I200" s="48"/>
      <c r="J200" s="48"/>
      <c r="K200" s="48"/>
      <c r="L200" s="48"/>
    </row>
    <row r="201" spans="1:12">
      <c r="A201" s="34">
        <v>68</v>
      </c>
      <c r="C201" s="33" t="s">
        <v>145</v>
      </c>
      <c r="D201" s="33"/>
      <c r="E201" s="54">
        <v>24129917.691703871</v>
      </c>
      <c r="F201" s="54">
        <v>14041350.345701788</v>
      </c>
      <c r="G201" s="54">
        <v>3566958.7295035077</v>
      </c>
      <c r="H201" s="54">
        <v>3397094.5389873721</v>
      </c>
      <c r="I201" s="54">
        <v>1282063.2406506345</v>
      </c>
      <c r="J201" s="54">
        <v>131370.97721891163</v>
      </c>
      <c r="K201" s="54">
        <v>1101390.8516859314</v>
      </c>
      <c r="L201" s="54">
        <v>609689.00795572903</v>
      </c>
    </row>
    <row r="202" spans="1:12">
      <c r="C202" s="33"/>
    </row>
    <row r="203" spans="1:12">
      <c r="A203" s="34"/>
      <c r="B203" s="35"/>
      <c r="C203" s="35" t="s">
        <v>152</v>
      </c>
      <c r="D203" s="36"/>
      <c r="E203" s="37"/>
      <c r="F203" s="35"/>
      <c r="G203" s="36"/>
      <c r="H203" s="36"/>
      <c r="I203" s="36"/>
      <c r="J203" s="35"/>
      <c r="K203" s="35"/>
      <c r="L203" s="35"/>
    </row>
    <row r="204" spans="1:12">
      <c r="A204" s="34"/>
      <c r="B204" s="35"/>
      <c r="C204" s="36" t="s">
        <v>147</v>
      </c>
      <c r="D204" s="36"/>
      <c r="E204" s="37"/>
      <c r="F204" s="35"/>
      <c r="G204" s="36"/>
      <c r="H204" s="35"/>
      <c r="I204" s="35"/>
      <c r="J204" s="35"/>
      <c r="K204" s="35"/>
      <c r="L204" s="35"/>
    </row>
    <row r="205" spans="1:12">
      <c r="A205" s="34"/>
      <c r="B205" s="35"/>
      <c r="C205" s="35" t="s">
        <v>153</v>
      </c>
      <c r="D205" s="36"/>
      <c r="E205" s="37"/>
      <c r="F205" s="35"/>
      <c r="G205" s="36"/>
      <c r="H205" s="35"/>
      <c r="I205" s="35"/>
      <c r="J205" s="35"/>
      <c r="K205" s="35"/>
      <c r="L205" s="35"/>
    </row>
    <row r="206" spans="1:12">
      <c r="A206" s="34"/>
      <c r="B206" s="35"/>
      <c r="C206" s="38" t="s">
        <v>160</v>
      </c>
      <c r="D206" s="36"/>
      <c r="E206" s="37"/>
      <c r="F206" s="35"/>
      <c r="G206" s="36"/>
      <c r="H206" s="35"/>
      <c r="I206" s="35"/>
      <c r="J206" s="35"/>
      <c r="K206" s="35"/>
      <c r="L206" s="35"/>
    </row>
    <row r="207" spans="1:12">
      <c r="A207" s="34"/>
      <c r="B207" s="39"/>
      <c r="C207" s="35" t="s">
        <v>154</v>
      </c>
      <c r="D207" s="36"/>
      <c r="E207" s="37"/>
      <c r="F207" s="35"/>
      <c r="G207" s="36"/>
      <c r="H207" s="35"/>
      <c r="I207" s="35"/>
      <c r="J207" s="35"/>
      <c r="K207" s="35"/>
      <c r="L207" s="35"/>
    </row>
    <row r="208" spans="1:12">
      <c r="A208" s="34"/>
      <c r="E208" s="40"/>
      <c r="F208" s="41"/>
      <c r="G208" s="41"/>
      <c r="H208" s="41"/>
      <c r="I208" s="41"/>
      <c r="J208" s="41"/>
      <c r="K208" s="41"/>
      <c r="L208" s="41"/>
    </row>
    <row r="209" spans="1:13">
      <c r="A209" s="34"/>
      <c r="E209" s="40"/>
      <c r="F209" s="41"/>
      <c r="G209" s="41"/>
      <c r="H209" s="41"/>
      <c r="I209" s="41"/>
      <c r="J209" s="41"/>
      <c r="K209" s="41"/>
      <c r="L209" s="41"/>
    </row>
    <row r="210" spans="1:13">
      <c r="A210" s="34"/>
      <c r="B210" s="33"/>
      <c r="C210" s="6" t="s">
        <v>29</v>
      </c>
      <c r="D210" s="6" t="s">
        <v>30</v>
      </c>
      <c r="E210" s="6" t="s">
        <v>31</v>
      </c>
      <c r="F210" s="42" t="s">
        <v>32</v>
      </c>
      <c r="G210" s="6" t="s">
        <v>33</v>
      </c>
      <c r="H210" s="42" t="s">
        <v>34</v>
      </c>
      <c r="I210" s="6" t="s">
        <v>35</v>
      </c>
      <c r="J210" s="42" t="s">
        <v>36</v>
      </c>
      <c r="K210" s="42" t="s">
        <v>37</v>
      </c>
      <c r="L210" s="6" t="s">
        <v>38</v>
      </c>
    </row>
    <row r="211" spans="1:13">
      <c r="A211" s="34"/>
      <c r="B211" s="33"/>
      <c r="C211" s="33"/>
      <c r="D211" s="33"/>
      <c r="E211" s="6" t="s">
        <v>155</v>
      </c>
      <c r="F211" s="7"/>
      <c r="G211" s="8" t="s">
        <v>5</v>
      </c>
      <c r="H211" s="8" t="s">
        <v>3</v>
      </c>
      <c r="I211" s="8" t="s">
        <v>3</v>
      </c>
      <c r="J211" s="8" t="s">
        <v>3</v>
      </c>
      <c r="K211" s="6" t="s">
        <v>156</v>
      </c>
      <c r="L211" s="8" t="s">
        <v>157</v>
      </c>
    </row>
    <row r="212" spans="1:13">
      <c r="A212" s="34"/>
      <c r="B212" s="33"/>
      <c r="C212" s="33"/>
      <c r="D212" s="6"/>
      <c r="E212" s="6" t="s">
        <v>158</v>
      </c>
      <c r="F212" s="8" t="s">
        <v>4</v>
      </c>
      <c r="G212" s="8" t="s">
        <v>43</v>
      </c>
      <c r="H212" s="8" t="s">
        <v>6</v>
      </c>
      <c r="I212" s="8" t="s">
        <v>7</v>
      </c>
      <c r="J212" s="8" t="s">
        <v>8</v>
      </c>
      <c r="K212" s="8" t="s">
        <v>9</v>
      </c>
      <c r="L212" s="8" t="s">
        <v>10</v>
      </c>
    </row>
    <row r="213" spans="1:13">
      <c r="A213" s="34"/>
      <c r="B213" s="43"/>
      <c r="C213" s="44" t="s">
        <v>106</v>
      </c>
      <c r="D213" s="44"/>
      <c r="E213" s="44" t="s">
        <v>159</v>
      </c>
      <c r="F213" s="45" t="s">
        <v>12</v>
      </c>
      <c r="G213" s="45" t="s">
        <v>13</v>
      </c>
      <c r="H213" s="45" t="s">
        <v>14</v>
      </c>
      <c r="I213" s="45" t="s">
        <v>15</v>
      </c>
      <c r="J213" s="45" t="s">
        <v>15</v>
      </c>
      <c r="K213" s="45" t="s">
        <v>16</v>
      </c>
      <c r="L213" s="45" t="s">
        <v>17</v>
      </c>
    </row>
    <row r="214" spans="1:13">
      <c r="A214" s="34">
        <v>13</v>
      </c>
      <c r="B214" s="33"/>
      <c r="C214" s="33"/>
      <c r="D214" s="33"/>
      <c r="E214" s="46"/>
      <c r="F214" s="7"/>
      <c r="G214" s="7"/>
      <c r="H214" s="7"/>
      <c r="I214" s="7"/>
      <c r="J214" s="7"/>
      <c r="K214" s="7"/>
      <c r="L214" s="7"/>
    </row>
    <row r="215" spans="1:13">
      <c r="A215" s="34">
        <v>14</v>
      </c>
      <c r="B215" s="33"/>
      <c r="C215" s="33" t="s">
        <v>107</v>
      </c>
      <c r="D215" s="33"/>
      <c r="E215" s="46"/>
      <c r="F215" s="7"/>
      <c r="G215" s="7"/>
      <c r="H215" s="7"/>
      <c r="I215" s="7"/>
      <c r="J215" s="7"/>
      <c r="K215" s="7"/>
      <c r="L215" s="7"/>
    </row>
    <row r="216" spans="1:13">
      <c r="A216" s="34">
        <v>15</v>
      </c>
      <c r="B216" s="33"/>
      <c r="C216" s="33" t="s">
        <v>108</v>
      </c>
      <c r="D216" s="33"/>
      <c r="E216" s="47">
        <v>941691.15899566025</v>
      </c>
      <c r="F216" s="47">
        <v>529806.84208059299</v>
      </c>
      <c r="G216" s="47">
        <v>138033.85121835204</v>
      </c>
      <c r="H216" s="47">
        <v>142468.0611967555</v>
      </c>
      <c r="I216" s="47">
        <v>51039.211849898085</v>
      </c>
      <c r="J216" s="47">
        <v>21763.99213474038</v>
      </c>
      <c r="K216" s="47">
        <v>45051.677538170174</v>
      </c>
      <c r="L216" s="47">
        <v>13527.522977151082</v>
      </c>
      <c r="M216" s="49"/>
    </row>
    <row r="217" spans="1:13">
      <c r="A217" s="34">
        <v>16</v>
      </c>
      <c r="B217" s="33"/>
      <c r="C217" s="33" t="s">
        <v>109</v>
      </c>
      <c r="D217" s="33"/>
      <c r="E217" s="47">
        <v>3125718.4401667779</v>
      </c>
      <c r="F217" s="47">
        <v>1883307.0145980606</v>
      </c>
      <c r="G217" s="47">
        <v>433859.19774929411</v>
      </c>
      <c r="H217" s="47">
        <v>481045.401897309</v>
      </c>
      <c r="I217" s="47">
        <v>143929.38503101832</v>
      </c>
      <c r="J217" s="47">
        <v>1920.7319753245479</v>
      </c>
      <c r="K217" s="47">
        <v>171733.19773420604</v>
      </c>
      <c r="L217" s="47">
        <v>9923.5111815654145</v>
      </c>
      <c r="M217" s="49"/>
    </row>
    <row r="218" spans="1:13">
      <c r="A218" s="34">
        <v>17</v>
      </c>
      <c r="B218" s="33"/>
      <c r="C218" s="33" t="s">
        <v>110</v>
      </c>
      <c r="D218" s="33"/>
      <c r="E218" s="47">
        <v>107979.39115332479</v>
      </c>
      <c r="F218" s="47">
        <v>59627.060379060502</v>
      </c>
      <c r="G218" s="47">
        <v>15823.714062334155</v>
      </c>
      <c r="H218" s="47">
        <v>17050.978937089272</v>
      </c>
      <c r="I218" s="47">
        <v>6203.3710196018446</v>
      </c>
      <c r="J218" s="47">
        <v>3237.5179495364464</v>
      </c>
      <c r="K218" s="47">
        <v>4870.1389887215928</v>
      </c>
      <c r="L218" s="47">
        <v>1166.6098169809613</v>
      </c>
      <c r="M218" s="49"/>
    </row>
    <row r="219" spans="1:13">
      <c r="A219" s="34">
        <v>18</v>
      </c>
      <c r="B219" s="33"/>
      <c r="C219" s="33" t="s">
        <v>111</v>
      </c>
      <c r="D219" s="33"/>
      <c r="E219" s="47">
        <v>1338400.9319712159</v>
      </c>
      <c r="F219" s="47">
        <v>797744.30145565351</v>
      </c>
      <c r="G219" s="47">
        <v>201979.2362638046</v>
      </c>
      <c r="H219" s="47">
        <v>184855.28851191647</v>
      </c>
      <c r="I219" s="47">
        <v>63945.978682204208</v>
      </c>
      <c r="J219" s="47">
        <v>10690.544580283578</v>
      </c>
      <c r="K219" s="47">
        <v>63461.60264415259</v>
      </c>
      <c r="L219" s="47">
        <v>15723.979833200872</v>
      </c>
      <c r="M219" s="49"/>
    </row>
    <row r="220" spans="1:13">
      <c r="A220" s="34">
        <v>19</v>
      </c>
      <c r="B220" s="33"/>
      <c r="C220" s="33" t="s">
        <v>112</v>
      </c>
      <c r="D220" s="33"/>
      <c r="E220" s="47">
        <v>476502.29872090119</v>
      </c>
      <c r="F220" s="47">
        <v>284015.78656648274</v>
      </c>
      <c r="G220" s="47">
        <v>71909.371903862921</v>
      </c>
      <c r="H220" s="47">
        <v>65812.84262624674</v>
      </c>
      <c r="I220" s="47">
        <v>22766.27661275669</v>
      </c>
      <c r="J220" s="47">
        <v>3806.086013090845</v>
      </c>
      <c r="K220" s="47">
        <v>22593.827318928881</v>
      </c>
      <c r="L220" s="47">
        <v>5598.1076795323424</v>
      </c>
      <c r="M220" s="49"/>
    </row>
    <row r="221" spans="1:13">
      <c r="A221" s="34">
        <v>20</v>
      </c>
      <c r="B221" s="33"/>
      <c r="C221" s="33" t="s">
        <v>113</v>
      </c>
      <c r="D221" s="33"/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47">
        <v>0</v>
      </c>
      <c r="K221" s="47">
        <v>0</v>
      </c>
      <c r="L221" s="47">
        <v>0</v>
      </c>
      <c r="M221" s="49"/>
    </row>
    <row r="222" spans="1:13">
      <c r="A222" s="34">
        <v>21</v>
      </c>
      <c r="B222" s="33"/>
      <c r="C222" s="33" t="s">
        <v>114</v>
      </c>
      <c r="D222" s="33"/>
      <c r="E222" s="47">
        <v>233933.68618078786</v>
      </c>
      <c r="F222" s="47">
        <v>139434.50023931405</v>
      </c>
      <c r="G222" s="47">
        <v>35303.133868550096</v>
      </c>
      <c r="H222" s="47">
        <v>32310.108293122204</v>
      </c>
      <c r="I222" s="47">
        <v>11176.859005570266</v>
      </c>
      <c r="J222" s="47">
        <v>1868.5570528275512</v>
      </c>
      <c r="K222" s="47">
        <v>11092.19687677738</v>
      </c>
      <c r="L222" s="47">
        <v>2748.3308446262781</v>
      </c>
      <c r="M222" s="49"/>
    </row>
    <row r="223" spans="1:13">
      <c r="A223" s="34">
        <v>22</v>
      </c>
      <c r="B223" s="33"/>
      <c r="C223" s="33" t="s">
        <v>115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7">
        <v>0</v>
      </c>
      <c r="K223" s="47">
        <v>0</v>
      </c>
      <c r="L223" s="47">
        <v>0</v>
      </c>
      <c r="M223" s="49"/>
    </row>
    <row r="224" spans="1:13">
      <c r="A224" s="34">
        <v>23</v>
      </c>
      <c r="B224" s="33"/>
      <c r="C224" s="33" t="s">
        <v>116</v>
      </c>
      <c r="E224" s="47">
        <v>899.21099629186051</v>
      </c>
      <c r="F224" s="47">
        <v>381.51276529249259</v>
      </c>
      <c r="G224" s="47">
        <v>121.34927809074567</v>
      </c>
      <c r="H224" s="47">
        <v>192.26745481534599</v>
      </c>
      <c r="I224" s="47">
        <v>75.976623980079509</v>
      </c>
      <c r="J224" s="47">
        <v>93.935637403956648</v>
      </c>
      <c r="K224" s="47">
        <v>32.011988026817008</v>
      </c>
      <c r="L224" s="47">
        <v>2.1572486824230785</v>
      </c>
      <c r="M224" s="49"/>
    </row>
    <row r="225" spans="1:13">
      <c r="A225" s="34">
        <v>24</v>
      </c>
      <c r="B225" s="33"/>
      <c r="D225" s="33"/>
      <c r="E225" s="47"/>
      <c r="F225" s="47"/>
      <c r="G225" s="47"/>
      <c r="H225" s="47"/>
      <c r="I225" s="47"/>
      <c r="J225" s="47"/>
      <c r="K225" s="47"/>
      <c r="L225" s="47"/>
      <c r="M225" s="49"/>
    </row>
    <row r="226" spans="1:13">
      <c r="A226" s="34">
        <v>25</v>
      </c>
      <c r="B226" s="33"/>
      <c r="C226" s="33" t="s">
        <v>117</v>
      </c>
      <c r="D226" s="33"/>
      <c r="E226" s="50">
        <v>6225125.1181849595</v>
      </c>
      <c r="F226" s="50">
        <v>3694317.0180844571</v>
      </c>
      <c r="G226" s="50">
        <v>897029.8543442887</v>
      </c>
      <c r="H226" s="50">
        <v>923734.94891725457</v>
      </c>
      <c r="I226" s="50">
        <v>299137.05882502953</v>
      </c>
      <c r="J226" s="50">
        <v>43381.365343207304</v>
      </c>
      <c r="K226" s="50">
        <v>318834.6530889835</v>
      </c>
      <c r="L226" s="50">
        <v>48690.219581739373</v>
      </c>
      <c r="M226" s="49"/>
    </row>
    <row r="227" spans="1:13">
      <c r="A227" s="34">
        <v>26</v>
      </c>
      <c r="B227" s="33"/>
      <c r="C227" s="33"/>
      <c r="D227" s="33"/>
      <c r="E227" s="47"/>
      <c r="F227" s="47"/>
      <c r="G227" s="47"/>
      <c r="H227" s="47"/>
      <c r="I227" s="47"/>
      <c r="J227" s="47"/>
      <c r="K227" s="47"/>
      <c r="L227" s="47"/>
      <c r="M227" s="49"/>
    </row>
    <row r="228" spans="1:13">
      <c r="A228" s="34">
        <v>27</v>
      </c>
      <c r="B228" s="33"/>
      <c r="C228" s="33"/>
      <c r="D228" s="33"/>
      <c r="E228" s="47"/>
      <c r="F228" s="47"/>
      <c r="G228" s="47"/>
      <c r="H228" s="47"/>
      <c r="I228" s="47"/>
      <c r="J228" s="47"/>
      <c r="K228" s="47"/>
      <c r="L228" s="47"/>
      <c r="M228" s="49"/>
    </row>
    <row r="229" spans="1:13">
      <c r="A229" s="34">
        <v>28</v>
      </c>
      <c r="B229" s="33"/>
      <c r="C229" s="33" t="s">
        <v>118</v>
      </c>
      <c r="D229" s="33"/>
      <c r="E229" s="47"/>
      <c r="F229" s="47"/>
      <c r="G229" s="47"/>
      <c r="H229" s="47"/>
      <c r="I229" s="47"/>
      <c r="J229" s="47"/>
      <c r="K229" s="47"/>
      <c r="L229" s="47"/>
      <c r="M229" s="49"/>
    </row>
    <row r="230" spans="1:13">
      <c r="A230" s="34">
        <v>29</v>
      </c>
      <c r="B230" s="33"/>
      <c r="C230" s="33" t="s">
        <v>119</v>
      </c>
      <c r="D230" s="33"/>
      <c r="E230" s="47">
        <v>110757661.74442506</v>
      </c>
      <c r="F230" s="47">
        <v>66712065.962871045</v>
      </c>
      <c r="G230" s="47">
        <v>15396884.49288932</v>
      </c>
      <c r="H230" s="47">
        <v>17017913.676344201</v>
      </c>
      <c r="I230" s="47">
        <v>5106187.4156044945</v>
      </c>
      <c r="J230" s="47">
        <v>80799.438022112838</v>
      </c>
      <c r="K230" s="47">
        <v>6071067.5604457781</v>
      </c>
      <c r="L230" s="47">
        <v>372743.19824811281</v>
      </c>
      <c r="M230" s="49"/>
    </row>
    <row r="231" spans="1:13">
      <c r="A231" s="34">
        <v>30</v>
      </c>
      <c r="B231" s="33"/>
      <c r="C231" s="33" t="s">
        <v>120</v>
      </c>
      <c r="D231" s="33"/>
      <c r="E231" s="47">
        <v>0</v>
      </c>
      <c r="F231" s="47">
        <v>0</v>
      </c>
      <c r="G231" s="47">
        <v>0</v>
      </c>
      <c r="H231" s="47">
        <v>0</v>
      </c>
      <c r="I231" s="47">
        <v>0</v>
      </c>
      <c r="J231" s="47">
        <v>0</v>
      </c>
      <c r="K231" s="47">
        <v>0</v>
      </c>
      <c r="L231" s="47">
        <v>0</v>
      </c>
      <c r="M231" s="49"/>
    </row>
    <row r="232" spans="1:13">
      <c r="A232" s="34">
        <v>31</v>
      </c>
      <c r="B232" s="33"/>
      <c r="C232" s="33" t="s">
        <v>121</v>
      </c>
      <c r="D232" s="33"/>
      <c r="E232" s="47">
        <v>0</v>
      </c>
      <c r="F232" s="47">
        <v>0</v>
      </c>
      <c r="G232" s="47">
        <v>0</v>
      </c>
      <c r="H232" s="47">
        <v>0</v>
      </c>
      <c r="I232" s="47">
        <v>0</v>
      </c>
      <c r="J232" s="47">
        <v>0</v>
      </c>
      <c r="K232" s="47">
        <v>0</v>
      </c>
      <c r="L232" s="47">
        <v>0</v>
      </c>
      <c r="M232" s="49"/>
    </row>
    <row r="233" spans="1:13">
      <c r="A233" s="34">
        <v>32</v>
      </c>
      <c r="B233" s="33"/>
      <c r="C233" s="33" t="s">
        <v>122</v>
      </c>
      <c r="D233" s="33"/>
      <c r="E233" s="47">
        <v>0</v>
      </c>
      <c r="F233" s="47">
        <v>0</v>
      </c>
      <c r="G233" s="47">
        <v>0</v>
      </c>
      <c r="H233" s="47">
        <v>0</v>
      </c>
      <c r="I233" s="47">
        <v>0</v>
      </c>
      <c r="J233" s="47">
        <v>0</v>
      </c>
      <c r="K233" s="47">
        <v>0</v>
      </c>
      <c r="L233" s="47">
        <v>0</v>
      </c>
      <c r="M233" s="49"/>
    </row>
    <row r="234" spans="1:13">
      <c r="A234" s="34">
        <v>33</v>
      </c>
      <c r="B234" s="33"/>
      <c r="C234" s="33" t="s">
        <v>123</v>
      </c>
      <c r="D234" s="33"/>
      <c r="E234" s="47">
        <v>-233.17309167478754</v>
      </c>
      <c r="F234" s="47">
        <v>-149.50526271230831</v>
      </c>
      <c r="G234" s="47">
        <v>-34.312316019891675</v>
      </c>
      <c r="H234" s="47">
        <v>-25.711574647609218</v>
      </c>
      <c r="I234" s="47">
        <v>-8.908526782745664</v>
      </c>
      <c r="J234" s="47">
        <v>-1.2239771512512989</v>
      </c>
      <c r="K234" s="47">
        <v>-9.9450568874824601</v>
      </c>
      <c r="L234" s="47">
        <v>-3.5663774734988793</v>
      </c>
      <c r="M234" s="49"/>
    </row>
    <row r="235" spans="1:13">
      <c r="A235" s="34">
        <v>34</v>
      </c>
      <c r="B235" s="33"/>
      <c r="C235" s="33" t="s">
        <v>124</v>
      </c>
      <c r="D235" s="33"/>
      <c r="E235" s="47">
        <v>0</v>
      </c>
      <c r="F235" s="47">
        <v>0</v>
      </c>
      <c r="G235" s="47">
        <v>0</v>
      </c>
      <c r="H235" s="47">
        <v>0</v>
      </c>
      <c r="I235" s="47">
        <v>0</v>
      </c>
      <c r="J235" s="47">
        <v>0</v>
      </c>
      <c r="K235" s="47">
        <v>0</v>
      </c>
      <c r="L235" s="47">
        <v>0</v>
      </c>
      <c r="M235" s="49"/>
    </row>
    <row r="236" spans="1:13">
      <c r="A236" s="34">
        <v>35</v>
      </c>
      <c r="B236" s="33"/>
      <c r="C236" s="33" t="s">
        <v>125</v>
      </c>
      <c r="D236" s="33"/>
      <c r="E236" s="47">
        <v>-552.78702297253426</v>
      </c>
      <c r="F236" s="47">
        <v>-275.89796881687084</v>
      </c>
      <c r="G236" s="47">
        <v>-78.3474124538225</v>
      </c>
      <c r="H236" s="47">
        <v>-100.11904403877624</v>
      </c>
      <c r="I236" s="47">
        <v>-37.96263565140071</v>
      </c>
      <c r="J236" s="47">
        <v>-33.664584965536442</v>
      </c>
      <c r="K236" s="47">
        <v>-22.751657244924367</v>
      </c>
      <c r="L236" s="47">
        <v>-4.0437198012031494</v>
      </c>
      <c r="M236" s="49"/>
    </row>
    <row r="237" spans="1:13">
      <c r="A237" s="34">
        <v>36</v>
      </c>
      <c r="B237" s="33"/>
      <c r="C237" s="33" t="s">
        <v>126</v>
      </c>
      <c r="D237" s="33"/>
      <c r="E237" s="47">
        <v>-0.22458779634120718</v>
      </c>
      <c r="F237" s="47">
        <v>-0.1329631066162309</v>
      </c>
      <c r="G237" s="47">
        <v>-3.3722441208914669E-2</v>
      </c>
      <c r="H237" s="47">
        <v>-3.1555920085330855E-2</v>
      </c>
      <c r="I237" s="47">
        <v>-1.1011860174937917E-2</v>
      </c>
      <c r="J237" s="47">
        <v>-1.5266215981149533E-3</v>
      </c>
      <c r="K237" s="47">
        <v>-1.0793795498698971E-2</v>
      </c>
      <c r="L237" s="47">
        <v>-3.0140511589788962E-3</v>
      </c>
      <c r="M237" s="49"/>
    </row>
    <row r="238" spans="1:13">
      <c r="A238" s="34">
        <v>37</v>
      </c>
      <c r="B238" s="33"/>
      <c r="C238" s="67" t="s">
        <v>127</v>
      </c>
      <c r="D238" s="68"/>
      <c r="E238" s="69">
        <v>669181.98733071936</v>
      </c>
      <c r="F238" s="69">
        <v>376445.53897370177</v>
      </c>
      <c r="G238" s="69">
        <v>98629.006108089219</v>
      </c>
      <c r="H238" s="69">
        <v>96820.862241876501</v>
      </c>
      <c r="I238" s="69">
        <v>35155.130618240117</v>
      </c>
      <c r="J238" s="69">
        <v>14127.5791637738</v>
      </c>
      <c r="K238" s="69">
        <v>33707.300029029844</v>
      </c>
      <c r="L238" s="69">
        <v>14296.570196008335</v>
      </c>
      <c r="M238" s="49"/>
    </row>
    <row r="239" spans="1:13">
      <c r="A239" s="34">
        <v>38</v>
      </c>
      <c r="B239" s="33"/>
      <c r="C239" s="33" t="s">
        <v>128</v>
      </c>
      <c r="D239" s="33"/>
      <c r="E239" s="47">
        <v>0</v>
      </c>
      <c r="F239" s="47">
        <v>0</v>
      </c>
      <c r="G239" s="47">
        <v>0</v>
      </c>
      <c r="H239" s="47">
        <v>0</v>
      </c>
      <c r="I239" s="47">
        <v>0</v>
      </c>
      <c r="J239" s="47">
        <v>0</v>
      </c>
      <c r="K239" s="47">
        <v>0</v>
      </c>
      <c r="L239" s="47">
        <v>0</v>
      </c>
      <c r="M239" s="49"/>
    </row>
    <row r="240" spans="1:13">
      <c r="A240" s="34">
        <v>39</v>
      </c>
      <c r="B240" s="33"/>
      <c r="C240" s="33" t="s">
        <v>129</v>
      </c>
      <c r="D240" s="33"/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47">
        <v>0</v>
      </c>
      <c r="K240" s="47">
        <v>0</v>
      </c>
      <c r="L240" s="47">
        <v>0</v>
      </c>
      <c r="M240" s="49"/>
    </row>
    <row r="241" spans="1:13">
      <c r="A241" s="34">
        <v>40</v>
      </c>
      <c r="B241" s="33"/>
      <c r="C241" s="33"/>
      <c r="D241" s="33"/>
      <c r="E241" s="47"/>
      <c r="F241" s="47"/>
      <c r="G241" s="47"/>
      <c r="H241" s="47"/>
      <c r="I241" s="47"/>
      <c r="J241" s="47"/>
      <c r="K241" s="47"/>
      <c r="L241" s="47"/>
      <c r="M241" s="49"/>
    </row>
    <row r="242" spans="1:13">
      <c r="A242" s="34">
        <v>41</v>
      </c>
      <c r="B242" s="33"/>
      <c r="C242" s="33" t="s">
        <v>130</v>
      </c>
      <c r="D242" s="33"/>
      <c r="E242" s="50">
        <v>111426057.54705332</v>
      </c>
      <c r="F242" s="50">
        <v>67088085.965650119</v>
      </c>
      <c r="G242" s="50">
        <v>15495400.805546494</v>
      </c>
      <c r="H242" s="50">
        <v>17114608.676411469</v>
      </c>
      <c r="I242" s="50">
        <v>5141295.6640484398</v>
      </c>
      <c r="J242" s="50">
        <v>94892.127097148259</v>
      </c>
      <c r="K242" s="50">
        <v>6104742.1529668802</v>
      </c>
      <c r="L242" s="50">
        <v>387032.15533279529</v>
      </c>
      <c r="M242" s="49"/>
    </row>
    <row r="243" spans="1:13">
      <c r="A243" s="34">
        <v>42</v>
      </c>
      <c r="B243" s="33"/>
      <c r="C243" s="33"/>
      <c r="D243" s="33"/>
      <c r="E243" s="47"/>
      <c r="F243" s="47"/>
      <c r="G243" s="47"/>
      <c r="H243" s="47"/>
      <c r="I243" s="47"/>
      <c r="J243" s="47"/>
      <c r="K243" s="47"/>
      <c r="L243" s="47"/>
      <c r="M243" s="49"/>
    </row>
    <row r="244" spans="1:13">
      <c r="A244" s="34">
        <v>43</v>
      </c>
      <c r="B244" s="33"/>
      <c r="C244" s="33" t="s">
        <v>131</v>
      </c>
      <c r="D244" s="33"/>
      <c r="E244" s="47"/>
      <c r="F244" s="47"/>
      <c r="G244" s="47"/>
      <c r="H244" s="47"/>
      <c r="I244" s="47"/>
      <c r="J244" s="47"/>
      <c r="K244" s="47"/>
      <c r="L244" s="47"/>
      <c r="M244" s="49"/>
    </row>
    <row r="245" spans="1:13">
      <c r="A245" s="34">
        <v>44</v>
      </c>
      <c r="B245" s="33"/>
      <c r="C245" s="33" t="s">
        <v>132</v>
      </c>
      <c r="D245" s="33"/>
      <c r="E245" s="47">
        <v>-48173507.894971803</v>
      </c>
      <c r="F245" s="47">
        <v>-29032740.309120025</v>
      </c>
      <c r="G245" s="47">
        <v>-6678781.6659907224</v>
      </c>
      <c r="H245" s="47">
        <v>-7423122.0951773888</v>
      </c>
      <c r="I245" s="47">
        <v>-2216173.0857441574</v>
      </c>
      <c r="J245" s="47">
        <v>-25327.274303249276</v>
      </c>
      <c r="K245" s="47">
        <v>-2651506.5038897013</v>
      </c>
      <c r="L245" s="47">
        <v>-145856.96074656871</v>
      </c>
      <c r="M245" s="49"/>
    </row>
    <row r="246" spans="1:13">
      <c r="A246" s="34">
        <v>45</v>
      </c>
      <c r="B246" s="33"/>
      <c r="C246" s="33" t="s">
        <v>133</v>
      </c>
      <c r="D246" s="33"/>
      <c r="E246" s="47">
        <v>-1751355.4928805984</v>
      </c>
      <c r="F246" s="47">
        <v>-993551.42869649769</v>
      </c>
      <c r="G246" s="47">
        <v>-258902.86752588826</v>
      </c>
      <c r="H246" s="47">
        <v>-264832.92930134019</v>
      </c>
      <c r="I246" s="47">
        <v>-95017.384835210541</v>
      </c>
      <c r="J246" s="47">
        <v>-37638.23977965775</v>
      </c>
      <c r="K246" s="47">
        <v>-80780.024570656722</v>
      </c>
      <c r="L246" s="47">
        <v>-20632.618171347061</v>
      </c>
      <c r="M246" s="49"/>
    </row>
    <row r="247" spans="1:13">
      <c r="A247" s="34">
        <v>46</v>
      </c>
      <c r="B247" s="33"/>
      <c r="C247" s="33" t="s">
        <v>134</v>
      </c>
      <c r="D247" s="33"/>
      <c r="E247" s="47">
        <v>-14643686.935952529</v>
      </c>
      <c r="F247" s="47">
        <v>-8732316.6275338177</v>
      </c>
      <c r="G247" s="47">
        <v>-2215783.4585386608</v>
      </c>
      <c r="H247" s="47">
        <v>-2019520.1038938761</v>
      </c>
      <c r="I247" s="47">
        <v>-698095.62827650178</v>
      </c>
      <c r="J247" s="47">
        <v>-114145.60944443505</v>
      </c>
      <c r="K247" s="47">
        <v>-693891.20979183353</v>
      </c>
      <c r="L247" s="47">
        <v>-169934.29847340437</v>
      </c>
      <c r="M247" s="49"/>
    </row>
    <row r="248" spans="1:13">
      <c r="A248" s="34">
        <v>47</v>
      </c>
      <c r="B248" s="33"/>
      <c r="C248" s="33" t="s">
        <v>135</v>
      </c>
      <c r="D248" s="33"/>
      <c r="E248" s="47">
        <v>-37666.567900948474</v>
      </c>
      <c r="F248" s="47">
        <v>-22461.317830508509</v>
      </c>
      <c r="G248" s="47">
        <v>-5699.4506386617513</v>
      </c>
      <c r="H248" s="47">
        <v>-5194.6190923109989</v>
      </c>
      <c r="I248" s="47">
        <v>-1795.6442813656004</v>
      </c>
      <c r="J248" s="47">
        <v>-293.60317765593476</v>
      </c>
      <c r="K248" s="47">
        <v>-1784.8296802070668</v>
      </c>
      <c r="L248" s="47">
        <v>-437.10320023860822</v>
      </c>
      <c r="M248" s="49"/>
    </row>
    <row r="249" spans="1:13">
      <c r="A249" s="34">
        <v>48</v>
      </c>
      <c r="B249" s="33"/>
      <c r="C249" s="33" t="s">
        <v>136</v>
      </c>
      <c r="D249" s="33"/>
      <c r="E249" s="47">
        <v>-39575.569333046813</v>
      </c>
      <c r="F249" s="47">
        <v>-14576.209515228347</v>
      </c>
      <c r="G249" s="47">
        <v>-22647.560285877746</v>
      </c>
      <c r="H249" s="47">
        <v>0</v>
      </c>
      <c r="I249" s="47">
        <v>0</v>
      </c>
      <c r="J249" s="47">
        <v>0</v>
      </c>
      <c r="K249" s="47">
        <v>-2351.799531940721</v>
      </c>
      <c r="L249" s="47">
        <v>0</v>
      </c>
      <c r="M249" s="49"/>
    </row>
    <row r="250" spans="1:13">
      <c r="A250" s="34">
        <v>49</v>
      </c>
      <c r="B250" s="33"/>
      <c r="C250" s="33" t="s">
        <v>137</v>
      </c>
      <c r="D250" s="33"/>
      <c r="E250" s="47">
        <v>0</v>
      </c>
      <c r="F250" s="47">
        <v>0</v>
      </c>
      <c r="G250" s="47">
        <v>0</v>
      </c>
      <c r="H250" s="47">
        <v>0</v>
      </c>
      <c r="I250" s="47">
        <v>0</v>
      </c>
      <c r="J250" s="47">
        <v>0</v>
      </c>
      <c r="K250" s="47">
        <v>0</v>
      </c>
      <c r="L250" s="47">
        <v>0</v>
      </c>
      <c r="M250" s="49"/>
    </row>
    <row r="251" spans="1:13">
      <c r="A251" s="34">
        <v>50</v>
      </c>
      <c r="B251" s="33"/>
      <c r="C251" s="33" t="s">
        <v>138</v>
      </c>
      <c r="D251" s="33"/>
      <c r="E251" s="47">
        <v>-49441.067771896414</v>
      </c>
      <c r="F251" s="47">
        <v>-29270.681989272442</v>
      </c>
      <c r="G251" s="47">
        <v>-7423.7047978810087</v>
      </c>
      <c r="H251" s="47">
        <v>-6946.7638445194243</v>
      </c>
      <c r="I251" s="47">
        <v>-2424.1661126440272</v>
      </c>
      <c r="J251" s="47">
        <v>-336.07258775437572</v>
      </c>
      <c r="K251" s="47">
        <v>-2376.1610535436353</v>
      </c>
      <c r="L251" s="47">
        <v>-663.51738628149519</v>
      </c>
      <c r="M251" s="49"/>
    </row>
    <row r="252" spans="1:13">
      <c r="A252" s="34">
        <v>51</v>
      </c>
      <c r="B252" s="33"/>
      <c r="C252" s="33"/>
      <c r="D252" s="33"/>
      <c r="E252" s="47"/>
      <c r="F252" s="47"/>
      <c r="G252" s="47"/>
      <c r="H252" s="47"/>
      <c r="I252" s="47"/>
      <c r="J252" s="47"/>
      <c r="K252" s="47"/>
      <c r="L252" s="47"/>
      <c r="M252" s="49"/>
    </row>
    <row r="253" spans="1:13">
      <c r="A253" s="34">
        <v>52</v>
      </c>
      <c r="B253" s="33"/>
      <c r="C253" s="33" t="s">
        <v>139</v>
      </c>
      <c r="D253" s="33"/>
      <c r="E253" s="50">
        <v>-64695233.528810821</v>
      </c>
      <c r="F253" s="50">
        <v>-38824916.574685358</v>
      </c>
      <c r="G253" s="50">
        <v>-9189238.7077776901</v>
      </c>
      <c r="H253" s="50">
        <v>-9719616.5113094375</v>
      </c>
      <c r="I253" s="50">
        <v>-3013505.9092498794</v>
      </c>
      <c r="J253" s="50">
        <v>-177740.79929275237</v>
      </c>
      <c r="K253" s="50">
        <v>-3432690.5285178833</v>
      </c>
      <c r="L253" s="50">
        <v>-337524.49797784031</v>
      </c>
      <c r="M253" s="49"/>
    </row>
    <row r="254" spans="1:13">
      <c r="A254" s="34">
        <v>53</v>
      </c>
      <c r="B254" s="33"/>
      <c r="C254" s="33"/>
      <c r="D254" s="33"/>
      <c r="E254" s="47"/>
      <c r="F254" s="47"/>
      <c r="G254" s="47"/>
      <c r="H254" s="47"/>
      <c r="I254" s="47"/>
      <c r="J254" s="47"/>
      <c r="K254" s="47"/>
      <c r="L254" s="47"/>
      <c r="M254" s="49"/>
    </row>
    <row r="255" spans="1:13" ht="13.5" thickBot="1">
      <c r="A255" s="34">
        <v>54</v>
      </c>
      <c r="B255" s="33"/>
      <c r="C255" s="33" t="s">
        <v>22</v>
      </c>
      <c r="D255" s="33"/>
      <c r="E255" s="51">
        <v>46730824.018242501</v>
      </c>
      <c r="F255" s="51">
        <v>28263169.390964761</v>
      </c>
      <c r="G255" s="51">
        <v>6306162.0977688041</v>
      </c>
      <c r="H255" s="51">
        <v>7394992.1651020311</v>
      </c>
      <c r="I255" s="51">
        <v>2127789.7547985604</v>
      </c>
      <c r="J255" s="51">
        <v>-82848.672195604115</v>
      </c>
      <c r="K255" s="51">
        <v>2672051.624448997</v>
      </c>
      <c r="L255" s="51">
        <v>49507.657354954979</v>
      </c>
      <c r="M255" s="49"/>
    </row>
    <row r="256" spans="1:13" ht="13.5" thickTop="1">
      <c r="A256" s="34">
        <v>55</v>
      </c>
      <c r="B256" s="33"/>
      <c r="C256" s="33"/>
      <c r="D256" s="33"/>
      <c r="E256" s="47"/>
      <c r="F256" s="47"/>
      <c r="G256" s="47"/>
      <c r="H256" s="47"/>
      <c r="I256" s="47"/>
      <c r="J256" s="47"/>
      <c r="K256" s="47"/>
      <c r="L256" s="47"/>
      <c r="M256" s="49"/>
    </row>
    <row r="257" spans="1:13">
      <c r="A257" s="34">
        <v>56</v>
      </c>
      <c r="B257" s="33"/>
      <c r="D257" s="57"/>
      <c r="E257" s="48"/>
      <c r="F257" s="48"/>
      <c r="G257" s="48"/>
      <c r="H257" s="48"/>
      <c r="I257" s="48"/>
      <c r="J257" s="48"/>
      <c r="K257" s="48"/>
      <c r="L257" s="48"/>
      <c r="M257" s="49"/>
    </row>
    <row r="258" spans="1:13">
      <c r="A258" s="34">
        <v>57</v>
      </c>
      <c r="B258" s="33"/>
      <c r="C258" s="33" t="s">
        <v>140</v>
      </c>
      <c r="D258" s="53">
        <v>4.6500654407957753E-2</v>
      </c>
      <c r="E258" s="32">
        <v>2173013.8978713863</v>
      </c>
      <c r="F258" s="32">
        <v>1314255.8723228222</v>
      </c>
      <c r="G258" s="32">
        <v>293240.66434890905</v>
      </c>
      <c r="H258" s="32">
        <v>343871.97501896479</v>
      </c>
      <c r="I258" s="32">
        <v>98943.616040681023</v>
      </c>
      <c r="J258" s="32">
        <v>-3852.5174739259655</v>
      </c>
      <c r="K258" s="32">
        <v>124252.14914872493</v>
      </c>
      <c r="L258" s="32">
        <v>2302.1384652103493</v>
      </c>
      <c r="M258" s="49"/>
    </row>
    <row r="259" spans="1:13">
      <c r="A259" s="34">
        <v>58</v>
      </c>
      <c r="B259" s="33"/>
      <c r="C259" s="33" t="s">
        <v>117</v>
      </c>
      <c r="D259" s="53"/>
      <c r="E259" s="54">
        <v>6225125.1181849595</v>
      </c>
      <c r="F259" s="54">
        <v>3694317.0180844571</v>
      </c>
      <c r="G259" s="54">
        <v>897029.8543442887</v>
      </c>
      <c r="H259" s="54">
        <v>923734.94891725457</v>
      </c>
      <c r="I259" s="54">
        <v>299137.05882502953</v>
      </c>
      <c r="J259" s="54">
        <v>43381.365343207304</v>
      </c>
      <c r="K259" s="54">
        <v>318834.6530889835</v>
      </c>
      <c r="L259" s="54">
        <v>48690.219581739373</v>
      </c>
      <c r="M259" s="49"/>
    </row>
    <row r="260" spans="1:13">
      <c r="A260" s="34">
        <v>59</v>
      </c>
      <c r="B260" s="33"/>
      <c r="C260" s="33" t="s">
        <v>141</v>
      </c>
      <c r="D260" s="53"/>
      <c r="E260" s="56">
        <v>-422646.14841512818</v>
      </c>
      <c r="F260" s="56">
        <v>-144456.46912684434</v>
      </c>
      <c r="G260" s="56">
        <v>-73227.453032573234</v>
      </c>
      <c r="H260" s="56">
        <v>-94642.413729134714</v>
      </c>
      <c r="I260" s="56">
        <v>-27082.5502710693</v>
      </c>
      <c r="J260" s="56">
        <v>-18134.568271998291</v>
      </c>
      <c r="K260" s="56">
        <v>-63322.989621543747</v>
      </c>
      <c r="L260" s="56">
        <v>-1779.7043619646211</v>
      </c>
      <c r="M260" s="49"/>
    </row>
    <row r="261" spans="1:13">
      <c r="A261" s="34">
        <v>60</v>
      </c>
      <c r="D261" s="57"/>
      <c r="E261" s="48"/>
      <c r="F261" s="48"/>
      <c r="G261" s="48"/>
      <c r="H261" s="48"/>
      <c r="I261" s="48"/>
      <c r="J261" s="48"/>
      <c r="K261" s="48"/>
      <c r="L261" s="48"/>
      <c r="M261" s="49"/>
    </row>
    <row r="262" spans="1:13">
      <c r="A262" s="34">
        <v>61</v>
      </c>
      <c r="B262" s="33"/>
      <c r="C262" s="33" t="s">
        <v>142</v>
      </c>
      <c r="D262" s="53"/>
      <c r="E262" s="54">
        <v>7975492.867641218</v>
      </c>
      <c r="F262" s="54">
        <v>4864116.4212804344</v>
      </c>
      <c r="G262" s="54">
        <v>1117043.0656606245</v>
      </c>
      <c r="H262" s="54">
        <v>1172964.5102070847</v>
      </c>
      <c r="I262" s="54">
        <v>370998.12459464127</v>
      </c>
      <c r="J262" s="54">
        <v>21394.279597283046</v>
      </c>
      <c r="K262" s="54">
        <v>379763.81261616468</v>
      </c>
      <c r="L262" s="54">
        <v>49212.653684985104</v>
      </c>
      <c r="M262" s="49"/>
    </row>
    <row r="263" spans="1:13">
      <c r="A263" s="34">
        <v>62</v>
      </c>
      <c r="D263" s="57"/>
      <c r="E263" s="48"/>
      <c r="F263" s="48"/>
      <c r="G263" s="48"/>
      <c r="H263" s="48"/>
      <c r="I263" s="48"/>
      <c r="J263" s="48"/>
      <c r="K263" s="48"/>
      <c r="L263" s="48"/>
      <c r="M263" s="49"/>
    </row>
    <row r="264" spans="1:13">
      <c r="A264" s="34">
        <v>63</v>
      </c>
      <c r="D264" s="57"/>
      <c r="E264" s="48"/>
      <c r="F264" s="48"/>
      <c r="G264" s="48"/>
      <c r="H264" s="48"/>
      <c r="I264" s="48"/>
      <c r="J264" s="48"/>
      <c r="K264" s="48"/>
      <c r="L264" s="48"/>
    </row>
    <row r="265" spans="1:13">
      <c r="A265" s="34">
        <v>64</v>
      </c>
      <c r="C265" s="33" t="s">
        <v>143</v>
      </c>
      <c r="D265" s="53">
        <v>7.0400000000000004E-2</v>
      </c>
      <c r="E265" s="32">
        <v>2684943.0325971097</v>
      </c>
      <c r="F265" s="32">
        <v>1623874.6337055645</v>
      </c>
      <c r="G265" s="32">
        <v>362323.71978338395</v>
      </c>
      <c r="H265" s="32">
        <v>424882.99975301069</v>
      </c>
      <c r="I265" s="32">
        <v>122253.23214389934</v>
      </c>
      <c r="J265" s="32">
        <v>-4760.1121924294084</v>
      </c>
      <c r="K265" s="32">
        <v>153524.07201301353</v>
      </c>
      <c r="L265" s="32">
        <v>2844.487390667472</v>
      </c>
    </row>
    <row r="266" spans="1:13">
      <c r="A266" s="34">
        <v>65</v>
      </c>
      <c r="C266" s="33" t="s">
        <v>144</v>
      </c>
      <c r="D266" s="53"/>
      <c r="E266" s="54">
        <v>6540475.9801071947</v>
      </c>
      <c r="F266" s="54">
        <v>3885043.696146362</v>
      </c>
      <c r="G266" s="54">
        <v>939585.35587313841</v>
      </c>
      <c r="H266" s="54">
        <v>973638.13813263737</v>
      </c>
      <c r="I266" s="54">
        <v>313495.89685671253</v>
      </c>
      <c r="J266" s="54">
        <v>42822.282537909516</v>
      </c>
      <c r="K266" s="54">
        <v>336866.30137624155</v>
      </c>
      <c r="L266" s="54">
        <v>49024.309184194084</v>
      </c>
    </row>
    <row r="267" spans="1:13">
      <c r="A267" s="34">
        <v>66</v>
      </c>
      <c r="C267" s="33" t="s">
        <v>141</v>
      </c>
      <c r="D267" s="58"/>
      <c r="E267" s="55">
        <v>-422646.14841512818</v>
      </c>
      <c r="F267" s="55">
        <v>-144456.46912684434</v>
      </c>
      <c r="G267" s="55">
        <v>-73227.453032573234</v>
      </c>
      <c r="H267" s="55">
        <v>-94642.413729134714</v>
      </c>
      <c r="I267" s="55">
        <v>-27082.5502710693</v>
      </c>
      <c r="J267" s="55">
        <v>-18134.568271998291</v>
      </c>
      <c r="K267" s="55">
        <v>-63322.989621543747</v>
      </c>
      <c r="L267" s="55">
        <v>-1779.7043619646211</v>
      </c>
    </row>
    <row r="268" spans="1:13">
      <c r="A268" s="34">
        <v>67</v>
      </c>
      <c r="E268" s="48"/>
      <c r="F268" s="48"/>
      <c r="G268" s="48"/>
      <c r="H268" s="48"/>
      <c r="I268" s="48"/>
      <c r="J268" s="48"/>
      <c r="K268" s="48"/>
      <c r="L268" s="48"/>
    </row>
    <row r="269" spans="1:13">
      <c r="A269" s="34">
        <v>68</v>
      </c>
      <c r="C269" s="33" t="s">
        <v>145</v>
      </c>
      <c r="D269" s="33"/>
      <c r="E269" s="54">
        <v>8802772.8642891776</v>
      </c>
      <c r="F269" s="54">
        <v>5364461.8607250815</v>
      </c>
      <c r="G269" s="54">
        <v>1228681.6226239491</v>
      </c>
      <c r="H269" s="54">
        <v>1303878.7241565133</v>
      </c>
      <c r="I269" s="54">
        <v>408666.57872954255</v>
      </c>
      <c r="J269" s="54">
        <v>19927.602073481819</v>
      </c>
      <c r="K269" s="54">
        <v>427067.38376771135</v>
      </c>
      <c r="L269" s="54">
        <v>50089.092212896932</v>
      </c>
    </row>
    <row r="270" spans="1:13">
      <c r="C270" s="33"/>
    </row>
    <row r="271" spans="1:13">
      <c r="A271" s="34"/>
      <c r="B271" s="35"/>
      <c r="C271" s="35" t="s">
        <v>152</v>
      </c>
      <c r="D271" s="36"/>
      <c r="E271" s="37"/>
      <c r="F271" s="35"/>
      <c r="G271" s="36"/>
      <c r="H271" s="36"/>
      <c r="I271" s="36"/>
      <c r="J271" s="35"/>
      <c r="K271" s="35"/>
      <c r="L271" s="35"/>
    </row>
    <row r="272" spans="1:13">
      <c r="A272" s="34"/>
      <c r="B272" s="35"/>
      <c r="C272" s="36" t="s">
        <v>148</v>
      </c>
      <c r="D272" s="36"/>
      <c r="E272" s="37"/>
      <c r="F272" s="35"/>
      <c r="G272" s="36"/>
      <c r="H272" s="35"/>
      <c r="I272" s="35"/>
      <c r="J272" s="35"/>
      <c r="K272" s="35"/>
      <c r="L272" s="35"/>
    </row>
    <row r="273" spans="1:50">
      <c r="A273" s="34"/>
      <c r="B273" s="35"/>
      <c r="C273" s="35" t="s">
        <v>153</v>
      </c>
      <c r="D273" s="36"/>
      <c r="E273" s="37"/>
      <c r="F273" s="35"/>
      <c r="G273" s="36"/>
      <c r="H273" s="35"/>
      <c r="I273" s="35"/>
      <c r="J273" s="35"/>
      <c r="K273" s="35"/>
      <c r="L273" s="35"/>
    </row>
    <row r="274" spans="1:50">
      <c r="A274" s="34"/>
      <c r="B274" s="35"/>
      <c r="C274" s="38" t="s">
        <v>160</v>
      </c>
      <c r="D274" s="36"/>
      <c r="E274" s="37"/>
      <c r="F274" s="35"/>
      <c r="G274" s="36"/>
      <c r="H274" s="35"/>
      <c r="I274" s="35"/>
      <c r="J274" s="35"/>
      <c r="K274" s="35"/>
      <c r="L274" s="35"/>
    </row>
    <row r="275" spans="1:50">
      <c r="A275" s="34"/>
      <c r="B275" s="39"/>
      <c r="C275" s="35" t="s">
        <v>154</v>
      </c>
      <c r="D275" s="36"/>
      <c r="E275" s="37"/>
      <c r="F275" s="35"/>
      <c r="G275" s="36"/>
      <c r="H275" s="35"/>
      <c r="I275" s="35"/>
      <c r="J275" s="35"/>
      <c r="K275" s="35"/>
      <c r="L275" s="35"/>
    </row>
    <row r="276" spans="1:50">
      <c r="A276" s="34"/>
      <c r="E276" s="40"/>
      <c r="F276" s="41"/>
      <c r="G276" s="41"/>
      <c r="H276" s="41"/>
      <c r="I276" s="41"/>
      <c r="J276" s="41"/>
      <c r="K276" s="41"/>
      <c r="L276" s="41"/>
    </row>
    <row r="277" spans="1:50">
      <c r="A277" s="34"/>
      <c r="E277" s="40"/>
      <c r="F277" s="41"/>
      <c r="G277" s="41"/>
      <c r="H277" s="41"/>
      <c r="I277" s="41"/>
      <c r="J277" s="41"/>
      <c r="K277" s="41"/>
      <c r="L277" s="41"/>
    </row>
    <row r="278" spans="1:50">
      <c r="A278" s="34"/>
      <c r="B278" s="33"/>
      <c r="C278" s="6" t="s">
        <v>29</v>
      </c>
      <c r="D278" s="6" t="s">
        <v>30</v>
      </c>
      <c r="E278" s="6" t="s">
        <v>31</v>
      </c>
      <c r="F278" s="42" t="s">
        <v>32</v>
      </c>
      <c r="G278" s="6" t="s">
        <v>33</v>
      </c>
      <c r="H278" s="42" t="s">
        <v>34</v>
      </c>
      <c r="I278" s="6" t="s">
        <v>35</v>
      </c>
      <c r="J278" s="42" t="s">
        <v>36</v>
      </c>
      <c r="K278" s="42" t="s">
        <v>37</v>
      </c>
      <c r="L278" s="6" t="s">
        <v>38</v>
      </c>
    </row>
    <row r="279" spans="1:50">
      <c r="A279" s="34"/>
      <c r="B279" s="33"/>
      <c r="C279" s="33"/>
      <c r="D279" s="33"/>
      <c r="E279" s="6" t="s">
        <v>155</v>
      </c>
      <c r="F279" s="7"/>
      <c r="G279" s="8" t="s">
        <v>5</v>
      </c>
      <c r="H279" s="8" t="s">
        <v>3</v>
      </c>
      <c r="I279" s="8" t="s">
        <v>3</v>
      </c>
      <c r="J279" s="8" t="s">
        <v>3</v>
      </c>
      <c r="K279" s="6" t="s">
        <v>156</v>
      </c>
      <c r="L279" s="8" t="s">
        <v>157</v>
      </c>
    </row>
    <row r="280" spans="1:50">
      <c r="A280" s="34"/>
      <c r="B280" s="33"/>
      <c r="C280" s="33"/>
      <c r="D280" s="6"/>
      <c r="E280" s="6" t="s">
        <v>158</v>
      </c>
      <c r="F280" s="8" t="s">
        <v>4</v>
      </c>
      <c r="G280" s="8" t="s">
        <v>43</v>
      </c>
      <c r="H280" s="8" t="s">
        <v>6</v>
      </c>
      <c r="I280" s="8" t="s">
        <v>7</v>
      </c>
      <c r="J280" s="8" t="s">
        <v>8</v>
      </c>
      <c r="K280" s="8" t="s">
        <v>9</v>
      </c>
      <c r="L280" s="8" t="s">
        <v>10</v>
      </c>
    </row>
    <row r="281" spans="1:50">
      <c r="A281" s="34"/>
      <c r="B281" s="43"/>
      <c r="C281" s="44" t="s">
        <v>106</v>
      </c>
      <c r="D281" s="44"/>
      <c r="E281" s="44" t="s">
        <v>159</v>
      </c>
      <c r="F281" s="45" t="s">
        <v>12</v>
      </c>
      <c r="G281" s="45" t="s">
        <v>13</v>
      </c>
      <c r="H281" s="45" t="s">
        <v>14</v>
      </c>
      <c r="I281" s="45" t="s">
        <v>15</v>
      </c>
      <c r="J281" s="45" t="s">
        <v>15</v>
      </c>
      <c r="K281" s="45" t="s">
        <v>16</v>
      </c>
      <c r="L281" s="45" t="s">
        <v>17</v>
      </c>
    </row>
    <row r="282" spans="1:50">
      <c r="A282" s="34">
        <v>13</v>
      </c>
      <c r="B282" s="33"/>
      <c r="C282" s="33"/>
      <c r="D282" s="33"/>
      <c r="E282" s="46"/>
      <c r="F282" s="7"/>
      <c r="G282" s="7"/>
      <c r="H282" s="7"/>
      <c r="I282" s="7"/>
      <c r="J282" s="7"/>
      <c r="K282" s="7"/>
      <c r="L282" s="7"/>
    </row>
    <row r="283" spans="1:50">
      <c r="A283" s="34">
        <v>14</v>
      </c>
      <c r="B283" s="33"/>
      <c r="C283" s="33" t="s">
        <v>107</v>
      </c>
      <c r="D283" s="33"/>
      <c r="E283" s="46"/>
      <c r="F283" s="7"/>
      <c r="G283" s="7"/>
      <c r="H283" s="7"/>
      <c r="I283" s="7"/>
      <c r="J283" s="7"/>
      <c r="K283" s="7"/>
      <c r="L283" s="7"/>
    </row>
    <row r="284" spans="1:50">
      <c r="A284" s="34">
        <v>15</v>
      </c>
      <c r="B284" s="33"/>
      <c r="C284" s="33" t="s">
        <v>108</v>
      </c>
      <c r="D284" s="33"/>
      <c r="E284" s="47">
        <v>1209596.3455186395</v>
      </c>
      <c r="F284" s="47">
        <v>798945.86819161579</v>
      </c>
      <c r="G284" s="47">
        <v>192273.35606233738</v>
      </c>
      <c r="H284" s="47">
        <v>99963.399819611135</v>
      </c>
      <c r="I284" s="47">
        <v>19619.174944213188</v>
      </c>
      <c r="J284" s="47">
        <v>13243.83072304801</v>
      </c>
      <c r="K284" s="47">
        <v>69395.983259842658</v>
      </c>
      <c r="L284" s="47">
        <v>16154.732517971244</v>
      </c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</row>
    <row r="285" spans="1:50">
      <c r="A285" s="34">
        <v>16</v>
      </c>
      <c r="B285" s="33"/>
      <c r="C285" s="33" t="s">
        <v>109</v>
      </c>
      <c r="D285" s="33"/>
      <c r="E285" s="47">
        <v>477826.47059944324</v>
      </c>
      <c r="F285" s="47">
        <v>322099.52249927691</v>
      </c>
      <c r="G285" s="47">
        <v>77171.063605291391</v>
      </c>
      <c r="H285" s="47">
        <v>38608.553813793078</v>
      </c>
      <c r="I285" s="47">
        <v>7072.4025746572424</v>
      </c>
      <c r="J285" s="47">
        <v>4528.438251532204</v>
      </c>
      <c r="K285" s="47">
        <v>27907.253239185047</v>
      </c>
      <c r="L285" s="47">
        <v>439.2366157073738</v>
      </c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</row>
    <row r="286" spans="1:50">
      <c r="A286" s="34">
        <v>17</v>
      </c>
      <c r="B286" s="33"/>
      <c r="C286" s="33" t="s">
        <v>110</v>
      </c>
      <c r="D286" s="33"/>
      <c r="E286" s="47">
        <v>12507.007995581611</v>
      </c>
      <c r="F286" s="47">
        <v>6906.4671781210982</v>
      </c>
      <c r="G286" s="47">
        <v>1832.8249139355953</v>
      </c>
      <c r="H286" s="47">
        <v>1974.9762211184945</v>
      </c>
      <c r="I286" s="47">
        <v>718.52239684841561</v>
      </c>
      <c r="J286" s="47">
        <v>374.9943618703627</v>
      </c>
      <c r="K286" s="47">
        <v>564.09715428979064</v>
      </c>
      <c r="L286" s="47">
        <v>135.12576939785441</v>
      </c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</row>
    <row r="287" spans="1:50">
      <c r="A287" s="34">
        <v>18</v>
      </c>
      <c r="B287" s="33"/>
      <c r="C287" s="33" t="s">
        <v>111</v>
      </c>
      <c r="D287" s="33"/>
      <c r="E287" s="47">
        <v>155023.94464966803</v>
      </c>
      <c r="F287" s="47">
        <v>92400.913268423363</v>
      </c>
      <c r="G287" s="47">
        <v>23394.796876617584</v>
      </c>
      <c r="H287" s="47">
        <v>21411.368843163706</v>
      </c>
      <c r="I287" s="47">
        <v>7406.7176904895296</v>
      </c>
      <c r="J287" s="47">
        <v>1238.2615341187854</v>
      </c>
      <c r="K287" s="47">
        <v>7350.6135124971061</v>
      </c>
      <c r="L287" s="47">
        <v>1821.2729243579547</v>
      </c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</row>
    <row r="288" spans="1:50">
      <c r="A288" s="34">
        <v>19</v>
      </c>
      <c r="B288" s="33"/>
      <c r="C288" s="33" t="s">
        <v>112</v>
      </c>
      <c r="D288" s="33"/>
      <c r="E288" s="47">
        <v>87992.288394870789</v>
      </c>
      <c r="F288" s="47">
        <v>52447.174058423509</v>
      </c>
      <c r="G288" s="47">
        <v>13278.991954170771</v>
      </c>
      <c r="H288" s="47">
        <v>12153.189279464294</v>
      </c>
      <c r="I288" s="47">
        <v>4204.0862819854819</v>
      </c>
      <c r="J288" s="47">
        <v>702.84281737691299</v>
      </c>
      <c r="K288" s="47">
        <v>4172.241298159126</v>
      </c>
      <c r="L288" s="47">
        <v>1033.7627052906889</v>
      </c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</row>
    <row r="289" spans="1:50">
      <c r="A289" s="34">
        <v>20</v>
      </c>
      <c r="B289" s="33"/>
      <c r="C289" s="33" t="s">
        <v>113</v>
      </c>
      <c r="D289" s="33"/>
      <c r="E289" s="47">
        <v>0</v>
      </c>
      <c r="F289" s="47">
        <v>0</v>
      </c>
      <c r="G289" s="47">
        <v>0</v>
      </c>
      <c r="H289" s="47">
        <v>0</v>
      </c>
      <c r="I289" s="47">
        <v>0</v>
      </c>
      <c r="J289" s="47">
        <v>0</v>
      </c>
      <c r="K289" s="47">
        <v>0</v>
      </c>
      <c r="L289" s="47">
        <v>0</v>
      </c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</row>
    <row r="290" spans="1:50">
      <c r="A290" s="34">
        <v>21</v>
      </c>
      <c r="B290" s="33"/>
      <c r="C290" s="33" t="s">
        <v>114</v>
      </c>
      <c r="D290" s="33"/>
      <c r="E290" s="47">
        <v>21619.547704478173</v>
      </c>
      <c r="F290" s="47">
        <v>12886.176757135603</v>
      </c>
      <c r="G290" s="47">
        <v>3262.6245465086868</v>
      </c>
      <c r="H290" s="47">
        <v>2986.0168451335194</v>
      </c>
      <c r="I290" s="47">
        <v>1032.9364718786601</v>
      </c>
      <c r="J290" s="47">
        <v>172.68722175789844</v>
      </c>
      <c r="K290" s="47">
        <v>1025.1122163723976</v>
      </c>
      <c r="L290" s="47">
        <v>253.99364569140198</v>
      </c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</row>
    <row r="291" spans="1:50">
      <c r="A291" s="34">
        <v>22</v>
      </c>
      <c r="B291" s="33"/>
      <c r="C291" s="33" t="s">
        <v>115</v>
      </c>
      <c r="E291" s="47">
        <v>0</v>
      </c>
      <c r="F291" s="47">
        <v>0</v>
      </c>
      <c r="G291" s="47">
        <v>0</v>
      </c>
      <c r="H291" s="47">
        <v>0</v>
      </c>
      <c r="I291" s="47">
        <v>0</v>
      </c>
      <c r="J291" s="47">
        <v>0</v>
      </c>
      <c r="K291" s="47">
        <v>0</v>
      </c>
      <c r="L291" s="47">
        <v>0</v>
      </c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</row>
    <row r="292" spans="1:50">
      <c r="A292" s="34">
        <v>23</v>
      </c>
      <c r="B292" s="33"/>
      <c r="C292" s="33" t="s">
        <v>116</v>
      </c>
      <c r="E292" s="47">
        <v>104.15357041945053</v>
      </c>
      <c r="F292" s="47">
        <v>44.189758387823012</v>
      </c>
      <c r="G292" s="47">
        <v>14.055611678565024</v>
      </c>
      <c r="H292" s="47">
        <v>22.269903256364266</v>
      </c>
      <c r="I292" s="47">
        <v>8.8002000515715384</v>
      </c>
      <c r="J292" s="47">
        <v>10.88035184800323</v>
      </c>
      <c r="K292" s="47">
        <v>3.7078759745677194</v>
      </c>
      <c r="L292" s="47">
        <v>0.24986922255573935</v>
      </c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</row>
    <row r="293" spans="1:50">
      <c r="A293" s="34">
        <v>24</v>
      </c>
      <c r="B293" s="33"/>
      <c r="D293" s="33"/>
      <c r="E293" s="47"/>
      <c r="F293" s="47"/>
      <c r="G293" s="47"/>
      <c r="H293" s="47"/>
      <c r="I293" s="47"/>
      <c r="J293" s="47"/>
      <c r="K293" s="47"/>
      <c r="L293" s="47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</row>
    <row r="294" spans="1:50">
      <c r="A294" s="34">
        <v>25</v>
      </c>
      <c r="B294" s="33"/>
      <c r="C294" s="33" t="s">
        <v>117</v>
      </c>
      <c r="D294" s="33"/>
      <c r="E294" s="50">
        <v>1964669.7584331008</v>
      </c>
      <c r="F294" s="50">
        <v>1285730.3117113844</v>
      </c>
      <c r="G294" s="50">
        <v>311227.71357054001</v>
      </c>
      <c r="H294" s="50">
        <v>177119.77472554063</v>
      </c>
      <c r="I294" s="50">
        <v>40062.640560124084</v>
      </c>
      <c r="J294" s="50">
        <v>20271.935261552175</v>
      </c>
      <c r="K294" s="50">
        <v>110419.00855632068</v>
      </c>
      <c r="L294" s="50">
        <v>19838.374047639074</v>
      </c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</row>
    <row r="295" spans="1:50">
      <c r="A295" s="34">
        <v>26</v>
      </c>
      <c r="B295" s="33"/>
      <c r="C295" s="33"/>
      <c r="D295" s="33"/>
      <c r="E295" s="47"/>
      <c r="F295" s="47"/>
      <c r="G295" s="47"/>
      <c r="H295" s="47"/>
      <c r="I295" s="47"/>
      <c r="J295" s="47"/>
      <c r="K295" s="47"/>
      <c r="L295" s="47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</row>
    <row r="296" spans="1:50">
      <c r="A296" s="34">
        <v>27</v>
      </c>
      <c r="B296" s="33"/>
      <c r="C296" s="33"/>
      <c r="D296" s="33"/>
      <c r="E296" s="47"/>
      <c r="F296" s="47"/>
      <c r="G296" s="47"/>
      <c r="H296" s="47"/>
      <c r="I296" s="47"/>
      <c r="J296" s="47"/>
      <c r="K296" s="47"/>
      <c r="L296" s="47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</row>
    <row r="297" spans="1:50">
      <c r="A297" s="34">
        <v>28</v>
      </c>
      <c r="B297" s="33"/>
      <c r="C297" s="33" t="s">
        <v>118</v>
      </c>
      <c r="D297" s="33"/>
      <c r="E297" s="47"/>
      <c r="F297" s="47"/>
      <c r="G297" s="47"/>
      <c r="H297" s="47"/>
      <c r="I297" s="47"/>
      <c r="J297" s="47"/>
      <c r="K297" s="47"/>
      <c r="L297" s="47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</row>
    <row r="298" spans="1:50">
      <c r="A298" s="34">
        <v>29</v>
      </c>
      <c r="B298" s="33"/>
      <c r="C298" s="33" t="s">
        <v>119</v>
      </c>
      <c r="D298" s="33"/>
      <c r="E298" s="47">
        <v>12828808.777431179</v>
      </c>
      <c r="F298" s="47">
        <v>8603931.3572730832</v>
      </c>
      <c r="G298" s="47">
        <v>2065838.6501898114</v>
      </c>
      <c r="H298" s="47">
        <v>1068498.3338108691</v>
      </c>
      <c r="I298" s="47">
        <v>208185.35417905261</v>
      </c>
      <c r="J298" s="47">
        <v>120147.77566461259</v>
      </c>
      <c r="K298" s="47">
        <v>743729.93822500808</v>
      </c>
      <c r="L298" s="47">
        <v>18477.36808874322</v>
      </c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</row>
    <row r="299" spans="1:50">
      <c r="A299" s="34">
        <v>30</v>
      </c>
      <c r="B299" s="33"/>
      <c r="C299" s="33" t="s">
        <v>120</v>
      </c>
      <c r="D299" s="33"/>
      <c r="E299" s="47">
        <v>0</v>
      </c>
      <c r="F299" s="47">
        <v>0</v>
      </c>
      <c r="G299" s="47">
        <v>0</v>
      </c>
      <c r="H299" s="47">
        <v>0</v>
      </c>
      <c r="I299" s="47">
        <v>0</v>
      </c>
      <c r="J299" s="47">
        <v>0</v>
      </c>
      <c r="K299" s="47">
        <v>0</v>
      </c>
      <c r="L299" s="47">
        <v>0</v>
      </c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</row>
    <row r="300" spans="1:50">
      <c r="A300" s="34">
        <v>31</v>
      </c>
      <c r="B300" s="33"/>
      <c r="C300" s="33" t="s">
        <v>121</v>
      </c>
      <c r="D300" s="33"/>
      <c r="E300" s="47">
        <v>0</v>
      </c>
      <c r="F300" s="47">
        <v>0</v>
      </c>
      <c r="G300" s="47">
        <v>0</v>
      </c>
      <c r="H300" s="47">
        <v>0</v>
      </c>
      <c r="I300" s="47">
        <v>0</v>
      </c>
      <c r="J300" s="47">
        <v>0</v>
      </c>
      <c r="K300" s="47">
        <v>0</v>
      </c>
      <c r="L300" s="47">
        <v>0</v>
      </c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</row>
    <row r="301" spans="1:50">
      <c r="A301" s="34">
        <v>32</v>
      </c>
      <c r="B301" s="33"/>
      <c r="C301" s="33" t="s">
        <v>122</v>
      </c>
      <c r="D301" s="33"/>
      <c r="E301" s="47">
        <v>0</v>
      </c>
      <c r="F301" s="47">
        <v>0</v>
      </c>
      <c r="G301" s="47">
        <v>0</v>
      </c>
      <c r="H301" s="47">
        <v>0</v>
      </c>
      <c r="I301" s="47">
        <v>0</v>
      </c>
      <c r="J301" s="47">
        <v>0</v>
      </c>
      <c r="K301" s="47">
        <v>0</v>
      </c>
      <c r="L301" s="47">
        <v>0</v>
      </c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</row>
    <row r="302" spans="1:50">
      <c r="A302" s="34">
        <v>33</v>
      </c>
      <c r="B302" s="33"/>
      <c r="C302" s="33" t="s">
        <v>123</v>
      </c>
      <c r="D302" s="33"/>
      <c r="E302" s="47">
        <v>-27.007910405700187</v>
      </c>
      <c r="F302" s="47">
        <v>-17.316855523562509</v>
      </c>
      <c r="G302" s="47">
        <v>-3.9743177491929615</v>
      </c>
      <c r="H302" s="47">
        <v>-2.978113381284242</v>
      </c>
      <c r="I302" s="47">
        <v>-1.0318544539896883</v>
      </c>
      <c r="J302" s="47">
        <v>-0.14177049762553545</v>
      </c>
      <c r="K302" s="47">
        <v>-1.1519133853203545</v>
      </c>
      <c r="L302" s="47">
        <v>-0.41308541472489313</v>
      </c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</row>
    <row r="303" spans="1:50">
      <c r="A303" s="34">
        <v>34</v>
      </c>
      <c r="B303" s="33"/>
      <c r="C303" s="33" t="s">
        <v>124</v>
      </c>
      <c r="D303" s="33"/>
      <c r="E303" s="47">
        <v>0</v>
      </c>
      <c r="F303" s="47">
        <v>0</v>
      </c>
      <c r="G303" s="47">
        <v>0</v>
      </c>
      <c r="H303" s="47">
        <v>0</v>
      </c>
      <c r="I303" s="47">
        <v>0</v>
      </c>
      <c r="J303" s="47">
        <v>0</v>
      </c>
      <c r="K303" s="47">
        <v>0</v>
      </c>
      <c r="L303" s="47">
        <v>0</v>
      </c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</row>
    <row r="304" spans="1:50">
      <c r="A304" s="34">
        <v>35</v>
      </c>
      <c r="B304" s="33"/>
      <c r="C304" s="33" t="s">
        <v>125</v>
      </c>
      <c r="D304" s="33"/>
      <c r="E304" s="47">
        <v>-64.028067229552647</v>
      </c>
      <c r="F304" s="47">
        <v>-31.956636031199558</v>
      </c>
      <c r="G304" s="47">
        <v>-9.0748031038783701</v>
      </c>
      <c r="H304" s="47">
        <v>-11.596561815438665</v>
      </c>
      <c r="I304" s="47">
        <v>-4.3971259937114464</v>
      </c>
      <c r="J304" s="47">
        <v>-3.8992925301277404</v>
      </c>
      <c r="K304" s="47">
        <v>-2.6352728611976399</v>
      </c>
      <c r="L304" s="47">
        <v>-0.46837489399922611</v>
      </c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</row>
    <row r="305" spans="1:50">
      <c r="A305" s="34">
        <v>36</v>
      </c>
      <c r="B305" s="33"/>
      <c r="C305" s="33" t="s">
        <v>126</v>
      </c>
      <c r="D305" s="33"/>
      <c r="E305" s="47">
        <v>-2.6013495117424942E-2</v>
      </c>
      <c r="F305" s="47">
        <v>-1.5400815098181496E-2</v>
      </c>
      <c r="G305" s="47">
        <v>-3.9059938875886124E-3</v>
      </c>
      <c r="H305" s="47">
        <v>-3.655050659201786E-3</v>
      </c>
      <c r="I305" s="47">
        <v>-1.2754787907501045E-3</v>
      </c>
      <c r="J305" s="47">
        <v>-1.7682511755173376E-4</v>
      </c>
      <c r="K305" s="47">
        <v>-1.2502208538406276E-3</v>
      </c>
      <c r="L305" s="47">
        <v>-3.4911071031057904E-4</v>
      </c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</row>
    <row r="306" spans="1:50">
      <c r="A306" s="34">
        <v>37</v>
      </c>
      <c r="B306" s="33"/>
      <c r="C306" s="67" t="s">
        <v>127</v>
      </c>
      <c r="D306" s="68"/>
      <c r="E306" s="69">
        <v>77509.831984145203</v>
      </c>
      <c r="F306" s="69">
        <v>43602.833055056966</v>
      </c>
      <c r="G306" s="69">
        <v>11423.974101118618</v>
      </c>
      <c r="H306" s="69">
        <v>11214.540897705079</v>
      </c>
      <c r="I306" s="69">
        <v>4071.939052737534</v>
      </c>
      <c r="J306" s="69">
        <v>1636.3654552250225</v>
      </c>
      <c r="K306" s="69">
        <v>3904.2401190605688</v>
      </c>
      <c r="L306" s="69">
        <v>1655.9393032414253</v>
      </c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</row>
    <row r="307" spans="1:50">
      <c r="A307" s="34">
        <v>38</v>
      </c>
      <c r="B307" s="33"/>
      <c r="C307" s="33" t="s">
        <v>128</v>
      </c>
      <c r="D307" s="33"/>
      <c r="E307" s="47">
        <v>0</v>
      </c>
      <c r="F307" s="47">
        <v>0</v>
      </c>
      <c r="G307" s="47">
        <v>0</v>
      </c>
      <c r="H307" s="47">
        <v>0</v>
      </c>
      <c r="I307" s="47">
        <v>0</v>
      </c>
      <c r="J307" s="47">
        <v>0</v>
      </c>
      <c r="K307" s="47">
        <v>0</v>
      </c>
      <c r="L307" s="47">
        <v>0</v>
      </c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</row>
    <row r="308" spans="1:50">
      <c r="A308" s="34">
        <v>39</v>
      </c>
      <c r="B308" s="33"/>
      <c r="C308" s="33" t="s">
        <v>129</v>
      </c>
      <c r="D308" s="33"/>
      <c r="E308" s="47">
        <v>0</v>
      </c>
      <c r="F308" s="47">
        <v>0</v>
      </c>
      <c r="G308" s="47">
        <v>0</v>
      </c>
      <c r="H308" s="47">
        <v>0</v>
      </c>
      <c r="I308" s="47">
        <v>0</v>
      </c>
      <c r="J308" s="47">
        <v>0</v>
      </c>
      <c r="K308" s="47">
        <v>0</v>
      </c>
      <c r="L308" s="47">
        <v>0</v>
      </c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</row>
    <row r="309" spans="1:50">
      <c r="A309" s="34">
        <v>40</v>
      </c>
      <c r="B309" s="33"/>
      <c r="C309" s="33"/>
      <c r="D309" s="33"/>
      <c r="E309" s="47"/>
      <c r="F309" s="47"/>
      <c r="G309" s="47"/>
      <c r="H309" s="47"/>
      <c r="I309" s="47"/>
      <c r="J309" s="47"/>
      <c r="K309" s="47"/>
      <c r="L309" s="47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</row>
    <row r="310" spans="1:50">
      <c r="A310" s="34">
        <v>41</v>
      </c>
      <c r="B310" s="33"/>
      <c r="C310" s="33" t="s">
        <v>130</v>
      </c>
      <c r="D310" s="33"/>
      <c r="E310" s="50">
        <v>12906227.547424193</v>
      </c>
      <c r="F310" s="50">
        <v>8647484.9014357682</v>
      </c>
      <c r="G310" s="50">
        <v>2077249.5712640828</v>
      </c>
      <c r="H310" s="50">
        <v>1079698.2963783271</v>
      </c>
      <c r="I310" s="50">
        <v>212251.86297586362</v>
      </c>
      <c r="J310" s="50">
        <v>121780.09987998474</v>
      </c>
      <c r="K310" s="50">
        <v>747630.38990760129</v>
      </c>
      <c r="L310" s="50">
        <v>20132.425582565211</v>
      </c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</row>
    <row r="311" spans="1:50">
      <c r="A311" s="34">
        <v>42</v>
      </c>
      <c r="B311" s="33"/>
      <c r="C311" s="33"/>
      <c r="D311" s="33"/>
      <c r="E311" s="47"/>
      <c r="F311" s="47"/>
      <c r="G311" s="47"/>
      <c r="H311" s="47"/>
      <c r="I311" s="47"/>
      <c r="J311" s="47"/>
      <c r="K311" s="47"/>
      <c r="L311" s="47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</row>
    <row r="312" spans="1:50">
      <c r="A312" s="34">
        <v>43</v>
      </c>
      <c r="B312" s="33"/>
      <c r="C312" s="33" t="s">
        <v>131</v>
      </c>
      <c r="D312" s="33"/>
      <c r="E312" s="47"/>
      <c r="F312" s="47"/>
      <c r="G312" s="47"/>
      <c r="H312" s="47"/>
      <c r="I312" s="47"/>
      <c r="J312" s="47"/>
      <c r="K312" s="47"/>
      <c r="L312" s="47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</row>
    <row r="313" spans="1:50">
      <c r="A313" s="34">
        <v>44</v>
      </c>
      <c r="B313" s="33"/>
      <c r="C313" s="33" t="s">
        <v>132</v>
      </c>
      <c r="D313" s="33"/>
      <c r="E313" s="47">
        <v>-2361425.7926607952</v>
      </c>
      <c r="F313" s="47">
        <v>-1568050.2853604211</v>
      </c>
      <c r="G313" s="47">
        <v>-378092.34460461198</v>
      </c>
      <c r="H313" s="47">
        <v>-208098.85102504693</v>
      </c>
      <c r="I313" s="47">
        <v>-44867.318344811138</v>
      </c>
      <c r="J313" s="47">
        <v>-21603.382360782576</v>
      </c>
      <c r="K313" s="47">
        <v>-134921.72204310147</v>
      </c>
      <c r="L313" s="47">
        <v>-5791.8889220198462</v>
      </c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</row>
    <row r="314" spans="1:50">
      <c r="A314" s="34">
        <v>45</v>
      </c>
      <c r="B314" s="33"/>
      <c r="C314" s="33" t="s">
        <v>133</v>
      </c>
      <c r="D314" s="33"/>
      <c r="E314" s="47">
        <v>-202855.53491833119</v>
      </c>
      <c r="F314" s="47">
        <v>-115080.8087543658</v>
      </c>
      <c r="G314" s="47">
        <v>-29988.13199110714</v>
      </c>
      <c r="H314" s="47">
        <v>-30674.997598031685</v>
      </c>
      <c r="I314" s="47">
        <v>-11005.648199717987</v>
      </c>
      <c r="J314" s="47">
        <v>-4359.5519555705769</v>
      </c>
      <c r="K314" s="47">
        <v>-9356.567048557341</v>
      </c>
      <c r="L314" s="47">
        <v>-2389.8293709806167</v>
      </c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</row>
    <row r="315" spans="1:50">
      <c r="A315" s="34">
        <v>46</v>
      </c>
      <c r="B315" s="33"/>
      <c r="C315" s="33" t="s">
        <v>134</v>
      </c>
      <c r="D315" s="33"/>
      <c r="E315" s="47">
        <v>-1697824.0879428147</v>
      </c>
      <c r="F315" s="47">
        <v>-1012390.4033519705</v>
      </c>
      <c r="G315" s="47">
        <v>-256896.77859875091</v>
      </c>
      <c r="H315" s="47">
        <v>-234155.76967708938</v>
      </c>
      <c r="I315" s="47">
        <v>-80945.794607314092</v>
      </c>
      <c r="J315" s="47">
        <v>-13254.711341314121</v>
      </c>
      <c r="K315" s="47">
        <v>-80458.131779758114</v>
      </c>
      <c r="L315" s="47">
        <v>-19722.498586617272</v>
      </c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</row>
    <row r="316" spans="1:50">
      <c r="A316" s="34">
        <v>47</v>
      </c>
      <c r="B316" s="33"/>
      <c r="C316" s="33" t="s">
        <v>135</v>
      </c>
      <c r="D316" s="33"/>
      <c r="E316" s="47">
        <v>-4362.8331376155829</v>
      </c>
      <c r="F316" s="47">
        <v>-2601.6435052738289</v>
      </c>
      <c r="G316" s="47">
        <v>-660.15444194297424</v>
      </c>
      <c r="H316" s="47">
        <v>-601.68094881440811</v>
      </c>
      <c r="I316" s="47">
        <v>-207.98540484795518</v>
      </c>
      <c r="J316" s="47">
        <v>-34.007390218164588</v>
      </c>
      <c r="K316" s="47">
        <v>-206.73277412172013</v>
      </c>
      <c r="L316" s="47">
        <v>-50.628672396531236</v>
      </c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</row>
    <row r="317" spans="1:50">
      <c r="A317" s="34">
        <v>48</v>
      </c>
      <c r="B317" s="33"/>
      <c r="C317" s="33" t="s">
        <v>136</v>
      </c>
      <c r="D317" s="33"/>
      <c r="E317" s="47">
        <v>-4583.9484441552186</v>
      </c>
      <c r="F317" s="47">
        <v>-1688.3292914049773</v>
      </c>
      <c r="G317" s="47">
        <v>-2623.215546508181</v>
      </c>
      <c r="H317" s="47">
        <v>0</v>
      </c>
      <c r="I317" s="47">
        <v>0</v>
      </c>
      <c r="J317" s="47">
        <v>0</v>
      </c>
      <c r="K317" s="47">
        <v>-272.40360624206028</v>
      </c>
      <c r="L317" s="47">
        <v>0</v>
      </c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</row>
    <row r="318" spans="1:50">
      <c r="A318" s="34">
        <v>49</v>
      </c>
      <c r="B318" s="33"/>
      <c r="C318" s="33" t="s">
        <v>137</v>
      </c>
      <c r="D318" s="33"/>
      <c r="E318" s="47">
        <v>0</v>
      </c>
      <c r="F318" s="47">
        <v>0</v>
      </c>
      <c r="G318" s="47">
        <v>0</v>
      </c>
      <c r="H318" s="47">
        <v>0</v>
      </c>
      <c r="I318" s="47">
        <v>0</v>
      </c>
      <c r="J318" s="47">
        <v>0</v>
      </c>
      <c r="K318" s="47">
        <v>0</v>
      </c>
      <c r="L318" s="47">
        <v>0</v>
      </c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</row>
    <row r="319" spans="1:50">
      <c r="A319" s="34">
        <v>50</v>
      </c>
      <c r="B319" s="33"/>
      <c r="C319" s="33" t="s">
        <v>138</v>
      </c>
      <c r="D319" s="33"/>
      <c r="E319" s="47">
        <v>-5726.6467547975326</v>
      </c>
      <c r="F319" s="47">
        <v>-3390.3567131262243</v>
      </c>
      <c r="G319" s="47">
        <v>-859.87089084523382</v>
      </c>
      <c r="H319" s="47">
        <v>-804.62790185075505</v>
      </c>
      <c r="I319" s="47">
        <v>-280.78566316794138</v>
      </c>
      <c r="J319" s="47">
        <v>-38.926525675361319</v>
      </c>
      <c r="K319" s="47">
        <v>-275.22534604090333</v>
      </c>
      <c r="L319" s="47">
        <v>-76.853714091112934</v>
      </c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</row>
    <row r="320" spans="1:50">
      <c r="A320" s="34">
        <v>51</v>
      </c>
      <c r="B320" s="33"/>
      <c r="C320" s="33"/>
      <c r="D320" s="33"/>
      <c r="E320" s="47"/>
      <c r="F320" s="47"/>
      <c r="G320" s="47"/>
      <c r="H320" s="47"/>
      <c r="I320" s="47"/>
      <c r="J320" s="47"/>
      <c r="K320" s="47"/>
      <c r="L320" s="47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</row>
    <row r="321" spans="1:50">
      <c r="A321" s="34">
        <v>52</v>
      </c>
      <c r="B321" s="33"/>
      <c r="C321" s="33" t="s">
        <v>139</v>
      </c>
      <c r="D321" s="33"/>
      <c r="E321" s="50">
        <v>-4276778.8438585093</v>
      </c>
      <c r="F321" s="50">
        <v>-2703201.8269765629</v>
      </c>
      <c r="G321" s="50">
        <v>-669120.49607376638</v>
      </c>
      <c r="H321" s="50">
        <v>-474335.92715083313</v>
      </c>
      <c r="I321" s="50">
        <v>-137307.5322198591</v>
      </c>
      <c r="J321" s="50">
        <v>-39290.579573560797</v>
      </c>
      <c r="K321" s="50">
        <v>-225490.78259782161</v>
      </c>
      <c r="L321" s="50">
        <v>-28031.699266105381</v>
      </c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</row>
    <row r="322" spans="1:50">
      <c r="A322" s="34">
        <v>53</v>
      </c>
      <c r="B322" s="33"/>
      <c r="C322" s="33"/>
      <c r="D322" s="33"/>
      <c r="E322" s="47"/>
      <c r="F322" s="47"/>
      <c r="G322" s="47"/>
      <c r="H322" s="47"/>
      <c r="I322" s="47"/>
      <c r="J322" s="47"/>
      <c r="K322" s="47"/>
      <c r="L322" s="47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</row>
    <row r="323" spans="1:50" ht="13.5" thickBot="1">
      <c r="A323" s="34">
        <v>54</v>
      </c>
      <c r="B323" s="33"/>
      <c r="C323" s="33" t="s">
        <v>22</v>
      </c>
      <c r="D323" s="33"/>
      <c r="E323" s="51">
        <v>8629448.7035656832</v>
      </c>
      <c r="F323" s="51">
        <v>5944283.0744592054</v>
      </c>
      <c r="G323" s="51">
        <v>1408129.0751903164</v>
      </c>
      <c r="H323" s="51">
        <v>605362.36922749388</v>
      </c>
      <c r="I323" s="51">
        <v>74944.330756004521</v>
      </c>
      <c r="J323" s="51">
        <v>82489.520306423947</v>
      </c>
      <c r="K323" s="51">
        <v>522139.60730977968</v>
      </c>
      <c r="L323" s="51">
        <v>-7899.2736835401702</v>
      </c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</row>
    <row r="324" spans="1:50" ht="13.5" thickTop="1">
      <c r="A324" s="34">
        <v>55</v>
      </c>
      <c r="B324" s="33"/>
      <c r="C324" s="33"/>
      <c r="D324" s="33"/>
      <c r="E324" s="47"/>
      <c r="F324" s="47"/>
      <c r="G324" s="47"/>
      <c r="H324" s="47"/>
      <c r="I324" s="47"/>
      <c r="J324" s="47"/>
      <c r="K324" s="47"/>
      <c r="L324" s="47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</row>
    <row r="325" spans="1:50">
      <c r="A325" s="34">
        <v>56</v>
      </c>
      <c r="B325" s="33"/>
      <c r="D325" s="57"/>
      <c r="E325" s="48"/>
      <c r="F325" s="48"/>
      <c r="G325" s="48"/>
      <c r="H325" s="48"/>
      <c r="I325" s="48"/>
      <c r="J325" s="48"/>
      <c r="K325" s="48"/>
      <c r="L325" s="48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</row>
    <row r="326" spans="1:50">
      <c r="A326" s="34">
        <v>57</v>
      </c>
      <c r="B326" s="33"/>
      <c r="C326" s="33" t="s">
        <v>140</v>
      </c>
      <c r="D326" s="53">
        <v>4.6500654407957753E-2</v>
      </c>
      <c r="E326" s="32">
        <v>401275.01189570694</v>
      </c>
      <c r="F326" s="32">
        <v>276413.05294850009</v>
      </c>
      <c r="G326" s="32">
        <v>65478.923487222062</v>
      </c>
      <c r="H326" s="32">
        <v>28149.746323030213</v>
      </c>
      <c r="I326" s="32">
        <v>3484.9604243206454</v>
      </c>
      <c r="J326" s="32">
        <v>3835.8166760472332</v>
      </c>
      <c r="K326" s="32">
        <v>24279.833432218838</v>
      </c>
      <c r="L326" s="32">
        <v>-367.32139563217692</v>
      </c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</row>
    <row r="327" spans="1:50">
      <c r="A327" s="34">
        <v>58</v>
      </c>
      <c r="B327" s="33"/>
      <c r="C327" s="33" t="s">
        <v>117</v>
      </c>
      <c r="D327" s="53"/>
      <c r="E327" s="54">
        <v>1964669.7584331008</v>
      </c>
      <c r="F327" s="54">
        <v>1285730.3117113844</v>
      </c>
      <c r="G327" s="54">
        <v>311227.71357054001</v>
      </c>
      <c r="H327" s="54">
        <v>177119.77472554063</v>
      </c>
      <c r="I327" s="54">
        <v>40062.640560124084</v>
      </c>
      <c r="J327" s="54">
        <v>20271.935261552175</v>
      </c>
      <c r="K327" s="54">
        <v>110419.00855632068</v>
      </c>
      <c r="L327" s="54">
        <v>19838.374047639074</v>
      </c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</row>
    <row r="328" spans="1:50">
      <c r="A328" s="34">
        <v>59</v>
      </c>
      <c r="B328" s="33"/>
      <c r="C328" s="33" t="s">
        <v>141</v>
      </c>
      <c r="D328" s="53"/>
      <c r="E328" s="56">
        <v>-58574.23806952835</v>
      </c>
      <c r="F328" s="56">
        <v>-17122.175319836744</v>
      </c>
      <c r="G328" s="56">
        <v>-10996.256358647704</v>
      </c>
      <c r="H328" s="56">
        <v>-13999.544620476678</v>
      </c>
      <c r="I328" s="56">
        <v>-3674.2653482639021</v>
      </c>
      <c r="J328" s="56">
        <v>-2108.2026528503397</v>
      </c>
      <c r="K328" s="56">
        <v>-10437.399971810246</v>
      </c>
      <c r="L328" s="56">
        <v>-236.39379764274639</v>
      </c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</row>
    <row r="329" spans="1:50">
      <c r="A329" s="34">
        <v>60</v>
      </c>
      <c r="D329" s="57"/>
      <c r="E329" s="48"/>
      <c r="F329" s="48"/>
      <c r="G329" s="48"/>
      <c r="H329" s="48"/>
      <c r="I329" s="48"/>
      <c r="J329" s="48"/>
      <c r="K329" s="48"/>
      <c r="L329" s="48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</row>
    <row r="330" spans="1:50">
      <c r="A330" s="34">
        <v>61</v>
      </c>
      <c r="B330" s="33"/>
      <c r="C330" s="33" t="s">
        <v>142</v>
      </c>
      <c r="D330" s="53"/>
      <c r="E330" s="54">
        <v>2307370.5322592794</v>
      </c>
      <c r="F330" s="54">
        <v>1545021.1893400478</v>
      </c>
      <c r="G330" s="54">
        <v>365710.38069911435</v>
      </c>
      <c r="H330" s="54">
        <v>191269.97642809415</v>
      </c>
      <c r="I330" s="54">
        <v>39873.335636180833</v>
      </c>
      <c r="J330" s="54">
        <v>21999.549284749068</v>
      </c>
      <c r="K330" s="54">
        <v>124261.44201672928</v>
      </c>
      <c r="L330" s="54">
        <v>19234.658854364148</v>
      </c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</row>
    <row r="331" spans="1:50">
      <c r="A331" s="34">
        <v>62</v>
      </c>
      <c r="D331" s="57"/>
      <c r="E331" s="48"/>
      <c r="F331" s="48"/>
      <c r="G331" s="48"/>
      <c r="H331" s="48"/>
      <c r="I331" s="48"/>
      <c r="J331" s="48"/>
      <c r="K331" s="48"/>
      <c r="L331" s="48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</row>
    <row r="332" spans="1:50">
      <c r="A332" s="34">
        <v>63</v>
      </c>
      <c r="D332" s="57"/>
      <c r="E332" s="48"/>
      <c r="F332" s="48"/>
      <c r="G332" s="48"/>
      <c r="H332" s="48"/>
      <c r="I332" s="48"/>
      <c r="J332" s="48"/>
      <c r="K332" s="48"/>
      <c r="L332" s="48"/>
    </row>
    <row r="333" spans="1:50">
      <c r="A333" s="34">
        <v>64</v>
      </c>
      <c r="C333" s="33" t="s">
        <v>143</v>
      </c>
      <c r="D333" s="53">
        <v>7.0400000000000004E-2</v>
      </c>
      <c r="E333" s="32">
        <v>495809.32197446469</v>
      </c>
      <c r="F333" s="32">
        <v>341531.77821824362</v>
      </c>
      <c r="G333" s="32">
        <v>80904.765299104212</v>
      </c>
      <c r="H333" s="32">
        <v>34781.399849044799</v>
      </c>
      <c r="I333" s="32">
        <v>4305.9642735474999</v>
      </c>
      <c r="J333" s="32">
        <v>4739.4769397293503</v>
      </c>
      <c r="K333" s="32">
        <v>29999.794143200055</v>
      </c>
      <c r="L333" s="32">
        <v>-453.85674840485171</v>
      </c>
    </row>
    <row r="334" spans="1:50">
      <c r="A334" s="34">
        <v>65</v>
      </c>
      <c r="C334" s="33" t="s">
        <v>144</v>
      </c>
      <c r="D334" s="53"/>
      <c r="E334" s="54">
        <v>2022903.3578560604</v>
      </c>
      <c r="F334" s="54">
        <v>1325843.7663833736</v>
      </c>
      <c r="G334" s="54">
        <v>320730.10790849733</v>
      </c>
      <c r="H334" s="54">
        <v>181204.90587659102</v>
      </c>
      <c r="I334" s="54">
        <v>40568.382964556433</v>
      </c>
      <c r="J334" s="54">
        <v>20828.594423351409</v>
      </c>
      <c r="K334" s="54">
        <v>113942.53245447832</v>
      </c>
      <c r="L334" s="54">
        <v>19785.06784521278</v>
      </c>
    </row>
    <row r="335" spans="1:50">
      <c r="A335" s="34">
        <v>66</v>
      </c>
      <c r="C335" s="33" t="s">
        <v>141</v>
      </c>
      <c r="D335" s="53"/>
      <c r="E335" s="55">
        <v>-58574.23806952835</v>
      </c>
      <c r="F335" s="55">
        <v>-17122.175319836744</v>
      </c>
      <c r="G335" s="55">
        <v>-10996.256358647704</v>
      </c>
      <c r="H335" s="55">
        <v>-13999.544620476678</v>
      </c>
      <c r="I335" s="55">
        <v>-3674.2653482639021</v>
      </c>
      <c r="J335" s="55">
        <v>-2108.2026528503397</v>
      </c>
      <c r="K335" s="55">
        <v>-10437.399971810246</v>
      </c>
      <c r="L335" s="55">
        <v>-236.39379764274639</v>
      </c>
    </row>
    <row r="336" spans="1:50">
      <c r="A336" s="34">
        <v>67</v>
      </c>
      <c r="D336" s="57"/>
      <c r="E336" s="48"/>
      <c r="F336" s="48"/>
      <c r="G336" s="48"/>
      <c r="H336" s="48"/>
      <c r="I336" s="48"/>
      <c r="J336" s="48"/>
      <c r="K336" s="48"/>
      <c r="L336" s="48"/>
    </row>
    <row r="337" spans="1:15">
      <c r="A337" s="34">
        <v>68</v>
      </c>
      <c r="C337" s="33" t="s">
        <v>145</v>
      </c>
      <c r="D337" s="33"/>
      <c r="E337" s="54">
        <v>2460138.4417609968</v>
      </c>
      <c r="F337" s="54">
        <v>1650253.3692817807</v>
      </c>
      <c r="G337" s="54">
        <v>390638.61684895382</v>
      </c>
      <c r="H337" s="54">
        <v>201986.76110515912</v>
      </c>
      <c r="I337" s="54">
        <v>41200.081889840032</v>
      </c>
      <c r="J337" s="54">
        <v>23459.868710230417</v>
      </c>
      <c r="K337" s="54">
        <v>133504.92662586813</v>
      </c>
      <c r="L337" s="54">
        <v>19094.817299165181</v>
      </c>
    </row>
    <row r="338" spans="1:15">
      <c r="C338" s="33"/>
    </row>
    <row r="339" spans="1:15">
      <c r="A339" s="34"/>
      <c r="B339" s="35"/>
      <c r="C339" s="35" t="s">
        <v>152</v>
      </c>
      <c r="D339" s="36"/>
      <c r="E339" s="37"/>
      <c r="F339" s="35"/>
      <c r="G339" s="36"/>
      <c r="H339" s="36"/>
      <c r="I339" s="36"/>
      <c r="J339" s="35"/>
      <c r="K339" s="35"/>
      <c r="L339" s="35"/>
    </row>
    <row r="340" spans="1:15">
      <c r="A340" s="34"/>
      <c r="B340" s="35"/>
      <c r="C340" s="36" t="s">
        <v>149</v>
      </c>
      <c r="D340" s="36"/>
      <c r="E340" s="37"/>
      <c r="F340" s="35"/>
      <c r="G340" s="36"/>
      <c r="H340" s="35"/>
      <c r="I340" s="35"/>
      <c r="J340" s="35"/>
      <c r="K340" s="35"/>
      <c r="L340" s="35"/>
    </row>
    <row r="341" spans="1:15">
      <c r="A341" s="34"/>
      <c r="B341" s="35"/>
      <c r="C341" s="35" t="s">
        <v>153</v>
      </c>
      <c r="D341" s="36"/>
      <c r="E341" s="37"/>
      <c r="F341" s="35"/>
      <c r="G341" s="36"/>
      <c r="H341" s="35"/>
      <c r="I341" s="35"/>
      <c r="J341" s="35"/>
      <c r="K341" s="35"/>
      <c r="L341" s="35"/>
    </row>
    <row r="342" spans="1:15">
      <c r="A342" s="34"/>
      <c r="B342" s="35"/>
      <c r="C342" s="38" t="s">
        <v>160</v>
      </c>
      <c r="D342" s="36"/>
      <c r="E342" s="37"/>
      <c r="F342" s="35"/>
      <c r="G342" s="36"/>
      <c r="H342" s="35"/>
      <c r="I342" s="35"/>
      <c r="J342" s="35"/>
      <c r="K342" s="35"/>
      <c r="L342" s="35"/>
    </row>
    <row r="343" spans="1:15">
      <c r="A343" s="34"/>
      <c r="B343" s="39"/>
      <c r="C343" s="35" t="s">
        <v>154</v>
      </c>
      <c r="D343" s="36"/>
      <c r="E343" s="37"/>
      <c r="F343" s="35"/>
      <c r="G343" s="36"/>
      <c r="H343" s="35"/>
      <c r="I343" s="35"/>
      <c r="J343" s="35"/>
      <c r="K343" s="35"/>
      <c r="L343" s="35"/>
    </row>
    <row r="344" spans="1:15">
      <c r="A344" s="34"/>
      <c r="E344" s="40"/>
      <c r="F344" s="41"/>
      <c r="G344" s="41"/>
      <c r="H344" s="41"/>
      <c r="I344" s="41"/>
      <c r="J344" s="41"/>
      <c r="K344" s="41"/>
      <c r="L344" s="41"/>
    </row>
    <row r="345" spans="1:15">
      <c r="A345" s="34"/>
      <c r="E345" s="40"/>
      <c r="F345" s="41"/>
      <c r="G345" s="41"/>
      <c r="H345" s="41"/>
      <c r="I345" s="41"/>
      <c r="J345" s="41"/>
      <c r="K345" s="41"/>
      <c r="L345" s="41"/>
    </row>
    <row r="346" spans="1:15">
      <c r="A346" s="34"/>
      <c r="B346" s="33"/>
      <c r="C346" s="6" t="s">
        <v>29</v>
      </c>
      <c r="D346" s="6" t="s">
        <v>30</v>
      </c>
      <c r="E346" s="6" t="s">
        <v>31</v>
      </c>
      <c r="F346" s="42" t="s">
        <v>32</v>
      </c>
      <c r="G346" s="6" t="s">
        <v>33</v>
      </c>
      <c r="H346" s="42" t="s">
        <v>34</v>
      </c>
      <c r="I346" s="6" t="s">
        <v>35</v>
      </c>
      <c r="J346" s="42" t="s">
        <v>36</v>
      </c>
      <c r="K346" s="42" t="s">
        <v>37</v>
      </c>
      <c r="L346" s="6" t="s">
        <v>38</v>
      </c>
    </row>
    <row r="347" spans="1:15">
      <c r="A347" s="34"/>
      <c r="B347" s="33"/>
      <c r="C347" s="33"/>
      <c r="D347" s="33"/>
      <c r="E347" s="6" t="s">
        <v>155</v>
      </c>
      <c r="F347" s="7"/>
      <c r="G347" s="8" t="s">
        <v>5</v>
      </c>
      <c r="H347" s="8" t="s">
        <v>3</v>
      </c>
      <c r="I347" s="8" t="s">
        <v>3</v>
      </c>
      <c r="J347" s="8" t="s">
        <v>3</v>
      </c>
      <c r="K347" s="6" t="s">
        <v>156</v>
      </c>
      <c r="L347" s="8" t="s">
        <v>157</v>
      </c>
    </row>
    <row r="348" spans="1:15">
      <c r="A348" s="34"/>
      <c r="B348" s="33"/>
      <c r="C348" s="33"/>
      <c r="D348" s="6"/>
      <c r="E348" s="6" t="s">
        <v>158</v>
      </c>
      <c r="F348" s="8" t="s">
        <v>4</v>
      </c>
      <c r="G348" s="8" t="s">
        <v>43</v>
      </c>
      <c r="H348" s="8" t="s">
        <v>6</v>
      </c>
      <c r="I348" s="8" t="s">
        <v>7</v>
      </c>
      <c r="J348" s="8" t="s">
        <v>8</v>
      </c>
      <c r="K348" s="8" t="s">
        <v>9</v>
      </c>
      <c r="L348" s="8" t="s">
        <v>10</v>
      </c>
    </row>
    <row r="349" spans="1:15">
      <c r="A349" s="34"/>
      <c r="B349" s="43"/>
      <c r="C349" s="44" t="s">
        <v>106</v>
      </c>
      <c r="D349" s="44"/>
      <c r="E349" s="44" t="s">
        <v>159</v>
      </c>
      <c r="F349" s="45" t="s">
        <v>12</v>
      </c>
      <c r="G349" s="45" t="s">
        <v>13</v>
      </c>
      <c r="H349" s="45" t="s">
        <v>14</v>
      </c>
      <c r="I349" s="45" t="s">
        <v>15</v>
      </c>
      <c r="J349" s="45" t="s">
        <v>15</v>
      </c>
      <c r="K349" s="45" t="s">
        <v>16</v>
      </c>
      <c r="L349" s="45" t="s">
        <v>17</v>
      </c>
    </row>
    <row r="350" spans="1:15">
      <c r="A350" s="34">
        <v>13</v>
      </c>
      <c r="B350" s="33"/>
      <c r="C350" s="33"/>
      <c r="D350" s="33"/>
      <c r="E350" s="46"/>
      <c r="F350" s="7"/>
      <c r="G350" s="7"/>
      <c r="H350" s="7"/>
      <c r="I350" s="7"/>
      <c r="J350" s="7"/>
      <c r="K350" s="7"/>
      <c r="L350" s="7"/>
    </row>
    <row r="351" spans="1:15">
      <c r="A351" s="34">
        <v>14</v>
      </c>
      <c r="B351" s="33"/>
      <c r="C351" s="33" t="s">
        <v>107</v>
      </c>
      <c r="D351" s="33"/>
      <c r="E351" s="46"/>
      <c r="F351" s="7"/>
      <c r="G351" s="7"/>
      <c r="H351" s="7"/>
      <c r="I351" s="7"/>
      <c r="J351" s="7"/>
      <c r="K351" s="7"/>
      <c r="L351" s="7"/>
    </row>
    <row r="352" spans="1:15">
      <c r="A352" s="34">
        <v>15</v>
      </c>
      <c r="B352" s="33"/>
      <c r="C352" s="33" t="s">
        <v>108</v>
      </c>
      <c r="D352" s="33"/>
      <c r="E352" s="47">
        <v>467373.7107454302</v>
      </c>
      <c r="F352" s="47">
        <v>261732.80063953379</v>
      </c>
      <c r="G352" s="47">
        <v>68772.321939474146</v>
      </c>
      <c r="H352" s="47">
        <v>70595.232636361907</v>
      </c>
      <c r="I352" s="47">
        <v>25583.518995785795</v>
      </c>
      <c r="J352" s="47">
        <v>11489.89810018231</v>
      </c>
      <c r="K352" s="47">
        <v>22126.940345059189</v>
      </c>
      <c r="L352" s="47">
        <v>7072.9980890330362</v>
      </c>
      <c r="M352" s="49"/>
      <c r="N352" s="49"/>
      <c r="O352" s="49"/>
    </row>
    <row r="353" spans="1:15">
      <c r="A353" s="34">
        <v>16</v>
      </c>
      <c r="B353" s="33"/>
      <c r="C353" s="33" t="s">
        <v>109</v>
      </c>
      <c r="D353" s="33"/>
      <c r="E353" s="47">
        <v>1420084.9234459649</v>
      </c>
      <c r="F353" s="47">
        <v>1024549.633758752</v>
      </c>
      <c r="G353" s="47">
        <v>278216.62010089896</v>
      </c>
      <c r="H353" s="47">
        <v>84815.303573066209</v>
      </c>
      <c r="I353" s="47">
        <v>22310.663411554364</v>
      </c>
      <c r="J353" s="47">
        <v>1014.7335841938583</v>
      </c>
      <c r="K353" s="47">
        <v>7174.5524935417579</v>
      </c>
      <c r="L353" s="47">
        <v>2003.4165239577651</v>
      </c>
      <c r="M353" s="49"/>
      <c r="N353" s="49"/>
      <c r="O353" s="49"/>
    </row>
    <row r="354" spans="1:15">
      <c r="A354" s="34">
        <v>17</v>
      </c>
      <c r="B354" s="33"/>
      <c r="C354" s="33" t="s">
        <v>110</v>
      </c>
      <c r="D354" s="33"/>
      <c r="E354" s="47">
        <v>57046.124087963741</v>
      </c>
      <c r="F354" s="47">
        <v>31501.313806765771</v>
      </c>
      <c r="G354" s="47">
        <v>8359.7577861002483</v>
      </c>
      <c r="H354" s="47">
        <v>9008.1287723254627</v>
      </c>
      <c r="I354" s="47">
        <v>3277.2760539591977</v>
      </c>
      <c r="J354" s="47">
        <v>1710.3990744309667</v>
      </c>
      <c r="K354" s="47">
        <v>2572.9220188114368</v>
      </c>
      <c r="L354" s="47">
        <v>616.32657557065181</v>
      </c>
      <c r="M354" s="49"/>
      <c r="N354" s="49"/>
      <c r="O354" s="49"/>
    </row>
    <row r="355" spans="1:15">
      <c r="A355" s="34">
        <v>18</v>
      </c>
      <c r="B355" s="33"/>
      <c r="C355" s="33" t="s">
        <v>111</v>
      </c>
      <c r="D355" s="33"/>
      <c r="E355" s="47">
        <v>707084.79487778072</v>
      </c>
      <c r="F355" s="47">
        <v>421452.83396427007</v>
      </c>
      <c r="G355" s="47">
        <v>106706.77480239123</v>
      </c>
      <c r="H355" s="47">
        <v>97660.096191813238</v>
      </c>
      <c r="I355" s="47">
        <v>33783.022814525146</v>
      </c>
      <c r="J355" s="47">
        <v>5647.8752675017959</v>
      </c>
      <c r="K355" s="47">
        <v>33527.124209459915</v>
      </c>
      <c r="L355" s="47">
        <v>8307.0676278192477</v>
      </c>
      <c r="M355" s="49"/>
      <c r="N355" s="49"/>
      <c r="O355" s="49"/>
    </row>
    <row r="356" spans="1:15">
      <c r="A356" s="34">
        <v>19</v>
      </c>
      <c r="B356" s="33"/>
      <c r="C356" s="33" t="s">
        <v>112</v>
      </c>
      <c r="D356" s="33"/>
      <c r="E356" s="47">
        <v>303157.78490094084</v>
      </c>
      <c r="F356" s="47">
        <v>180695.0290974883</v>
      </c>
      <c r="G356" s="47">
        <v>45749.802169919327</v>
      </c>
      <c r="H356" s="47">
        <v>41871.100395873123</v>
      </c>
      <c r="I356" s="47">
        <v>14484.240699136579</v>
      </c>
      <c r="J356" s="47">
        <v>2421.4880137375967</v>
      </c>
      <c r="K356" s="47">
        <v>14374.525916931108</v>
      </c>
      <c r="L356" s="47">
        <v>3561.598607854794</v>
      </c>
      <c r="M356" s="49"/>
      <c r="N356" s="49"/>
      <c r="O356" s="49"/>
    </row>
    <row r="357" spans="1:15">
      <c r="A357" s="34">
        <v>20</v>
      </c>
      <c r="B357" s="33"/>
      <c r="C357" s="33" t="s">
        <v>113</v>
      </c>
      <c r="D357" s="33"/>
      <c r="E357" s="47">
        <v>0</v>
      </c>
      <c r="F357" s="47">
        <v>0</v>
      </c>
      <c r="G357" s="47">
        <v>0</v>
      </c>
      <c r="H357" s="47">
        <v>0</v>
      </c>
      <c r="I357" s="47">
        <v>0</v>
      </c>
      <c r="J357" s="47">
        <v>0</v>
      </c>
      <c r="K357" s="47">
        <v>0</v>
      </c>
      <c r="L357" s="47">
        <v>0</v>
      </c>
      <c r="M357" s="49"/>
      <c r="N357" s="49"/>
      <c r="O357" s="49"/>
    </row>
    <row r="358" spans="1:15">
      <c r="A358" s="34">
        <v>21</v>
      </c>
      <c r="B358" s="33"/>
      <c r="C358" s="33" t="s">
        <v>114</v>
      </c>
      <c r="D358" s="33"/>
      <c r="E358" s="47">
        <v>123740.3787398017</v>
      </c>
      <c r="F358" s="47">
        <v>73754.567590038176</v>
      </c>
      <c r="G358" s="47">
        <v>18673.767027380251</v>
      </c>
      <c r="H358" s="47">
        <v>17090.591366243752</v>
      </c>
      <c r="I358" s="47">
        <v>5912.0547752229177</v>
      </c>
      <c r="J358" s="47">
        <v>988.38248218395074</v>
      </c>
      <c r="K358" s="47">
        <v>5867.2723240386404</v>
      </c>
      <c r="L358" s="47">
        <v>1453.7431746940256</v>
      </c>
      <c r="M358" s="49"/>
      <c r="N358" s="49"/>
      <c r="O358" s="49"/>
    </row>
    <row r="359" spans="1:15">
      <c r="A359" s="34">
        <v>22</v>
      </c>
      <c r="B359" s="33"/>
      <c r="C359" s="33" t="s">
        <v>115</v>
      </c>
      <c r="E359" s="47">
        <v>0</v>
      </c>
      <c r="F359" s="47">
        <v>0</v>
      </c>
      <c r="G359" s="47">
        <v>0</v>
      </c>
      <c r="H359" s="47">
        <v>0</v>
      </c>
      <c r="I359" s="47">
        <v>0</v>
      </c>
      <c r="J359" s="47">
        <v>0</v>
      </c>
      <c r="K359" s="47">
        <v>0</v>
      </c>
      <c r="L359" s="47">
        <v>0</v>
      </c>
      <c r="M359" s="49"/>
      <c r="N359" s="49"/>
      <c r="O359" s="49"/>
    </row>
    <row r="360" spans="1:15">
      <c r="A360" s="34">
        <v>23</v>
      </c>
      <c r="B360" s="33"/>
      <c r="C360" s="33" t="s">
        <v>116</v>
      </c>
      <c r="E360" s="47">
        <v>475.05826369115903</v>
      </c>
      <c r="F360" s="47">
        <v>201.55535530955424</v>
      </c>
      <c r="G360" s="47">
        <v>64.109511102168739</v>
      </c>
      <c r="H360" s="47">
        <v>101.57598564247385</v>
      </c>
      <c r="I360" s="47">
        <v>40.138880883277913</v>
      </c>
      <c r="J360" s="47">
        <v>49.626729419311786</v>
      </c>
      <c r="K360" s="47">
        <v>16.912114633867176</v>
      </c>
      <c r="L360" s="47">
        <v>1.1396867005052935</v>
      </c>
      <c r="M360" s="49"/>
      <c r="N360" s="49"/>
      <c r="O360" s="49"/>
    </row>
    <row r="361" spans="1:15">
      <c r="A361" s="34">
        <v>24</v>
      </c>
      <c r="B361" s="33"/>
      <c r="D361" s="33"/>
      <c r="E361" s="47"/>
      <c r="F361" s="47"/>
      <c r="G361" s="47"/>
      <c r="H361" s="47"/>
      <c r="I361" s="47"/>
      <c r="J361" s="47"/>
      <c r="K361" s="47"/>
      <c r="L361" s="47"/>
      <c r="M361" s="49"/>
      <c r="N361" s="49"/>
      <c r="O361" s="49"/>
    </row>
    <row r="362" spans="1:15">
      <c r="A362" s="34">
        <v>25</v>
      </c>
      <c r="B362" s="33"/>
      <c r="C362" s="33" t="s">
        <v>117</v>
      </c>
      <c r="D362" s="33"/>
      <c r="E362" s="50">
        <v>3078962.7750615734</v>
      </c>
      <c r="F362" s="50">
        <v>1993887.7342121578</v>
      </c>
      <c r="G362" s="50">
        <v>526543.15333726641</v>
      </c>
      <c r="H362" s="50">
        <v>321142.02892132616</v>
      </c>
      <c r="I362" s="50">
        <v>105390.91563106727</v>
      </c>
      <c r="J362" s="50">
        <v>23322.403251649794</v>
      </c>
      <c r="K362" s="50">
        <v>85660.249422475914</v>
      </c>
      <c r="L362" s="50">
        <v>23016.290285630024</v>
      </c>
      <c r="M362" s="49"/>
      <c r="N362" s="49"/>
      <c r="O362" s="49"/>
    </row>
    <row r="363" spans="1:15">
      <c r="A363" s="34">
        <v>26</v>
      </c>
      <c r="B363" s="33"/>
      <c r="C363" s="33"/>
      <c r="D363" s="33"/>
      <c r="E363" s="47"/>
      <c r="F363" s="47"/>
      <c r="G363" s="47"/>
      <c r="H363" s="47"/>
      <c r="I363" s="47"/>
      <c r="J363" s="47"/>
      <c r="K363" s="47"/>
      <c r="L363" s="47"/>
      <c r="M363" s="49"/>
      <c r="N363" s="49"/>
      <c r="O363" s="49"/>
    </row>
    <row r="364" spans="1:15">
      <c r="A364" s="34">
        <v>27</v>
      </c>
      <c r="B364" s="33"/>
      <c r="C364" s="33"/>
      <c r="D364" s="33"/>
      <c r="E364" s="47"/>
      <c r="F364" s="47"/>
      <c r="G364" s="47"/>
      <c r="H364" s="47"/>
      <c r="I364" s="47"/>
      <c r="J364" s="47"/>
      <c r="K364" s="47"/>
      <c r="L364" s="47"/>
      <c r="M364" s="49"/>
      <c r="N364" s="49"/>
      <c r="O364" s="49"/>
    </row>
    <row r="365" spans="1:15">
      <c r="A365" s="34">
        <v>28</v>
      </c>
      <c r="B365" s="33"/>
      <c r="C365" s="33" t="s">
        <v>118</v>
      </c>
      <c r="D365" s="33"/>
      <c r="E365" s="47"/>
      <c r="F365" s="47"/>
      <c r="G365" s="47"/>
      <c r="H365" s="47"/>
      <c r="I365" s="47"/>
      <c r="J365" s="47"/>
      <c r="K365" s="47"/>
      <c r="L365" s="47"/>
      <c r="M365" s="49"/>
      <c r="N365" s="49"/>
      <c r="O365" s="49"/>
    </row>
    <row r="366" spans="1:15">
      <c r="A366" s="34">
        <v>29</v>
      </c>
      <c r="B366" s="33"/>
      <c r="C366" s="33" t="s">
        <v>119</v>
      </c>
      <c r="D366" s="33"/>
      <c r="E366" s="47">
        <v>58513900.181133211</v>
      </c>
      <c r="F366" s="47">
        <v>42197439.648557581</v>
      </c>
      <c r="G366" s="47">
        <v>11457194.517661564</v>
      </c>
      <c r="H366" s="47">
        <v>3506395.4964624606</v>
      </c>
      <c r="I366" s="47">
        <v>924094.06618048635</v>
      </c>
      <c r="J366" s="47">
        <v>42686.800864641285</v>
      </c>
      <c r="K366" s="47">
        <v>301811.9222180231</v>
      </c>
      <c r="L366" s="47">
        <v>84277.729188451704</v>
      </c>
      <c r="M366" s="49"/>
      <c r="N366" s="49"/>
      <c r="O366" s="49"/>
    </row>
    <row r="367" spans="1:15">
      <c r="A367" s="34">
        <v>30</v>
      </c>
      <c r="B367" s="33"/>
      <c r="C367" s="33" t="s">
        <v>120</v>
      </c>
      <c r="D367" s="33"/>
      <c r="E367" s="47">
        <v>0</v>
      </c>
      <c r="F367" s="47">
        <v>0</v>
      </c>
      <c r="G367" s="47">
        <v>0</v>
      </c>
      <c r="H367" s="47">
        <v>0</v>
      </c>
      <c r="I367" s="47">
        <v>0</v>
      </c>
      <c r="J367" s="47">
        <v>0</v>
      </c>
      <c r="K367" s="47">
        <v>0</v>
      </c>
      <c r="L367" s="47">
        <v>0</v>
      </c>
      <c r="M367" s="49"/>
      <c r="N367" s="49"/>
      <c r="O367" s="49"/>
    </row>
    <row r="368" spans="1:15">
      <c r="A368" s="34">
        <v>31</v>
      </c>
      <c r="B368" s="33"/>
      <c r="C368" s="33" t="s">
        <v>121</v>
      </c>
      <c r="D368" s="33"/>
      <c r="E368" s="47">
        <v>0</v>
      </c>
      <c r="F368" s="47">
        <v>0</v>
      </c>
      <c r="G368" s="47">
        <v>0</v>
      </c>
      <c r="H368" s="47">
        <v>0</v>
      </c>
      <c r="I368" s="47">
        <v>0</v>
      </c>
      <c r="J368" s="47">
        <v>0</v>
      </c>
      <c r="K368" s="47">
        <v>0</v>
      </c>
      <c r="L368" s="47">
        <v>0</v>
      </c>
      <c r="M368" s="49"/>
      <c r="N368" s="49"/>
      <c r="O368" s="49"/>
    </row>
    <row r="369" spans="1:15">
      <c r="A369" s="34">
        <v>32</v>
      </c>
      <c r="B369" s="33"/>
      <c r="C369" s="33" t="s">
        <v>122</v>
      </c>
      <c r="D369" s="33"/>
      <c r="E369" s="47">
        <v>0</v>
      </c>
      <c r="F369" s="47">
        <v>0</v>
      </c>
      <c r="G369" s="47">
        <v>0</v>
      </c>
      <c r="H369" s="47">
        <v>0</v>
      </c>
      <c r="I369" s="47">
        <v>0</v>
      </c>
      <c r="J369" s="47">
        <v>0</v>
      </c>
      <c r="K369" s="47">
        <v>0</v>
      </c>
      <c r="L369" s="47">
        <v>0</v>
      </c>
      <c r="M369" s="49"/>
      <c r="N369" s="49"/>
      <c r="O369" s="49"/>
    </row>
    <row r="370" spans="1:15">
      <c r="A370" s="34">
        <v>33</v>
      </c>
      <c r="B370" s="33"/>
      <c r="C370" s="33" t="s">
        <v>123</v>
      </c>
      <c r="D370" s="33"/>
      <c r="E370" s="47">
        <v>-123.18666534030093</v>
      </c>
      <c r="F370" s="47">
        <v>-78.98447729140905</v>
      </c>
      <c r="G370" s="47">
        <v>-18.127390944784899</v>
      </c>
      <c r="H370" s="47">
        <v>-13.583570551548672</v>
      </c>
      <c r="I370" s="47">
        <v>-4.7064251692977761</v>
      </c>
      <c r="J370" s="47">
        <v>-0.64663406327202677</v>
      </c>
      <c r="K370" s="47">
        <v>-5.2540298959419927</v>
      </c>
      <c r="L370" s="47">
        <v>-1.8841374240465076</v>
      </c>
      <c r="M370" s="49"/>
      <c r="N370" s="49"/>
      <c r="O370" s="49"/>
    </row>
    <row r="371" spans="1:15">
      <c r="A371" s="34">
        <v>34</v>
      </c>
      <c r="B371" s="33"/>
      <c r="C371" s="33" t="s">
        <v>124</v>
      </c>
      <c r="D371" s="33"/>
      <c r="E371" s="47">
        <v>0</v>
      </c>
      <c r="F371" s="47">
        <v>0</v>
      </c>
      <c r="G371" s="47">
        <v>0</v>
      </c>
      <c r="H371" s="47">
        <v>0</v>
      </c>
      <c r="I371" s="47">
        <v>0</v>
      </c>
      <c r="J371" s="47">
        <v>0</v>
      </c>
      <c r="K371" s="47">
        <v>0</v>
      </c>
      <c r="L371" s="47">
        <v>0</v>
      </c>
      <c r="M371" s="49"/>
      <c r="N371" s="49"/>
      <c r="O371" s="49"/>
    </row>
    <row r="372" spans="1:15">
      <c r="A372" s="34">
        <v>35</v>
      </c>
      <c r="B372" s="33"/>
      <c r="C372" s="33" t="s">
        <v>125</v>
      </c>
      <c r="D372" s="33"/>
      <c r="E372" s="47">
        <v>-292.04051597151715</v>
      </c>
      <c r="F372" s="47">
        <v>-145.758459986091</v>
      </c>
      <c r="G372" s="47">
        <v>-41.39138186531639</v>
      </c>
      <c r="H372" s="47">
        <v>-52.893458175685176</v>
      </c>
      <c r="I372" s="47">
        <v>-20.055875486470356</v>
      </c>
      <c r="J372" s="47">
        <v>-17.785190959142188</v>
      </c>
      <c r="K372" s="47">
        <v>-12.019829418725251</v>
      </c>
      <c r="L372" s="47">
        <v>-2.1363200800867643</v>
      </c>
      <c r="M372" s="49"/>
      <c r="N372" s="49"/>
      <c r="O372" s="49"/>
    </row>
    <row r="373" spans="1:15">
      <c r="A373" s="34">
        <v>36</v>
      </c>
      <c r="B373" s="33"/>
      <c r="C373" s="33" t="s">
        <v>126</v>
      </c>
      <c r="D373" s="33"/>
      <c r="E373" s="47">
        <v>-0.11865100517681834</v>
      </c>
      <c r="F373" s="47">
        <v>-7.0245162508652551E-2</v>
      </c>
      <c r="G373" s="47">
        <v>-1.7815756740295109E-2</v>
      </c>
      <c r="H373" s="47">
        <v>-1.6671171356592917E-2</v>
      </c>
      <c r="I373" s="47">
        <v>-5.8176281165248271E-3</v>
      </c>
      <c r="J373" s="47">
        <v>-8.0652283913854614E-4</v>
      </c>
      <c r="K373" s="47">
        <v>-5.7024233126538289E-3</v>
      </c>
      <c r="L373" s="47">
        <v>-1.5923403029605508E-3</v>
      </c>
      <c r="M373" s="49"/>
      <c r="N373" s="49"/>
      <c r="O373" s="49"/>
    </row>
    <row r="374" spans="1:15">
      <c r="A374" s="34">
        <v>37</v>
      </c>
      <c r="B374" s="33"/>
      <c r="C374" s="67" t="s">
        <v>127</v>
      </c>
      <c r="D374" s="68"/>
      <c r="E374" s="69">
        <v>353532.63506082445</v>
      </c>
      <c r="F374" s="69">
        <v>198878.31093769736</v>
      </c>
      <c r="G374" s="69">
        <v>52106.262695308294</v>
      </c>
      <c r="H374" s="69">
        <v>51151.010047009899</v>
      </c>
      <c r="I374" s="69">
        <v>18572.654671936889</v>
      </c>
      <c r="J374" s="69">
        <v>7463.6801099832455</v>
      </c>
      <c r="K374" s="69">
        <v>17807.757569181784</v>
      </c>
      <c r="L374" s="69">
        <v>7552.9590297070617</v>
      </c>
      <c r="M374" s="49"/>
      <c r="N374" s="49"/>
      <c r="O374" s="49"/>
    </row>
    <row r="375" spans="1:15">
      <c r="A375" s="34">
        <v>38</v>
      </c>
      <c r="B375" s="33"/>
      <c r="C375" s="33" t="s">
        <v>128</v>
      </c>
      <c r="D375" s="33"/>
      <c r="E375" s="47">
        <v>0</v>
      </c>
      <c r="F375" s="47">
        <v>0</v>
      </c>
      <c r="G375" s="47">
        <v>0</v>
      </c>
      <c r="H375" s="47">
        <v>0</v>
      </c>
      <c r="I375" s="47">
        <v>0</v>
      </c>
      <c r="J375" s="47">
        <v>0</v>
      </c>
      <c r="K375" s="47">
        <v>0</v>
      </c>
      <c r="L375" s="47">
        <v>0</v>
      </c>
      <c r="M375" s="49"/>
      <c r="N375" s="49"/>
      <c r="O375" s="49"/>
    </row>
    <row r="376" spans="1:15">
      <c r="A376" s="34">
        <v>39</v>
      </c>
      <c r="B376" s="33"/>
      <c r="C376" s="33" t="s">
        <v>129</v>
      </c>
      <c r="D376" s="33"/>
      <c r="E376" s="47">
        <v>0</v>
      </c>
      <c r="F376" s="47">
        <v>0</v>
      </c>
      <c r="G376" s="47">
        <v>0</v>
      </c>
      <c r="H376" s="47">
        <v>0</v>
      </c>
      <c r="I376" s="47">
        <v>0</v>
      </c>
      <c r="J376" s="47">
        <v>0</v>
      </c>
      <c r="K376" s="47">
        <v>0</v>
      </c>
      <c r="L376" s="47">
        <v>0</v>
      </c>
      <c r="M376" s="49"/>
      <c r="N376" s="49"/>
      <c r="O376" s="49"/>
    </row>
    <row r="377" spans="1:15">
      <c r="A377" s="34">
        <v>40</v>
      </c>
      <c r="B377" s="33"/>
      <c r="C377" s="33"/>
      <c r="D377" s="33"/>
      <c r="E377" s="47"/>
      <c r="F377" s="47"/>
      <c r="G377" s="47"/>
      <c r="H377" s="47"/>
      <c r="I377" s="47"/>
      <c r="J377" s="47"/>
      <c r="K377" s="47"/>
      <c r="L377" s="47"/>
      <c r="M377" s="49"/>
      <c r="N377" s="49"/>
      <c r="O377" s="49"/>
    </row>
    <row r="378" spans="1:15">
      <c r="A378" s="34">
        <v>41</v>
      </c>
      <c r="B378" s="33"/>
      <c r="C378" s="33" t="s">
        <v>130</v>
      </c>
      <c r="D378" s="33"/>
      <c r="E378" s="50">
        <v>58867017.470361717</v>
      </c>
      <c r="F378" s="50">
        <v>42396093.14631284</v>
      </c>
      <c r="G378" s="50">
        <v>11509241.243768305</v>
      </c>
      <c r="H378" s="50">
        <v>3557480.0128095718</v>
      </c>
      <c r="I378" s="50">
        <v>942641.9527341394</v>
      </c>
      <c r="J378" s="50">
        <v>50132.048343079281</v>
      </c>
      <c r="K378" s="50">
        <v>319602.40022546687</v>
      </c>
      <c r="L378" s="50">
        <v>91826.666168314347</v>
      </c>
      <c r="M378" s="49"/>
      <c r="N378" s="49"/>
      <c r="O378" s="49"/>
    </row>
    <row r="379" spans="1:15">
      <c r="A379" s="34">
        <v>42</v>
      </c>
      <c r="B379" s="33"/>
      <c r="C379" s="33"/>
      <c r="D379" s="33"/>
      <c r="E379" s="47"/>
      <c r="F379" s="47"/>
      <c r="G379" s="47"/>
      <c r="H379" s="47"/>
      <c r="I379" s="47"/>
      <c r="J379" s="47"/>
      <c r="K379" s="47"/>
      <c r="L379" s="47"/>
      <c r="M379" s="49"/>
      <c r="N379" s="49"/>
      <c r="O379" s="49"/>
    </row>
    <row r="380" spans="1:15">
      <c r="A380" s="34">
        <v>43</v>
      </c>
      <c r="B380" s="33"/>
      <c r="C380" s="33" t="s">
        <v>131</v>
      </c>
      <c r="D380" s="33"/>
      <c r="E380" s="47"/>
      <c r="F380" s="47"/>
      <c r="G380" s="47"/>
      <c r="H380" s="47"/>
      <c r="I380" s="47"/>
      <c r="J380" s="47"/>
      <c r="K380" s="47"/>
      <c r="L380" s="47"/>
      <c r="M380" s="49"/>
      <c r="N380" s="49"/>
      <c r="O380" s="49"/>
    </row>
    <row r="381" spans="1:15">
      <c r="A381" s="34">
        <v>44</v>
      </c>
      <c r="B381" s="33"/>
      <c r="C381" s="33" t="s">
        <v>132</v>
      </c>
      <c r="D381" s="33"/>
      <c r="E381" s="47">
        <v>-20407703.847791299</v>
      </c>
      <c r="F381" s="47">
        <v>-14749136.577320296</v>
      </c>
      <c r="G381" s="47">
        <v>-4007227.6722830115</v>
      </c>
      <c r="H381" s="47">
        <v>-1202898.7265907479</v>
      </c>
      <c r="I381" s="47">
        <v>-314037.22861060989</v>
      </c>
      <c r="J381" s="47">
        <v>-13380.542502425158</v>
      </c>
      <c r="K381" s="47">
        <v>-94605.526091837528</v>
      </c>
      <c r="L381" s="47">
        <v>-26417.574392370239</v>
      </c>
      <c r="M381" s="49"/>
      <c r="N381" s="49"/>
      <c r="O381" s="49"/>
    </row>
    <row r="382" spans="1:15">
      <c r="A382" s="34">
        <v>45</v>
      </c>
      <c r="B382" s="33"/>
      <c r="C382" s="33" t="s">
        <v>133</v>
      </c>
      <c r="D382" s="33"/>
      <c r="E382" s="47">
        <v>-925251.02894069464</v>
      </c>
      <c r="F382" s="47">
        <v>-524898.848602638</v>
      </c>
      <c r="G382" s="47">
        <v>-136779.85169077048</v>
      </c>
      <c r="H382" s="47">
        <v>-139912.73692265118</v>
      </c>
      <c r="I382" s="47">
        <v>-50198.222715727228</v>
      </c>
      <c r="J382" s="47">
        <v>-19884.495309610542</v>
      </c>
      <c r="K382" s="47">
        <v>-42676.544628252908</v>
      </c>
      <c r="L382" s="47">
        <v>-10900.329071044207</v>
      </c>
      <c r="M382" s="49"/>
      <c r="N382" s="49"/>
      <c r="O382" s="49"/>
    </row>
    <row r="383" spans="1:15">
      <c r="A383" s="34">
        <v>46</v>
      </c>
      <c r="B383" s="33"/>
      <c r="C383" s="33" t="s">
        <v>134</v>
      </c>
      <c r="D383" s="33"/>
      <c r="E383" s="47">
        <v>-7736296.2025912348</v>
      </c>
      <c r="F383" s="47">
        <v>-4613306.1099251937</v>
      </c>
      <c r="G383" s="47">
        <v>-1170604.087122703</v>
      </c>
      <c r="H383" s="47">
        <v>-1066917.27431693</v>
      </c>
      <c r="I383" s="47">
        <v>-368805.46355229674</v>
      </c>
      <c r="J383" s="47">
        <v>-60302.843474919631</v>
      </c>
      <c r="K383" s="47">
        <v>-366584.26415618195</v>
      </c>
      <c r="L383" s="47">
        <v>-89776.16004300912</v>
      </c>
      <c r="M383" s="49"/>
      <c r="N383" s="49"/>
      <c r="O383" s="49"/>
    </row>
    <row r="384" spans="1:15">
      <c r="A384" s="34">
        <v>47</v>
      </c>
      <c r="B384" s="33"/>
      <c r="C384" s="33" t="s">
        <v>135</v>
      </c>
      <c r="D384" s="33"/>
      <c r="E384" s="47">
        <v>-19899.461216577318</v>
      </c>
      <c r="F384" s="47">
        <v>-11866.441461213291</v>
      </c>
      <c r="G384" s="47">
        <v>-3011.0520618203295</v>
      </c>
      <c r="H384" s="47">
        <v>-2744.3466958329336</v>
      </c>
      <c r="I384" s="47">
        <v>-948.64904680906295</v>
      </c>
      <c r="J384" s="47">
        <v>-155.11222212207485</v>
      </c>
      <c r="K384" s="47">
        <v>-942.93563174844689</v>
      </c>
      <c r="L384" s="47">
        <v>-230.92409703117622</v>
      </c>
      <c r="M384" s="49"/>
      <c r="N384" s="49"/>
      <c r="O384" s="49"/>
    </row>
    <row r="385" spans="1:15">
      <c r="A385" s="34">
        <v>48</v>
      </c>
      <c r="B385" s="33"/>
      <c r="C385" s="33" t="s">
        <v>136</v>
      </c>
      <c r="D385" s="33"/>
      <c r="E385" s="47">
        <v>-20907.99748832707</v>
      </c>
      <c r="F385" s="47">
        <v>-7700.6940663072155</v>
      </c>
      <c r="G385" s="47">
        <v>-11964.834405514621</v>
      </c>
      <c r="H385" s="47">
        <v>0</v>
      </c>
      <c r="I385" s="47">
        <v>0</v>
      </c>
      <c r="J385" s="47">
        <v>0</v>
      </c>
      <c r="K385" s="47">
        <v>-1242.4690165052341</v>
      </c>
      <c r="L385" s="47">
        <v>0</v>
      </c>
      <c r="M385" s="49"/>
      <c r="N385" s="49"/>
      <c r="O385" s="49"/>
    </row>
    <row r="386" spans="1:15">
      <c r="A386" s="34">
        <v>49</v>
      </c>
      <c r="B386" s="33"/>
      <c r="C386" s="33" t="s">
        <v>137</v>
      </c>
      <c r="D386" s="33"/>
      <c r="E386" s="47">
        <v>0</v>
      </c>
      <c r="F386" s="47">
        <v>0</v>
      </c>
      <c r="G386" s="47">
        <v>0</v>
      </c>
      <c r="H386" s="47">
        <v>0</v>
      </c>
      <c r="I386" s="47">
        <v>0</v>
      </c>
      <c r="J386" s="47">
        <v>0</v>
      </c>
      <c r="K386" s="47">
        <v>0</v>
      </c>
      <c r="L386" s="47">
        <v>0</v>
      </c>
      <c r="M386" s="49"/>
      <c r="N386" s="49"/>
      <c r="O386" s="49"/>
    </row>
    <row r="387" spans="1:15">
      <c r="A387" s="34">
        <v>50</v>
      </c>
      <c r="B387" s="33"/>
      <c r="C387" s="33" t="s">
        <v>138</v>
      </c>
      <c r="D387" s="33"/>
      <c r="E387" s="47">
        <v>-26119.996205129406</v>
      </c>
      <c r="F387" s="47">
        <v>-15463.86712375852</v>
      </c>
      <c r="G387" s="47">
        <v>-3921.9853026490414</v>
      </c>
      <c r="H387" s="47">
        <v>-3670.0146949479545</v>
      </c>
      <c r="I387" s="47">
        <v>-1280.700691073213</v>
      </c>
      <c r="J387" s="47">
        <v>-177.54905208139698</v>
      </c>
      <c r="K387" s="47">
        <v>-1255.3393463847394</v>
      </c>
      <c r="L387" s="47">
        <v>-350.53999423453934</v>
      </c>
      <c r="M387" s="49"/>
      <c r="N387" s="49"/>
      <c r="O387" s="49"/>
    </row>
    <row r="388" spans="1:15">
      <c r="A388" s="34">
        <v>51</v>
      </c>
      <c r="B388" s="33"/>
      <c r="C388" s="33"/>
      <c r="D388" s="33"/>
      <c r="E388" s="47"/>
      <c r="F388" s="47"/>
      <c r="G388" s="47"/>
      <c r="H388" s="47"/>
      <c r="I388" s="47"/>
      <c r="J388" s="47"/>
      <c r="K388" s="47"/>
      <c r="L388" s="47"/>
      <c r="M388" s="49"/>
      <c r="N388" s="49"/>
      <c r="O388" s="49"/>
    </row>
    <row r="389" spans="1:15">
      <c r="A389" s="34">
        <v>52</v>
      </c>
      <c r="B389" s="33"/>
      <c r="C389" s="33" t="s">
        <v>139</v>
      </c>
      <c r="D389" s="33"/>
      <c r="E389" s="50">
        <v>-29136178.534233265</v>
      </c>
      <c r="F389" s="50">
        <v>-19922372.538499407</v>
      </c>
      <c r="G389" s="50">
        <v>-5333509.4828664688</v>
      </c>
      <c r="H389" s="50">
        <v>-2416143.0992211094</v>
      </c>
      <c r="I389" s="50">
        <v>-735270.26461651607</v>
      </c>
      <c r="J389" s="50">
        <v>-93900.542561158785</v>
      </c>
      <c r="K389" s="50">
        <v>-507307.0788709108</v>
      </c>
      <c r="L389" s="50">
        <v>-127675.52759768929</v>
      </c>
      <c r="M389" s="49"/>
      <c r="N389" s="49"/>
      <c r="O389" s="49"/>
    </row>
    <row r="390" spans="1:15">
      <c r="A390" s="34">
        <v>53</v>
      </c>
      <c r="B390" s="33"/>
      <c r="C390" s="33"/>
      <c r="D390" s="33"/>
      <c r="E390" s="47"/>
      <c r="F390" s="47"/>
      <c r="G390" s="47"/>
      <c r="H390" s="47"/>
      <c r="I390" s="47"/>
      <c r="J390" s="47"/>
      <c r="K390" s="47"/>
      <c r="L390" s="47"/>
      <c r="M390" s="49"/>
      <c r="N390" s="49"/>
      <c r="O390" s="49"/>
    </row>
    <row r="391" spans="1:15" ht="13.5" thickBot="1">
      <c r="A391" s="34">
        <v>54</v>
      </c>
      <c r="B391" s="33"/>
      <c r="C391" s="33" t="s">
        <v>22</v>
      </c>
      <c r="D391" s="33"/>
      <c r="E391" s="51">
        <v>29730838.936128452</v>
      </c>
      <c r="F391" s="51">
        <v>22473720.607813433</v>
      </c>
      <c r="G391" s="51">
        <v>6175731.7609018357</v>
      </c>
      <c r="H391" s="51">
        <v>1141336.9135884624</v>
      </c>
      <c r="I391" s="51">
        <v>207371.68811762333</v>
      </c>
      <c r="J391" s="51">
        <v>-43768.494218079504</v>
      </c>
      <c r="K391" s="51">
        <v>-187704.67864544393</v>
      </c>
      <c r="L391" s="51">
        <v>-35848.861429374942</v>
      </c>
      <c r="M391" s="49"/>
      <c r="N391" s="49"/>
      <c r="O391" s="49"/>
    </row>
    <row r="392" spans="1:15" ht="13.5" thickTop="1">
      <c r="A392" s="34">
        <v>55</v>
      </c>
      <c r="B392" s="33"/>
      <c r="C392" s="33"/>
      <c r="D392" s="33"/>
      <c r="E392" s="47"/>
      <c r="F392" s="47"/>
      <c r="G392" s="47"/>
      <c r="H392" s="47"/>
      <c r="I392" s="47"/>
      <c r="J392" s="47"/>
      <c r="K392" s="47"/>
      <c r="L392" s="47"/>
      <c r="M392" s="49"/>
      <c r="N392" s="49"/>
      <c r="O392" s="49"/>
    </row>
    <row r="393" spans="1:15">
      <c r="A393" s="34">
        <v>56</v>
      </c>
      <c r="B393" s="33"/>
      <c r="D393" s="52"/>
      <c r="E393" s="48"/>
      <c r="F393" s="48"/>
      <c r="G393" s="48"/>
      <c r="H393" s="48"/>
      <c r="I393" s="48"/>
      <c r="J393" s="48"/>
      <c r="K393" s="48"/>
      <c r="L393" s="48"/>
      <c r="M393" s="49"/>
      <c r="N393" s="49"/>
      <c r="O393" s="49"/>
    </row>
    <row r="394" spans="1:15">
      <c r="A394" s="34">
        <v>57</v>
      </c>
      <c r="B394" s="33"/>
      <c r="C394" s="33" t="s">
        <v>140</v>
      </c>
      <c r="D394" s="53">
        <v>4.6500654407957753E-2</v>
      </c>
      <c r="E394" s="32">
        <v>1382503.4666275636</v>
      </c>
      <c r="F394" s="32">
        <v>1045042.7152449307</v>
      </c>
      <c r="G394" s="32">
        <v>287175.56832994462</v>
      </c>
      <c r="H394" s="32">
        <v>53072.913381822233</v>
      </c>
      <c r="I394" s="32">
        <v>9642.9192031524017</v>
      </c>
      <c r="J394" s="32">
        <v>-2035.263623591612</v>
      </c>
      <c r="K394" s="32">
        <v>-8728.3903924485548</v>
      </c>
      <c r="L394" s="32">
        <v>-1666.9955162461306</v>
      </c>
      <c r="M394" s="49"/>
      <c r="N394" s="49"/>
      <c r="O394" s="49"/>
    </row>
    <row r="395" spans="1:15">
      <c r="A395" s="34">
        <v>58</v>
      </c>
      <c r="B395" s="33"/>
      <c r="C395" s="33" t="s">
        <v>117</v>
      </c>
      <c r="D395" s="53"/>
      <c r="E395" s="54">
        <v>3078962.7750615734</v>
      </c>
      <c r="F395" s="54">
        <v>1993887.7342121578</v>
      </c>
      <c r="G395" s="54">
        <v>526543.15333726641</v>
      </c>
      <c r="H395" s="54">
        <v>321142.02892132616</v>
      </c>
      <c r="I395" s="54">
        <v>105390.91563106727</v>
      </c>
      <c r="J395" s="54">
        <v>23322.403251649794</v>
      </c>
      <c r="K395" s="54">
        <v>85660.249422475914</v>
      </c>
      <c r="L395" s="54">
        <v>23016.290285630024</v>
      </c>
      <c r="M395" s="49"/>
      <c r="N395" s="49"/>
      <c r="O395" s="49"/>
    </row>
    <row r="396" spans="1:15">
      <c r="A396" s="34">
        <v>59</v>
      </c>
      <c r="B396" s="33"/>
      <c r="C396" s="33" t="s">
        <v>141</v>
      </c>
      <c r="D396" s="53"/>
      <c r="E396" s="55">
        <v>-238367.24447342585</v>
      </c>
      <c r="F396" s="56">
        <v>-76928.725148437705</v>
      </c>
      <c r="G396" s="56">
        <v>-42628.300245708408</v>
      </c>
      <c r="H396" s="56">
        <v>-54761.575779002305</v>
      </c>
      <c r="I396" s="56">
        <v>-15150.246506127925</v>
      </c>
      <c r="J396" s="56">
        <v>-9592.692259312711</v>
      </c>
      <c r="K396" s="56">
        <v>-38318.048047533848</v>
      </c>
      <c r="L396" s="56">
        <v>-987.65648730293003</v>
      </c>
      <c r="M396" s="49"/>
      <c r="N396" s="49"/>
      <c r="O396" s="49"/>
    </row>
    <row r="397" spans="1:15">
      <c r="A397" s="34">
        <v>60</v>
      </c>
      <c r="D397" s="57"/>
      <c r="E397" s="48"/>
      <c r="F397" s="48"/>
      <c r="G397" s="48"/>
      <c r="H397" s="48"/>
      <c r="I397" s="48"/>
      <c r="J397" s="48"/>
      <c r="K397" s="48"/>
      <c r="L397" s="48"/>
      <c r="M397" s="49"/>
      <c r="N397" s="49"/>
      <c r="O397" s="49"/>
    </row>
    <row r="398" spans="1:15">
      <c r="A398" s="34">
        <v>61</v>
      </c>
      <c r="B398" s="33"/>
      <c r="C398" s="33" t="s">
        <v>142</v>
      </c>
      <c r="D398" s="53"/>
      <c r="E398" s="54">
        <v>4223098.9972157115</v>
      </c>
      <c r="F398" s="54">
        <v>2962001.7243086509</v>
      </c>
      <c r="G398" s="54">
        <v>771090.4214215026</v>
      </c>
      <c r="H398" s="54">
        <v>319453.36652414605</v>
      </c>
      <c r="I398" s="54">
        <v>99883.588328091748</v>
      </c>
      <c r="J398" s="54">
        <v>11694.447368745472</v>
      </c>
      <c r="K398" s="54">
        <v>38613.810982493516</v>
      </c>
      <c r="L398" s="54">
        <v>20361.638282080963</v>
      </c>
      <c r="M398" s="49"/>
      <c r="N398" s="49"/>
      <c r="O398" s="49"/>
    </row>
    <row r="399" spans="1:15">
      <c r="A399" s="34">
        <v>62</v>
      </c>
      <c r="D399" s="57"/>
      <c r="E399" s="48"/>
      <c r="F399" s="48"/>
      <c r="G399" s="48"/>
      <c r="H399" s="48"/>
      <c r="I399" s="48"/>
      <c r="J399" s="48"/>
      <c r="K399" s="48"/>
      <c r="L399" s="48"/>
      <c r="M399" s="49"/>
      <c r="N399" s="49"/>
      <c r="O399" s="49"/>
    </row>
    <row r="400" spans="1:15">
      <c r="A400" s="34">
        <v>63</v>
      </c>
      <c r="D400" s="57"/>
      <c r="E400" s="48"/>
      <c r="F400" s="48"/>
      <c r="G400" s="48"/>
      <c r="H400" s="48"/>
      <c r="I400" s="48"/>
      <c r="J400" s="48"/>
      <c r="K400" s="48"/>
      <c r="L400" s="48"/>
    </row>
    <row r="401" spans="1:12">
      <c r="A401" s="34">
        <v>64</v>
      </c>
      <c r="C401" s="33" t="s">
        <v>143</v>
      </c>
      <c r="D401" s="53">
        <v>7.0400000000000004E-2</v>
      </c>
      <c r="E401" s="32">
        <v>1708200.3266979223</v>
      </c>
      <c r="F401" s="32">
        <v>1291238.9376854843</v>
      </c>
      <c r="G401" s="32">
        <v>354829.77908005822</v>
      </c>
      <c r="H401" s="32">
        <v>65576.087269271346</v>
      </c>
      <c r="I401" s="32">
        <v>11914.644795306</v>
      </c>
      <c r="J401" s="32">
        <v>-2514.7408817833875</v>
      </c>
      <c r="K401" s="32">
        <v>-10784.666859677563</v>
      </c>
      <c r="L401" s="32">
        <v>-2059.7143907362979</v>
      </c>
    </row>
    <row r="402" spans="1:12">
      <c r="A402" s="34">
        <v>65</v>
      </c>
      <c r="C402" s="33" t="s">
        <v>144</v>
      </c>
      <c r="D402" s="60"/>
      <c r="E402" s="54">
        <v>3279593.6409012014</v>
      </c>
      <c r="F402" s="54">
        <v>2145545.8167126263</v>
      </c>
      <c r="G402" s="54">
        <v>568218.4795211287</v>
      </c>
      <c r="H402" s="54">
        <v>328844.04545977374</v>
      </c>
      <c r="I402" s="54">
        <v>106790.30975603782</v>
      </c>
      <c r="J402" s="54">
        <v>23027.04290509734</v>
      </c>
      <c r="K402" s="54">
        <v>84393.573016886105</v>
      </c>
      <c r="L402" s="54">
        <v>22774.373529651766</v>
      </c>
    </row>
    <row r="403" spans="1:12">
      <c r="A403" s="34">
        <v>66</v>
      </c>
      <c r="C403" s="33" t="s">
        <v>141</v>
      </c>
      <c r="D403" s="60"/>
      <c r="E403" s="55">
        <v>-238367.24447342585</v>
      </c>
      <c r="F403" s="55">
        <v>-76928.725148437705</v>
      </c>
      <c r="G403" s="55">
        <v>-42628.300245708408</v>
      </c>
      <c r="H403" s="55">
        <v>-54761.575779002305</v>
      </c>
      <c r="I403" s="55">
        <v>-15150.246506127925</v>
      </c>
      <c r="J403" s="55">
        <v>-9592.692259312711</v>
      </c>
      <c r="K403" s="55">
        <v>-38318.048047533848</v>
      </c>
      <c r="L403" s="55">
        <v>-987.65648730293003</v>
      </c>
    </row>
    <row r="404" spans="1:12">
      <c r="A404" s="34">
        <v>67</v>
      </c>
      <c r="D404" s="52"/>
      <c r="E404" s="48"/>
      <c r="F404" s="48"/>
      <c r="G404" s="48"/>
      <c r="H404" s="48"/>
      <c r="I404" s="48"/>
      <c r="J404" s="48"/>
      <c r="K404" s="48"/>
      <c r="L404" s="48"/>
    </row>
    <row r="405" spans="1:12">
      <c r="A405" s="34">
        <v>68</v>
      </c>
      <c r="C405" s="33" t="s">
        <v>145</v>
      </c>
      <c r="D405" s="33"/>
      <c r="E405" s="54">
        <v>4749426.723125698</v>
      </c>
      <c r="F405" s="54">
        <v>3359856.0292496728</v>
      </c>
      <c r="G405" s="54">
        <v>880419.95835547848</v>
      </c>
      <c r="H405" s="54">
        <v>339658.55695004284</v>
      </c>
      <c r="I405" s="54">
        <v>103554.7080452159</v>
      </c>
      <c r="J405" s="54">
        <v>10919.609764001243</v>
      </c>
      <c r="K405" s="54">
        <v>35290.8581096747</v>
      </c>
      <c r="L405" s="54">
        <v>19727.002651612536</v>
      </c>
    </row>
  </sheetData>
  <printOptions horizontalCentered="1" verticalCentered="1"/>
  <pageMargins left="0.25" right="0.25" top="0.25" bottom="0.3" header="0.25" footer="0.25"/>
  <pageSetup scale="60" fitToHeight="0" orientation="landscape" r:id="rId1"/>
  <headerFooter alignWithMargins="0"/>
  <rowBreaks count="5" manualBreakCount="5">
    <brk id="67" max="18" man="1"/>
    <brk id="134" max="18" man="1"/>
    <brk id="202" max="18" man="1"/>
    <brk id="270" max="18" man="1"/>
    <brk id="338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452"/>
  <sheetViews>
    <sheetView view="pageBreakPreview" topLeftCell="A19" zoomScale="75" zoomScaleNormal="75" zoomScaleSheetLayoutView="75" workbookViewId="0">
      <selection activeCell="R58" sqref="R58"/>
    </sheetView>
  </sheetViews>
  <sheetFormatPr defaultRowHeight="12.75"/>
  <cols>
    <col min="1" max="1" width="4.85546875" style="3" customWidth="1"/>
    <col min="2" max="2" width="3.140625" style="3" customWidth="1"/>
    <col min="3" max="3" width="48.5703125" style="3" bestFit="1" customWidth="1"/>
    <col min="4" max="4" width="7.7109375" style="3" bestFit="1" customWidth="1"/>
    <col min="5" max="5" width="15.85546875" style="3" customWidth="1"/>
    <col min="6" max="6" width="15.140625" style="3" customWidth="1"/>
    <col min="7" max="7" width="14.28515625" style="3" customWidth="1"/>
    <col min="8" max="9" width="18.28515625" style="3" customWidth="1"/>
    <col min="10" max="10" width="19.5703125" style="3" bestFit="1" customWidth="1"/>
    <col min="11" max="11" width="15.5703125" style="3" bestFit="1" customWidth="1"/>
    <col min="12" max="12" width="16.28515625" style="3" bestFit="1" customWidth="1"/>
    <col min="13" max="13" width="13" style="3" customWidth="1"/>
    <col min="14" max="14" width="12.7109375" style="3" customWidth="1"/>
    <col min="15" max="16384" width="9.140625" style="3"/>
  </cols>
  <sheetData>
    <row r="1" spans="1:13">
      <c r="C1" s="33" t="s">
        <v>150</v>
      </c>
    </row>
    <row r="2" spans="1:13">
      <c r="A2" s="34"/>
      <c r="B2" s="35"/>
      <c r="C2" s="35" t="s">
        <v>152</v>
      </c>
      <c r="D2" s="36"/>
      <c r="E2" s="37"/>
      <c r="F2" s="35"/>
      <c r="G2" s="36"/>
      <c r="H2" s="36"/>
      <c r="I2" s="36"/>
      <c r="J2" s="35"/>
      <c r="K2" s="35"/>
      <c r="L2" s="35"/>
    </row>
    <row r="3" spans="1:13">
      <c r="A3" s="34"/>
      <c r="B3" s="35"/>
      <c r="C3" s="36" t="s">
        <v>151</v>
      </c>
      <c r="D3" s="36"/>
      <c r="E3" s="37"/>
      <c r="F3" s="35"/>
      <c r="G3" s="36"/>
      <c r="H3" s="35"/>
      <c r="I3" s="35"/>
      <c r="J3" s="35"/>
      <c r="K3" s="35"/>
      <c r="L3" s="35"/>
    </row>
    <row r="4" spans="1:13">
      <c r="A4" s="34"/>
      <c r="B4" s="35"/>
      <c r="C4" s="35" t="s">
        <v>153</v>
      </c>
      <c r="D4" s="36"/>
      <c r="E4" s="37"/>
      <c r="F4" s="35"/>
      <c r="G4" s="36"/>
      <c r="H4" s="35"/>
      <c r="I4" s="35"/>
      <c r="J4" s="35"/>
      <c r="K4" s="35"/>
      <c r="L4" s="35"/>
    </row>
    <row r="5" spans="1:13">
      <c r="A5" s="34"/>
      <c r="B5" s="35"/>
      <c r="C5" s="38" t="s">
        <v>160</v>
      </c>
      <c r="D5" s="36"/>
      <c r="E5" s="37"/>
      <c r="F5" s="35"/>
      <c r="G5" s="36"/>
      <c r="H5" s="35"/>
      <c r="I5" s="35"/>
      <c r="J5" s="35"/>
      <c r="K5" s="35"/>
      <c r="L5" s="35"/>
    </row>
    <row r="6" spans="1:13">
      <c r="A6" s="34"/>
      <c r="B6" s="39"/>
      <c r="C6" s="35" t="s">
        <v>154</v>
      </c>
      <c r="D6" s="36"/>
      <c r="E6" s="37"/>
      <c r="F6" s="35"/>
      <c r="G6" s="36"/>
      <c r="H6" s="35"/>
      <c r="I6" s="35"/>
      <c r="J6" s="35"/>
      <c r="K6" s="35"/>
      <c r="L6" s="35"/>
    </row>
    <row r="7" spans="1:13">
      <c r="A7" s="34"/>
      <c r="E7" s="40"/>
      <c r="F7" s="41"/>
      <c r="G7" s="41"/>
      <c r="H7" s="41"/>
      <c r="I7" s="41"/>
      <c r="J7" s="41"/>
      <c r="K7" s="41"/>
      <c r="L7" s="41"/>
    </row>
    <row r="8" spans="1:13">
      <c r="A8" s="34"/>
      <c r="E8" s="40"/>
      <c r="F8" s="41"/>
      <c r="G8" s="41"/>
      <c r="H8" s="41"/>
      <c r="I8" s="41"/>
      <c r="J8" s="41"/>
      <c r="K8" s="41"/>
      <c r="L8" s="41"/>
    </row>
    <row r="9" spans="1:13">
      <c r="A9" s="34"/>
      <c r="B9" s="33"/>
      <c r="C9" s="6" t="s">
        <v>29</v>
      </c>
      <c r="D9" s="6" t="s">
        <v>30</v>
      </c>
      <c r="E9" s="6" t="s">
        <v>31</v>
      </c>
      <c r="F9" s="42" t="s">
        <v>32</v>
      </c>
      <c r="G9" s="6" t="s">
        <v>33</v>
      </c>
      <c r="H9" s="42" t="s">
        <v>34</v>
      </c>
      <c r="I9" s="6" t="s">
        <v>35</v>
      </c>
      <c r="J9" s="42" t="s">
        <v>36</v>
      </c>
      <c r="K9" s="42" t="s">
        <v>37</v>
      </c>
      <c r="L9" s="6" t="s">
        <v>38</v>
      </c>
    </row>
    <row r="10" spans="1:13">
      <c r="A10" s="34"/>
      <c r="B10" s="33"/>
      <c r="C10" s="33"/>
      <c r="D10" s="33"/>
      <c r="E10" s="6" t="s">
        <v>155</v>
      </c>
      <c r="F10" s="7"/>
      <c r="G10" s="8" t="s">
        <v>5</v>
      </c>
      <c r="H10" s="8" t="s">
        <v>3</v>
      </c>
      <c r="I10" s="8" t="s">
        <v>3</v>
      </c>
      <c r="J10" s="8" t="s">
        <v>3</v>
      </c>
      <c r="K10" s="6" t="s">
        <v>156</v>
      </c>
      <c r="L10" s="8" t="s">
        <v>157</v>
      </c>
    </row>
    <row r="11" spans="1:13">
      <c r="A11" s="34"/>
      <c r="B11" s="33"/>
      <c r="C11" s="33"/>
      <c r="D11" s="6"/>
      <c r="E11" s="6" t="s">
        <v>158</v>
      </c>
      <c r="F11" s="8" t="s">
        <v>4</v>
      </c>
      <c r="G11" s="8" t="s">
        <v>43</v>
      </c>
      <c r="H11" s="8" t="s">
        <v>6</v>
      </c>
      <c r="I11" s="8" t="s">
        <v>7</v>
      </c>
      <c r="J11" s="8" t="s">
        <v>8</v>
      </c>
      <c r="K11" s="8" t="s">
        <v>9</v>
      </c>
      <c r="L11" s="8" t="s">
        <v>10</v>
      </c>
    </row>
    <row r="12" spans="1:13">
      <c r="A12" s="34"/>
      <c r="B12" s="43"/>
      <c r="C12" s="44" t="s">
        <v>106</v>
      </c>
      <c r="D12" s="44"/>
      <c r="E12" s="44" t="s">
        <v>159</v>
      </c>
      <c r="F12" s="45" t="s">
        <v>12</v>
      </c>
      <c r="G12" s="45" t="s">
        <v>13</v>
      </c>
      <c r="H12" s="45" t="s">
        <v>14</v>
      </c>
      <c r="I12" s="45" t="s">
        <v>15</v>
      </c>
      <c r="J12" s="45" t="s">
        <v>15</v>
      </c>
      <c r="K12" s="45" t="s">
        <v>16</v>
      </c>
      <c r="L12" s="45" t="s">
        <v>17</v>
      </c>
    </row>
    <row r="13" spans="1:13">
      <c r="A13" s="34"/>
      <c r="B13" s="33"/>
      <c r="C13" s="33"/>
      <c r="D13" s="33"/>
      <c r="E13" s="46"/>
      <c r="F13" s="7"/>
      <c r="G13" s="7"/>
      <c r="H13" s="7"/>
      <c r="I13" s="7"/>
      <c r="J13" s="7"/>
      <c r="K13" s="7"/>
      <c r="L13" s="7"/>
    </row>
    <row r="14" spans="1:13">
      <c r="A14" s="34">
        <v>14</v>
      </c>
      <c r="B14" s="33"/>
      <c r="C14" s="33" t="s">
        <v>107</v>
      </c>
      <c r="D14" s="33"/>
      <c r="E14" s="46"/>
      <c r="F14" s="7"/>
      <c r="G14" s="7"/>
      <c r="H14" s="7"/>
      <c r="I14" s="7"/>
      <c r="J14" s="7"/>
      <c r="K14" s="7"/>
      <c r="L14" s="7"/>
    </row>
    <row r="15" spans="1:13">
      <c r="A15" s="34">
        <v>15</v>
      </c>
      <c r="B15" s="33"/>
      <c r="C15" s="33" t="s">
        <v>108</v>
      </c>
      <c r="D15" s="33"/>
      <c r="E15" s="47">
        <v>8377948.0805402668</v>
      </c>
      <c r="F15" s="47">
        <v>6863813.8543946901</v>
      </c>
      <c r="G15" s="47">
        <v>933684.31258661801</v>
      </c>
      <c r="H15" s="47">
        <v>178930.46043771473</v>
      </c>
      <c r="I15" s="47">
        <v>60624.417109979586</v>
      </c>
      <c r="J15" s="47">
        <v>51189.13113106152</v>
      </c>
      <c r="K15" s="47">
        <v>178986.03740077929</v>
      </c>
      <c r="L15" s="47">
        <v>110719.86747942342</v>
      </c>
      <c r="M15" s="49"/>
    </row>
    <row r="16" spans="1:13">
      <c r="A16" s="34">
        <v>16</v>
      </c>
      <c r="B16" s="33"/>
      <c r="C16" s="33" t="s">
        <v>109</v>
      </c>
      <c r="D16" s="33"/>
      <c r="E16" s="47">
        <v>120344.21412182611</v>
      </c>
      <c r="F16" s="47">
        <v>97101.995954541359</v>
      </c>
      <c r="G16" s="47">
        <v>16492.41129688028</v>
      </c>
      <c r="H16" s="47">
        <v>1001.6126296692452</v>
      </c>
      <c r="I16" s="47">
        <v>205.42206649714637</v>
      </c>
      <c r="J16" s="47">
        <v>3.5471651477290309</v>
      </c>
      <c r="K16" s="47">
        <v>2937.9674640408039</v>
      </c>
      <c r="L16" s="47">
        <v>2601.2575450495383</v>
      </c>
      <c r="M16" s="49"/>
    </row>
    <row r="17" spans="1:13">
      <c r="A17" s="34">
        <v>17</v>
      </c>
      <c r="B17" s="33"/>
      <c r="C17" s="33" t="s">
        <v>110</v>
      </c>
      <c r="D17" s="33"/>
      <c r="E17" s="47">
        <v>435831.73296249891</v>
      </c>
      <c r="F17" s="47">
        <v>351659.04301925196</v>
      </c>
      <c r="G17" s="47">
        <v>59727.97486527438</v>
      </c>
      <c r="H17" s="47">
        <v>3627.3830971546568</v>
      </c>
      <c r="I17" s="47">
        <v>743.94482429838376</v>
      </c>
      <c r="J17" s="47">
        <v>12.846210719145319</v>
      </c>
      <c r="K17" s="47">
        <v>10639.975179397616</v>
      </c>
      <c r="L17" s="47">
        <v>9420.5657664027349</v>
      </c>
      <c r="M17" s="49"/>
    </row>
    <row r="18" spans="1:13">
      <c r="A18" s="34">
        <v>18</v>
      </c>
      <c r="B18" s="33"/>
      <c r="C18" s="33" t="s">
        <v>111</v>
      </c>
      <c r="D18" s="33"/>
      <c r="E18" s="47">
        <v>131087.67250176609</v>
      </c>
      <c r="F18" s="47">
        <v>119035.00897407267</v>
      </c>
      <c r="G18" s="47">
        <v>8093.3584723626136</v>
      </c>
      <c r="H18" s="47">
        <v>5276.4143860346976</v>
      </c>
      <c r="I18" s="47">
        <v>-348.36511935213707</v>
      </c>
      <c r="J18" s="47">
        <v>-70.213778693685938</v>
      </c>
      <c r="K18" s="47">
        <v>2027.8869680820071</v>
      </c>
      <c r="L18" s="47">
        <v>-2926.4174007402748</v>
      </c>
      <c r="M18" s="49"/>
    </row>
    <row r="19" spans="1:13">
      <c r="A19" s="34">
        <v>19</v>
      </c>
      <c r="B19" s="33"/>
      <c r="C19" s="33" t="s">
        <v>112</v>
      </c>
      <c r="D19" s="33"/>
      <c r="E19" s="47">
        <v>159887.11567231317</v>
      </c>
      <c r="F19" s="47">
        <v>145186.52963829212</v>
      </c>
      <c r="G19" s="47">
        <v>9871.4373178813057</v>
      </c>
      <c r="H19" s="47">
        <v>6435.6217573671629</v>
      </c>
      <c r="I19" s="47">
        <v>-424.89955821973956</v>
      </c>
      <c r="J19" s="47">
        <v>-85.639468163082341</v>
      </c>
      <c r="K19" s="47">
        <v>2473.4057142690976</v>
      </c>
      <c r="L19" s="47">
        <v>-3569.3397291139377</v>
      </c>
      <c r="M19" s="49"/>
    </row>
    <row r="20" spans="1:13">
      <c r="A20" s="34">
        <v>20</v>
      </c>
      <c r="B20" s="33"/>
      <c r="C20" s="33" t="s">
        <v>113</v>
      </c>
      <c r="D20" s="33"/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9"/>
    </row>
    <row r="21" spans="1:13">
      <c r="A21" s="34">
        <v>21</v>
      </c>
      <c r="B21" s="33"/>
      <c r="C21" s="33" t="s">
        <v>114</v>
      </c>
      <c r="D21" s="33"/>
      <c r="E21" s="47">
        <v>9432.7814354678849</v>
      </c>
      <c r="F21" s="47">
        <v>8565.4981997354189</v>
      </c>
      <c r="G21" s="47">
        <v>582.38032678214222</v>
      </c>
      <c r="H21" s="47">
        <v>379.67920794194652</v>
      </c>
      <c r="I21" s="47">
        <v>-25.067590017246857</v>
      </c>
      <c r="J21" s="47">
        <v>-5.0524295346454409</v>
      </c>
      <c r="K21" s="47">
        <v>145.92229902848794</v>
      </c>
      <c r="L21" s="47">
        <v>-210.57857846824754</v>
      </c>
      <c r="M21" s="49"/>
    </row>
    <row r="22" spans="1:13">
      <c r="A22" s="34">
        <v>22</v>
      </c>
      <c r="B22" s="33"/>
      <c r="C22" s="33" t="s">
        <v>115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9"/>
    </row>
    <row r="23" spans="1:13">
      <c r="A23" s="34">
        <v>23</v>
      </c>
      <c r="B23" s="33"/>
      <c r="C23" s="33" t="s">
        <v>116</v>
      </c>
      <c r="E23" s="47">
        <v>6775.2872727272734</v>
      </c>
      <c r="F23" s="47">
        <v>5853.0850410034527</v>
      </c>
      <c r="G23" s="47">
        <v>264.4754706112343</v>
      </c>
      <c r="H23" s="47">
        <v>344.24088041731272</v>
      </c>
      <c r="I23" s="47">
        <v>129.55629709338527</v>
      </c>
      <c r="J23" s="47">
        <v>140.72484612723864</v>
      </c>
      <c r="K23" s="47">
        <v>43.204737474649839</v>
      </c>
      <c r="L23" s="47">
        <v>0</v>
      </c>
      <c r="M23" s="49"/>
    </row>
    <row r="24" spans="1:13">
      <c r="A24" s="34">
        <v>24</v>
      </c>
      <c r="B24" s="33"/>
      <c r="D24" s="33"/>
      <c r="E24" s="47"/>
      <c r="F24" s="47"/>
      <c r="G24" s="47"/>
      <c r="H24" s="47"/>
      <c r="I24" s="47"/>
      <c r="J24" s="47"/>
      <c r="K24" s="47"/>
      <c r="L24" s="47"/>
      <c r="M24" s="49"/>
    </row>
    <row r="25" spans="1:13">
      <c r="A25" s="34">
        <v>25</v>
      </c>
      <c r="B25" s="33"/>
      <c r="C25" s="33" t="s">
        <v>117</v>
      </c>
      <c r="D25" s="33"/>
      <c r="E25" s="50">
        <v>9241306.8845068645</v>
      </c>
      <c r="F25" s="50">
        <v>7591215.0152215874</v>
      </c>
      <c r="G25" s="50">
        <v>1028716.3503364099</v>
      </c>
      <c r="H25" s="50">
        <v>195995.4123962998</v>
      </c>
      <c r="I25" s="50">
        <v>60905.008030279372</v>
      </c>
      <c r="J25" s="50">
        <v>51185.343676664212</v>
      </c>
      <c r="K25" s="50">
        <v>197254.39976307194</v>
      </c>
      <c r="L25" s="50">
        <v>116035.35508255323</v>
      </c>
      <c r="M25" s="49"/>
    </row>
    <row r="26" spans="1:13">
      <c r="A26" s="34">
        <v>26</v>
      </c>
      <c r="B26" s="33"/>
      <c r="C26" s="33"/>
      <c r="D26" s="33"/>
      <c r="E26" s="47"/>
      <c r="F26" s="47"/>
      <c r="G26" s="47"/>
      <c r="H26" s="47"/>
      <c r="I26" s="47"/>
      <c r="J26" s="47"/>
      <c r="K26" s="47"/>
      <c r="L26" s="47"/>
      <c r="M26" s="49"/>
    </row>
    <row r="27" spans="1:13">
      <c r="A27" s="34">
        <v>27</v>
      </c>
      <c r="B27" s="33"/>
      <c r="C27" s="33"/>
      <c r="D27" s="33"/>
      <c r="E27" s="47"/>
      <c r="F27" s="47"/>
      <c r="G27" s="47"/>
      <c r="H27" s="47"/>
      <c r="I27" s="47"/>
      <c r="J27" s="47"/>
      <c r="K27" s="47"/>
      <c r="L27" s="47"/>
      <c r="M27" s="49"/>
    </row>
    <row r="28" spans="1:13">
      <c r="A28" s="34">
        <v>28</v>
      </c>
      <c r="B28" s="33"/>
      <c r="C28" s="33" t="s">
        <v>118</v>
      </c>
      <c r="D28" s="33"/>
      <c r="E28" s="47"/>
      <c r="F28" s="47"/>
      <c r="G28" s="47"/>
      <c r="H28" s="47"/>
      <c r="I28" s="47"/>
      <c r="J28" s="47"/>
      <c r="K28" s="47"/>
      <c r="L28" s="47"/>
      <c r="M28" s="49"/>
    </row>
    <row r="29" spans="1:13">
      <c r="A29" s="34">
        <v>29</v>
      </c>
      <c r="B29" s="33"/>
      <c r="C29" s="33" t="s">
        <v>119</v>
      </c>
      <c r="D29" s="33"/>
      <c r="E29" s="47">
        <v>10252496.870564088</v>
      </c>
      <c r="F29" s="47">
        <v>8272420.2149150707</v>
      </c>
      <c r="G29" s="47">
        <v>1405039.6726023769</v>
      </c>
      <c r="H29" s="47">
        <v>85330.486605745085</v>
      </c>
      <c r="I29" s="47">
        <v>17500.542998891313</v>
      </c>
      <c r="J29" s="47">
        <v>302.1940011145926</v>
      </c>
      <c r="K29" s="47">
        <v>250294.56090348505</v>
      </c>
      <c r="L29" s="47">
        <v>221609.19853740392</v>
      </c>
      <c r="M29" s="49"/>
    </row>
    <row r="30" spans="1:13">
      <c r="A30" s="34">
        <v>30</v>
      </c>
      <c r="B30" s="33"/>
      <c r="C30" s="33" t="s">
        <v>120</v>
      </c>
      <c r="D30" s="33"/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9"/>
    </row>
    <row r="31" spans="1:13">
      <c r="A31" s="34">
        <v>31</v>
      </c>
      <c r="B31" s="33"/>
      <c r="C31" s="33" t="s">
        <v>121</v>
      </c>
      <c r="D31" s="33"/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9"/>
    </row>
    <row r="32" spans="1:13">
      <c r="A32" s="34">
        <v>32</v>
      </c>
      <c r="B32" s="33"/>
      <c r="C32" s="33" t="s">
        <v>122</v>
      </c>
      <c r="D32" s="33"/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9"/>
    </row>
    <row r="33" spans="1:13">
      <c r="A33" s="34">
        <v>33</v>
      </c>
      <c r="B33" s="33"/>
      <c r="C33" s="33" t="s">
        <v>123</v>
      </c>
      <c r="D33" s="33"/>
      <c r="E33" s="47">
        <v>-5.2242965746005465</v>
      </c>
      <c r="F33" s="47">
        <v>-4.2153220954906088</v>
      </c>
      <c r="G33" s="47">
        <v>-0.71595671195270583</v>
      </c>
      <c r="H33" s="47">
        <v>-4.3481287974181521E-2</v>
      </c>
      <c r="I33" s="47">
        <v>-8.9176351865325795E-3</v>
      </c>
      <c r="J33" s="47">
        <v>-1.5398698529921499E-4</v>
      </c>
      <c r="K33" s="47">
        <v>-0.12754093307002207</v>
      </c>
      <c r="L33" s="47">
        <v>-0.11292392394119626</v>
      </c>
      <c r="M33" s="49"/>
    </row>
    <row r="34" spans="1:13">
      <c r="A34" s="34">
        <v>34</v>
      </c>
      <c r="B34" s="33"/>
      <c r="C34" s="33" t="s">
        <v>124</v>
      </c>
      <c r="D34" s="33"/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9"/>
    </row>
    <row r="35" spans="1:13">
      <c r="A35" s="34">
        <v>35</v>
      </c>
      <c r="B35" s="33"/>
      <c r="C35" s="33" t="s">
        <v>125</v>
      </c>
      <c r="D35" s="33"/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9"/>
    </row>
    <row r="36" spans="1:13">
      <c r="A36" s="34">
        <v>36</v>
      </c>
      <c r="B36" s="33"/>
      <c r="C36" s="33" t="s">
        <v>126</v>
      </c>
      <c r="D36" s="33"/>
      <c r="E36" s="47">
        <v>-0.38736436876804664</v>
      </c>
      <c r="F36" s="47">
        <v>-0.18321649400622853</v>
      </c>
      <c r="G36" s="47">
        <v>-5.3984876441732076E-2</v>
      </c>
      <c r="H36" s="47">
        <v>-7.4580112190578945E-2</v>
      </c>
      <c r="I36" s="47">
        <v>-2.8741116757028156E-2</v>
      </c>
      <c r="J36" s="47">
        <v>-2.9481290358006031E-2</v>
      </c>
      <c r="K36" s="47">
        <v>-1.5191614447887161E-2</v>
      </c>
      <c r="L36" s="47">
        <v>-2.1688645665857544E-3</v>
      </c>
      <c r="M36" s="49"/>
    </row>
    <row r="37" spans="1:13">
      <c r="A37" s="34">
        <v>37</v>
      </c>
      <c r="B37" s="33"/>
      <c r="C37" s="67" t="s">
        <v>127</v>
      </c>
      <c r="D37" s="68"/>
      <c r="E37" s="69">
        <v>1088130.415342378</v>
      </c>
      <c r="F37" s="69">
        <v>891474.20686016348</v>
      </c>
      <c r="G37" s="69">
        <v>121267.19920995532</v>
      </c>
      <c r="H37" s="69">
        <v>23239.541993072118</v>
      </c>
      <c r="I37" s="69">
        <v>7873.9175196127071</v>
      </c>
      <c r="J37" s="69">
        <v>6648.4597401641431</v>
      </c>
      <c r="K37" s="69">
        <v>23246.760345742907</v>
      </c>
      <c r="L37" s="69">
        <v>14380.329673667404</v>
      </c>
      <c r="M37" s="49"/>
    </row>
    <row r="38" spans="1:13">
      <c r="A38" s="34">
        <v>38</v>
      </c>
      <c r="B38" s="33"/>
      <c r="C38" s="33" t="s">
        <v>128</v>
      </c>
      <c r="D38" s="33"/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9"/>
    </row>
    <row r="39" spans="1:13">
      <c r="A39" s="34">
        <v>39</v>
      </c>
      <c r="B39" s="33"/>
      <c r="C39" s="33" t="s">
        <v>129</v>
      </c>
      <c r="D39" s="33"/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9"/>
    </row>
    <row r="40" spans="1:13">
      <c r="A40" s="34">
        <v>40</v>
      </c>
      <c r="B40" s="33"/>
      <c r="C40" s="33"/>
      <c r="D40" s="33"/>
      <c r="E40" s="47"/>
      <c r="F40" s="47"/>
      <c r="G40" s="47"/>
      <c r="H40" s="47"/>
      <c r="I40" s="47"/>
      <c r="J40" s="47"/>
      <c r="K40" s="47"/>
      <c r="L40" s="47"/>
      <c r="M40" s="49"/>
    </row>
    <row r="41" spans="1:13">
      <c r="A41" s="34">
        <v>41</v>
      </c>
      <c r="B41" s="33"/>
      <c r="C41" s="33" t="s">
        <v>130</v>
      </c>
      <c r="D41" s="33"/>
      <c r="E41" s="50">
        <v>11340621.674245521</v>
      </c>
      <c r="F41" s="50">
        <v>9163890.0232366454</v>
      </c>
      <c r="G41" s="50">
        <v>1526306.1018707438</v>
      </c>
      <c r="H41" s="50">
        <v>108569.91053741705</v>
      </c>
      <c r="I41" s="50">
        <v>25374.422859752078</v>
      </c>
      <c r="J41" s="50">
        <v>6950.6241060013926</v>
      </c>
      <c r="K41" s="50">
        <v>273541.17851668043</v>
      </c>
      <c r="L41" s="50">
        <v>235989.41311828283</v>
      </c>
      <c r="M41" s="49"/>
    </row>
    <row r="42" spans="1:13">
      <c r="A42" s="34">
        <v>42</v>
      </c>
      <c r="B42" s="33"/>
      <c r="C42" s="33"/>
      <c r="D42" s="33"/>
      <c r="E42" s="47"/>
      <c r="F42" s="47"/>
      <c r="G42" s="47"/>
      <c r="H42" s="47"/>
      <c r="I42" s="47"/>
      <c r="J42" s="47"/>
      <c r="K42" s="47"/>
      <c r="L42" s="47"/>
      <c r="M42" s="49"/>
    </row>
    <row r="43" spans="1:13">
      <c r="A43" s="34">
        <v>43</v>
      </c>
      <c r="B43" s="33"/>
      <c r="C43" s="33" t="s">
        <v>131</v>
      </c>
      <c r="D43" s="33"/>
      <c r="E43" s="47"/>
      <c r="F43" s="47"/>
      <c r="G43" s="47"/>
      <c r="H43" s="47"/>
      <c r="I43" s="47"/>
      <c r="J43" s="47"/>
      <c r="K43" s="47"/>
      <c r="L43" s="47"/>
      <c r="M43" s="49"/>
    </row>
    <row r="44" spans="1:13">
      <c r="A44" s="34">
        <v>44</v>
      </c>
      <c r="B44" s="33"/>
      <c r="C44" s="33" t="s">
        <v>132</v>
      </c>
      <c r="D44" s="33"/>
      <c r="E44" s="47">
        <v>-608529.94482340431</v>
      </c>
      <c r="F44" s="47">
        <v>-491003.84818369744</v>
      </c>
      <c r="G44" s="47">
        <v>-83395.169512144043</v>
      </c>
      <c r="H44" s="47">
        <v>-5064.7327145286272</v>
      </c>
      <c r="I44" s="47">
        <v>-1038.7327691921557</v>
      </c>
      <c r="J44" s="47">
        <v>-17.936518405794846</v>
      </c>
      <c r="K44" s="47">
        <v>-14856.062602027974</v>
      </c>
      <c r="L44" s="47">
        <v>-13153.462523408267</v>
      </c>
      <c r="M44" s="49"/>
    </row>
    <row r="45" spans="1:13">
      <c r="A45" s="34">
        <v>45</v>
      </c>
      <c r="B45" s="33"/>
      <c r="C45" s="33" t="s">
        <v>133</v>
      </c>
      <c r="D45" s="33"/>
      <c r="E45" s="47">
        <v>-7415520.2676860858</v>
      </c>
      <c r="F45" s="47">
        <v>-5911238.3457903881</v>
      </c>
      <c r="G45" s="47">
        <v>-1016707.7128951628</v>
      </c>
      <c r="H45" s="47">
        <v>-101453.47763451561</v>
      </c>
      <c r="I45" s="47">
        <v>-28311.936196118702</v>
      </c>
      <c r="J45" s="47">
        <v>-16808.429143785743</v>
      </c>
      <c r="K45" s="47">
        <v>-184179.95770829622</v>
      </c>
      <c r="L45" s="47">
        <v>-156820.40831781799</v>
      </c>
      <c r="M45" s="49"/>
    </row>
    <row r="46" spans="1:13">
      <c r="A46" s="34">
        <v>46</v>
      </c>
      <c r="B46" s="33"/>
      <c r="C46" s="33" t="s">
        <v>134</v>
      </c>
      <c r="D46" s="33"/>
      <c r="E46" s="47">
        <v>-1439639.269283453</v>
      </c>
      <c r="F46" s="47">
        <v>-1208089.177390029</v>
      </c>
      <c r="G46" s="47">
        <v>-196860.09637933041</v>
      </c>
      <c r="H46" s="47">
        <v>13525.952818970778</v>
      </c>
      <c r="I46" s="47">
        <v>7589.5915822439238</v>
      </c>
      <c r="J46" s="47">
        <v>10604.019519597117</v>
      </c>
      <c r="K46" s="47">
        <v>-33105.162749131065</v>
      </c>
      <c r="L46" s="47">
        <v>-33304.39668577478</v>
      </c>
      <c r="M46" s="49"/>
    </row>
    <row r="47" spans="1:13">
      <c r="A47" s="34">
        <v>47</v>
      </c>
      <c r="B47" s="33"/>
      <c r="C47" s="33" t="s">
        <v>135</v>
      </c>
      <c r="D47" s="33"/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9"/>
    </row>
    <row r="48" spans="1:13">
      <c r="A48" s="34">
        <v>48</v>
      </c>
      <c r="B48" s="33"/>
      <c r="C48" s="33" t="s">
        <v>136</v>
      </c>
      <c r="D48" s="33"/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9"/>
    </row>
    <row r="49" spans="1:13">
      <c r="A49" s="34">
        <v>49</v>
      </c>
      <c r="B49" s="33"/>
      <c r="C49" s="33" t="s">
        <v>137</v>
      </c>
      <c r="D49" s="33"/>
      <c r="E49" s="47">
        <v>-3236612.0862499997</v>
      </c>
      <c r="F49" s="47">
        <v>-2788224.7747138054</v>
      </c>
      <c r="G49" s="47">
        <v>-313289.81752265652</v>
      </c>
      <c r="H49" s="47">
        <v>-70306.17488218419</v>
      </c>
      <c r="I49" s="47">
        <v>0</v>
      </c>
      <c r="J49" s="47">
        <v>0</v>
      </c>
      <c r="K49" s="47">
        <v>-62433.835518408392</v>
      </c>
      <c r="L49" s="47">
        <v>-2357.4836129454347</v>
      </c>
      <c r="M49" s="49"/>
    </row>
    <row r="50" spans="1:13">
      <c r="A50" s="34">
        <v>50</v>
      </c>
      <c r="B50" s="33"/>
      <c r="C50" s="33" t="s">
        <v>138</v>
      </c>
      <c r="D50" s="33"/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9"/>
    </row>
    <row r="51" spans="1:13">
      <c r="A51" s="34">
        <v>51</v>
      </c>
      <c r="B51" s="33"/>
      <c r="C51" s="33"/>
      <c r="D51" s="33"/>
      <c r="E51" s="47"/>
      <c r="F51" s="47"/>
      <c r="G51" s="47"/>
      <c r="H51" s="47"/>
      <c r="I51" s="47"/>
      <c r="J51" s="47"/>
      <c r="K51" s="47"/>
      <c r="L51" s="47"/>
      <c r="M51" s="49"/>
    </row>
    <row r="52" spans="1:13">
      <c r="A52" s="34">
        <v>52</v>
      </c>
      <c r="B52" s="33"/>
      <c r="C52" s="33" t="s">
        <v>139</v>
      </c>
      <c r="D52" s="33"/>
      <c r="E52" s="50">
        <v>-12700301.568042943</v>
      </c>
      <c r="F52" s="50">
        <v>-10398556.14607792</v>
      </c>
      <c r="G52" s="50">
        <v>-1610252.7963092937</v>
      </c>
      <c r="H52" s="50">
        <v>-163298.43241225765</v>
      </c>
      <c r="I52" s="50">
        <v>-21761.077383066935</v>
      </c>
      <c r="J52" s="50">
        <v>-6222.3461425944188</v>
      </c>
      <c r="K52" s="50">
        <v>-294575.0185778637</v>
      </c>
      <c r="L52" s="50">
        <v>-205635.75113994649</v>
      </c>
      <c r="M52" s="49"/>
    </row>
    <row r="53" spans="1:13">
      <c r="A53" s="34">
        <v>53</v>
      </c>
      <c r="B53" s="33"/>
      <c r="C53" s="33"/>
      <c r="D53" s="33"/>
      <c r="E53" s="47"/>
      <c r="F53" s="47"/>
      <c r="G53" s="47"/>
      <c r="H53" s="47"/>
      <c r="I53" s="47"/>
      <c r="J53" s="47"/>
      <c r="K53" s="47"/>
      <c r="L53" s="47"/>
      <c r="M53" s="49"/>
    </row>
    <row r="54" spans="1:13" ht="13.5" thickBot="1">
      <c r="A54" s="34">
        <v>54</v>
      </c>
      <c r="B54" s="33"/>
      <c r="C54" s="33" t="s">
        <v>22</v>
      </c>
      <c r="D54" s="33"/>
      <c r="E54" s="51">
        <v>-1359679.8937974218</v>
      </c>
      <c r="F54" s="51">
        <v>-1234666.1228412744</v>
      </c>
      <c r="G54" s="51">
        <v>-83946.694438549923</v>
      </c>
      <c r="H54" s="51">
        <v>-54728.521874840604</v>
      </c>
      <c r="I54" s="51">
        <v>3613.3454766851428</v>
      </c>
      <c r="J54" s="51">
        <v>728.27796340697387</v>
      </c>
      <c r="K54" s="51">
        <v>-21033.840061183262</v>
      </c>
      <c r="L54" s="51">
        <v>30353.661978336342</v>
      </c>
      <c r="M54" s="49"/>
    </row>
    <row r="55" spans="1:13" ht="13.5" thickTop="1">
      <c r="A55" s="34">
        <v>55</v>
      </c>
      <c r="B55" s="33"/>
      <c r="C55" s="33"/>
      <c r="D55" s="33"/>
      <c r="E55" s="47"/>
      <c r="F55" s="47"/>
      <c r="G55" s="47"/>
      <c r="H55" s="47"/>
      <c r="I55" s="47"/>
      <c r="J55" s="47"/>
      <c r="K55" s="47"/>
      <c r="L55" s="47"/>
      <c r="M55" s="49"/>
    </row>
    <row r="56" spans="1:13">
      <c r="A56" s="34">
        <v>56</v>
      </c>
      <c r="B56" s="33"/>
      <c r="D56" s="59"/>
      <c r="E56" s="48"/>
      <c r="F56" s="48"/>
      <c r="G56" s="48"/>
      <c r="H56" s="48"/>
      <c r="I56" s="48"/>
      <c r="J56" s="48"/>
      <c r="K56" s="48"/>
      <c r="L56" s="48"/>
      <c r="M56" s="49"/>
    </row>
    <row r="57" spans="1:13">
      <c r="A57" s="34">
        <v>57</v>
      </c>
      <c r="B57" s="33"/>
      <c r="C57" s="33" t="s">
        <v>140</v>
      </c>
      <c r="D57" s="53">
        <v>4.6500654407957753E-2</v>
      </c>
      <c r="E57" s="32">
        <v>-63226.004846922617</v>
      </c>
      <c r="F57" s="32">
        <v>-57412.782687455212</v>
      </c>
      <c r="G57" s="32">
        <v>-3903.5762267774389</v>
      </c>
      <c r="H57" s="32">
        <v>-2544.912081960319</v>
      </c>
      <c r="I57" s="32">
        <v>168.0229292678932</v>
      </c>
      <c r="J57" s="32">
        <v>33.865401889318996</v>
      </c>
      <c r="K57" s="32">
        <v>-978.08732755733979</v>
      </c>
      <c r="L57" s="32">
        <v>1411.4651456705856</v>
      </c>
      <c r="M57" s="49"/>
    </row>
    <row r="58" spans="1:13">
      <c r="A58" s="34">
        <v>58</v>
      </c>
      <c r="B58" s="33"/>
      <c r="C58" s="33" t="s">
        <v>117</v>
      </c>
      <c r="D58" s="53"/>
      <c r="E58" s="54">
        <v>9241306.8845068645</v>
      </c>
      <c r="F58" s="54">
        <v>7591215.0152215874</v>
      </c>
      <c r="G58" s="54">
        <v>1028716.3503364099</v>
      </c>
      <c r="H58" s="54">
        <v>195995.4123962998</v>
      </c>
      <c r="I58" s="54">
        <v>60905.008030279372</v>
      </c>
      <c r="J58" s="54">
        <v>51185.343676664212</v>
      </c>
      <c r="K58" s="54">
        <v>197254.39976307194</v>
      </c>
      <c r="L58" s="54">
        <v>116035.35508255323</v>
      </c>
      <c r="M58" s="49"/>
    </row>
    <row r="59" spans="1:13">
      <c r="A59" s="34">
        <v>59</v>
      </c>
      <c r="B59" s="33"/>
      <c r="C59" s="33" t="s">
        <v>141</v>
      </c>
      <c r="D59" s="53"/>
      <c r="E59" s="61">
        <v>-849890.33511816664</v>
      </c>
      <c r="F59" s="62">
        <v>-647125.15552338283</v>
      </c>
      <c r="G59" s="62">
        <v>-75530.248884903485</v>
      </c>
      <c r="H59" s="62">
        <v>-72501.027090043644</v>
      </c>
      <c r="I59" s="62">
        <v>-18366.218588221924</v>
      </c>
      <c r="J59" s="62">
        <v>-10340.271613764422</v>
      </c>
      <c r="K59" s="62">
        <v>-12444.432570206412</v>
      </c>
      <c r="L59" s="62">
        <v>-13582.980847643839</v>
      </c>
      <c r="M59" s="49"/>
    </row>
    <row r="60" spans="1:13">
      <c r="A60" s="34">
        <v>60</v>
      </c>
      <c r="D60" s="57"/>
      <c r="E60" s="48"/>
      <c r="F60" s="48"/>
      <c r="G60" s="48"/>
      <c r="H60" s="48"/>
      <c r="I60" s="48"/>
      <c r="J60" s="48"/>
      <c r="K60" s="48"/>
      <c r="L60" s="48"/>
      <c r="M60" s="49"/>
    </row>
    <row r="61" spans="1:13">
      <c r="A61" s="34">
        <v>61</v>
      </c>
      <c r="B61" s="33"/>
      <c r="C61" s="33" t="s">
        <v>142</v>
      </c>
      <c r="D61" s="53"/>
      <c r="E61" s="54">
        <v>8328190.5445417743</v>
      </c>
      <c r="F61" s="54">
        <v>6886677.0770107489</v>
      </c>
      <c r="G61" s="54">
        <v>949282.52522472898</v>
      </c>
      <c r="H61" s="54">
        <v>120949.47322429583</v>
      </c>
      <c r="I61" s="54">
        <v>42706.812371325344</v>
      </c>
      <c r="J61" s="54">
        <v>40878.937464789109</v>
      </c>
      <c r="K61" s="54">
        <v>183831.87986530818</v>
      </c>
      <c r="L61" s="54">
        <v>103863.83938057999</v>
      </c>
      <c r="M61" s="49"/>
    </row>
    <row r="62" spans="1:13">
      <c r="A62" s="34">
        <v>62</v>
      </c>
      <c r="D62" s="57"/>
      <c r="E62" s="48"/>
      <c r="F62" s="48"/>
      <c r="G62" s="48"/>
      <c r="H62" s="48"/>
      <c r="I62" s="48"/>
      <c r="J62" s="48"/>
      <c r="K62" s="48"/>
      <c r="L62" s="48"/>
      <c r="M62" s="49"/>
    </row>
    <row r="63" spans="1:13">
      <c r="A63" s="34">
        <v>63</v>
      </c>
      <c r="D63" s="57"/>
      <c r="E63" s="48"/>
      <c r="F63" s="48"/>
      <c r="G63" s="48"/>
      <c r="H63" s="48"/>
      <c r="I63" s="48"/>
      <c r="J63" s="48"/>
      <c r="K63" s="48"/>
      <c r="L63" s="48"/>
    </row>
    <row r="64" spans="1:13">
      <c r="A64" s="34">
        <v>64</v>
      </c>
      <c r="C64" s="33" t="s">
        <v>143</v>
      </c>
      <c r="D64" s="53">
        <v>7.0400000000000004E-2</v>
      </c>
      <c r="E64" s="32">
        <v>-78121.093177998351</v>
      </c>
      <c r="F64" s="32">
        <v>-70938.36399743933</v>
      </c>
      <c r="G64" s="32">
        <v>-4823.1996134790161</v>
      </c>
      <c r="H64" s="32">
        <v>-3144.45479144192</v>
      </c>
      <c r="I64" s="32">
        <v>207.60658442925794</v>
      </c>
      <c r="J64" s="32">
        <v>41.843577226034704</v>
      </c>
      <c r="K64" s="32">
        <v>-1208.5098756013745</v>
      </c>
      <c r="L64" s="32">
        <v>1743.9849383081137</v>
      </c>
    </row>
    <row r="65" spans="1:12">
      <c r="A65" s="34">
        <v>65</v>
      </c>
      <c r="C65" s="33" t="s">
        <v>144</v>
      </c>
      <c r="D65" s="53"/>
      <c r="E65" s="54">
        <v>9232131.436920492</v>
      </c>
      <c r="F65" s="54">
        <v>7582883.1906881239</v>
      </c>
      <c r="G65" s="54">
        <v>1028149.8578124093</v>
      </c>
      <c r="H65" s="54">
        <v>195626.09114191268</v>
      </c>
      <c r="I65" s="54">
        <v>60929.391756319616</v>
      </c>
      <c r="J65" s="54">
        <v>51190.258271865656</v>
      </c>
      <c r="K65" s="54">
        <v>197112.45834149036</v>
      </c>
      <c r="L65" s="54">
        <v>116240.18890837295</v>
      </c>
    </row>
    <row r="66" spans="1:12">
      <c r="A66" s="34">
        <v>66</v>
      </c>
      <c r="C66" s="33" t="s">
        <v>141</v>
      </c>
      <c r="D66" s="58"/>
      <c r="E66" s="61">
        <v>-849890.33511816664</v>
      </c>
      <c r="F66" s="61">
        <v>-647125.15552338283</v>
      </c>
      <c r="G66" s="61">
        <v>-75530.248884903485</v>
      </c>
      <c r="H66" s="61">
        <v>-72501.027090043644</v>
      </c>
      <c r="I66" s="61">
        <v>-18366.218588221924</v>
      </c>
      <c r="J66" s="61">
        <v>-10340.271613764422</v>
      </c>
      <c r="K66" s="61">
        <v>-12444.432570206412</v>
      </c>
      <c r="L66" s="61">
        <v>-13582.980847643839</v>
      </c>
    </row>
    <row r="67" spans="1:12">
      <c r="A67" s="34">
        <v>67</v>
      </c>
      <c r="D67" s="59"/>
      <c r="E67" s="48"/>
      <c r="F67" s="48"/>
      <c r="G67" s="48"/>
      <c r="H67" s="48"/>
      <c r="I67" s="48"/>
      <c r="J67" s="48"/>
      <c r="K67" s="48"/>
      <c r="L67" s="48"/>
    </row>
    <row r="68" spans="1:12">
      <c r="A68" s="34">
        <v>68</v>
      </c>
      <c r="C68" s="33" t="s">
        <v>145</v>
      </c>
      <c r="D68" s="58"/>
      <c r="E68" s="54">
        <v>8304120.0086243264</v>
      </c>
      <c r="F68" s="54">
        <v>6864819.6711673019</v>
      </c>
      <c r="G68" s="54">
        <v>947796.40931402682</v>
      </c>
      <c r="H68" s="54">
        <v>119980.60926042713</v>
      </c>
      <c r="I68" s="54">
        <v>42770.779752526956</v>
      </c>
      <c r="J68" s="54">
        <v>40891.830235327267</v>
      </c>
      <c r="K68" s="54">
        <v>183459.51589568259</v>
      </c>
      <c r="L68" s="54">
        <v>104401.19299903723</v>
      </c>
    </row>
    <row r="69" spans="1:12">
      <c r="D69" s="59"/>
    </row>
    <row r="70" spans="1:12">
      <c r="D70" s="59"/>
    </row>
    <row r="71" spans="1:12">
      <c r="D71" s="59"/>
    </row>
    <row r="72" spans="1:12">
      <c r="D72" s="59"/>
    </row>
    <row r="73" spans="1:12">
      <c r="D73" s="59"/>
    </row>
    <row r="74" spans="1:12">
      <c r="D74" s="59"/>
    </row>
    <row r="75" spans="1:12">
      <c r="D75" s="59"/>
    </row>
    <row r="76" spans="1:12">
      <c r="D76" s="59"/>
    </row>
    <row r="77" spans="1:12">
      <c r="D77" s="59"/>
    </row>
    <row r="78" spans="1:12">
      <c r="D78" s="59"/>
    </row>
    <row r="79" spans="1:12">
      <c r="D79" s="59"/>
    </row>
    <row r="80" spans="1:12">
      <c r="D80" s="59"/>
    </row>
    <row r="81" spans="4:4">
      <c r="D81" s="59"/>
    </row>
    <row r="82" spans="4:4">
      <c r="D82" s="59"/>
    </row>
    <row r="83" spans="4:4">
      <c r="D83" s="59"/>
    </row>
    <row r="84" spans="4:4">
      <c r="D84" s="59"/>
    </row>
    <row r="85" spans="4:4">
      <c r="D85" s="59"/>
    </row>
    <row r="86" spans="4:4">
      <c r="D86" s="59"/>
    </row>
    <row r="87" spans="4:4">
      <c r="D87" s="59"/>
    </row>
    <row r="88" spans="4:4">
      <c r="D88" s="59"/>
    </row>
    <row r="89" spans="4:4">
      <c r="D89" s="59"/>
    </row>
    <row r="90" spans="4:4">
      <c r="D90" s="59"/>
    </row>
    <row r="91" spans="4:4">
      <c r="D91" s="59"/>
    </row>
    <row r="92" spans="4:4">
      <c r="D92" s="59"/>
    </row>
    <row r="93" spans="4:4">
      <c r="D93" s="59"/>
    </row>
    <row r="94" spans="4:4">
      <c r="D94" s="59"/>
    </row>
    <row r="95" spans="4:4">
      <c r="D95" s="59"/>
    </row>
    <row r="96" spans="4:4">
      <c r="D96" s="59"/>
    </row>
    <row r="97" spans="4:4">
      <c r="D97" s="59"/>
    </row>
    <row r="98" spans="4:4">
      <c r="D98" s="59"/>
    </row>
    <row r="99" spans="4:4">
      <c r="D99" s="59"/>
    </row>
    <row r="100" spans="4:4">
      <c r="D100" s="59"/>
    </row>
    <row r="101" spans="4:4">
      <c r="D101" s="59"/>
    </row>
    <row r="102" spans="4:4">
      <c r="D102" s="59"/>
    </row>
    <row r="103" spans="4:4">
      <c r="D103" s="59"/>
    </row>
    <row r="104" spans="4:4">
      <c r="D104" s="59"/>
    </row>
    <row r="105" spans="4:4">
      <c r="D105" s="59"/>
    </row>
    <row r="106" spans="4:4">
      <c r="D106" s="59"/>
    </row>
    <row r="107" spans="4:4">
      <c r="D107" s="59"/>
    </row>
    <row r="108" spans="4:4">
      <c r="D108" s="59"/>
    </row>
    <row r="109" spans="4:4">
      <c r="D109" s="59"/>
    </row>
    <row r="110" spans="4:4">
      <c r="D110" s="59"/>
    </row>
    <row r="111" spans="4:4">
      <c r="D111" s="59"/>
    </row>
    <row r="112" spans="4:4">
      <c r="D112" s="59"/>
    </row>
    <row r="113" spans="4:4">
      <c r="D113" s="59"/>
    </row>
    <row r="114" spans="4:4">
      <c r="D114" s="59"/>
    </row>
    <row r="115" spans="4:4">
      <c r="D115" s="59"/>
    </row>
    <row r="116" spans="4:4">
      <c r="D116" s="59"/>
    </row>
    <row r="117" spans="4:4">
      <c r="D117" s="59"/>
    </row>
    <row r="118" spans="4:4">
      <c r="D118" s="59"/>
    </row>
    <row r="119" spans="4:4">
      <c r="D119" s="59"/>
    </row>
    <row r="120" spans="4:4">
      <c r="D120" s="59"/>
    </row>
    <row r="121" spans="4:4">
      <c r="D121" s="59"/>
    </row>
    <row r="122" spans="4:4">
      <c r="D122" s="59"/>
    </row>
    <row r="123" spans="4:4">
      <c r="D123" s="59"/>
    </row>
    <row r="124" spans="4:4">
      <c r="D124" s="59"/>
    </row>
    <row r="125" spans="4:4">
      <c r="D125" s="59"/>
    </row>
    <row r="126" spans="4:4">
      <c r="D126" s="59"/>
    </row>
    <row r="127" spans="4:4">
      <c r="D127" s="59"/>
    </row>
    <row r="128" spans="4:4">
      <c r="D128" s="59"/>
    </row>
    <row r="129" spans="4:4">
      <c r="D129" s="59"/>
    </row>
    <row r="130" spans="4:4">
      <c r="D130" s="59"/>
    </row>
    <row r="131" spans="4:4">
      <c r="D131" s="59"/>
    </row>
    <row r="132" spans="4:4">
      <c r="D132" s="59"/>
    </row>
    <row r="133" spans="4:4">
      <c r="D133" s="59"/>
    </row>
    <row r="134" spans="4:4">
      <c r="D134" s="59"/>
    </row>
    <row r="135" spans="4:4">
      <c r="D135" s="59"/>
    </row>
    <row r="136" spans="4:4">
      <c r="D136" s="59"/>
    </row>
    <row r="137" spans="4:4">
      <c r="D137" s="59"/>
    </row>
    <row r="138" spans="4:4">
      <c r="D138" s="59"/>
    </row>
    <row r="139" spans="4:4">
      <c r="D139" s="59"/>
    </row>
    <row r="140" spans="4:4">
      <c r="D140" s="59"/>
    </row>
    <row r="141" spans="4:4">
      <c r="D141" s="59"/>
    </row>
    <row r="142" spans="4:4">
      <c r="D142" s="59"/>
    </row>
    <row r="143" spans="4:4">
      <c r="D143" s="59"/>
    </row>
    <row r="144" spans="4:4">
      <c r="D144" s="59"/>
    </row>
    <row r="145" spans="4:4">
      <c r="D145" s="59"/>
    </row>
    <row r="146" spans="4:4">
      <c r="D146" s="59"/>
    </row>
    <row r="147" spans="4:4">
      <c r="D147" s="59"/>
    </row>
    <row r="148" spans="4:4">
      <c r="D148" s="59"/>
    </row>
    <row r="149" spans="4:4">
      <c r="D149" s="59"/>
    </row>
    <row r="150" spans="4:4">
      <c r="D150" s="59"/>
    </row>
    <row r="151" spans="4:4">
      <c r="D151" s="59"/>
    </row>
    <row r="152" spans="4:4">
      <c r="D152" s="59"/>
    </row>
    <row r="153" spans="4:4">
      <c r="D153" s="59"/>
    </row>
    <row r="154" spans="4:4">
      <c r="D154" s="59"/>
    </row>
    <row r="155" spans="4:4">
      <c r="D155" s="59"/>
    </row>
    <row r="156" spans="4:4">
      <c r="D156" s="59"/>
    </row>
    <row r="157" spans="4:4">
      <c r="D157" s="59"/>
    </row>
    <row r="158" spans="4:4">
      <c r="D158" s="59"/>
    </row>
    <row r="159" spans="4:4">
      <c r="D159" s="59"/>
    </row>
    <row r="160" spans="4:4">
      <c r="D160" s="59"/>
    </row>
    <row r="161" spans="4:4">
      <c r="D161" s="59"/>
    </row>
    <row r="162" spans="4:4">
      <c r="D162" s="59"/>
    </row>
    <row r="163" spans="4:4">
      <c r="D163" s="59"/>
    </row>
    <row r="164" spans="4:4">
      <c r="D164" s="59"/>
    </row>
    <row r="165" spans="4:4">
      <c r="D165" s="59"/>
    </row>
    <row r="166" spans="4:4">
      <c r="D166" s="59"/>
    </row>
    <row r="167" spans="4:4">
      <c r="D167" s="59"/>
    </row>
    <row r="168" spans="4:4">
      <c r="D168" s="59"/>
    </row>
    <row r="169" spans="4:4">
      <c r="D169" s="59"/>
    </row>
    <row r="170" spans="4:4">
      <c r="D170" s="59"/>
    </row>
    <row r="171" spans="4:4">
      <c r="D171" s="59"/>
    </row>
    <row r="172" spans="4:4">
      <c r="D172" s="59"/>
    </row>
    <row r="173" spans="4:4">
      <c r="D173" s="59"/>
    </row>
    <row r="174" spans="4:4">
      <c r="D174" s="59"/>
    </row>
    <row r="175" spans="4:4">
      <c r="D175" s="59"/>
    </row>
    <row r="176" spans="4:4">
      <c r="D176" s="59"/>
    </row>
    <row r="177" spans="4:4">
      <c r="D177" s="59"/>
    </row>
    <row r="178" spans="4:4">
      <c r="D178" s="59"/>
    </row>
    <row r="179" spans="4:4">
      <c r="D179" s="59"/>
    </row>
    <row r="180" spans="4:4">
      <c r="D180" s="59"/>
    </row>
    <row r="181" spans="4:4">
      <c r="D181" s="59"/>
    </row>
    <row r="182" spans="4:4">
      <c r="D182" s="59"/>
    </row>
    <row r="183" spans="4:4">
      <c r="D183" s="59"/>
    </row>
    <row r="184" spans="4:4">
      <c r="D184" s="59"/>
    </row>
    <row r="185" spans="4:4">
      <c r="D185" s="59"/>
    </row>
    <row r="186" spans="4:4">
      <c r="D186" s="59"/>
    </row>
    <row r="187" spans="4:4">
      <c r="D187" s="59"/>
    </row>
    <row r="188" spans="4:4">
      <c r="D188" s="59"/>
    </row>
    <row r="189" spans="4:4">
      <c r="D189" s="59"/>
    </row>
    <row r="190" spans="4:4">
      <c r="D190" s="59"/>
    </row>
    <row r="191" spans="4:4">
      <c r="D191" s="59"/>
    </row>
    <row r="192" spans="4:4">
      <c r="D192" s="59"/>
    </row>
    <row r="193" spans="4:4">
      <c r="D193" s="59"/>
    </row>
    <row r="194" spans="4:4">
      <c r="D194" s="59"/>
    </row>
    <row r="195" spans="4:4">
      <c r="D195" s="59"/>
    </row>
    <row r="196" spans="4:4">
      <c r="D196" s="59"/>
    </row>
    <row r="197" spans="4:4">
      <c r="D197" s="59"/>
    </row>
    <row r="198" spans="4:4">
      <c r="D198" s="59"/>
    </row>
    <row r="199" spans="4:4">
      <c r="D199" s="59"/>
    </row>
    <row r="200" spans="4:4">
      <c r="D200" s="59"/>
    </row>
    <row r="201" spans="4:4">
      <c r="D201" s="59"/>
    </row>
    <row r="202" spans="4:4">
      <c r="D202" s="59"/>
    </row>
    <row r="203" spans="4:4">
      <c r="D203" s="59"/>
    </row>
    <row r="204" spans="4:4">
      <c r="D204" s="59"/>
    </row>
    <row r="205" spans="4:4">
      <c r="D205" s="59"/>
    </row>
    <row r="206" spans="4:4">
      <c r="D206" s="59"/>
    </row>
    <row r="207" spans="4:4">
      <c r="D207" s="59"/>
    </row>
    <row r="208" spans="4:4">
      <c r="D208" s="59"/>
    </row>
    <row r="209" spans="4:4">
      <c r="D209" s="59"/>
    </row>
    <row r="210" spans="4:4">
      <c r="D210" s="59"/>
    </row>
    <row r="211" spans="4:4">
      <c r="D211" s="59"/>
    </row>
    <row r="212" spans="4:4">
      <c r="D212" s="59"/>
    </row>
    <row r="213" spans="4:4">
      <c r="D213" s="59"/>
    </row>
    <row r="214" spans="4:4">
      <c r="D214" s="59"/>
    </row>
    <row r="215" spans="4:4">
      <c r="D215" s="59"/>
    </row>
    <row r="216" spans="4:4">
      <c r="D216" s="59"/>
    </row>
    <row r="217" spans="4:4">
      <c r="D217" s="59"/>
    </row>
    <row r="218" spans="4:4">
      <c r="D218" s="59"/>
    </row>
    <row r="219" spans="4:4">
      <c r="D219" s="59"/>
    </row>
    <row r="220" spans="4:4">
      <c r="D220" s="59"/>
    </row>
    <row r="221" spans="4:4">
      <c r="D221" s="59"/>
    </row>
    <row r="222" spans="4:4">
      <c r="D222" s="59"/>
    </row>
    <row r="223" spans="4:4">
      <c r="D223" s="59"/>
    </row>
    <row r="224" spans="4:4">
      <c r="D224" s="59"/>
    </row>
    <row r="225" spans="4:4">
      <c r="D225" s="59"/>
    </row>
    <row r="226" spans="4:4">
      <c r="D226" s="59"/>
    </row>
    <row r="227" spans="4:4">
      <c r="D227" s="59"/>
    </row>
    <row r="228" spans="4:4">
      <c r="D228" s="59"/>
    </row>
    <row r="229" spans="4:4">
      <c r="D229" s="59"/>
    </row>
    <row r="230" spans="4:4">
      <c r="D230" s="59"/>
    </row>
    <row r="231" spans="4:4">
      <c r="D231" s="59"/>
    </row>
    <row r="232" spans="4:4">
      <c r="D232" s="59"/>
    </row>
    <row r="233" spans="4:4">
      <c r="D233" s="59"/>
    </row>
    <row r="234" spans="4:4">
      <c r="D234" s="59"/>
    </row>
    <row r="235" spans="4:4">
      <c r="D235" s="59"/>
    </row>
    <row r="236" spans="4:4">
      <c r="D236" s="59"/>
    </row>
    <row r="237" spans="4:4">
      <c r="D237" s="59"/>
    </row>
    <row r="238" spans="4:4">
      <c r="D238" s="59"/>
    </row>
    <row r="239" spans="4:4">
      <c r="D239" s="59"/>
    </row>
    <row r="240" spans="4:4">
      <c r="D240" s="59"/>
    </row>
    <row r="241" spans="4:4">
      <c r="D241" s="59"/>
    </row>
    <row r="242" spans="4:4">
      <c r="D242" s="59"/>
    </row>
    <row r="243" spans="4:4">
      <c r="D243" s="59"/>
    </row>
    <row r="244" spans="4:4">
      <c r="D244" s="59"/>
    </row>
    <row r="245" spans="4:4">
      <c r="D245" s="59"/>
    </row>
    <row r="246" spans="4:4">
      <c r="D246" s="59"/>
    </row>
    <row r="247" spans="4:4">
      <c r="D247" s="59"/>
    </row>
    <row r="248" spans="4:4">
      <c r="D248" s="59"/>
    </row>
    <row r="249" spans="4:4">
      <c r="D249" s="59"/>
    </row>
    <row r="250" spans="4:4">
      <c r="D250" s="59"/>
    </row>
    <row r="251" spans="4:4">
      <c r="D251" s="59"/>
    </row>
    <row r="252" spans="4:4">
      <c r="D252" s="59"/>
    </row>
    <row r="253" spans="4:4">
      <c r="D253" s="59"/>
    </row>
    <row r="254" spans="4:4">
      <c r="D254" s="59"/>
    </row>
    <row r="255" spans="4:4">
      <c r="D255" s="59"/>
    </row>
    <row r="256" spans="4:4">
      <c r="D256" s="59"/>
    </row>
    <row r="257" spans="4:4">
      <c r="D257" s="59"/>
    </row>
    <row r="258" spans="4:4">
      <c r="D258" s="59"/>
    </row>
    <row r="259" spans="4:4">
      <c r="D259" s="59"/>
    </row>
    <row r="260" spans="4:4">
      <c r="D260" s="59"/>
    </row>
    <row r="261" spans="4:4">
      <c r="D261" s="59"/>
    </row>
    <row r="262" spans="4:4">
      <c r="D262" s="59"/>
    </row>
    <row r="263" spans="4:4">
      <c r="D263" s="59"/>
    </row>
    <row r="264" spans="4:4">
      <c r="D264" s="59"/>
    </row>
    <row r="265" spans="4:4">
      <c r="D265" s="59"/>
    </row>
    <row r="266" spans="4:4">
      <c r="D266" s="59"/>
    </row>
    <row r="267" spans="4:4">
      <c r="D267" s="59"/>
    </row>
    <row r="268" spans="4:4">
      <c r="D268" s="59"/>
    </row>
    <row r="269" spans="4:4">
      <c r="D269" s="59"/>
    </row>
    <row r="270" spans="4:4">
      <c r="D270" s="59"/>
    </row>
    <row r="271" spans="4:4">
      <c r="D271" s="59"/>
    </row>
    <row r="272" spans="4:4">
      <c r="D272" s="59"/>
    </row>
    <row r="273" spans="4:4">
      <c r="D273" s="59"/>
    </row>
    <row r="274" spans="4:4">
      <c r="D274" s="59"/>
    </row>
    <row r="275" spans="4:4">
      <c r="D275" s="59"/>
    </row>
    <row r="276" spans="4:4">
      <c r="D276" s="59"/>
    </row>
    <row r="277" spans="4:4">
      <c r="D277" s="59"/>
    </row>
    <row r="278" spans="4:4">
      <c r="D278" s="59"/>
    </row>
    <row r="279" spans="4:4">
      <c r="D279" s="59"/>
    </row>
    <row r="280" spans="4:4">
      <c r="D280" s="59"/>
    </row>
    <row r="281" spans="4:4">
      <c r="D281" s="59"/>
    </row>
    <row r="282" spans="4:4">
      <c r="D282" s="59"/>
    </row>
    <row r="283" spans="4:4">
      <c r="D283" s="59"/>
    </row>
    <row r="284" spans="4:4">
      <c r="D284" s="59"/>
    </row>
    <row r="285" spans="4:4">
      <c r="D285" s="59"/>
    </row>
    <row r="286" spans="4:4">
      <c r="D286" s="59"/>
    </row>
    <row r="287" spans="4:4">
      <c r="D287" s="59"/>
    </row>
    <row r="288" spans="4:4">
      <c r="D288" s="59"/>
    </row>
    <row r="289" spans="4:4">
      <c r="D289" s="59"/>
    </row>
    <row r="290" spans="4:4">
      <c r="D290" s="59"/>
    </row>
    <row r="291" spans="4:4">
      <c r="D291" s="59"/>
    </row>
    <row r="292" spans="4:4">
      <c r="D292" s="59"/>
    </row>
    <row r="293" spans="4:4">
      <c r="D293" s="59"/>
    </row>
    <row r="294" spans="4:4">
      <c r="D294" s="59"/>
    </row>
    <row r="295" spans="4:4">
      <c r="D295" s="59"/>
    </row>
    <row r="296" spans="4:4">
      <c r="D296" s="59"/>
    </row>
    <row r="297" spans="4:4">
      <c r="D297" s="59"/>
    </row>
    <row r="298" spans="4:4">
      <c r="D298" s="59"/>
    </row>
    <row r="299" spans="4:4">
      <c r="D299" s="59"/>
    </row>
    <row r="300" spans="4:4">
      <c r="D300" s="59"/>
    </row>
    <row r="301" spans="4:4">
      <c r="D301" s="59"/>
    </row>
    <row r="302" spans="4:4">
      <c r="D302" s="59"/>
    </row>
    <row r="303" spans="4:4">
      <c r="D303" s="59"/>
    </row>
    <row r="304" spans="4:4">
      <c r="D304" s="59"/>
    </row>
    <row r="305" spans="4:4">
      <c r="D305" s="59"/>
    </row>
    <row r="306" spans="4:4">
      <c r="D306" s="59"/>
    </row>
    <row r="307" spans="4:4">
      <c r="D307" s="59"/>
    </row>
    <row r="308" spans="4:4">
      <c r="D308" s="59"/>
    </row>
    <row r="309" spans="4:4">
      <c r="D309" s="59"/>
    </row>
    <row r="310" spans="4:4">
      <c r="D310" s="59"/>
    </row>
    <row r="311" spans="4:4">
      <c r="D311" s="59"/>
    </row>
    <row r="312" spans="4:4">
      <c r="D312" s="59"/>
    </row>
    <row r="313" spans="4:4">
      <c r="D313" s="59"/>
    </row>
    <row r="314" spans="4:4">
      <c r="D314" s="59"/>
    </row>
    <row r="315" spans="4:4">
      <c r="D315" s="59"/>
    </row>
    <row r="316" spans="4:4">
      <c r="D316" s="59"/>
    </row>
    <row r="317" spans="4:4">
      <c r="D317" s="59"/>
    </row>
    <row r="318" spans="4:4">
      <c r="D318" s="59"/>
    </row>
    <row r="319" spans="4:4">
      <c r="D319" s="59"/>
    </row>
    <row r="320" spans="4:4">
      <c r="D320" s="59"/>
    </row>
    <row r="321" spans="4:4">
      <c r="D321" s="59"/>
    </row>
    <row r="322" spans="4:4">
      <c r="D322" s="59"/>
    </row>
    <row r="323" spans="4:4">
      <c r="D323" s="59"/>
    </row>
    <row r="324" spans="4:4">
      <c r="D324" s="59"/>
    </row>
    <row r="325" spans="4:4">
      <c r="D325" s="59"/>
    </row>
    <row r="326" spans="4:4">
      <c r="D326" s="59"/>
    </row>
    <row r="327" spans="4:4">
      <c r="D327" s="59"/>
    </row>
    <row r="328" spans="4:4">
      <c r="D328" s="59"/>
    </row>
    <row r="329" spans="4:4">
      <c r="D329" s="59"/>
    </row>
    <row r="330" spans="4:4">
      <c r="D330" s="59"/>
    </row>
    <row r="331" spans="4:4">
      <c r="D331" s="59"/>
    </row>
    <row r="332" spans="4:4">
      <c r="D332" s="59"/>
    </row>
    <row r="333" spans="4:4">
      <c r="D333" s="59"/>
    </row>
    <row r="334" spans="4:4">
      <c r="D334" s="59"/>
    </row>
    <row r="335" spans="4:4">
      <c r="D335" s="59"/>
    </row>
    <row r="336" spans="4:4">
      <c r="D336" s="59"/>
    </row>
    <row r="337" spans="4:4">
      <c r="D337" s="59"/>
    </row>
    <row r="338" spans="4:4">
      <c r="D338" s="59"/>
    </row>
    <row r="339" spans="4:4">
      <c r="D339" s="59"/>
    </row>
    <row r="340" spans="4:4">
      <c r="D340" s="59"/>
    </row>
    <row r="341" spans="4:4">
      <c r="D341" s="59"/>
    </row>
    <row r="342" spans="4:4">
      <c r="D342" s="59"/>
    </row>
    <row r="343" spans="4:4">
      <c r="D343" s="59"/>
    </row>
    <row r="344" spans="4:4">
      <c r="D344" s="59"/>
    </row>
    <row r="345" spans="4:4">
      <c r="D345" s="59"/>
    </row>
    <row r="346" spans="4:4">
      <c r="D346" s="59"/>
    </row>
    <row r="347" spans="4:4">
      <c r="D347" s="59"/>
    </row>
    <row r="348" spans="4:4">
      <c r="D348" s="59"/>
    </row>
    <row r="349" spans="4:4">
      <c r="D349" s="59"/>
    </row>
    <row r="350" spans="4:4">
      <c r="D350" s="59"/>
    </row>
    <row r="351" spans="4:4">
      <c r="D351" s="59"/>
    </row>
    <row r="352" spans="4:4">
      <c r="D352" s="59"/>
    </row>
    <row r="353" spans="4:4">
      <c r="D353" s="59"/>
    </row>
    <row r="354" spans="4:4">
      <c r="D354" s="59"/>
    </row>
    <row r="355" spans="4:4">
      <c r="D355" s="59"/>
    </row>
    <row r="356" spans="4:4">
      <c r="D356" s="59"/>
    </row>
    <row r="357" spans="4:4">
      <c r="D357" s="59"/>
    </row>
    <row r="358" spans="4:4">
      <c r="D358" s="59"/>
    </row>
    <row r="359" spans="4:4">
      <c r="D359" s="59"/>
    </row>
    <row r="360" spans="4:4">
      <c r="D360" s="59"/>
    </row>
    <row r="361" spans="4:4">
      <c r="D361" s="59"/>
    </row>
    <row r="362" spans="4:4">
      <c r="D362" s="59"/>
    </row>
    <row r="363" spans="4:4">
      <c r="D363" s="59"/>
    </row>
    <row r="364" spans="4:4">
      <c r="D364" s="59"/>
    </row>
    <row r="365" spans="4:4">
      <c r="D365" s="59"/>
    </row>
    <row r="366" spans="4:4">
      <c r="D366" s="59"/>
    </row>
    <row r="367" spans="4:4">
      <c r="D367" s="59"/>
    </row>
    <row r="368" spans="4:4">
      <c r="D368" s="59"/>
    </row>
    <row r="369" spans="4:4">
      <c r="D369" s="59"/>
    </row>
    <row r="370" spans="4:4">
      <c r="D370" s="59"/>
    </row>
    <row r="371" spans="4:4">
      <c r="D371" s="59"/>
    </row>
    <row r="372" spans="4:4">
      <c r="D372" s="59"/>
    </row>
    <row r="373" spans="4:4">
      <c r="D373" s="59"/>
    </row>
    <row r="374" spans="4:4">
      <c r="D374" s="59"/>
    </row>
    <row r="375" spans="4:4">
      <c r="D375" s="59"/>
    </row>
    <row r="376" spans="4:4">
      <c r="D376" s="59"/>
    </row>
    <row r="377" spans="4:4">
      <c r="D377" s="59"/>
    </row>
    <row r="378" spans="4:4">
      <c r="D378" s="59"/>
    </row>
    <row r="379" spans="4:4">
      <c r="D379" s="59"/>
    </row>
    <row r="380" spans="4:4">
      <c r="D380" s="59"/>
    </row>
    <row r="381" spans="4:4">
      <c r="D381" s="59"/>
    </row>
    <row r="382" spans="4:4">
      <c r="D382" s="59"/>
    </row>
    <row r="383" spans="4:4">
      <c r="D383" s="59"/>
    </row>
    <row r="384" spans="4:4">
      <c r="D384" s="59"/>
    </row>
    <row r="385" spans="4:4">
      <c r="D385" s="59"/>
    </row>
    <row r="386" spans="4:4">
      <c r="D386" s="59"/>
    </row>
    <row r="387" spans="4:4">
      <c r="D387" s="59"/>
    </row>
    <row r="388" spans="4:4">
      <c r="D388" s="59"/>
    </row>
    <row r="389" spans="4:4">
      <c r="D389" s="59"/>
    </row>
    <row r="390" spans="4:4">
      <c r="D390" s="59"/>
    </row>
    <row r="391" spans="4:4">
      <c r="D391" s="59"/>
    </row>
    <row r="392" spans="4:4">
      <c r="D392" s="59"/>
    </row>
    <row r="393" spans="4:4">
      <c r="D393" s="59"/>
    </row>
    <row r="394" spans="4:4">
      <c r="D394" s="59"/>
    </row>
    <row r="395" spans="4:4">
      <c r="D395" s="59"/>
    </row>
    <row r="396" spans="4:4">
      <c r="D396" s="59"/>
    </row>
    <row r="397" spans="4:4">
      <c r="D397" s="59"/>
    </row>
    <row r="398" spans="4:4">
      <c r="D398" s="59"/>
    </row>
    <row r="399" spans="4:4">
      <c r="D399" s="59"/>
    </row>
    <row r="400" spans="4:4">
      <c r="D400" s="59"/>
    </row>
    <row r="401" spans="4:4">
      <c r="D401" s="59"/>
    </row>
    <row r="402" spans="4:4">
      <c r="D402" s="59"/>
    </row>
    <row r="403" spans="4:4">
      <c r="D403" s="59"/>
    </row>
    <row r="404" spans="4:4">
      <c r="D404" s="59"/>
    </row>
    <row r="405" spans="4:4">
      <c r="D405" s="59"/>
    </row>
    <row r="406" spans="4:4">
      <c r="D406" s="59"/>
    </row>
    <row r="407" spans="4:4">
      <c r="D407" s="59"/>
    </row>
    <row r="408" spans="4:4">
      <c r="D408" s="59"/>
    </row>
    <row r="409" spans="4:4">
      <c r="D409" s="59"/>
    </row>
    <row r="410" spans="4:4">
      <c r="D410" s="59"/>
    </row>
    <row r="411" spans="4:4">
      <c r="D411" s="59"/>
    </row>
    <row r="412" spans="4:4">
      <c r="D412" s="59"/>
    </row>
    <row r="413" spans="4:4">
      <c r="D413" s="59"/>
    </row>
    <row r="414" spans="4:4">
      <c r="D414" s="59"/>
    </row>
    <row r="415" spans="4:4">
      <c r="D415" s="59"/>
    </row>
    <row r="416" spans="4:4">
      <c r="D416" s="59"/>
    </row>
    <row r="417" spans="4:4">
      <c r="D417" s="59"/>
    </row>
    <row r="418" spans="4:4">
      <c r="D418" s="59"/>
    </row>
    <row r="419" spans="4:4">
      <c r="D419" s="59"/>
    </row>
    <row r="420" spans="4:4">
      <c r="D420" s="59"/>
    </row>
    <row r="421" spans="4:4">
      <c r="D421" s="59"/>
    </row>
    <row r="422" spans="4:4">
      <c r="D422" s="59"/>
    </row>
    <row r="423" spans="4:4">
      <c r="D423" s="59"/>
    </row>
    <row r="424" spans="4:4">
      <c r="D424" s="59"/>
    </row>
    <row r="425" spans="4:4">
      <c r="D425" s="59"/>
    </row>
    <row r="426" spans="4:4">
      <c r="D426" s="59"/>
    </row>
    <row r="427" spans="4:4">
      <c r="D427" s="59"/>
    </row>
    <row r="428" spans="4:4">
      <c r="D428" s="59"/>
    </row>
    <row r="429" spans="4:4">
      <c r="D429" s="59"/>
    </row>
    <row r="430" spans="4:4">
      <c r="D430" s="59"/>
    </row>
    <row r="431" spans="4:4">
      <c r="D431" s="59"/>
    </row>
    <row r="432" spans="4:4">
      <c r="D432" s="59"/>
    </row>
    <row r="433" spans="4:4">
      <c r="D433" s="59"/>
    </row>
    <row r="434" spans="4:4">
      <c r="D434" s="59"/>
    </row>
    <row r="435" spans="4:4">
      <c r="D435" s="59"/>
    </row>
    <row r="436" spans="4:4">
      <c r="D436" s="59"/>
    </row>
    <row r="437" spans="4:4">
      <c r="D437" s="59"/>
    </row>
    <row r="438" spans="4:4">
      <c r="D438" s="59"/>
    </row>
    <row r="439" spans="4:4">
      <c r="D439" s="59"/>
    </row>
    <row r="440" spans="4:4">
      <c r="D440" s="59"/>
    </row>
    <row r="441" spans="4:4">
      <c r="D441" s="59"/>
    </row>
    <row r="442" spans="4:4">
      <c r="D442" s="59"/>
    </row>
    <row r="443" spans="4:4">
      <c r="D443" s="59"/>
    </row>
    <row r="444" spans="4:4">
      <c r="D444" s="59"/>
    </row>
    <row r="445" spans="4:4">
      <c r="D445" s="59"/>
    </row>
    <row r="446" spans="4:4">
      <c r="D446" s="59"/>
    </row>
    <row r="447" spans="4:4">
      <c r="D447" s="59"/>
    </row>
    <row r="448" spans="4:4">
      <c r="D448" s="59"/>
    </row>
    <row r="449" spans="4:4">
      <c r="D449" s="59"/>
    </row>
    <row r="450" spans="4:4">
      <c r="D450" s="59"/>
    </row>
    <row r="451" spans="4:4">
      <c r="D451" s="59"/>
    </row>
    <row r="452" spans="4:4">
      <c r="D452" s="59"/>
    </row>
  </sheetData>
  <printOptions horizontalCentered="1" verticalCentered="1"/>
  <pageMargins left="0.25" right="0.25" top="0.25" bottom="0.3" header="0.25" footer="0.25"/>
  <pageSetup scale="67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D5A65C-825A-42CE-9ABE-01639717DD5C}"/>
</file>

<file path=customXml/itemProps2.xml><?xml version="1.0" encoding="utf-8"?>
<ds:datastoreItem xmlns:ds="http://schemas.openxmlformats.org/officeDocument/2006/customXml" ds:itemID="{197CEA92-A4EF-4A40-9D56-3702FCFC7D23}"/>
</file>

<file path=customXml/itemProps3.xml><?xml version="1.0" encoding="utf-8"?>
<ds:datastoreItem xmlns:ds="http://schemas.openxmlformats.org/officeDocument/2006/customXml" ds:itemID="{A2E6F0D5-AC82-450E-9D6E-C4D90513AE4E}"/>
</file>

<file path=customXml/itemProps4.xml><?xml version="1.0" encoding="utf-8"?>
<ds:datastoreItem xmlns:ds="http://schemas.openxmlformats.org/officeDocument/2006/customXml" ds:itemID="{9A75C7E1-C927-44B0-BA67-C8972C13C9BC}"/>
</file>

<file path=customXml/itemProps5.xml><?xml version="1.0" encoding="utf-8"?>
<ds:datastoreItem xmlns:ds="http://schemas.openxmlformats.org/officeDocument/2006/customXml" ds:itemID="{56C07837-B4C1-4520-B887-E58DE39BA0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Page 1, Summary Table (Earned)</vt:lpstr>
      <vt:lpstr>Page 2, Summary Table (Target)</vt:lpstr>
      <vt:lpstr>Page 3, Customer Cost Analysis</vt:lpstr>
      <vt:lpstr>Summary Table Co.</vt:lpstr>
      <vt:lpstr>Unit Costs-target</vt:lpstr>
      <vt:lpstr>Distribution Summary</vt:lpstr>
      <vt:lpstr>Retail Summary</vt:lpstr>
      <vt:lpstr>'Page 2, Summary Table (Target)'!Page1</vt:lpstr>
      <vt:lpstr>'Summary Table Co.'!Page1</vt:lpstr>
      <vt:lpstr>Page1</vt:lpstr>
      <vt:lpstr>'Page 2, Summary Table (Target)'!Page2</vt:lpstr>
      <vt:lpstr>'Summary Table Co.'!Page2</vt:lpstr>
      <vt:lpstr>'Page 3, Customer Cost Analysis'!Print_Area</vt:lpstr>
      <vt:lpstr>'Retail Summary'!Print_Area</vt:lpstr>
      <vt:lpstr>'Unit Costs-target'!Print_Area</vt:lpstr>
      <vt:lpstr>'Unit Costs-target'!Print_Titles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No. ___ (CTM-4)</dc:title>
  <dc:subject>Cost of Service Study</dc:subject>
  <dc:creator/>
  <cp:keywords>Cost of Service Study</cp:keywords>
  <cp:lastModifiedBy/>
  <dcterms:created xsi:type="dcterms:W3CDTF">2006-09-16T00:00:00Z</dcterms:created>
  <dcterms:modified xsi:type="dcterms:W3CDTF">2013-06-18T18:10:52Z</dcterms:modified>
  <cp:category>Cost of Service Study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