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steea\Documents\NRPortbl\LEGAL\STEEA\"/>
    </mc:Choice>
  </mc:AlternateContent>
  <xr:revisionPtr revIDLastSave="0" documentId="8_{1A696591-D6C7-4D8B-B56D-CAAF2EEC4B80}" xr6:coauthVersionLast="41" xr6:coauthVersionMax="41" xr10:uidLastSave="{00000000-0000-0000-0000-000000000000}"/>
  <bookViews>
    <workbookView xWindow="-110" yWindow="-110" windowWidth="19420" windowHeight="10420" xr2:uid="{00000000-000D-0000-FFFF-FFFF00000000}"/>
  </bookViews>
  <sheets>
    <sheet name="Deficiency" sheetId="1" r:id="rId1"/>
  </sheets>
  <definedNames>
    <definedName name="__________________six6" hidden="1">{#N/A,#N/A,FALSE,"CRPT";#N/A,#N/A,FALSE,"TREND";#N/A,#N/A,FALSE,"%Curve"}</definedName>
    <definedName name="__________________www1" hidden="1">{#N/A,#N/A,FALSE,"schA"}</definedName>
    <definedName name="_________________six6" hidden="1">{#N/A,#N/A,FALSE,"CRPT";#N/A,#N/A,FALSE,"TREND";#N/A,#N/A,FALSE,"%Curve"}</definedName>
    <definedName name="_________________www1" hidden="1">{#N/A,#N/A,FALSE,"schA"}</definedName>
    <definedName name="________________six6" hidden="1">{#N/A,#N/A,FALSE,"CRPT";#N/A,#N/A,FALSE,"TREND";#N/A,#N/A,FALSE,"%Curve"}</definedName>
    <definedName name="________________www1" hidden="1">{#N/A,#N/A,FALSE,"schA"}</definedName>
    <definedName name="_______________six6" hidden="1">{#N/A,#N/A,FALSE,"CRPT";#N/A,#N/A,FALSE,"TREND";#N/A,#N/A,FALSE,"%Curve"}</definedName>
    <definedName name="_______________www1" hidden="1">{#N/A,#N/A,FALSE,"schA"}</definedName>
    <definedName name="______________six6" hidden="1">{#N/A,#N/A,FALSE,"CRPT";#N/A,#N/A,FALSE,"TREND";#N/A,#N/A,FALSE,"%Curve"}</definedName>
    <definedName name="______________www1" hidden="1">{#N/A,#N/A,FALSE,"schA"}</definedName>
    <definedName name="_____________six6" hidden="1">{#N/A,#N/A,FALSE,"CRPT";#N/A,#N/A,FALSE,"TREND";#N/A,#N/A,FALSE,"%Curve"}</definedName>
    <definedName name="_____________www1" hidden="1">{#N/A,#N/A,FALSE,"schA"}</definedName>
    <definedName name="____________six6" hidden="1">{#N/A,#N/A,FALSE,"CRPT";#N/A,#N/A,FALSE,"TREND";#N/A,#N/A,FALSE,"%Curve"}</definedName>
    <definedName name="____________www1" hidden="1">{#N/A,#N/A,FALSE,"schA"}</definedName>
    <definedName name="___________six6" hidden="1">{#N/A,#N/A,FALSE,"CRPT";#N/A,#N/A,FALSE,"TREND";#N/A,#N/A,FALSE,"%Curve"}</definedName>
    <definedName name="___________www1" hidden="1">{#N/A,#N/A,FALSE,"schA"}</definedName>
    <definedName name="__________six6" hidden="1">{#N/A,#N/A,FALSE,"CRPT";#N/A,#N/A,FALSE,"TREND";#N/A,#N/A,FALSE,"%Curve"}</definedName>
    <definedName name="__________www1" hidden="1">{#N/A,#N/A,FALSE,"schA"}</definedName>
    <definedName name="_________six6" hidden="1">{#N/A,#N/A,FALSE,"CRPT";#N/A,#N/A,FALSE,"TREND";#N/A,#N/A,FALSE,"%Curve"}</definedName>
    <definedName name="_________www1" hidden="1">{#N/A,#N/A,FALSE,"schA"}</definedName>
    <definedName name="________six6" hidden="1">{#N/A,#N/A,FALSE,"CRPT";#N/A,#N/A,FALSE,"TREND";#N/A,#N/A,FALSE,"%Curve"}</definedName>
    <definedName name="________www1" hidden="1">{#N/A,#N/A,FALSE,"schA"}</definedName>
    <definedName name="_______ex1" hidden="1">{#N/A,#N/A,FALSE,"Summ";#N/A,#N/A,FALSE,"General"}</definedName>
    <definedName name="_______new1" hidden="1">{#N/A,#N/A,FALSE,"Summ";#N/A,#N/A,FALSE,"General"}</definedName>
    <definedName name="_______six6" hidden="1">{#N/A,#N/A,FALSE,"CRPT";#N/A,#N/A,FALSE,"TREND";#N/A,#N/A,FALSE,"%Curve"}</definedName>
    <definedName name="_______www1" hidden="1">{#N/A,#N/A,FALSE,"schA"}</definedName>
    <definedName name="______ex1" hidden="1">{#N/A,#N/A,FALSE,"Summ";#N/A,#N/A,FALSE,"General"}</definedName>
    <definedName name="______new1" hidden="1">{#N/A,#N/A,FALSE,"Summ";#N/A,#N/A,FALSE,"General"}</definedName>
    <definedName name="______six6" hidden="1">{#N/A,#N/A,FALSE,"CRPT";#N/A,#N/A,FALSE,"TREND";#N/A,#N/A,FALSE,"%Curve"}</definedName>
    <definedName name="______www1" hidden="1">{#N/A,#N/A,FALSE,"schA"}</definedName>
    <definedName name="_____ex1" hidden="1">{#N/A,#N/A,FALSE,"Summ";#N/A,#N/A,FALSE,"General"}</definedName>
    <definedName name="_____new1" hidden="1">{#N/A,#N/A,FALSE,"Summ";#N/A,#N/A,FALSE,"General"}</definedName>
    <definedName name="_____six6" hidden="1">{#N/A,#N/A,FALSE,"CRPT";#N/A,#N/A,FALSE,"TREND";#N/A,#N/A,FALSE,"%Curve"}</definedName>
    <definedName name="_____www1" hidden="1">{#N/A,#N/A,FALSE,"schA"}</definedName>
    <definedName name="____ex1" hidden="1">{#N/A,#N/A,FALSE,"Summ";#N/A,#N/A,FALSE,"General"}</definedName>
    <definedName name="____new1" hidden="1">{#N/A,#N/A,FALSE,"Summ";#N/A,#N/A,FALSE,"General"}</definedName>
    <definedName name="____six6" hidden="1">{#N/A,#N/A,FALSE,"CRPT";#N/A,#N/A,FALSE,"TREND";#N/A,#N/A,FALSE,"%Curve"}</definedName>
    <definedName name="____www1" hidden="1">{#N/A,#N/A,FALSE,"schA"}</definedName>
    <definedName name="___ex1" hidden="1">{#N/A,#N/A,FALSE,"Summ";#N/A,#N/A,FALSE,"General"}</definedName>
    <definedName name="___new1" hidden="1">{#N/A,#N/A,FALSE,"Summ";#N/A,#N/A,FALSE,"General"}</definedName>
    <definedName name="___six6" hidden="1">{#N/A,#N/A,FALSE,"CRPT";#N/A,#N/A,FALSE,"TREND";#N/A,#N/A,FALSE,"%Curve"}</definedName>
    <definedName name="___www1" hidden="1">{#N/A,#N/A,FALSE,"schA"}</definedName>
    <definedName name="__123Graph_D" hidden="1">#REF!</definedName>
    <definedName name="__123Graph_ECURRENT" hidden="1">#N/A</definedName>
    <definedName name="__ex1" hidden="1">{#N/A,#N/A,FALSE,"Summ";#N/A,#N/A,FALSE,"General"}</definedName>
    <definedName name="__new1" hidden="1">{#N/A,#N/A,FALSE,"Summ";#N/A,#N/A,FALSE,"General"}</definedName>
    <definedName name="__six6" hidden="1">{#N/A,#N/A,FALSE,"CRPT";#N/A,#N/A,FALSE,"TREND";#N/A,#N/A,FALSE,"%Curve"}</definedName>
    <definedName name="__www1" hidden="1">{#N/A,#N/A,FALSE,"schA"}</definedName>
    <definedName name="_ex1" hidden="1">{#N/A,#N/A,FALSE,"Summ";#N/A,#N/A,FALSE,"General"}</definedName>
    <definedName name="_Fill" hidden="1">#REF!</definedName>
    <definedName name="_Key1" hidden="1">#REF!</definedName>
    <definedName name="_Key2" hidden="1">#REF!</definedName>
    <definedName name="_new1" hidden="1">{#N/A,#N/A,FALSE,"Summ";#N/A,#N/A,FALSE,"General"}</definedName>
    <definedName name="_Order1" hidden="1">255</definedName>
    <definedName name="_Order2" hidden="1">255</definedName>
    <definedName name="_Regression_Int" hidden="1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AAAAAAAAAAAA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BWorkbookPriority" hidden="1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" hidden="1">{#N/A,#N/A,FALSE,"CESTSUM";#N/A,#N/A,FALSE,"est sum A";#N/A,#N/A,FALSE,"est detail A"}</definedName>
    <definedName name="DFIT" hidden="1">{#N/A,#N/A,FALSE,"Coversheet";#N/A,#N/A,FALSE,"QA"}</definedName>
    <definedName name="ee" hidden="1">{#N/A,#N/A,FALSE,"Month ";#N/A,#N/A,FALSE,"YTD";#N/A,#N/A,FALSE,"12 mo ended"}</definedName>
    <definedName name="error" hidden="1">{#N/A,#N/A,FALSE,"Coversheet";#N/A,#N/A,FALSE,"QA"}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TML_CodePage" hidden="1">1252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" hidden="1">{#N/A,#N/A,FALSE,"Coversheet";#N/A,#N/A,FALSE,"QA"}</definedName>
    <definedName name="qqq" hidden="1">{#N/A,#N/A,FALSE,"schA"}</definedName>
    <definedName name="SAPBEXhrIndnt" hidden="1">"Wide"</definedName>
    <definedName name="SAPsysID" hidden="1">"708C5W7SBKP804JT78WJ0JNKI"</definedName>
    <definedName name="SAPwbID" hidden="1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ix" hidden="1">{#N/A,#N/A,FALSE,"Drill Sites";"WP 212",#N/A,FALSE,"MWAG EOR";"WP 213",#N/A,FALSE,"MWAG EOR";#N/A,#N/A,FALSE,"Misc. Facility";#N/A,#N/A,FALSE,"WWTP"}</definedName>
    <definedName name="solver_eval" hidden="1">0</definedName>
    <definedName name="solver_ntri" hidden="1">1000</definedName>
    <definedName name="solver_rsmp" hidden="1">1</definedName>
    <definedName name="solver_seed" hidden="1">0</definedName>
    <definedName name="t" hidden="1">{#N/A,#N/A,FALSE,"CESTSUM";#N/A,#N/A,FALSE,"est sum A";#N/A,#N/A,FALSE,"est detail A"}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{#N/A,#N/A,FALSE,"Coversheet";#N/A,#N/A,FALSE,"QA"}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hidden="1">{#N/A,#N/A,FALSE,"Coversheet";#N/A,#N/A,FALSE,"QA"}</definedName>
    <definedName name="Value" hidden="1">{#N/A,#N/A,FALSE,"Summ";#N/A,#N/A,FALSE,"General"}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hidden="1">{#N/A,#N/A,FALSE,"Summ";#N/A,#N/A,FALSE,"General"}</definedName>
    <definedName name="z" hidden="1">{#N/A,#N/A,FALSE,"Coversheet";#N/A,#N/A,FALSE,"QA"}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6" i="1" l="1"/>
  <c r="A45" i="1"/>
  <c r="A44" i="1"/>
  <c r="A43" i="1"/>
  <c r="A42" i="1"/>
  <c r="A41" i="1"/>
  <c r="A40" i="1"/>
  <c r="A39" i="1"/>
  <c r="A38" i="1"/>
  <c r="A37" i="1"/>
  <c r="A36" i="1"/>
  <c r="A35" i="1"/>
  <c r="G38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G24" i="1"/>
  <c r="A20" i="1"/>
  <c r="A19" i="1"/>
  <c r="B22" i="1" s="1"/>
  <c r="A18" i="1"/>
  <c r="F31" i="1"/>
  <c r="D31" i="1"/>
  <c r="A17" i="1"/>
  <c r="F19" i="1"/>
  <c r="A16" i="1"/>
  <c r="A15" i="1"/>
  <c r="A14" i="1"/>
  <c r="B36" i="1" l="1"/>
  <c r="F33" i="1"/>
  <c r="F22" i="1"/>
  <c r="D33" i="1"/>
  <c r="D19" i="1"/>
  <c r="D22" i="1" l="1"/>
  <c r="D36" i="1"/>
  <c r="F36" i="1"/>
  <c r="G36" i="1" l="1"/>
  <c r="G22" i="1"/>
  <c r="G40" i="1" l="1"/>
  <c r="G26" i="1"/>
  <c r="G42" i="1" l="1"/>
  <c r="G46" i="1" l="1"/>
</calcChain>
</file>

<file path=xl/sharedStrings.xml><?xml version="1.0" encoding="utf-8"?>
<sst xmlns="http://schemas.openxmlformats.org/spreadsheetml/2006/main" count="38" uniqueCount="34">
  <si>
    <t>Puget Sound Energy</t>
  </si>
  <si>
    <t>REVENUE (SURPLUS) / DEFICIENCY</t>
  </si>
  <si>
    <t>2020 PCORC compared to 2019 GRC</t>
  </si>
  <si>
    <t>48.5% Equity / 6.80% Net of tax rate of return</t>
  </si>
  <si>
    <t>2020 PCORC</t>
  </si>
  <si>
    <t>2019 GRC</t>
  </si>
  <si>
    <t xml:space="preserve">Revenue </t>
  </si>
  <si>
    <t>TY</t>
  </si>
  <si>
    <t>Jul '19 ~ Jun '20</t>
  </si>
  <si>
    <t xml:space="preserve">Jan '18 -Dec '18 </t>
  </si>
  <si>
    <t>Deficiency</t>
  </si>
  <si>
    <t>Row</t>
  </si>
  <si>
    <t>RY</t>
  </si>
  <si>
    <t>Jun '21 ~ May '22</t>
  </si>
  <si>
    <t>Oct '20 - Sep '21</t>
  </si>
  <si>
    <t>(Surplus)</t>
  </si>
  <si>
    <t>VARIABLE DEFICIENCY (SURPLUS)</t>
  </si>
  <si>
    <t>Total Variable Costs</t>
  </si>
  <si>
    <t xml:space="preserve"> </t>
  </si>
  <si>
    <t>Conversion Factor for Revenue Sensitive Items ("RSI")</t>
  </si>
  <si>
    <t>Total Variable Costs Grossed-up RSI's</t>
  </si>
  <si>
    <t>Test Year DELIVERED Load (MWh's)</t>
  </si>
  <si>
    <t>check</t>
  </si>
  <si>
    <t>2020 PCORC Test Year Delivered Load</t>
  </si>
  <si>
    <t>PROFORMA PCORC INCREASE - VARIABLE:</t>
  </si>
  <si>
    <t>FIXED PRODUCTION DEFICIENCY (SURPLUS)</t>
  </si>
  <si>
    <t>Total Fixed Costs</t>
  </si>
  <si>
    <t>RSI Conversion Factor</t>
  </si>
  <si>
    <t>PROFORMA PCORC DECREASE - FIXED:</t>
  </si>
  <si>
    <t>TOTAL PCORC DEFICIENCY (SURPLUS)</t>
  </si>
  <si>
    <t>Operating Revenues from Exh. BDJ-8</t>
  </si>
  <si>
    <t>Percentage Increase</t>
  </si>
  <si>
    <t>Note:  Amounts in bold and italics are different from Dec 9, 2020 original filing.</t>
  </si>
  <si>
    <t>Updated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</si>
</sst>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_);_(* \(#,##0.0000\);_(* &quot;-&quot;??_);_(@_)"/>
    <numFmt numFmtId="165" formatCode="_(&quot;$&quot;* #,##0_);_(&quot;$&quot;* \(#,##0\);_(&quot;$&quot;* &quot;-&quot;??_);_(@_)"/>
    <numFmt numFmtId="166" formatCode="_(* #,##0.0000000_);_(* \(#,##0.0000000\);_(* &quot;-&quot;??_);_(@_)"/>
    <numFmt numFmtId="167" formatCode="_(* #,##0_);_(* \(#,##0\);_(* &quot;-&quot;??_);_(@_)"/>
    <numFmt numFmtId="168" formatCode="_(&quot;$&quot;* #,##0.000_);_(&quot;$&quot;* \(#,##0.000\);_(&quot;$&quot;* &quot;-&quot;??_);_(@_)"/>
    <numFmt numFmtId="169" formatCode="0.000"/>
    <numFmt numFmtId="170" formatCode="_(* #,##0.000_);_(* \(#,##0.000\);_(* &quot;-&quot;_);_(@_)"/>
    <numFmt numFmtId="171" formatCode="0.000%"/>
    <numFmt numFmtId="172" formatCode="_(* #,##0.000000_);_(* \(#,##0.000000\);_(* &quot;-&quot;??_);_(@_)"/>
  </numFmts>
  <fonts count="11" x14ac:knownFonts="1"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i/>
      <sz val="10"/>
      <color rgb="FF0000FF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sz val="10"/>
      <color theme="0"/>
      <name val="Arial"/>
      <family val="2"/>
    </font>
    <font>
      <sz val="6"/>
      <color theme="0"/>
      <name val="Arial"/>
      <family val="2"/>
    </font>
    <font>
      <i/>
      <sz val="10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1" xfId="0" applyFont="1" applyFill="1" applyBorder="1"/>
    <xf numFmtId="0" fontId="2" fillId="0" borderId="2" xfId="0" quotePrefix="1" applyFont="1" applyFill="1" applyBorder="1" applyAlignment="1">
      <alignment horizontal="left"/>
    </xf>
    <xf numFmtId="0" fontId="1" fillId="0" borderId="2" xfId="0" applyFont="1" applyFill="1" applyBorder="1"/>
    <xf numFmtId="0" fontId="1" fillId="0" borderId="3" xfId="0" applyFont="1" applyFill="1" applyBorder="1"/>
    <xf numFmtId="0" fontId="1" fillId="0" borderId="0" xfId="0" applyFont="1" applyFill="1"/>
    <xf numFmtId="0" fontId="1" fillId="0" borderId="0" xfId="0" applyFont="1"/>
    <xf numFmtId="0" fontId="2" fillId="0" borderId="4" xfId="0" applyFont="1" applyFill="1" applyBorder="1" applyAlignment="1">
      <alignment horizontal="centerContinuous"/>
    </xf>
    <xf numFmtId="2" fontId="3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centerContinuous"/>
    </xf>
    <xf numFmtId="0" fontId="4" fillId="0" borderId="0" xfId="0" applyFont="1" applyFill="1" applyAlignment="1">
      <alignment horizontal="right"/>
    </xf>
    <xf numFmtId="0" fontId="2" fillId="0" borderId="5" xfId="0" applyFont="1" applyFill="1" applyBorder="1" applyAlignment="1">
      <alignment horizontal="centerContinuous"/>
    </xf>
    <xf numFmtId="0" fontId="2" fillId="0" borderId="0" xfId="0" quotePrefix="1" applyFont="1" applyFill="1" applyBorder="1" applyAlignment="1">
      <alignment horizontal="centerContinuous"/>
    </xf>
    <xf numFmtId="0" fontId="2" fillId="0" borderId="5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4" xfId="0" applyFont="1" applyFill="1" applyBorder="1"/>
    <xf numFmtId="0" fontId="5" fillId="0" borderId="0" xfId="0" applyFont="1" applyFill="1" applyBorder="1"/>
    <xf numFmtId="0" fontId="1" fillId="0" borderId="0" xfId="0" applyFont="1" applyFill="1" applyBorder="1"/>
    <xf numFmtId="0" fontId="1" fillId="0" borderId="5" xfId="0" applyFont="1" applyFill="1" applyBorder="1"/>
    <xf numFmtId="0" fontId="5" fillId="0" borderId="0" xfId="0" quotePrefix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6" fillId="0" borderId="4" xfId="0" applyFont="1" applyFill="1" applyBorder="1"/>
    <xf numFmtId="0" fontId="1" fillId="0" borderId="0" xfId="0" applyFont="1" applyFill="1" applyBorder="1" applyAlignment="1">
      <alignment horizontal="right"/>
    </xf>
    <xf numFmtId="16" fontId="1" fillId="0" borderId="0" xfId="0" applyNumberFormat="1" applyFont="1" applyFill="1" applyBorder="1" applyAlignment="1">
      <alignment horizontal="center"/>
    </xf>
    <xf numFmtId="0" fontId="6" fillId="0" borderId="0" xfId="0" applyFont="1" applyFill="1"/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right"/>
    </xf>
    <xf numFmtId="0" fontId="1" fillId="0" borderId="8" xfId="0" applyFont="1" applyFill="1" applyBorder="1"/>
    <xf numFmtId="0" fontId="1" fillId="0" borderId="8" xfId="0" quotePrefix="1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/>
    <xf numFmtId="0" fontId="1" fillId="0" borderId="4" xfId="0" applyFont="1" applyFill="1" applyBorder="1" applyAlignment="1">
      <alignment horizontal="center"/>
    </xf>
    <xf numFmtId="0" fontId="7" fillId="0" borderId="0" xfId="0" applyFont="1" applyFill="1" applyBorder="1"/>
    <xf numFmtId="164" fontId="1" fillId="0" borderId="0" xfId="0" applyNumberFormat="1" applyFont="1" applyFill="1" applyBorder="1"/>
    <xf numFmtId="165" fontId="3" fillId="0" borderId="0" xfId="0" applyNumberFormat="1" applyFont="1" applyFill="1" applyBorder="1"/>
    <xf numFmtId="165" fontId="1" fillId="0" borderId="0" xfId="0" applyNumberFormat="1" applyFont="1" applyFill="1" applyBorder="1"/>
    <xf numFmtId="166" fontId="1" fillId="0" borderId="8" xfId="0" applyNumberFormat="1" applyFont="1" applyFill="1" applyBorder="1"/>
    <xf numFmtId="166" fontId="1" fillId="0" borderId="0" xfId="0" applyNumberFormat="1" applyFont="1" applyFill="1" applyBorder="1"/>
    <xf numFmtId="0" fontId="1" fillId="0" borderId="0" xfId="0" applyFont="1" applyFill="1" applyBorder="1" applyAlignment="1"/>
    <xf numFmtId="167" fontId="3" fillId="0" borderId="0" xfId="0" applyNumberFormat="1" applyFont="1" applyFill="1" applyBorder="1"/>
    <xf numFmtId="167" fontId="1" fillId="0" borderId="0" xfId="0" applyNumberFormat="1" applyFont="1" applyFill="1" applyBorder="1"/>
    <xf numFmtId="44" fontId="1" fillId="0" borderId="0" xfId="0" applyNumberFormat="1" applyFont="1"/>
    <xf numFmtId="41" fontId="1" fillId="0" borderId="0" xfId="0" applyNumberFormat="1" applyFont="1" applyFill="1" applyBorder="1"/>
    <xf numFmtId="43" fontId="1" fillId="0" borderId="0" xfId="0" applyNumberFormat="1" applyFont="1" applyFill="1" applyBorder="1"/>
    <xf numFmtId="0" fontId="0" fillId="0" borderId="0" xfId="0" applyFill="1" applyBorder="1"/>
    <xf numFmtId="168" fontId="3" fillId="0" borderId="0" xfId="0" applyNumberFormat="1" applyFont="1" applyFill="1" applyBorder="1"/>
    <xf numFmtId="168" fontId="1" fillId="0" borderId="0" xfId="0" applyNumberFormat="1" applyFont="1" applyFill="1" applyBorder="1"/>
    <xf numFmtId="0" fontId="8" fillId="0" borderId="0" xfId="0" applyFont="1" applyFill="1" applyBorder="1"/>
    <xf numFmtId="0" fontId="9" fillId="0" borderId="0" xfId="0" applyFont="1" applyFill="1" applyBorder="1" applyAlignment="1">
      <alignment horizontal="right"/>
    </xf>
    <xf numFmtId="169" fontId="9" fillId="0" borderId="0" xfId="0" applyNumberFormat="1" applyFont="1"/>
    <xf numFmtId="41" fontId="8" fillId="0" borderId="0" xfId="0" applyNumberFormat="1" applyFont="1" applyFill="1" applyBorder="1"/>
    <xf numFmtId="0" fontId="1" fillId="0" borderId="0" xfId="0" quotePrefix="1" applyNumberFormat="1" applyFont="1" applyFill="1" applyBorder="1" applyAlignment="1">
      <alignment horizontal="left"/>
    </xf>
    <xf numFmtId="170" fontId="1" fillId="0" borderId="0" xfId="0" applyNumberFormat="1" applyFont="1" applyFill="1" applyBorder="1"/>
    <xf numFmtId="165" fontId="3" fillId="0" borderId="6" xfId="0" applyNumberFormat="1" applyFont="1" applyFill="1" applyBorder="1"/>
    <xf numFmtId="165" fontId="1" fillId="0" borderId="6" xfId="0" applyNumberFormat="1" applyFont="1" applyFill="1" applyBorder="1"/>
    <xf numFmtId="0" fontId="1" fillId="0" borderId="0" xfId="0" applyNumberFormat="1" applyFont="1" applyFill="1" applyBorder="1" applyAlignment="1">
      <alignment horizontal="left"/>
    </xf>
    <xf numFmtId="171" fontId="3" fillId="0" borderId="0" xfId="0" applyNumberFormat="1" applyFont="1" applyFill="1"/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0" xfId="0" applyFont="1" applyFill="1" applyBorder="1" applyAlignment="1">
      <alignment horizontal="left"/>
    </xf>
    <xf numFmtId="0" fontId="10" fillId="0" borderId="0" xfId="0" applyFont="1" applyFill="1" applyAlignment="1">
      <alignment horizontal="left"/>
    </xf>
    <xf numFmtId="172" fontId="1" fillId="0" borderId="0" xfId="0" applyNumberFormat="1" applyFont="1" applyFill="1"/>
    <xf numFmtId="0" fontId="3" fillId="0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P80"/>
  <sheetViews>
    <sheetView tabSelected="1" view="pageLayout" zoomScale="85" zoomScaleNormal="85" zoomScalePageLayoutView="85" workbookViewId="0">
      <selection activeCell="B3" sqref="B3"/>
    </sheetView>
  </sheetViews>
  <sheetFormatPr defaultColWidth="9.26953125" defaultRowHeight="12.5" x14ac:dyDescent="0.25"/>
  <cols>
    <col min="1" max="1" width="5.7265625" style="6" customWidth="1"/>
    <col min="2" max="2" width="47.26953125" style="6" bestFit="1" customWidth="1"/>
    <col min="3" max="3" width="1.7265625" style="6" customWidth="1"/>
    <col min="4" max="4" width="15.54296875" style="6" bestFit="1" customWidth="1"/>
    <col min="5" max="5" width="1.7265625" style="6" customWidth="1"/>
    <col min="6" max="6" width="16.26953125" style="6" bestFit="1" customWidth="1"/>
    <col min="7" max="7" width="17.453125" style="6" bestFit="1" customWidth="1"/>
    <col min="8" max="8" width="1.26953125" style="6" customWidth="1"/>
    <col min="9" max="9" width="1" style="6" customWidth="1"/>
    <col min="10" max="10" width="9.26953125" style="6"/>
    <col min="11" max="11" width="12.26953125" style="6" bestFit="1" customWidth="1"/>
    <col min="12" max="12" width="13.7265625" style="6" bestFit="1" customWidth="1"/>
    <col min="13" max="13" width="9.26953125" style="6"/>
    <col min="14" max="14" width="13.7265625" style="6" bestFit="1" customWidth="1"/>
    <col min="15" max="15" width="15.26953125" style="6" bestFit="1" customWidth="1"/>
    <col min="16" max="16384" width="9.26953125" style="6"/>
  </cols>
  <sheetData>
    <row r="1" spans="1:16" ht="13" x14ac:dyDescent="0.3">
      <c r="A1" s="1"/>
      <c r="B1" s="2"/>
      <c r="C1" s="3"/>
      <c r="D1" s="3"/>
      <c r="E1" s="3"/>
      <c r="F1" s="3"/>
      <c r="G1" s="3"/>
      <c r="H1" s="4"/>
      <c r="I1" s="5"/>
      <c r="J1" s="5"/>
    </row>
    <row r="2" spans="1:16" ht="13" x14ac:dyDescent="0.3">
      <c r="A2" s="7"/>
      <c r="B2" s="8" t="s">
        <v>33</v>
      </c>
      <c r="C2" s="9"/>
      <c r="D2" s="9"/>
      <c r="E2" s="9"/>
      <c r="F2" s="9"/>
      <c r="G2" s="10"/>
      <c r="H2" s="11"/>
      <c r="I2" s="5"/>
      <c r="J2" s="5"/>
    </row>
    <row r="3" spans="1:16" ht="13" x14ac:dyDescent="0.3">
      <c r="A3" s="7"/>
      <c r="B3" s="12"/>
      <c r="C3" s="9"/>
      <c r="D3" s="9"/>
      <c r="E3" s="9"/>
      <c r="F3" s="9"/>
      <c r="G3" s="10"/>
      <c r="H3" s="11"/>
      <c r="I3" s="5"/>
      <c r="J3" s="5"/>
    </row>
    <row r="4" spans="1:16" ht="13" x14ac:dyDescent="0.3">
      <c r="A4" s="7"/>
      <c r="B4" s="12"/>
      <c r="C4" s="9"/>
      <c r="D4" s="9"/>
      <c r="E4" s="9"/>
      <c r="F4" s="9"/>
      <c r="G4" s="9"/>
      <c r="H4" s="13"/>
      <c r="I4" s="14"/>
      <c r="J4" s="5"/>
    </row>
    <row r="5" spans="1:16" ht="13" x14ac:dyDescent="0.3">
      <c r="A5" s="15"/>
      <c r="B5" s="16" t="s">
        <v>0</v>
      </c>
      <c r="C5" s="17"/>
      <c r="D5" s="17"/>
      <c r="E5" s="17"/>
      <c r="F5" s="17"/>
      <c r="G5" s="17"/>
      <c r="H5" s="18"/>
      <c r="I5" s="5"/>
      <c r="J5" s="5"/>
    </row>
    <row r="6" spans="1:16" ht="13" x14ac:dyDescent="0.3">
      <c r="A6" s="15"/>
      <c r="B6" s="16" t="s">
        <v>1</v>
      </c>
      <c r="C6" s="17"/>
      <c r="D6" s="17"/>
      <c r="E6" s="17"/>
      <c r="F6" s="17"/>
      <c r="G6" s="17"/>
      <c r="H6" s="18"/>
      <c r="I6" s="5"/>
      <c r="J6" s="5"/>
    </row>
    <row r="7" spans="1:16" ht="13" x14ac:dyDescent="0.3">
      <c r="A7" s="15"/>
      <c r="B7" s="19" t="s">
        <v>2</v>
      </c>
      <c r="C7" s="17"/>
      <c r="D7" s="17"/>
      <c r="E7" s="17"/>
      <c r="F7" s="17"/>
      <c r="G7" s="17"/>
      <c r="H7" s="18"/>
      <c r="I7" s="5"/>
      <c r="J7" s="5"/>
    </row>
    <row r="8" spans="1:16" ht="13" x14ac:dyDescent="0.3">
      <c r="A8" s="15"/>
      <c r="B8" s="20" t="s">
        <v>3</v>
      </c>
      <c r="C8" s="17"/>
      <c r="D8" s="17"/>
      <c r="E8" s="17"/>
      <c r="F8" s="17"/>
      <c r="G8" s="17"/>
      <c r="H8" s="18"/>
      <c r="I8" s="5"/>
      <c r="J8" s="5"/>
    </row>
    <row r="9" spans="1:16" ht="13" x14ac:dyDescent="0.3">
      <c r="A9" s="15"/>
      <c r="B9" s="21"/>
      <c r="C9" s="17"/>
      <c r="D9" s="17"/>
      <c r="E9" s="17"/>
      <c r="F9" s="17"/>
      <c r="G9" s="17"/>
      <c r="H9" s="18"/>
      <c r="I9" s="5"/>
      <c r="J9" s="5"/>
    </row>
    <row r="10" spans="1:16" ht="13" x14ac:dyDescent="0.3">
      <c r="A10" s="15"/>
      <c r="B10" s="21"/>
      <c r="C10" s="17"/>
      <c r="D10" s="22" t="s">
        <v>4</v>
      </c>
      <c r="E10" s="17"/>
      <c r="F10" s="22" t="s">
        <v>5</v>
      </c>
      <c r="G10" s="23" t="s">
        <v>6</v>
      </c>
      <c r="H10" s="18"/>
      <c r="I10" s="5"/>
      <c r="J10" s="5"/>
    </row>
    <row r="11" spans="1:16" ht="13" x14ac:dyDescent="0.3">
      <c r="A11" s="24"/>
      <c r="B11" s="25" t="s">
        <v>7</v>
      </c>
      <c r="C11" s="17"/>
      <c r="D11" s="26" t="s">
        <v>8</v>
      </c>
      <c r="E11" s="17"/>
      <c r="F11" s="26" t="s">
        <v>9</v>
      </c>
      <c r="G11" s="23" t="s">
        <v>10</v>
      </c>
      <c r="H11" s="18"/>
      <c r="I11" s="5"/>
      <c r="J11" s="27"/>
    </row>
    <row r="12" spans="1:16" ht="13" x14ac:dyDescent="0.3">
      <c r="A12" s="28" t="s">
        <v>11</v>
      </c>
      <c r="B12" s="29" t="s">
        <v>12</v>
      </c>
      <c r="C12" s="30"/>
      <c r="D12" s="31" t="s">
        <v>13</v>
      </c>
      <c r="E12" s="32"/>
      <c r="F12" s="31" t="s">
        <v>14</v>
      </c>
      <c r="G12" s="32" t="s">
        <v>15</v>
      </c>
      <c r="H12" s="33"/>
      <c r="I12" s="5"/>
      <c r="J12" s="27"/>
    </row>
    <row r="13" spans="1:16" ht="13" x14ac:dyDescent="0.3">
      <c r="A13" s="15"/>
      <c r="B13" s="17"/>
      <c r="C13" s="17"/>
      <c r="D13" s="17"/>
      <c r="E13" s="17"/>
      <c r="F13" s="17"/>
      <c r="G13" s="17"/>
      <c r="H13" s="18"/>
      <c r="I13" s="5"/>
      <c r="J13" s="27"/>
    </row>
    <row r="14" spans="1:16" ht="13" x14ac:dyDescent="0.3">
      <c r="A14" s="34">
        <f>ROW()</f>
        <v>14</v>
      </c>
      <c r="B14" s="35" t="s">
        <v>16</v>
      </c>
      <c r="C14" s="17"/>
      <c r="D14" s="17"/>
      <c r="E14" s="17"/>
      <c r="F14" s="17"/>
      <c r="G14" s="17"/>
      <c r="H14" s="18"/>
      <c r="I14" s="5"/>
      <c r="J14" s="27"/>
    </row>
    <row r="15" spans="1:16" ht="13" x14ac:dyDescent="0.3">
      <c r="A15" s="34">
        <f>ROW()</f>
        <v>15</v>
      </c>
      <c r="B15" s="17"/>
      <c r="C15" s="17"/>
      <c r="D15" s="36"/>
      <c r="E15" s="17"/>
      <c r="F15" s="17"/>
      <c r="G15" s="17"/>
      <c r="H15" s="18"/>
      <c r="I15" s="5"/>
      <c r="J15" s="27"/>
      <c r="L15"/>
      <c r="M15"/>
      <c r="N15"/>
      <c r="O15"/>
      <c r="P15"/>
    </row>
    <row r="16" spans="1:16" ht="13" x14ac:dyDescent="0.3">
      <c r="A16" s="34">
        <f>ROW()</f>
        <v>16</v>
      </c>
      <c r="B16" s="17" t="s">
        <v>17</v>
      </c>
      <c r="C16" s="17"/>
      <c r="D16" s="37">
        <v>777164862.24074137</v>
      </c>
      <c r="E16" s="17"/>
      <c r="F16" s="38">
        <v>713651643.97173285</v>
      </c>
      <c r="G16" s="38" t="s">
        <v>18</v>
      </c>
      <c r="H16" s="18"/>
      <c r="I16" s="5"/>
      <c r="J16" s="27"/>
      <c r="L16"/>
      <c r="M16"/>
      <c r="N16"/>
      <c r="O16"/>
      <c r="P16"/>
    </row>
    <row r="17" spans="1:16" ht="13" x14ac:dyDescent="0.3">
      <c r="A17" s="34">
        <f>ROW()</f>
        <v>17</v>
      </c>
      <c r="B17" s="17" t="s">
        <v>19</v>
      </c>
      <c r="C17" s="17"/>
      <c r="D17" s="39">
        <v>0.95111500000000004</v>
      </c>
      <c r="E17" s="17"/>
      <c r="F17" s="39">
        <v>0.95111500000000004</v>
      </c>
      <c r="G17" s="40"/>
      <c r="H17" s="18"/>
      <c r="I17" s="5"/>
      <c r="J17" s="27"/>
      <c r="L17"/>
      <c r="M17"/>
      <c r="N17"/>
      <c r="O17"/>
      <c r="P17"/>
    </row>
    <row r="18" spans="1:16" ht="13" x14ac:dyDescent="0.3">
      <c r="A18" s="34">
        <f>ROW()</f>
        <v>18</v>
      </c>
      <c r="C18" s="17"/>
      <c r="D18" s="5"/>
      <c r="E18" s="5"/>
      <c r="F18" s="5"/>
      <c r="G18" s="38"/>
      <c r="H18" s="18"/>
      <c r="I18" s="5"/>
      <c r="J18" s="27"/>
      <c r="L18"/>
      <c r="M18"/>
      <c r="N18"/>
      <c r="O18"/>
      <c r="P18"/>
    </row>
    <row r="19" spans="1:16" ht="13" x14ac:dyDescent="0.3">
      <c r="A19" s="34">
        <f>ROW()</f>
        <v>19</v>
      </c>
      <c r="B19" s="41" t="s">
        <v>20</v>
      </c>
      <c r="C19" s="17"/>
      <c r="D19" s="42">
        <f>+ROUND(D16/D17,0)</f>
        <v>817109248</v>
      </c>
      <c r="E19" s="17"/>
      <c r="F19" s="43">
        <f>+ROUND(F16/F17,0)</f>
        <v>750331604</v>
      </c>
      <c r="G19" s="38"/>
      <c r="H19" s="18"/>
      <c r="I19" s="5"/>
      <c r="J19" s="27"/>
      <c r="K19" s="44"/>
      <c r="L19"/>
      <c r="M19"/>
      <c r="N19"/>
      <c r="O19"/>
      <c r="P19"/>
    </row>
    <row r="20" spans="1:16" ht="13" x14ac:dyDescent="0.3">
      <c r="A20" s="34">
        <f>ROW()</f>
        <v>20</v>
      </c>
      <c r="B20" s="17" t="s">
        <v>21</v>
      </c>
      <c r="C20" s="17"/>
      <c r="D20" s="45">
        <v>19685486.54609016</v>
      </c>
      <c r="E20" s="45"/>
      <c r="F20" s="45">
        <v>20535748.503355935</v>
      </c>
      <c r="G20" s="46" t="s">
        <v>18</v>
      </c>
      <c r="H20" s="18"/>
      <c r="I20" s="5"/>
      <c r="J20" s="27"/>
      <c r="L20"/>
      <c r="M20"/>
      <c r="N20"/>
      <c r="O20"/>
      <c r="P20"/>
    </row>
    <row r="21" spans="1:16" ht="13" x14ac:dyDescent="0.3">
      <c r="A21" s="34">
        <f>ROW()</f>
        <v>21</v>
      </c>
      <c r="B21" s="17"/>
      <c r="C21" s="17"/>
      <c r="D21" s="45"/>
      <c r="E21" s="45"/>
      <c r="F21" s="45"/>
      <c r="G21" s="46"/>
      <c r="H21" s="18"/>
      <c r="I21" s="5"/>
      <c r="J21" s="27"/>
      <c r="L21"/>
      <c r="M21"/>
      <c r="N21"/>
      <c r="O21"/>
      <c r="P21"/>
    </row>
    <row r="22" spans="1:16" ht="13" x14ac:dyDescent="0.3">
      <c r="A22" s="34">
        <f>ROW()</f>
        <v>22</v>
      </c>
      <c r="B22" s="47" t="str">
        <f>"Total Variable Costs per MWh (Line "&amp;A19&amp;" / Line "&amp;A20&amp;")"</f>
        <v>Total Variable Costs per MWh (Line 19 / Line 20)</v>
      </c>
      <c r="C22" s="17"/>
      <c r="D22" s="48">
        <f>ROUND(+D19/D20,3)</f>
        <v>41.508000000000003</v>
      </c>
      <c r="E22" s="45"/>
      <c r="F22" s="49">
        <f>ROUND(+F19/F20,3)</f>
        <v>36.537999999999997</v>
      </c>
      <c r="G22" s="49">
        <f>ROUND(D22-F22,3)</f>
        <v>4.97</v>
      </c>
      <c r="H22" s="18"/>
      <c r="I22" s="5"/>
      <c r="J22" s="27"/>
      <c r="L22"/>
      <c r="M22"/>
      <c r="N22"/>
      <c r="O22"/>
      <c r="P22"/>
    </row>
    <row r="23" spans="1:16" ht="13" x14ac:dyDescent="0.3">
      <c r="A23" s="34">
        <f>ROW()</f>
        <v>23</v>
      </c>
      <c r="B23" s="50"/>
      <c r="C23" s="51" t="s">
        <v>22</v>
      </c>
      <c r="D23" s="52">
        <v>0</v>
      </c>
      <c r="E23" s="53"/>
      <c r="F23" s="52">
        <v>1E-3</v>
      </c>
      <c r="G23" s="49"/>
      <c r="H23" s="18"/>
      <c r="I23" s="5"/>
      <c r="J23" s="27"/>
      <c r="L23"/>
      <c r="M23"/>
      <c r="N23"/>
      <c r="O23"/>
      <c r="P23"/>
    </row>
    <row r="24" spans="1:16" ht="13" x14ac:dyDescent="0.3">
      <c r="A24" s="34">
        <f>ROW()</f>
        <v>24</v>
      </c>
      <c r="B24" s="54" t="s">
        <v>23</v>
      </c>
      <c r="C24" s="17"/>
      <c r="E24" s="5"/>
      <c r="F24" s="55"/>
      <c r="G24" s="43">
        <f>+D20</f>
        <v>19685486.54609016</v>
      </c>
      <c r="H24" s="18"/>
      <c r="I24" s="5"/>
      <c r="J24" s="27"/>
      <c r="L24"/>
      <c r="M24"/>
      <c r="N24"/>
      <c r="O24"/>
      <c r="P24"/>
    </row>
    <row r="25" spans="1:16" ht="13" x14ac:dyDescent="0.3">
      <c r="A25" s="34">
        <f>ROW()</f>
        <v>25</v>
      </c>
      <c r="B25" s="54"/>
      <c r="C25" s="17"/>
      <c r="E25" s="5"/>
      <c r="F25" s="45"/>
      <c r="G25" s="43"/>
      <c r="H25" s="18"/>
      <c r="I25" s="5"/>
      <c r="J25" s="27"/>
      <c r="L25"/>
      <c r="M25"/>
      <c r="N25"/>
      <c r="O25"/>
      <c r="P25"/>
    </row>
    <row r="26" spans="1:16" ht="13" x14ac:dyDescent="0.3">
      <c r="A26" s="34">
        <f>ROW()</f>
        <v>26</v>
      </c>
      <c r="B26" s="54" t="s">
        <v>24</v>
      </c>
      <c r="C26" s="17"/>
      <c r="E26" s="5"/>
      <c r="F26" s="45"/>
      <c r="G26" s="56">
        <f>+G22*G24</f>
        <v>97836868.134068087</v>
      </c>
      <c r="H26" s="18"/>
      <c r="I26" s="5"/>
      <c r="J26" s="27"/>
      <c r="L26"/>
      <c r="M26"/>
      <c r="N26"/>
      <c r="O26"/>
      <c r="P26"/>
    </row>
    <row r="27" spans="1:16" ht="13" x14ac:dyDescent="0.3">
      <c r="A27" s="34">
        <f>ROW()</f>
        <v>27</v>
      </c>
      <c r="B27" s="17"/>
      <c r="C27" s="17"/>
      <c r="E27" s="5"/>
      <c r="F27" s="45"/>
      <c r="G27" s="38"/>
      <c r="H27" s="18"/>
      <c r="I27" s="5"/>
      <c r="J27" s="27"/>
      <c r="L27"/>
      <c r="M27"/>
      <c r="N27"/>
      <c r="O27"/>
      <c r="P27"/>
    </row>
    <row r="28" spans="1:16" ht="13" x14ac:dyDescent="0.3">
      <c r="A28" s="34">
        <f>ROW()</f>
        <v>28</v>
      </c>
      <c r="B28" s="35" t="s">
        <v>25</v>
      </c>
      <c r="C28" s="17"/>
      <c r="E28" s="5"/>
      <c r="F28" s="45"/>
      <c r="G28" s="38"/>
      <c r="H28" s="18"/>
      <c r="I28" s="5"/>
      <c r="J28" s="27"/>
      <c r="L28"/>
      <c r="M28"/>
      <c r="N28"/>
      <c r="O28"/>
      <c r="P28"/>
    </row>
    <row r="29" spans="1:16" ht="13" x14ac:dyDescent="0.3">
      <c r="A29" s="34">
        <f>ROW()</f>
        <v>29</v>
      </c>
      <c r="B29" s="17"/>
      <c r="C29" s="17"/>
      <c r="E29" s="5"/>
      <c r="F29" s="45"/>
      <c r="G29" s="38"/>
      <c r="H29" s="18"/>
      <c r="I29" s="5"/>
      <c r="J29" s="27"/>
      <c r="L29"/>
      <c r="M29"/>
      <c r="N29"/>
      <c r="O29"/>
      <c r="P29"/>
    </row>
    <row r="30" spans="1:16" ht="13" x14ac:dyDescent="0.3">
      <c r="A30" s="34">
        <f>ROW()</f>
        <v>30</v>
      </c>
      <c r="B30" s="17" t="s">
        <v>26</v>
      </c>
      <c r="C30" s="17"/>
      <c r="D30" s="37">
        <v>426970636.03645092</v>
      </c>
      <c r="E30" s="17"/>
      <c r="F30" s="38">
        <v>455200098.46092093</v>
      </c>
      <c r="G30" s="38"/>
      <c r="H30" s="18"/>
      <c r="I30" s="5"/>
      <c r="J30" s="27"/>
      <c r="L30"/>
      <c r="M30"/>
      <c r="N30"/>
      <c r="O30"/>
      <c r="P30"/>
    </row>
    <row r="31" spans="1:16" ht="13" x14ac:dyDescent="0.3">
      <c r="A31" s="34">
        <f>ROW()</f>
        <v>31</v>
      </c>
      <c r="B31" s="17" t="s">
        <v>27</v>
      </c>
      <c r="C31" s="17"/>
      <c r="D31" s="39">
        <f>D17</f>
        <v>0.95111500000000004</v>
      </c>
      <c r="E31" s="17"/>
      <c r="F31" s="39">
        <f>F17</f>
        <v>0.95111500000000004</v>
      </c>
      <c r="G31" s="38"/>
      <c r="H31" s="18"/>
      <c r="I31" s="5"/>
      <c r="J31" s="27"/>
      <c r="L31"/>
      <c r="M31"/>
      <c r="N31"/>
      <c r="O31"/>
      <c r="P31"/>
    </row>
    <row r="32" spans="1:16" ht="13" x14ac:dyDescent="0.3">
      <c r="A32" s="34">
        <f>ROW()</f>
        <v>32</v>
      </c>
      <c r="B32" s="17"/>
      <c r="C32" s="17"/>
      <c r="D32" s="5"/>
      <c r="E32" s="5"/>
      <c r="F32" s="5"/>
      <c r="G32" s="38"/>
      <c r="H32" s="18"/>
      <c r="I32" s="5"/>
      <c r="J32" s="27"/>
      <c r="L32"/>
      <c r="M32"/>
      <c r="N32"/>
      <c r="O32"/>
      <c r="P32"/>
    </row>
    <row r="33" spans="1:16" ht="13" x14ac:dyDescent="0.3">
      <c r="A33" s="34">
        <f>ROW()</f>
        <v>33</v>
      </c>
      <c r="B33" s="17" t="s">
        <v>26</v>
      </c>
      <c r="C33" s="17"/>
      <c r="D33" s="42">
        <f>D30/D31</f>
        <v>448915889.28410435</v>
      </c>
      <c r="E33" s="17"/>
      <c r="F33" s="43">
        <f>F30/F31</f>
        <v>478596277.48581499</v>
      </c>
      <c r="H33" s="18"/>
      <c r="I33" s="5"/>
      <c r="J33" s="27"/>
      <c r="L33"/>
      <c r="M33"/>
      <c r="N33"/>
      <c r="O33"/>
      <c r="P33"/>
    </row>
    <row r="34" spans="1:16" ht="13" x14ac:dyDescent="0.3">
      <c r="A34" s="34">
        <f>ROW()</f>
        <v>34</v>
      </c>
      <c r="B34" s="17" t="s">
        <v>21</v>
      </c>
      <c r="C34" s="17"/>
      <c r="D34" s="45">
        <v>19685486.54609016</v>
      </c>
      <c r="E34" s="45"/>
      <c r="F34" s="45">
        <v>20535748.503355935</v>
      </c>
      <c r="G34" s="38"/>
      <c r="H34" s="18"/>
      <c r="I34" s="5"/>
      <c r="J34" s="27"/>
      <c r="L34"/>
      <c r="M34"/>
      <c r="N34"/>
      <c r="O34"/>
      <c r="P34"/>
    </row>
    <row r="35" spans="1:16" ht="13" x14ac:dyDescent="0.3">
      <c r="A35" s="34">
        <f>ROW()</f>
        <v>35</v>
      </c>
      <c r="B35" s="17"/>
      <c r="C35" s="17"/>
      <c r="E35" s="5"/>
      <c r="F35" s="45"/>
      <c r="G35" s="38"/>
      <c r="H35" s="18"/>
      <c r="I35" s="5"/>
      <c r="J35" s="27"/>
      <c r="L35"/>
      <c r="M35"/>
      <c r="N35"/>
      <c r="O35"/>
      <c r="P35"/>
    </row>
    <row r="36" spans="1:16" ht="13" x14ac:dyDescent="0.3">
      <c r="A36" s="34">
        <f>ROW()</f>
        <v>36</v>
      </c>
      <c r="B36" s="47" t="str">
        <f>"Total Fixed Costs per MWh (Line "&amp;A33&amp;" / Line "&amp;A34&amp;")"</f>
        <v>Total Fixed Costs per MWh (Line 33 / Line 34)</v>
      </c>
      <c r="C36" s="17"/>
      <c r="D36" s="49">
        <f>ROUND(+D33/D34,3)</f>
        <v>22.803999999999998</v>
      </c>
      <c r="E36" s="45"/>
      <c r="F36" s="49">
        <f>ROUND(+F33/F34,3)</f>
        <v>23.306000000000001</v>
      </c>
      <c r="G36" s="49">
        <f>ROUND(D36-F36,3)</f>
        <v>-0.502</v>
      </c>
      <c r="H36" s="18"/>
      <c r="I36" s="5"/>
      <c r="J36" s="27"/>
      <c r="L36"/>
      <c r="M36"/>
      <c r="N36"/>
      <c r="O36"/>
      <c r="P36"/>
    </row>
    <row r="37" spans="1:16" ht="13" x14ac:dyDescent="0.3">
      <c r="A37" s="34">
        <f>ROW()</f>
        <v>37</v>
      </c>
      <c r="B37" s="17"/>
      <c r="C37" s="17"/>
      <c r="E37" s="5"/>
      <c r="F37" s="45"/>
      <c r="G37" s="38"/>
      <c r="H37" s="18"/>
      <c r="I37" s="5"/>
      <c r="J37" s="27"/>
      <c r="L37"/>
      <c r="M37"/>
      <c r="N37"/>
      <c r="O37"/>
      <c r="P37"/>
    </row>
    <row r="38" spans="1:16" ht="13" x14ac:dyDescent="0.3">
      <c r="A38" s="34">
        <f>ROW()</f>
        <v>38</v>
      </c>
      <c r="B38" s="54" t="s">
        <v>23</v>
      </c>
      <c r="C38" s="17"/>
      <c r="E38" s="5"/>
      <c r="F38" s="45"/>
      <c r="G38" s="43">
        <f>D34</f>
        <v>19685486.54609016</v>
      </c>
      <c r="H38" s="18"/>
      <c r="I38" s="5"/>
      <c r="J38" s="27"/>
      <c r="L38"/>
      <c r="M38"/>
      <c r="N38"/>
      <c r="O38"/>
      <c r="P38"/>
    </row>
    <row r="39" spans="1:16" ht="13" x14ac:dyDescent="0.3">
      <c r="A39" s="34">
        <f>ROW()</f>
        <v>39</v>
      </c>
      <c r="B39" s="17"/>
      <c r="C39" s="17"/>
      <c r="E39" s="5"/>
      <c r="F39" s="45"/>
      <c r="G39" s="38"/>
      <c r="H39" s="18"/>
      <c r="I39" s="5"/>
      <c r="J39" s="27"/>
      <c r="L39"/>
      <c r="M39"/>
      <c r="N39"/>
      <c r="O39"/>
      <c r="P39"/>
    </row>
    <row r="40" spans="1:16" ht="13" x14ac:dyDescent="0.3">
      <c r="A40" s="34">
        <f>ROW()</f>
        <v>40</v>
      </c>
      <c r="B40" s="54" t="s">
        <v>28</v>
      </c>
      <c r="C40" s="17"/>
      <c r="E40" s="5"/>
      <c r="F40" s="45"/>
      <c r="G40" s="57">
        <f>+G36*G38</f>
        <v>-9882114.2461372595</v>
      </c>
      <c r="H40" s="18"/>
      <c r="I40" s="5"/>
      <c r="J40" s="27"/>
      <c r="L40"/>
      <c r="M40"/>
      <c r="N40"/>
      <c r="O40"/>
      <c r="P40"/>
    </row>
    <row r="41" spans="1:16" ht="13" x14ac:dyDescent="0.3">
      <c r="A41" s="34">
        <f>ROW()</f>
        <v>41</v>
      </c>
      <c r="B41" s="17"/>
      <c r="C41" s="17"/>
      <c r="E41" s="5"/>
      <c r="F41" s="45"/>
      <c r="G41" s="38"/>
      <c r="H41" s="18"/>
      <c r="I41" s="5"/>
      <c r="J41" s="27"/>
      <c r="L41"/>
      <c r="M41"/>
      <c r="N41"/>
      <c r="O41"/>
      <c r="P41"/>
    </row>
    <row r="42" spans="1:16" ht="13" x14ac:dyDescent="0.3">
      <c r="A42" s="34">
        <f>ROW()</f>
        <v>42</v>
      </c>
      <c r="B42" s="35" t="s">
        <v>29</v>
      </c>
      <c r="C42" s="17"/>
      <c r="E42" s="5"/>
      <c r="F42" s="45"/>
      <c r="G42" s="56">
        <f>G26+G40</f>
        <v>87954753.887930825</v>
      </c>
      <c r="H42" s="18"/>
      <c r="I42" s="5"/>
      <c r="J42" s="27"/>
      <c r="L42"/>
      <c r="M42"/>
      <c r="N42"/>
      <c r="O42"/>
      <c r="P42"/>
    </row>
    <row r="43" spans="1:16" ht="13" x14ac:dyDescent="0.3">
      <c r="A43" s="34">
        <f>ROW()</f>
        <v>43</v>
      </c>
      <c r="B43" s="17"/>
      <c r="C43" s="17"/>
      <c r="E43" s="5"/>
      <c r="F43" s="45"/>
      <c r="G43" s="38"/>
      <c r="H43" s="18"/>
      <c r="I43" s="5"/>
      <c r="J43" s="27"/>
      <c r="L43"/>
      <c r="M43"/>
      <c r="N43"/>
      <c r="O43"/>
      <c r="P43"/>
    </row>
    <row r="44" spans="1:16" ht="13" x14ac:dyDescent="0.3">
      <c r="A44" s="34">
        <f>ROW()</f>
        <v>44</v>
      </c>
      <c r="B44" s="58" t="s">
        <v>30</v>
      </c>
      <c r="C44" s="17"/>
      <c r="E44" s="5"/>
      <c r="F44" s="45"/>
      <c r="G44" s="38">
        <v>2129426836.4585011</v>
      </c>
      <c r="H44" s="18"/>
      <c r="I44" s="5"/>
      <c r="J44" s="27"/>
      <c r="L44"/>
      <c r="M44"/>
      <c r="N44"/>
      <c r="O44"/>
      <c r="P44"/>
    </row>
    <row r="45" spans="1:16" ht="13" x14ac:dyDescent="0.3">
      <c r="A45" s="34">
        <f>ROW()</f>
        <v>45</v>
      </c>
      <c r="B45" s="58"/>
      <c r="C45" s="17"/>
      <c r="E45" s="5"/>
      <c r="F45" s="45"/>
      <c r="G45" s="38"/>
      <c r="H45" s="18"/>
      <c r="I45" s="5"/>
      <c r="J45" s="27"/>
      <c r="L45"/>
      <c r="M45"/>
      <c r="N45"/>
      <c r="O45"/>
      <c r="P45"/>
    </row>
    <row r="46" spans="1:16" ht="13" x14ac:dyDescent="0.3">
      <c r="A46" s="34">
        <f>ROW()</f>
        <v>46</v>
      </c>
      <c r="B46" s="58" t="s">
        <v>31</v>
      </c>
      <c r="C46" s="17"/>
      <c r="E46" s="5"/>
      <c r="F46" s="45"/>
      <c r="G46" s="59">
        <f>G42/G44</f>
        <v>4.1304426328265122E-2</v>
      </c>
      <c r="H46" s="18"/>
      <c r="I46" s="5"/>
      <c r="J46" s="27"/>
      <c r="L46"/>
      <c r="M46"/>
      <c r="N46"/>
      <c r="O46"/>
      <c r="P46"/>
    </row>
    <row r="47" spans="1:16" ht="13.5" thickBot="1" x14ac:dyDescent="0.35">
      <c r="A47" s="60"/>
      <c r="B47" s="61"/>
      <c r="C47" s="61"/>
      <c r="D47" s="61"/>
      <c r="E47" s="61"/>
      <c r="F47" s="61"/>
      <c r="G47" s="61"/>
      <c r="H47" s="62"/>
      <c r="I47" s="5"/>
      <c r="J47" s="27"/>
      <c r="L47"/>
      <c r="M47"/>
      <c r="N47"/>
      <c r="O47"/>
      <c r="P47"/>
    </row>
    <row r="48" spans="1:16" ht="13" x14ac:dyDescent="0.3">
      <c r="A48" s="27"/>
      <c r="B48" s="63"/>
      <c r="C48" s="17"/>
      <c r="D48" s="17"/>
      <c r="E48" s="17"/>
      <c r="F48" s="17"/>
      <c r="G48" s="17"/>
      <c r="H48" s="17"/>
      <c r="I48" s="5"/>
      <c r="J48" s="27"/>
      <c r="L48"/>
      <c r="M48"/>
      <c r="N48"/>
      <c r="O48"/>
      <c r="P48"/>
    </row>
    <row r="49" spans="1:16" ht="13" x14ac:dyDescent="0.3">
      <c r="A49" s="64"/>
      <c r="B49" s="66" t="s">
        <v>32</v>
      </c>
      <c r="C49" s="66"/>
      <c r="D49" s="66"/>
      <c r="E49" s="66"/>
      <c r="F49" s="66"/>
      <c r="G49" s="5"/>
      <c r="H49" s="5"/>
      <c r="I49" s="5"/>
      <c r="J49" s="27"/>
      <c r="L49"/>
      <c r="M49"/>
      <c r="N49"/>
      <c r="O49"/>
      <c r="P49"/>
    </row>
    <row r="50" spans="1:16" ht="13" x14ac:dyDescent="0.3">
      <c r="A50" s="27"/>
      <c r="B50" s="5"/>
      <c r="C50" s="5"/>
      <c r="D50" s="65"/>
      <c r="E50" s="5"/>
      <c r="F50" s="49"/>
      <c r="H50" s="5"/>
      <c r="I50" s="5"/>
      <c r="J50" s="27"/>
      <c r="L50"/>
      <c r="M50"/>
      <c r="N50"/>
      <c r="O50"/>
      <c r="P50"/>
    </row>
    <row r="51" spans="1:16" ht="13" x14ac:dyDescent="0.3">
      <c r="A51" s="27"/>
      <c r="B51"/>
      <c r="C51"/>
      <c r="D51"/>
      <c r="E51" s="27"/>
      <c r="F51" s="27"/>
      <c r="H51" s="27"/>
      <c r="I51" s="27"/>
      <c r="J51" s="27"/>
      <c r="L51"/>
      <c r="M51"/>
      <c r="N51"/>
      <c r="O51"/>
      <c r="P51"/>
    </row>
    <row r="52" spans="1:16" x14ac:dyDescent="0.25">
      <c r="A52" s="5"/>
      <c r="B52" s="5"/>
      <c r="C52" s="5"/>
      <c r="D52" s="65"/>
      <c r="E52" s="5"/>
      <c r="F52" s="5"/>
      <c r="H52" s="5"/>
      <c r="I52" s="5"/>
      <c r="J52" s="5"/>
      <c r="L52"/>
      <c r="M52"/>
      <c r="N52"/>
      <c r="O52"/>
      <c r="P52"/>
    </row>
    <row r="53" spans="1:16" x14ac:dyDescent="0.25">
      <c r="L53"/>
      <c r="M53"/>
      <c r="N53"/>
      <c r="O53"/>
      <c r="P53"/>
    </row>
    <row r="54" spans="1:16" x14ac:dyDescent="0.25">
      <c r="L54"/>
      <c r="M54"/>
      <c r="N54"/>
      <c r="O54"/>
      <c r="P54"/>
    </row>
    <row r="55" spans="1:16" x14ac:dyDescent="0.25">
      <c r="L55"/>
      <c r="M55"/>
      <c r="N55"/>
      <c r="O55"/>
      <c r="P55"/>
    </row>
    <row r="56" spans="1:16" x14ac:dyDescent="0.25">
      <c r="L56"/>
      <c r="M56"/>
      <c r="N56"/>
      <c r="O56"/>
      <c r="P56"/>
    </row>
    <row r="57" spans="1:16" x14ac:dyDescent="0.25">
      <c r="L57"/>
      <c r="M57"/>
      <c r="N57"/>
      <c r="O57"/>
      <c r="P57"/>
    </row>
    <row r="58" spans="1:16" x14ac:dyDescent="0.25">
      <c r="L58"/>
      <c r="M58"/>
      <c r="N58"/>
      <c r="O58"/>
      <c r="P58"/>
    </row>
    <row r="59" spans="1:16" x14ac:dyDescent="0.25">
      <c r="L59"/>
      <c r="M59"/>
      <c r="N59"/>
      <c r="O59"/>
      <c r="P59"/>
    </row>
    <row r="60" spans="1:16" x14ac:dyDescent="0.25">
      <c r="L60"/>
      <c r="M60"/>
      <c r="N60"/>
      <c r="O60"/>
      <c r="P60"/>
    </row>
    <row r="61" spans="1:16" x14ac:dyDescent="0.25">
      <c r="L61"/>
      <c r="M61"/>
      <c r="N61"/>
      <c r="O61"/>
      <c r="P61"/>
    </row>
    <row r="62" spans="1:16" x14ac:dyDescent="0.25">
      <c r="L62"/>
      <c r="M62"/>
      <c r="N62"/>
      <c r="O62"/>
      <c r="P62"/>
    </row>
    <row r="63" spans="1:16" x14ac:dyDescent="0.25">
      <c r="L63"/>
      <c r="M63"/>
      <c r="N63"/>
      <c r="O63"/>
      <c r="P63"/>
    </row>
    <row r="64" spans="1:16" x14ac:dyDescent="0.25">
      <c r="L64"/>
      <c r="M64"/>
      <c r="N64"/>
      <c r="O64"/>
      <c r="P64"/>
    </row>
    <row r="65" spans="12:16" x14ac:dyDescent="0.25">
      <c r="L65"/>
      <c r="M65"/>
      <c r="N65"/>
      <c r="O65"/>
      <c r="P65"/>
    </row>
    <row r="66" spans="12:16" x14ac:dyDescent="0.25">
      <c r="L66"/>
      <c r="M66"/>
      <c r="N66"/>
      <c r="O66"/>
      <c r="P66"/>
    </row>
    <row r="67" spans="12:16" x14ac:dyDescent="0.25">
      <c r="L67"/>
      <c r="M67"/>
      <c r="N67"/>
      <c r="O67"/>
      <c r="P67"/>
    </row>
    <row r="68" spans="12:16" x14ac:dyDescent="0.25">
      <c r="L68"/>
      <c r="M68"/>
      <c r="N68"/>
      <c r="O68"/>
      <c r="P68"/>
    </row>
    <row r="69" spans="12:16" x14ac:dyDescent="0.25">
      <c r="L69"/>
      <c r="M69"/>
      <c r="N69"/>
      <c r="O69"/>
      <c r="P69"/>
    </row>
    <row r="70" spans="12:16" x14ac:dyDescent="0.25">
      <c r="L70"/>
      <c r="M70"/>
      <c r="N70"/>
      <c r="O70"/>
      <c r="P70"/>
    </row>
    <row r="71" spans="12:16" x14ac:dyDescent="0.25">
      <c r="L71"/>
      <c r="M71"/>
      <c r="N71"/>
      <c r="O71"/>
      <c r="P71"/>
    </row>
    <row r="72" spans="12:16" x14ac:dyDescent="0.25">
      <c r="L72"/>
      <c r="M72"/>
      <c r="N72"/>
      <c r="O72"/>
      <c r="P72"/>
    </row>
    <row r="73" spans="12:16" x14ac:dyDescent="0.25">
      <c r="L73"/>
      <c r="M73"/>
      <c r="N73"/>
      <c r="O73"/>
      <c r="P73"/>
    </row>
    <row r="74" spans="12:16" x14ac:dyDescent="0.25">
      <c r="L74"/>
      <c r="M74"/>
      <c r="N74"/>
      <c r="O74"/>
      <c r="P74"/>
    </row>
    <row r="75" spans="12:16" x14ac:dyDescent="0.25">
      <c r="L75"/>
      <c r="M75"/>
      <c r="N75"/>
      <c r="O75"/>
      <c r="P75"/>
    </row>
    <row r="76" spans="12:16" x14ac:dyDescent="0.25">
      <c r="L76"/>
      <c r="M76"/>
      <c r="N76"/>
      <c r="O76"/>
      <c r="P76"/>
    </row>
    <row r="77" spans="12:16" x14ac:dyDescent="0.25">
      <c r="L77"/>
      <c r="M77"/>
      <c r="N77"/>
      <c r="O77"/>
      <c r="P77"/>
    </row>
    <row r="78" spans="12:16" x14ac:dyDescent="0.25">
      <c r="L78"/>
      <c r="M78"/>
      <c r="N78"/>
      <c r="O78"/>
      <c r="P78"/>
    </row>
    <row r="79" spans="12:16" x14ac:dyDescent="0.25">
      <c r="L79"/>
      <c r="M79"/>
      <c r="N79"/>
      <c r="O79"/>
      <c r="P79"/>
    </row>
    <row r="80" spans="12:16" x14ac:dyDescent="0.25">
      <c r="L80"/>
      <c r="M80"/>
      <c r="N80"/>
      <c r="O80"/>
      <c r="P80"/>
    </row>
  </sheetData>
  <mergeCells count="1">
    <mergeCell ref="B49:F49"/>
  </mergeCells>
  <printOptions horizontalCentered="1"/>
  <pageMargins left="0.25" right="0.25" top="1.1299999999999999" bottom="0.7" header="0.5" footer="0.25"/>
  <pageSetup scale="86" orientation="portrait" r:id="rId1"/>
  <headerFooter alignWithMargins="0">
    <oddFooter>&amp;R&amp;"Times New Roman,Regular"&amp;12Exh. SEF-14
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CCEC670A07C8741A0A1EFA2BDED223F" ma:contentTypeVersion="52" ma:contentTypeDescription="" ma:contentTypeScope="" ma:versionID="927cded01bfc5deeb4be15284727719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2020-12-09T08:00:00+00:00</OpenedDate>
    <SignificantOrder xmlns="dc463f71-b30c-4ab2-9473-d307f9d35888">false</SignificantOrder>
    <Date1 xmlns="dc463f71-b30c-4ab2-9473-d307f9d35888">2021-02-02T08:00:00+00:00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200980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D3DA31B-D808-47F3-88A3-22B1DEAE9254}"/>
</file>

<file path=customXml/itemProps2.xml><?xml version="1.0" encoding="utf-8"?>
<ds:datastoreItem xmlns:ds="http://schemas.openxmlformats.org/officeDocument/2006/customXml" ds:itemID="{540F6738-C02B-4B3C-9825-8617490D81C9}"/>
</file>

<file path=customXml/itemProps3.xml><?xml version="1.0" encoding="utf-8"?>
<ds:datastoreItem xmlns:ds="http://schemas.openxmlformats.org/officeDocument/2006/customXml" ds:itemID="{612D9D4B-5B2C-42DB-8F7E-550655A60EC6}"/>
</file>

<file path=customXml/itemProps4.xml><?xml version="1.0" encoding="utf-8"?>
<ds:datastoreItem xmlns:ds="http://schemas.openxmlformats.org/officeDocument/2006/customXml" ds:itemID="{37CBF7A4-483B-48C0-A289-D451406FAE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Deficiency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Marvelous Marina</dc:creator>
  <cp:lastModifiedBy>Steele, David S. (BEL)</cp:lastModifiedBy>
  <cp:lastPrinted>2021-01-29T04:08:53Z</cp:lastPrinted>
  <dcterms:created xsi:type="dcterms:W3CDTF">2021-01-28T22:05:02Z</dcterms:created>
  <dcterms:modified xsi:type="dcterms:W3CDTF">2021-02-01T05:00:12Z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0x0101006E56B4D1795A2E4DB2F0B01679ED314A009CCEC670A07C8741A0A1EFA2BDED223F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