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2165"/>
  </bookViews>
  <sheets>
    <sheet name="Lead E" sheetId="1" r:id="rId1"/>
    <sheet name="Storm O&amp;M CY 2010-2018" sheetId="14" r:id="rId2"/>
  </sheets>
  <externalReferences>
    <externalReference r:id="rId3"/>
  </externalReferences>
  <calcPr calcId="145621" calcMode="autoNoTable"/>
</workbook>
</file>

<file path=xl/calcChain.xml><?xml version="1.0" encoding="utf-8"?>
<calcChain xmlns="http://schemas.openxmlformats.org/spreadsheetml/2006/main">
  <c r="C32" i="1" l="1"/>
  <c r="G15" i="14" l="1"/>
  <c r="D15" i="14"/>
  <c r="E15" i="14"/>
  <c r="C15" i="14"/>
  <c r="J15" i="14" s="1"/>
  <c r="C22" i="1" s="1"/>
  <c r="I15" i="14" l="1"/>
  <c r="I17" i="14" s="1"/>
  <c r="K15" i="14"/>
  <c r="D22" i="1" s="1"/>
  <c r="I11" i="14" l="1"/>
  <c r="K10" i="14"/>
  <c r="D21" i="1" s="1"/>
  <c r="J10" i="14"/>
  <c r="C21" i="1" s="1"/>
  <c r="E21" i="1" s="1"/>
  <c r="K11" i="14" l="1"/>
  <c r="D28" i="1" s="1"/>
  <c r="K9" i="14"/>
  <c r="D20" i="1" s="1"/>
  <c r="K8" i="14"/>
  <c r="D19" i="1" s="1"/>
  <c r="K7" i="14"/>
  <c r="D18" i="1" s="1"/>
  <c r="K6" i="14"/>
  <c r="D17" i="1" s="1"/>
  <c r="K5" i="14"/>
  <c r="K4" i="14"/>
  <c r="K3" i="14"/>
  <c r="J11" i="14"/>
  <c r="C28" i="1" s="1"/>
  <c r="E28" i="1" s="1"/>
  <c r="J9" i="14"/>
  <c r="C20" i="1" s="1"/>
  <c r="J8" i="14"/>
  <c r="C19" i="1" s="1"/>
  <c r="J7" i="14"/>
  <c r="C18" i="1" s="1"/>
  <c r="J6" i="14"/>
  <c r="C17" i="1" s="1"/>
  <c r="E17" i="1" s="1"/>
  <c r="J5" i="14"/>
  <c r="J4" i="14"/>
  <c r="J3" i="14"/>
  <c r="E18" i="1" l="1"/>
  <c r="E19" i="1"/>
  <c r="E20" i="1"/>
  <c r="E22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D23" i="1" l="1"/>
  <c r="D25" i="1" s="1"/>
  <c r="C23" i="1"/>
  <c r="D30" i="1" l="1"/>
  <c r="C25" i="1"/>
  <c r="C30" i="1" s="1"/>
  <c r="E23" i="1"/>
  <c r="E25" i="1" s="1"/>
  <c r="E30" i="1" s="1"/>
  <c r="E32" i="1" s="1"/>
  <c r="E34" i="1" s="1"/>
</calcChain>
</file>

<file path=xl/sharedStrings.xml><?xml version="1.0" encoding="utf-8"?>
<sst xmlns="http://schemas.openxmlformats.org/spreadsheetml/2006/main" count="66" uniqueCount="47">
  <si>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</si>
  <si>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</si>
  <si>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</si>
  <si>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</si>
  <si>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</si>
  <si>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</si>
  <si>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</si>
  <si>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</si>
  <si>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</si>
  <si>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</si>
  <si>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</si>
  <si>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</si>
  <si>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SIX-YEAR AVERAGE STORM EXPENSE FOR RATE YEAR (LINE 9 ÷ 6 YEARS)</t>
  </si>
  <si>
    <t>INCREASE (DECREASE) OPERATING EXPENSE (LINE 11-LINE 14)</t>
  </si>
  <si>
    <t>COMMISSION BASIS REPORT</t>
  </si>
  <si>
    <t xml:space="preserve">  TWELVE MONTHS ENDED 12/31/13</t>
  </si>
  <si>
    <t xml:space="preserve">  TWELVE MONTHS ENDED 12/31/14</t>
  </si>
  <si>
    <t xml:space="preserve">  TWELVE MONTHS ENDED 12/31/15</t>
  </si>
  <si>
    <t xml:space="preserve">  TWELVE MONTHS ENDED 12/31/16</t>
  </si>
  <si>
    <t>INCREASE (DECREASE) NOI</t>
  </si>
  <si>
    <t>STORM</t>
  </si>
  <si>
    <t>570</t>
  </si>
  <si>
    <t>571</t>
  </si>
  <si>
    <t>583</t>
  </si>
  <si>
    <t>584</t>
  </si>
  <si>
    <t>592</t>
  </si>
  <si>
    <t>593</t>
  </si>
  <si>
    <t>594</t>
  </si>
  <si>
    <t>Overall Result</t>
  </si>
  <si>
    <t>2010</t>
  </si>
  <si>
    <t>2011</t>
  </si>
  <si>
    <t>2012</t>
  </si>
  <si>
    <t>2013</t>
  </si>
  <si>
    <t>2014</t>
  </si>
  <si>
    <t>2015</t>
  </si>
  <si>
    <t>2016</t>
  </si>
  <si>
    <t>2017</t>
  </si>
  <si>
    <t>T</t>
  </si>
  <si>
    <t>D</t>
  </si>
  <si>
    <t xml:space="preserve">  TWELVE MONTHS ENDED 12/31/17 </t>
  </si>
  <si>
    <t>2018</t>
  </si>
  <si>
    <t xml:space="preserve">  TWELVE MONTHS ENDED 12/31/18</t>
  </si>
  <si>
    <t>FOR THE 12ME TWELVE MONTHS ENDED DECEMBER 31, 2018</t>
  </si>
  <si>
    <t>CHARGED TO EXPENSE  12 MONTH ENDED 12/30/18</t>
  </si>
  <si>
    <t>STM2018_01.27Q</t>
  </si>
  <si>
    <t xml:space="preserve">  STORM DAMAGE EXPENSE (TEST YEAR)</t>
  </si>
  <si>
    <t>INCREASE (DECREASE) FIT @ 21% (LINE 16 X 21%)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</si>
</sst>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\$\ #,##0"/>
  </numFmts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5" fontId="5" fillId="0" borderId="2" xfId="0" applyNumberFormat="1" applyFont="1" applyFill="1" applyBorder="1" applyAlignment="1">
      <alignment vertical="center"/>
    </xf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3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41" fontId="3" fillId="0" borderId="1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Alignment="1">
      <alignment horizontal="center"/>
    </xf>
    <xf numFmtId="41" fontId="3" fillId="0" borderId="1" xfId="0" applyNumberFormat="1" applyFont="1" applyFill="1" applyBorder="1" applyAlignment="1"/>
    <xf numFmtId="0" fontId="3" fillId="0" borderId="0" xfId="0" applyFont="1" applyFill="1" applyAlignment="1">
      <alignment horizontal="left" wrapText="1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42" fontId="3" fillId="0" borderId="4" xfId="0" applyNumberFormat="1" applyFont="1" applyFill="1" applyBorder="1" applyAlignment="1"/>
    <xf numFmtId="44" fontId="6" fillId="0" borderId="2" xfId="0" quotePrefix="1" applyNumberFormat="1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41" fontId="3" fillId="0" borderId="1" xfId="0" applyNumberFormat="1" applyFont="1" applyFill="1" applyBorder="1" applyAlignment="1" applyProtection="1">
      <alignment horizontal="right"/>
      <protection locked="0"/>
    </xf>
    <xf numFmtId="44" fontId="7" fillId="0" borderId="0" xfId="0" applyNumberFormat="1" applyFont="1" applyAlignment="1">
      <alignment horizontal="center"/>
    </xf>
    <xf numFmtId="164" fontId="5" fillId="0" borderId="2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vertical="center"/>
    </xf>
    <xf numFmtId="3" fontId="0" fillId="0" borderId="3" xfId="0" applyNumberFormat="1" applyBorder="1"/>
    <xf numFmtId="165" fontId="5" fillId="0" borderId="2" xfId="0" applyNumberFormat="1" applyFont="1" applyBorder="1" applyAlignment="1">
      <alignment horizontal="right" vertical="center"/>
    </xf>
    <xf numFmtId="9" fontId="3" fillId="0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18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Summaries"/>
      <sheetName val="1.02 COC"/>
      <sheetName val="Electric Earnings Sharing"/>
      <sheetName val="Restating Print Macros"/>
      <sheetName val="Module13"/>
      <sheetName val="Module14"/>
      <sheetName val="Module15"/>
      <sheetName val="Module1"/>
    </sheetNames>
    <definedNames>
      <definedName name="FIT" refersTo="='Summaries'!$CP$19"/>
    </definedNames>
    <sheetDataSet>
      <sheetData sheetId="0"/>
      <sheetData sheetId="1">
        <row r="19">
          <cell r="CP19">
            <v>0.21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1"/>
  <sheetViews>
    <sheetView tabSelected="1" zoomScale="80" zoomScaleNormal="80" workbookViewId="0">
      <selection activeCell="H27" sqref="H27"/>
    </sheetView>
  </sheetViews>
  <sheetFormatPr defaultColWidth="8.85546875" defaultRowHeight="15" x14ac:dyDescent="0.25"/>
  <cols>
    <col min="1" max="1" width="5.42578125" style="2" bestFit="1" customWidth="1"/>
    <col min="2" max="2" width="69.28515625" style="2" customWidth="1"/>
    <col min="3" max="3" width="13.28515625" style="2" bestFit="1" customWidth="1"/>
    <col min="4" max="4" width="13.7109375" style="2" bestFit="1" customWidth="1"/>
    <col min="5" max="5" width="12.7109375" style="2" customWidth="1"/>
    <col min="6" max="6" width="8.85546875" style="2"/>
    <col min="7" max="7" width="13" style="2" customWidth="1"/>
    <col min="8" max="8" width="12" style="2" customWidth="1"/>
    <col min="9" max="9" width="12.28515625" style="2" customWidth="1"/>
    <col min="10" max="252" width="8.85546875" style="2"/>
    <col min="253" max="253" width="5.42578125" style="2" bestFit="1" customWidth="1"/>
    <col min="254" max="254" width="69.42578125" style="2" customWidth="1"/>
    <col min="255" max="255" width="12.85546875" style="2" bestFit="1" customWidth="1"/>
    <col min="256" max="256" width="13.140625" style="2" customWidth="1"/>
    <col min="257" max="257" width="12.7109375" style="2" customWidth="1"/>
    <col min="258" max="258" width="13.5703125" style="2" customWidth="1"/>
    <col min="259" max="508" width="8.85546875" style="2"/>
    <col min="509" max="509" width="5.42578125" style="2" bestFit="1" customWidth="1"/>
    <col min="510" max="510" width="69.42578125" style="2" customWidth="1"/>
    <col min="511" max="511" width="12.85546875" style="2" bestFit="1" customWidth="1"/>
    <col min="512" max="512" width="13.140625" style="2" customWidth="1"/>
    <col min="513" max="513" width="12.7109375" style="2" customWidth="1"/>
    <col min="514" max="514" width="13.5703125" style="2" customWidth="1"/>
    <col min="515" max="764" width="8.85546875" style="2"/>
    <col min="765" max="765" width="5.42578125" style="2" bestFit="1" customWidth="1"/>
    <col min="766" max="766" width="69.42578125" style="2" customWidth="1"/>
    <col min="767" max="767" width="12.85546875" style="2" bestFit="1" customWidth="1"/>
    <col min="768" max="768" width="13.140625" style="2" customWidth="1"/>
    <col min="769" max="769" width="12.7109375" style="2" customWidth="1"/>
    <col min="770" max="770" width="13.5703125" style="2" customWidth="1"/>
    <col min="771" max="1020" width="8.85546875" style="2"/>
    <col min="1021" max="1021" width="5.42578125" style="2" bestFit="1" customWidth="1"/>
    <col min="1022" max="1022" width="69.42578125" style="2" customWidth="1"/>
    <col min="1023" max="1023" width="12.85546875" style="2" bestFit="1" customWidth="1"/>
    <col min="1024" max="1024" width="13.140625" style="2" customWidth="1"/>
    <col min="1025" max="1025" width="12.7109375" style="2" customWidth="1"/>
    <col min="1026" max="1026" width="13.5703125" style="2" customWidth="1"/>
    <col min="1027" max="1276" width="8.85546875" style="2"/>
    <col min="1277" max="1277" width="5.42578125" style="2" bestFit="1" customWidth="1"/>
    <col min="1278" max="1278" width="69.42578125" style="2" customWidth="1"/>
    <col min="1279" max="1279" width="12.85546875" style="2" bestFit="1" customWidth="1"/>
    <col min="1280" max="1280" width="13.140625" style="2" customWidth="1"/>
    <col min="1281" max="1281" width="12.7109375" style="2" customWidth="1"/>
    <col min="1282" max="1282" width="13.5703125" style="2" customWidth="1"/>
    <col min="1283" max="1532" width="8.85546875" style="2"/>
    <col min="1533" max="1533" width="5.42578125" style="2" bestFit="1" customWidth="1"/>
    <col min="1534" max="1534" width="69.42578125" style="2" customWidth="1"/>
    <col min="1535" max="1535" width="12.85546875" style="2" bestFit="1" customWidth="1"/>
    <col min="1536" max="1536" width="13.140625" style="2" customWidth="1"/>
    <col min="1537" max="1537" width="12.7109375" style="2" customWidth="1"/>
    <col min="1538" max="1538" width="13.5703125" style="2" customWidth="1"/>
    <col min="1539" max="1788" width="8.85546875" style="2"/>
    <col min="1789" max="1789" width="5.42578125" style="2" bestFit="1" customWidth="1"/>
    <col min="1790" max="1790" width="69.42578125" style="2" customWidth="1"/>
    <col min="1791" max="1791" width="12.85546875" style="2" bestFit="1" customWidth="1"/>
    <col min="1792" max="1792" width="13.140625" style="2" customWidth="1"/>
    <col min="1793" max="1793" width="12.7109375" style="2" customWidth="1"/>
    <col min="1794" max="1794" width="13.5703125" style="2" customWidth="1"/>
    <col min="1795" max="2044" width="8.85546875" style="2"/>
    <col min="2045" max="2045" width="5.42578125" style="2" bestFit="1" customWidth="1"/>
    <col min="2046" max="2046" width="69.42578125" style="2" customWidth="1"/>
    <col min="2047" max="2047" width="12.85546875" style="2" bestFit="1" customWidth="1"/>
    <col min="2048" max="2048" width="13.140625" style="2" customWidth="1"/>
    <col min="2049" max="2049" width="12.7109375" style="2" customWidth="1"/>
    <col min="2050" max="2050" width="13.5703125" style="2" customWidth="1"/>
    <col min="2051" max="2300" width="8.85546875" style="2"/>
    <col min="2301" max="2301" width="5.42578125" style="2" bestFit="1" customWidth="1"/>
    <col min="2302" max="2302" width="69.42578125" style="2" customWidth="1"/>
    <col min="2303" max="2303" width="12.85546875" style="2" bestFit="1" customWidth="1"/>
    <col min="2304" max="2304" width="13.140625" style="2" customWidth="1"/>
    <col min="2305" max="2305" width="12.7109375" style="2" customWidth="1"/>
    <col min="2306" max="2306" width="13.5703125" style="2" customWidth="1"/>
    <col min="2307" max="2556" width="8.85546875" style="2"/>
    <col min="2557" max="2557" width="5.42578125" style="2" bestFit="1" customWidth="1"/>
    <col min="2558" max="2558" width="69.42578125" style="2" customWidth="1"/>
    <col min="2559" max="2559" width="12.85546875" style="2" bestFit="1" customWidth="1"/>
    <col min="2560" max="2560" width="13.140625" style="2" customWidth="1"/>
    <col min="2561" max="2561" width="12.7109375" style="2" customWidth="1"/>
    <col min="2562" max="2562" width="13.5703125" style="2" customWidth="1"/>
    <col min="2563" max="2812" width="8.85546875" style="2"/>
    <col min="2813" max="2813" width="5.42578125" style="2" bestFit="1" customWidth="1"/>
    <col min="2814" max="2814" width="69.42578125" style="2" customWidth="1"/>
    <col min="2815" max="2815" width="12.85546875" style="2" bestFit="1" customWidth="1"/>
    <col min="2816" max="2816" width="13.140625" style="2" customWidth="1"/>
    <col min="2817" max="2817" width="12.7109375" style="2" customWidth="1"/>
    <col min="2818" max="2818" width="13.5703125" style="2" customWidth="1"/>
    <col min="2819" max="3068" width="8.85546875" style="2"/>
    <col min="3069" max="3069" width="5.42578125" style="2" bestFit="1" customWidth="1"/>
    <col min="3070" max="3070" width="69.42578125" style="2" customWidth="1"/>
    <col min="3071" max="3071" width="12.85546875" style="2" bestFit="1" customWidth="1"/>
    <col min="3072" max="3072" width="13.140625" style="2" customWidth="1"/>
    <col min="3073" max="3073" width="12.7109375" style="2" customWidth="1"/>
    <col min="3074" max="3074" width="13.5703125" style="2" customWidth="1"/>
    <col min="3075" max="3324" width="8.85546875" style="2"/>
    <col min="3325" max="3325" width="5.42578125" style="2" bestFit="1" customWidth="1"/>
    <col min="3326" max="3326" width="69.42578125" style="2" customWidth="1"/>
    <col min="3327" max="3327" width="12.85546875" style="2" bestFit="1" customWidth="1"/>
    <col min="3328" max="3328" width="13.140625" style="2" customWidth="1"/>
    <col min="3329" max="3329" width="12.7109375" style="2" customWidth="1"/>
    <col min="3330" max="3330" width="13.5703125" style="2" customWidth="1"/>
    <col min="3331" max="3580" width="8.85546875" style="2"/>
    <col min="3581" max="3581" width="5.42578125" style="2" bestFit="1" customWidth="1"/>
    <col min="3582" max="3582" width="69.42578125" style="2" customWidth="1"/>
    <col min="3583" max="3583" width="12.85546875" style="2" bestFit="1" customWidth="1"/>
    <col min="3584" max="3584" width="13.140625" style="2" customWidth="1"/>
    <col min="3585" max="3585" width="12.7109375" style="2" customWidth="1"/>
    <col min="3586" max="3586" width="13.5703125" style="2" customWidth="1"/>
    <col min="3587" max="3836" width="8.85546875" style="2"/>
    <col min="3837" max="3837" width="5.42578125" style="2" bestFit="1" customWidth="1"/>
    <col min="3838" max="3838" width="69.42578125" style="2" customWidth="1"/>
    <col min="3839" max="3839" width="12.85546875" style="2" bestFit="1" customWidth="1"/>
    <col min="3840" max="3840" width="13.140625" style="2" customWidth="1"/>
    <col min="3841" max="3841" width="12.7109375" style="2" customWidth="1"/>
    <col min="3842" max="3842" width="13.5703125" style="2" customWidth="1"/>
    <col min="3843" max="4092" width="8.85546875" style="2"/>
    <col min="4093" max="4093" width="5.42578125" style="2" bestFit="1" customWidth="1"/>
    <col min="4094" max="4094" width="69.42578125" style="2" customWidth="1"/>
    <col min="4095" max="4095" width="12.85546875" style="2" bestFit="1" customWidth="1"/>
    <col min="4096" max="4096" width="13.140625" style="2" customWidth="1"/>
    <col min="4097" max="4097" width="12.7109375" style="2" customWidth="1"/>
    <col min="4098" max="4098" width="13.5703125" style="2" customWidth="1"/>
    <col min="4099" max="4348" width="8.85546875" style="2"/>
    <col min="4349" max="4349" width="5.42578125" style="2" bestFit="1" customWidth="1"/>
    <col min="4350" max="4350" width="69.42578125" style="2" customWidth="1"/>
    <col min="4351" max="4351" width="12.85546875" style="2" bestFit="1" customWidth="1"/>
    <col min="4352" max="4352" width="13.140625" style="2" customWidth="1"/>
    <col min="4353" max="4353" width="12.7109375" style="2" customWidth="1"/>
    <col min="4354" max="4354" width="13.5703125" style="2" customWidth="1"/>
    <col min="4355" max="4604" width="8.85546875" style="2"/>
    <col min="4605" max="4605" width="5.42578125" style="2" bestFit="1" customWidth="1"/>
    <col min="4606" max="4606" width="69.42578125" style="2" customWidth="1"/>
    <col min="4607" max="4607" width="12.85546875" style="2" bestFit="1" customWidth="1"/>
    <col min="4608" max="4608" width="13.140625" style="2" customWidth="1"/>
    <col min="4609" max="4609" width="12.7109375" style="2" customWidth="1"/>
    <col min="4610" max="4610" width="13.5703125" style="2" customWidth="1"/>
    <col min="4611" max="4860" width="8.85546875" style="2"/>
    <col min="4861" max="4861" width="5.42578125" style="2" bestFit="1" customWidth="1"/>
    <col min="4862" max="4862" width="69.42578125" style="2" customWidth="1"/>
    <col min="4863" max="4863" width="12.85546875" style="2" bestFit="1" customWidth="1"/>
    <col min="4864" max="4864" width="13.140625" style="2" customWidth="1"/>
    <col min="4865" max="4865" width="12.7109375" style="2" customWidth="1"/>
    <col min="4866" max="4866" width="13.5703125" style="2" customWidth="1"/>
    <col min="4867" max="5116" width="8.85546875" style="2"/>
    <col min="5117" max="5117" width="5.42578125" style="2" bestFit="1" customWidth="1"/>
    <col min="5118" max="5118" width="69.42578125" style="2" customWidth="1"/>
    <col min="5119" max="5119" width="12.85546875" style="2" bestFit="1" customWidth="1"/>
    <col min="5120" max="5120" width="13.140625" style="2" customWidth="1"/>
    <col min="5121" max="5121" width="12.7109375" style="2" customWidth="1"/>
    <col min="5122" max="5122" width="13.5703125" style="2" customWidth="1"/>
    <col min="5123" max="5372" width="8.85546875" style="2"/>
    <col min="5373" max="5373" width="5.42578125" style="2" bestFit="1" customWidth="1"/>
    <col min="5374" max="5374" width="69.42578125" style="2" customWidth="1"/>
    <col min="5375" max="5375" width="12.85546875" style="2" bestFit="1" customWidth="1"/>
    <col min="5376" max="5376" width="13.140625" style="2" customWidth="1"/>
    <col min="5377" max="5377" width="12.7109375" style="2" customWidth="1"/>
    <col min="5378" max="5378" width="13.5703125" style="2" customWidth="1"/>
    <col min="5379" max="5628" width="8.85546875" style="2"/>
    <col min="5629" max="5629" width="5.42578125" style="2" bestFit="1" customWidth="1"/>
    <col min="5630" max="5630" width="69.42578125" style="2" customWidth="1"/>
    <col min="5631" max="5631" width="12.85546875" style="2" bestFit="1" customWidth="1"/>
    <col min="5632" max="5632" width="13.140625" style="2" customWidth="1"/>
    <col min="5633" max="5633" width="12.7109375" style="2" customWidth="1"/>
    <col min="5634" max="5634" width="13.5703125" style="2" customWidth="1"/>
    <col min="5635" max="5884" width="8.85546875" style="2"/>
    <col min="5885" max="5885" width="5.42578125" style="2" bestFit="1" customWidth="1"/>
    <col min="5886" max="5886" width="69.42578125" style="2" customWidth="1"/>
    <col min="5887" max="5887" width="12.85546875" style="2" bestFit="1" customWidth="1"/>
    <col min="5888" max="5888" width="13.140625" style="2" customWidth="1"/>
    <col min="5889" max="5889" width="12.7109375" style="2" customWidth="1"/>
    <col min="5890" max="5890" width="13.5703125" style="2" customWidth="1"/>
    <col min="5891" max="6140" width="8.85546875" style="2"/>
    <col min="6141" max="6141" width="5.42578125" style="2" bestFit="1" customWidth="1"/>
    <col min="6142" max="6142" width="69.42578125" style="2" customWidth="1"/>
    <col min="6143" max="6143" width="12.85546875" style="2" bestFit="1" customWidth="1"/>
    <col min="6144" max="6144" width="13.140625" style="2" customWidth="1"/>
    <col min="6145" max="6145" width="12.7109375" style="2" customWidth="1"/>
    <col min="6146" max="6146" width="13.5703125" style="2" customWidth="1"/>
    <col min="6147" max="6396" width="8.85546875" style="2"/>
    <col min="6397" max="6397" width="5.42578125" style="2" bestFit="1" customWidth="1"/>
    <col min="6398" max="6398" width="69.42578125" style="2" customWidth="1"/>
    <col min="6399" max="6399" width="12.85546875" style="2" bestFit="1" customWidth="1"/>
    <col min="6400" max="6400" width="13.140625" style="2" customWidth="1"/>
    <col min="6401" max="6401" width="12.7109375" style="2" customWidth="1"/>
    <col min="6402" max="6402" width="13.5703125" style="2" customWidth="1"/>
    <col min="6403" max="6652" width="8.85546875" style="2"/>
    <col min="6653" max="6653" width="5.42578125" style="2" bestFit="1" customWidth="1"/>
    <col min="6654" max="6654" width="69.42578125" style="2" customWidth="1"/>
    <col min="6655" max="6655" width="12.85546875" style="2" bestFit="1" customWidth="1"/>
    <col min="6656" max="6656" width="13.140625" style="2" customWidth="1"/>
    <col min="6657" max="6657" width="12.7109375" style="2" customWidth="1"/>
    <col min="6658" max="6658" width="13.5703125" style="2" customWidth="1"/>
    <col min="6659" max="6908" width="8.85546875" style="2"/>
    <col min="6909" max="6909" width="5.42578125" style="2" bestFit="1" customWidth="1"/>
    <col min="6910" max="6910" width="69.42578125" style="2" customWidth="1"/>
    <col min="6911" max="6911" width="12.85546875" style="2" bestFit="1" customWidth="1"/>
    <col min="6912" max="6912" width="13.140625" style="2" customWidth="1"/>
    <col min="6913" max="6913" width="12.7109375" style="2" customWidth="1"/>
    <col min="6914" max="6914" width="13.5703125" style="2" customWidth="1"/>
    <col min="6915" max="7164" width="8.85546875" style="2"/>
    <col min="7165" max="7165" width="5.42578125" style="2" bestFit="1" customWidth="1"/>
    <col min="7166" max="7166" width="69.42578125" style="2" customWidth="1"/>
    <col min="7167" max="7167" width="12.85546875" style="2" bestFit="1" customWidth="1"/>
    <col min="7168" max="7168" width="13.140625" style="2" customWidth="1"/>
    <col min="7169" max="7169" width="12.7109375" style="2" customWidth="1"/>
    <col min="7170" max="7170" width="13.5703125" style="2" customWidth="1"/>
    <col min="7171" max="7420" width="8.85546875" style="2"/>
    <col min="7421" max="7421" width="5.42578125" style="2" bestFit="1" customWidth="1"/>
    <col min="7422" max="7422" width="69.42578125" style="2" customWidth="1"/>
    <col min="7423" max="7423" width="12.85546875" style="2" bestFit="1" customWidth="1"/>
    <col min="7424" max="7424" width="13.140625" style="2" customWidth="1"/>
    <col min="7425" max="7425" width="12.7109375" style="2" customWidth="1"/>
    <col min="7426" max="7426" width="13.5703125" style="2" customWidth="1"/>
    <col min="7427" max="7676" width="8.85546875" style="2"/>
    <col min="7677" max="7677" width="5.42578125" style="2" bestFit="1" customWidth="1"/>
    <col min="7678" max="7678" width="69.42578125" style="2" customWidth="1"/>
    <col min="7679" max="7679" width="12.85546875" style="2" bestFit="1" customWidth="1"/>
    <col min="7680" max="7680" width="13.140625" style="2" customWidth="1"/>
    <col min="7681" max="7681" width="12.7109375" style="2" customWidth="1"/>
    <col min="7682" max="7682" width="13.5703125" style="2" customWidth="1"/>
    <col min="7683" max="7932" width="8.85546875" style="2"/>
    <col min="7933" max="7933" width="5.42578125" style="2" bestFit="1" customWidth="1"/>
    <col min="7934" max="7934" width="69.42578125" style="2" customWidth="1"/>
    <col min="7935" max="7935" width="12.85546875" style="2" bestFit="1" customWidth="1"/>
    <col min="7936" max="7936" width="13.140625" style="2" customWidth="1"/>
    <col min="7937" max="7937" width="12.7109375" style="2" customWidth="1"/>
    <col min="7938" max="7938" width="13.5703125" style="2" customWidth="1"/>
    <col min="7939" max="8188" width="8.85546875" style="2"/>
    <col min="8189" max="8189" width="5.42578125" style="2" bestFit="1" customWidth="1"/>
    <col min="8190" max="8190" width="69.42578125" style="2" customWidth="1"/>
    <col min="8191" max="8191" width="12.85546875" style="2" bestFit="1" customWidth="1"/>
    <col min="8192" max="8192" width="13.140625" style="2" customWidth="1"/>
    <col min="8193" max="8193" width="12.7109375" style="2" customWidth="1"/>
    <col min="8194" max="8194" width="13.5703125" style="2" customWidth="1"/>
    <col min="8195" max="8444" width="8.85546875" style="2"/>
    <col min="8445" max="8445" width="5.42578125" style="2" bestFit="1" customWidth="1"/>
    <col min="8446" max="8446" width="69.42578125" style="2" customWidth="1"/>
    <col min="8447" max="8447" width="12.85546875" style="2" bestFit="1" customWidth="1"/>
    <col min="8448" max="8448" width="13.140625" style="2" customWidth="1"/>
    <col min="8449" max="8449" width="12.7109375" style="2" customWidth="1"/>
    <col min="8450" max="8450" width="13.5703125" style="2" customWidth="1"/>
    <col min="8451" max="8700" width="8.85546875" style="2"/>
    <col min="8701" max="8701" width="5.42578125" style="2" bestFit="1" customWidth="1"/>
    <col min="8702" max="8702" width="69.42578125" style="2" customWidth="1"/>
    <col min="8703" max="8703" width="12.85546875" style="2" bestFit="1" customWidth="1"/>
    <col min="8704" max="8704" width="13.140625" style="2" customWidth="1"/>
    <col min="8705" max="8705" width="12.7109375" style="2" customWidth="1"/>
    <col min="8706" max="8706" width="13.5703125" style="2" customWidth="1"/>
    <col min="8707" max="8956" width="8.85546875" style="2"/>
    <col min="8957" max="8957" width="5.42578125" style="2" bestFit="1" customWidth="1"/>
    <col min="8958" max="8958" width="69.42578125" style="2" customWidth="1"/>
    <col min="8959" max="8959" width="12.85546875" style="2" bestFit="1" customWidth="1"/>
    <col min="8960" max="8960" width="13.140625" style="2" customWidth="1"/>
    <col min="8961" max="8961" width="12.7109375" style="2" customWidth="1"/>
    <col min="8962" max="8962" width="13.5703125" style="2" customWidth="1"/>
    <col min="8963" max="9212" width="8.85546875" style="2"/>
    <col min="9213" max="9213" width="5.42578125" style="2" bestFit="1" customWidth="1"/>
    <col min="9214" max="9214" width="69.42578125" style="2" customWidth="1"/>
    <col min="9215" max="9215" width="12.85546875" style="2" bestFit="1" customWidth="1"/>
    <col min="9216" max="9216" width="13.140625" style="2" customWidth="1"/>
    <col min="9217" max="9217" width="12.7109375" style="2" customWidth="1"/>
    <col min="9218" max="9218" width="13.5703125" style="2" customWidth="1"/>
    <col min="9219" max="9468" width="8.85546875" style="2"/>
    <col min="9469" max="9469" width="5.42578125" style="2" bestFit="1" customWidth="1"/>
    <col min="9470" max="9470" width="69.42578125" style="2" customWidth="1"/>
    <col min="9471" max="9471" width="12.85546875" style="2" bestFit="1" customWidth="1"/>
    <col min="9472" max="9472" width="13.140625" style="2" customWidth="1"/>
    <col min="9473" max="9473" width="12.7109375" style="2" customWidth="1"/>
    <col min="9474" max="9474" width="13.5703125" style="2" customWidth="1"/>
    <col min="9475" max="9724" width="8.85546875" style="2"/>
    <col min="9725" max="9725" width="5.42578125" style="2" bestFit="1" customWidth="1"/>
    <col min="9726" max="9726" width="69.42578125" style="2" customWidth="1"/>
    <col min="9727" max="9727" width="12.85546875" style="2" bestFit="1" customWidth="1"/>
    <col min="9728" max="9728" width="13.140625" style="2" customWidth="1"/>
    <col min="9729" max="9729" width="12.7109375" style="2" customWidth="1"/>
    <col min="9730" max="9730" width="13.5703125" style="2" customWidth="1"/>
    <col min="9731" max="9980" width="8.85546875" style="2"/>
    <col min="9981" max="9981" width="5.42578125" style="2" bestFit="1" customWidth="1"/>
    <col min="9982" max="9982" width="69.42578125" style="2" customWidth="1"/>
    <col min="9983" max="9983" width="12.85546875" style="2" bestFit="1" customWidth="1"/>
    <col min="9984" max="9984" width="13.140625" style="2" customWidth="1"/>
    <col min="9985" max="9985" width="12.7109375" style="2" customWidth="1"/>
    <col min="9986" max="9986" width="13.5703125" style="2" customWidth="1"/>
    <col min="9987" max="10236" width="8.85546875" style="2"/>
    <col min="10237" max="10237" width="5.42578125" style="2" bestFit="1" customWidth="1"/>
    <col min="10238" max="10238" width="69.42578125" style="2" customWidth="1"/>
    <col min="10239" max="10239" width="12.85546875" style="2" bestFit="1" customWidth="1"/>
    <col min="10240" max="10240" width="13.140625" style="2" customWidth="1"/>
    <col min="10241" max="10241" width="12.7109375" style="2" customWidth="1"/>
    <col min="10242" max="10242" width="13.5703125" style="2" customWidth="1"/>
    <col min="10243" max="10492" width="8.85546875" style="2"/>
    <col min="10493" max="10493" width="5.42578125" style="2" bestFit="1" customWidth="1"/>
    <col min="10494" max="10494" width="69.42578125" style="2" customWidth="1"/>
    <col min="10495" max="10495" width="12.85546875" style="2" bestFit="1" customWidth="1"/>
    <col min="10496" max="10496" width="13.140625" style="2" customWidth="1"/>
    <col min="10497" max="10497" width="12.7109375" style="2" customWidth="1"/>
    <col min="10498" max="10498" width="13.5703125" style="2" customWidth="1"/>
    <col min="10499" max="10748" width="8.85546875" style="2"/>
    <col min="10749" max="10749" width="5.42578125" style="2" bestFit="1" customWidth="1"/>
    <col min="10750" max="10750" width="69.42578125" style="2" customWidth="1"/>
    <col min="10751" max="10751" width="12.85546875" style="2" bestFit="1" customWidth="1"/>
    <col min="10752" max="10752" width="13.140625" style="2" customWidth="1"/>
    <col min="10753" max="10753" width="12.7109375" style="2" customWidth="1"/>
    <col min="10754" max="10754" width="13.5703125" style="2" customWidth="1"/>
    <col min="10755" max="11004" width="8.85546875" style="2"/>
    <col min="11005" max="11005" width="5.42578125" style="2" bestFit="1" customWidth="1"/>
    <col min="11006" max="11006" width="69.42578125" style="2" customWidth="1"/>
    <col min="11007" max="11007" width="12.85546875" style="2" bestFit="1" customWidth="1"/>
    <col min="11008" max="11008" width="13.140625" style="2" customWidth="1"/>
    <col min="11009" max="11009" width="12.7109375" style="2" customWidth="1"/>
    <col min="11010" max="11010" width="13.5703125" style="2" customWidth="1"/>
    <col min="11011" max="11260" width="8.85546875" style="2"/>
    <col min="11261" max="11261" width="5.42578125" style="2" bestFit="1" customWidth="1"/>
    <col min="11262" max="11262" width="69.42578125" style="2" customWidth="1"/>
    <col min="11263" max="11263" width="12.85546875" style="2" bestFit="1" customWidth="1"/>
    <col min="11264" max="11264" width="13.140625" style="2" customWidth="1"/>
    <col min="11265" max="11265" width="12.7109375" style="2" customWidth="1"/>
    <col min="11266" max="11266" width="13.5703125" style="2" customWidth="1"/>
    <col min="11267" max="11516" width="8.85546875" style="2"/>
    <col min="11517" max="11517" width="5.42578125" style="2" bestFit="1" customWidth="1"/>
    <col min="11518" max="11518" width="69.42578125" style="2" customWidth="1"/>
    <col min="11519" max="11519" width="12.85546875" style="2" bestFit="1" customWidth="1"/>
    <col min="11520" max="11520" width="13.140625" style="2" customWidth="1"/>
    <col min="11521" max="11521" width="12.7109375" style="2" customWidth="1"/>
    <col min="11522" max="11522" width="13.5703125" style="2" customWidth="1"/>
    <col min="11523" max="11772" width="8.85546875" style="2"/>
    <col min="11773" max="11773" width="5.42578125" style="2" bestFit="1" customWidth="1"/>
    <col min="11774" max="11774" width="69.42578125" style="2" customWidth="1"/>
    <col min="11775" max="11775" width="12.85546875" style="2" bestFit="1" customWidth="1"/>
    <col min="11776" max="11776" width="13.140625" style="2" customWidth="1"/>
    <col min="11777" max="11777" width="12.7109375" style="2" customWidth="1"/>
    <col min="11778" max="11778" width="13.5703125" style="2" customWidth="1"/>
    <col min="11779" max="12028" width="8.85546875" style="2"/>
    <col min="12029" max="12029" width="5.42578125" style="2" bestFit="1" customWidth="1"/>
    <col min="12030" max="12030" width="69.42578125" style="2" customWidth="1"/>
    <col min="12031" max="12031" width="12.85546875" style="2" bestFit="1" customWidth="1"/>
    <col min="12032" max="12032" width="13.140625" style="2" customWidth="1"/>
    <col min="12033" max="12033" width="12.7109375" style="2" customWidth="1"/>
    <col min="12034" max="12034" width="13.5703125" style="2" customWidth="1"/>
    <col min="12035" max="12284" width="8.85546875" style="2"/>
    <col min="12285" max="12285" width="5.42578125" style="2" bestFit="1" customWidth="1"/>
    <col min="12286" max="12286" width="69.42578125" style="2" customWidth="1"/>
    <col min="12287" max="12287" width="12.85546875" style="2" bestFit="1" customWidth="1"/>
    <col min="12288" max="12288" width="13.140625" style="2" customWidth="1"/>
    <col min="12289" max="12289" width="12.7109375" style="2" customWidth="1"/>
    <col min="12290" max="12290" width="13.5703125" style="2" customWidth="1"/>
    <col min="12291" max="12540" width="8.85546875" style="2"/>
    <col min="12541" max="12541" width="5.42578125" style="2" bestFit="1" customWidth="1"/>
    <col min="12542" max="12542" width="69.42578125" style="2" customWidth="1"/>
    <col min="12543" max="12543" width="12.85546875" style="2" bestFit="1" customWidth="1"/>
    <col min="12544" max="12544" width="13.140625" style="2" customWidth="1"/>
    <col min="12545" max="12545" width="12.7109375" style="2" customWidth="1"/>
    <col min="12546" max="12546" width="13.5703125" style="2" customWidth="1"/>
    <col min="12547" max="12796" width="8.85546875" style="2"/>
    <col min="12797" max="12797" width="5.42578125" style="2" bestFit="1" customWidth="1"/>
    <col min="12798" max="12798" width="69.42578125" style="2" customWidth="1"/>
    <col min="12799" max="12799" width="12.85546875" style="2" bestFit="1" customWidth="1"/>
    <col min="12800" max="12800" width="13.140625" style="2" customWidth="1"/>
    <col min="12801" max="12801" width="12.7109375" style="2" customWidth="1"/>
    <col min="12802" max="12802" width="13.5703125" style="2" customWidth="1"/>
    <col min="12803" max="13052" width="8.85546875" style="2"/>
    <col min="13053" max="13053" width="5.42578125" style="2" bestFit="1" customWidth="1"/>
    <col min="13054" max="13054" width="69.42578125" style="2" customWidth="1"/>
    <col min="13055" max="13055" width="12.85546875" style="2" bestFit="1" customWidth="1"/>
    <col min="13056" max="13056" width="13.140625" style="2" customWidth="1"/>
    <col min="13057" max="13057" width="12.7109375" style="2" customWidth="1"/>
    <col min="13058" max="13058" width="13.5703125" style="2" customWidth="1"/>
    <col min="13059" max="13308" width="8.85546875" style="2"/>
    <col min="13309" max="13309" width="5.42578125" style="2" bestFit="1" customWidth="1"/>
    <col min="13310" max="13310" width="69.42578125" style="2" customWidth="1"/>
    <col min="13311" max="13311" width="12.85546875" style="2" bestFit="1" customWidth="1"/>
    <col min="13312" max="13312" width="13.140625" style="2" customWidth="1"/>
    <col min="13313" max="13313" width="12.7109375" style="2" customWidth="1"/>
    <col min="13314" max="13314" width="13.5703125" style="2" customWidth="1"/>
    <col min="13315" max="13564" width="8.85546875" style="2"/>
    <col min="13565" max="13565" width="5.42578125" style="2" bestFit="1" customWidth="1"/>
    <col min="13566" max="13566" width="69.42578125" style="2" customWidth="1"/>
    <col min="13567" max="13567" width="12.85546875" style="2" bestFit="1" customWidth="1"/>
    <col min="13568" max="13568" width="13.140625" style="2" customWidth="1"/>
    <col min="13569" max="13569" width="12.7109375" style="2" customWidth="1"/>
    <col min="13570" max="13570" width="13.5703125" style="2" customWidth="1"/>
    <col min="13571" max="13820" width="8.85546875" style="2"/>
    <col min="13821" max="13821" width="5.42578125" style="2" bestFit="1" customWidth="1"/>
    <col min="13822" max="13822" width="69.42578125" style="2" customWidth="1"/>
    <col min="13823" max="13823" width="12.85546875" style="2" bestFit="1" customWidth="1"/>
    <col min="13824" max="13824" width="13.140625" style="2" customWidth="1"/>
    <col min="13825" max="13825" width="12.7109375" style="2" customWidth="1"/>
    <col min="13826" max="13826" width="13.5703125" style="2" customWidth="1"/>
    <col min="13827" max="14076" width="8.85546875" style="2"/>
    <col min="14077" max="14077" width="5.42578125" style="2" bestFit="1" customWidth="1"/>
    <col min="14078" max="14078" width="69.42578125" style="2" customWidth="1"/>
    <col min="14079" max="14079" width="12.85546875" style="2" bestFit="1" customWidth="1"/>
    <col min="14080" max="14080" width="13.140625" style="2" customWidth="1"/>
    <col min="14081" max="14081" width="12.7109375" style="2" customWidth="1"/>
    <col min="14082" max="14082" width="13.5703125" style="2" customWidth="1"/>
    <col min="14083" max="14332" width="8.85546875" style="2"/>
    <col min="14333" max="14333" width="5.42578125" style="2" bestFit="1" customWidth="1"/>
    <col min="14334" max="14334" width="69.42578125" style="2" customWidth="1"/>
    <col min="14335" max="14335" width="12.85546875" style="2" bestFit="1" customWidth="1"/>
    <col min="14336" max="14336" width="13.140625" style="2" customWidth="1"/>
    <col min="14337" max="14337" width="12.7109375" style="2" customWidth="1"/>
    <col min="14338" max="14338" width="13.5703125" style="2" customWidth="1"/>
    <col min="14339" max="14588" width="8.85546875" style="2"/>
    <col min="14589" max="14589" width="5.42578125" style="2" bestFit="1" customWidth="1"/>
    <col min="14590" max="14590" width="69.42578125" style="2" customWidth="1"/>
    <col min="14591" max="14591" width="12.85546875" style="2" bestFit="1" customWidth="1"/>
    <col min="14592" max="14592" width="13.140625" style="2" customWidth="1"/>
    <col min="14593" max="14593" width="12.7109375" style="2" customWidth="1"/>
    <col min="14594" max="14594" width="13.5703125" style="2" customWidth="1"/>
    <col min="14595" max="14844" width="8.85546875" style="2"/>
    <col min="14845" max="14845" width="5.42578125" style="2" bestFit="1" customWidth="1"/>
    <col min="14846" max="14846" width="69.42578125" style="2" customWidth="1"/>
    <col min="14847" max="14847" width="12.85546875" style="2" bestFit="1" customWidth="1"/>
    <col min="14848" max="14848" width="13.140625" style="2" customWidth="1"/>
    <col min="14849" max="14849" width="12.7109375" style="2" customWidth="1"/>
    <col min="14850" max="14850" width="13.5703125" style="2" customWidth="1"/>
    <col min="14851" max="15100" width="8.85546875" style="2"/>
    <col min="15101" max="15101" width="5.42578125" style="2" bestFit="1" customWidth="1"/>
    <col min="15102" max="15102" width="69.42578125" style="2" customWidth="1"/>
    <col min="15103" max="15103" width="12.85546875" style="2" bestFit="1" customWidth="1"/>
    <col min="15104" max="15104" width="13.140625" style="2" customWidth="1"/>
    <col min="15105" max="15105" width="12.7109375" style="2" customWidth="1"/>
    <col min="15106" max="15106" width="13.5703125" style="2" customWidth="1"/>
    <col min="15107" max="15356" width="8.85546875" style="2"/>
    <col min="15357" max="15357" width="5.42578125" style="2" bestFit="1" customWidth="1"/>
    <col min="15358" max="15358" width="69.42578125" style="2" customWidth="1"/>
    <col min="15359" max="15359" width="12.85546875" style="2" bestFit="1" customWidth="1"/>
    <col min="15360" max="15360" width="13.140625" style="2" customWidth="1"/>
    <col min="15361" max="15361" width="12.7109375" style="2" customWidth="1"/>
    <col min="15362" max="15362" width="13.5703125" style="2" customWidth="1"/>
    <col min="15363" max="15612" width="8.85546875" style="2"/>
    <col min="15613" max="15613" width="5.42578125" style="2" bestFit="1" customWidth="1"/>
    <col min="15614" max="15614" width="69.42578125" style="2" customWidth="1"/>
    <col min="15615" max="15615" width="12.85546875" style="2" bestFit="1" customWidth="1"/>
    <col min="15616" max="15616" width="13.140625" style="2" customWidth="1"/>
    <col min="15617" max="15617" width="12.7109375" style="2" customWidth="1"/>
    <col min="15618" max="15618" width="13.5703125" style="2" customWidth="1"/>
    <col min="15619" max="15868" width="8.85546875" style="2"/>
    <col min="15869" max="15869" width="5.42578125" style="2" bestFit="1" customWidth="1"/>
    <col min="15870" max="15870" width="69.42578125" style="2" customWidth="1"/>
    <col min="15871" max="15871" width="12.85546875" style="2" bestFit="1" customWidth="1"/>
    <col min="15872" max="15872" width="13.140625" style="2" customWidth="1"/>
    <col min="15873" max="15873" width="12.7109375" style="2" customWidth="1"/>
    <col min="15874" max="15874" width="13.5703125" style="2" customWidth="1"/>
    <col min="15875" max="16124" width="8.85546875" style="2"/>
    <col min="16125" max="16125" width="5.42578125" style="2" bestFit="1" customWidth="1"/>
    <col min="16126" max="16126" width="69.42578125" style="2" customWidth="1"/>
    <col min="16127" max="16127" width="12.85546875" style="2" bestFit="1" customWidth="1"/>
    <col min="16128" max="16128" width="13.140625" style="2" customWidth="1"/>
    <col min="16129" max="16129" width="12.7109375" style="2" customWidth="1"/>
    <col min="16130" max="16130" width="13.5703125" style="2" customWidth="1"/>
    <col min="16131" max="16384" width="8.85546875" style="2"/>
  </cols>
  <sheetData>
    <row r="2" spans="1:5" ht="14.45" x14ac:dyDescent="0.3">
      <c r="E2" s="3"/>
    </row>
    <row r="3" spans="1:5" ht="14.45" x14ac:dyDescent="0.3">
      <c r="A3" s="4"/>
      <c r="B3" s="5"/>
      <c r="C3" s="5"/>
      <c r="D3" s="5"/>
      <c r="E3" s="3"/>
    </row>
    <row r="4" spans="1:5" ht="14.45" x14ac:dyDescent="0.3">
      <c r="A4" s="6"/>
      <c r="B4" s="6"/>
      <c r="C4" s="6"/>
      <c r="D4" s="6"/>
      <c r="E4" s="37"/>
    </row>
    <row r="5" spans="1:5" ht="14.45" x14ac:dyDescent="0.3">
      <c r="A5" s="7"/>
      <c r="B5" s="7"/>
      <c r="C5" s="7"/>
      <c r="D5" s="7"/>
      <c r="E5" s="7"/>
    </row>
    <row r="6" spans="1:5" ht="14.45" x14ac:dyDescent="0.3">
      <c r="A6" s="8" t="s">
        <v>0</v>
      </c>
      <c r="B6" s="9"/>
      <c r="C6" s="9"/>
      <c r="D6" s="9"/>
      <c r="E6" s="9"/>
    </row>
    <row r="7" spans="1:5" ht="14.45" x14ac:dyDescent="0.3">
      <c r="A7" s="9" t="s">
        <v>1</v>
      </c>
      <c r="B7" s="9"/>
      <c r="C7" s="9"/>
      <c r="D7" s="9"/>
      <c r="E7" s="9"/>
    </row>
    <row r="8" spans="1:5" ht="14.45" x14ac:dyDescent="0.3">
      <c r="A8" s="9" t="s">
        <v>42</v>
      </c>
      <c r="B8" s="9"/>
      <c r="C8" s="9"/>
      <c r="D8" s="9"/>
      <c r="E8" s="9"/>
    </row>
    <row r="9" spans="1:5" ht="14.45" x14ac:dyDescent="0.3">
      <c r="A9" s="8" t="s">
        <v>14</v>
      </c>
      <c r="B9" s="9"/>
      <c r="C9" s="9"/>
      <c r="D9" s="9"/>
      <c r="E9" s="9"/>
    </row>
    <row r="10" spans="1:5" ht="14.45" x14ac:dyDescent="0.3">
      <c r="A10" s="7"/>
      <c r="B10" s="10"/>
      <c r="C10" s="10"/>
      <c r="D10" s="10"/>
      <c r="E10" s="10"/>
    </row>
    <row r="11" spans="1:5" ht="14.45" x14ac:dyDescent="0.3">
      <c r="A11" s="11" t="s">
        <v>2</v>
      </c>
      <c r="B11" s="12"/>
      <c r="C11" s="12"/>
      <c r="D11" s="12"/>
      <c r="E11" s="12"/>
    </row>
    <row r="12" spans="1:5" ht="14.45" x14ac:dyDescent="0.3">
      <c r="A12" s="13" t="s">
        <v>3</v>
      </c>
      <c r="B12" s="14" t="s">
        <v>4</v>
      </c>
      <c r="C12" s="15"/>
      <c r="D12" s="15"/>
      <c r="E12" s="14" t="s">
        <v>5</v>
      </c>
    </row>
    <row r="13" spans="1:5" ht="14.45" x14ac:dyDescent="0.3">
      <c r="A13" s="16"/>
      <c r="B13" s="16"/>
      <c r="C13" s="16"/>
      <c r="D13" s="16"/>
      <c r="E13" s="16"/>
    </row>
    <row r="14" spans="1:5" ht="14.45" x14ac:dyDescent="0.3">
      <c r="A14" s="17"/>
      <c r="B14" s="18" t="s">
        <v>6</v>
      </c>
      <c r="C14" s="18"/>
      <c r="D14" s="19"/>
      <c r="E14" s="19"/>
    </row>
    <row r="15" spans="1:5" ht="14.45" x14ac:dyDescent="0.3">
      <c r="A15" s="20">
        <v>1</v>
      </c>
      <c r="B15" s="21"/>
      <c r="C15" s="21" t="s">
        <v>7</v>
      </c>
      <c r="D15" s="21" t="s">
        <v>8</v>
      </c>
      <c r="E15" s="21" t="s">
        <v>9</v>
      </c>
    </row>
    <row r="16" spans="1:5" ht="14.45" x14ac:dyDescent="0.3">
      <c r="A16" s="20">
        <f t="shared" ref="A16:A34" si="0">A15+1</f>
        <v>2</v>
      </c>
      <c r="B16" s="22" t="s">
        <v>10</v>
      </c>
      <c r="C16" s="22"/>
      <c r="D16" s="22"/>
      <c r="E16" s="23"/>
    </row>
    <row r="17" spans="1:9" ht="14.45" x14ac:dyDescent="0.3">
      <c r="A17" s="20">
        <f t="shared" si="0"/>
        <v>3</v>
      </c>
      <c r="B17" s="24" t="s">
        <v>15</v>
      </c>
      <c r="C17" s="38">
        <f>+'Storm O&amp;M CY 2010-2018'!J6</f>
        <v>349350.51</v>
      </c>
      <c r="D17" s="38">
        <f>+'Storm O&amp;M CY 2010-2018'!K6</f>
        <v>9163881.7299999986</v>
      </c>
      <c r="E17" s="38">
        <f t="shared" ref="E17:E22" si="1">SUM(C17:D17)</f>
        <v>9513232.2399999984</v>
      </c>
      <c r="G17" s="38"/>
      <c r="H17" s="38"/>
      <c r="I17" s="38"/>
    </row>
    <row r="18" spans="1:9" ht="14.45" x14ac:dyDescent="0.3">
      <c r="A18" s="20">
        <f t="shared" si="0"/>
        <v>4</v>
      </c>
      <c r="B18" s="24" t="s">
        <v>16</v>
      </c>
      <c r="C18" s="25">
        <f>+'Storm O&amp;M CY 2010-2018'!J7</f>
        <v>505310.57</v>
      </c>
      <c r="D18" s="25">
        <f>+'Storm O&amp;M CY 2010-2018'!K7</f>
        <v>11176182.680000002</v>
      </c>
      <c r="E18" s="25">
        <f t="shared" si="1"/>
        <v>11681493.250000002</v>
      </c>
      <c r="G18" s="25"/>
      <c r="H18" s="25"/>
      <c r="I18" s="25"/>
    </row>
    <row r="19" spans="1:9" ht="14.45" x14ac:dyDescent="0.3">
      <c r="A19" s="20">
        <f t="shared" si="0"/>
        <v>5</v>
      </c>
      <c r="B19" s="24" t="s">
        <v>17</v>
      </c>
      <c r="C19" s="25">
        <f>+'Storm O&amp;M CY 2010-2018'!J8</f>
        <v>588383.06999999995</v>
      </c>
      <c r="D19" s="25">
        <f>+'Storm O&amp;M CY 2010-2018'!K8</f>
        <v>10572644.470000001</v>
      </c>
      <c r="E19" s="25">
        <f t="shared" si="1"/>
        <v>11161027.540000001</v>
      </c>
      <c r="G19" s="25"/>
      <c r="H19" s="25"/>
      <c r="I19" s="25"/>
    </row>
    <row r="20" spans="1:9" ht="14.45" x14ac:dyDescent="0.3">
      <c r="A20" s="20">
        <f t="shared" si="0"/>
        <v>6</v>
      </c>
      <c r="B20" s="24" t="s">
        <v>18</v>
      </c>
      <c r="C20" s="25">
        <f>+'Storm O&amp;M CY 2010-2018'!J9</f>
        <v>292660.62</v>
      </c>
      <c r="D20" s="25">
        <f>+'Storm O&amp;M CY 2010-2018'!K9</f>
        <v>9249534.4400000013</v>
      </c>
      <c r="E20" s="25">
        <f t="shared" si="1"/>
        <v>9542195.0600000005</v>
      </c>
      <c r="G20" s="25"/>
      <c r="H20" s="25"/>
      <c r="I20" s="25"/>
    </row>
    <row r="21" spans="1:9" ht="14.45" x14ac:dyDescent="0.3">
      <c r="A21" s="20">
        <f t="shared" si="0"/>
        <v>7</v>
      </c>
      <c r="B21" s="24" t="s">
        <v>39</v>
      </c>
      <c r="C21" s="25">
        <f>+'Storm O&amp;M CY 2010-2018'!J10</f>
        <v>560519.69999999995</v>
      </c>
      <c r="D21" s="25">
        <f>+'Storm O&amp;M CY 2010-2018'!K10</f>
        <v>8645867.5700000003</v>
      </c>
      <c r="E21" s="26">
        <f t="shared" si="1"/>
        <v>9206387.2699999996</v>
      </c>
      <c r="G21" s="25"/>
      <c r="H21" s="25"/>
      <c r="I21" s="26"/>
    </row>
    <row r="22" spans="1:9" ht="14.45" x14ac:dyDescent="0.3">
      <c r="A22" s="20">
        <f t="shared" si="0"/>
        <v>8</v>
      </c>
      <c r="B22" s="24" t="s">
        <v>41</v>
      </c>
      <c r="C22" s="47">
        <f>+'Storm O&amp;M CY 2010-2018'!J15</f>
        <v>591854.06999999995</v>
      </c>
      <c r="D22" s="47">
        <f>+'Storm O&amp;M CY 2010-2018'!K15</f>
        <v>10149755.049999999</v>
      </c>
      <c r="E22" s="40">
        <f t="shared" si="1"/>
        <v>10741609.119999999</v>
      </c>
      <c r="G22" s="25"/>
      <c r="H22" s="25"/>
      <c r="I22" s="26"/>
    </row>
    <row r="23" spans="1:9" ht="14.45" x14ac:dyDescent="0.3">
      <c r="A23" s="20">
        <f t="shared" si="0"/>
        <v>9</v>
      </c>
      <c r="B23" s="28" t="s">
        <v>11</v>
      </c>
      <c r="C23" s="29">
        <f>SUM(C17:C22)</f>
        <v>2888078.5399999996</v>
      </c>
      <c r="D23" s="29">
        <f>SUM(D17:D22)</f>
        <v>58957865.940000005</v>
      </c>
      <c r="E23" s="29">
        <f>SUM(E17:E22)</f>
        <v>61845944.479999997</v>
      </c>
      <c r="G23" s="25"/>
      <c r="H23" s="25"/>
      <c r="I23" s="26"/>
    </row>
    <row r="24" spans="1:9" ht="14.45" x14ac:dyDescent="0.3">
      <c r="A24" s="20">
        <f t="shared" si="0"/>
        <v>10</v>
      </c>
      <c r="B24" s="16"/>
      <c r="C24" s="30"/>
      <c r="D24" s="30"/>
      <c r="E24" s="30"/>
      <c r="G24" s="25"/>
      <c r="H24" s="25"/>
      <c r="I24" s="26"/>
    </row>
    <row r="25" spans="1:9" x14ac:dyDescent="0.25">
      <c r="A25" s="20">
        <f t="shared" si="0"/>
        <v>11</v>
      </c>
      <c r="B25" s="16" t="s">
        <v>12</v>
      </c>
      <c r="C25" s="31">
        <f>C23/6</f>
        <v>481346.42333333328</v>
      </c>
      <c r="D25" s="31">
        <f>D23/6</f>
        <v>9826310.9900000002</v>
      </c>
      <c r="E25" s="26">
        <f>+E23/6</f>
        <v>10307657.413333332</v>
      </c>
      <c r="G25" s="25"/>
      <c r="H25" s="25"/>
      <c r="I25" s="26"/>
    </row>
    <row r="26" spans="1:9" ht="14.45" x14ac:dyDescent="0.3">
      <c r="A26" s="20">
        <f t="shared" si="0"/>
        <v>12</v>
      </c>
      <c r="B26" s="16"/>
      <c r="C26" s="30"/>
      <c r="D26" s="30"/>
      <c r="E26" s="30"/>
      <c r="G26" s="25"/>
      <c r="H26" s="25"/>
      <c r="I26" s="26"/>
    </row>
    <row r="27" spans="1:9" ht="14.45" x14ac:dyDescent="0.3">
      <c r="A27" s="20">
        <f t="shared" si="0"/>
        <v>13</v>
      </c>
      <c r="B27" s="32" t="s">
        <v>43</v>
      </c>
      <c r="C27" s="33"/>
      <c r="D27" s="33"/>
      <c r="E27" s="30"/>
      <c r="G27" s="25"/>
      <c r="H27" s="25"/>
      <c r="I27" s="26"/>
    </row>
    <row r="28" spans="1:9" ht="14.45" x14ac:dyDescent="0.3">
      <c r="A28" s="20">
        <f t="shared" si="0"/>
        <v>14</v>
      </c>
      <c r="B28" s="34" t="s">
        <v>45</v>
      </c>
      <c r="C28" s="27">
        <f>+'Storm O&amp;M CY 2010-2018'!J11</f>
        <v>588691.1</v>
      </c>
      <c r="D28" s="27">
        <f>+'Storm O&amp;M CY 2010-2018'!K11</f>
        <v>9705041.1899999995</v>
      </c>
      <c r="E28" s="40">
        <f t="shared" ref="E28" si="2">SUM(C28:D28)</f>
        <v>10293732.289999999</v>
      </c>
      <c r="G28" s="25"/>
      <c r="H28" s="25"/>
      <c r="I28" s="26"/>
    </row>
    <row r="29" spans="1:9" ht="14.45" x14ac:dyDescent="0.3">
      <c r="A29" s="20">
        <f t="shared" si="0"/>
        <v>15</v>
      </c>
      <c r="B29" s="16"/>
      <c r="C29" s="30"/>
      <c r="D29" s="30"/>
      <c r="E29" s="30"/>
      <c r="G29" s="25"/>
      <c r="H29" s="25"/>
      <c r="I29" s="26"/>
    </row>
    <row r="30" spans="1:9" ht="14.45" customHeight="1" x14ac:dyDescent="0.3">
      <c r="A30" s="20">
        <f t="shared" si="0"/>
        <v>16</v>
      </c>
      <c r="B30" s="35" t="s">
        <v>13</v>
      </c>
      <c r="C30" s="26">
        <f>C25-C28</f>
        <v>-107344.6766666667</v>
      </c>
      <c r="D30" s="26">
        <f>D25-D28</f>
        <v>121269.80000000075</v>
      </c>
      <c r="E30" s="26">
        <f>E25-E28</f>
        <v>13925.12333333306</v>
      </c>
      <c r="G30" s="25"/>
      <c r="H30" s="25"/>
      <c r="I30" s="26"/>
    </row>
    <row r="31" spans="1:9" ht="10.5" customHeight="1" x14ac:dyDescent="0.3">
      <c r="A31" s="39">
        <f t="shared" si="0"/>
        <v>17</v>
      </c>
      <c r="B31" s="16"/>
      <c r="C31" s="30"/>
      <c r="D31" s="30"/>
      <c r="E31" s="30"/>
      <c r="G31" s="25"/>
      <c r="H31" s="25"/>
      <c r="I31" s="26"/>
    </row>
    <row r="32" spans="1:9" ht="26.25" customHeight="1" x14ac:dyDescent="0.25">
      <c r="A32" s="39">
        <f t="shared" si="0"/>
        <v>18</v>
      </c>
      <c r="B32" s="41" t="s">
        <v>46</v>
      </c>
      <c r="C32" s="53">
        <f>[1]!FIT</f>
        <v>0.21</v>
      </c>
      <c r="D32" s="30"/>
      <c r="E32" s="40">
        <f>-E30*C32</f>
        <v>-2924.2758999999423</v>
      </c>
      <c r="G32" s="25"/>
      <c r="H32" s="25"/>
      <c r="I32" s="26"/>
    </row>
    <row r="33" spans="1:9" ht="14.45" customHeight="1" x14ac:dyDescent="0.3">
      <c r="A33" s="42">
        <f t="shared" si="0"/>
        <v>19</v>
      </c>
      <c r="B33" s="16"/>
      <c r="C33" s="30"/>
      <c r="D33" s="30"/>
      <c r="E33" s="30"/>
      <c r="G33" s="25"/>
      <c r="H33" s="25"/>
      <c r="I33" s="26"/>
    </row>
    <row r="34" spans="1:9" ht="24" customHeight="1" thickBot="1" x14ac:dyDescent="0.35">
      <c r="A34" s="42">
        <f t="shared" si="0"/>
        <v>20</v>
      </c>
      <c r="B34" s="43" t="s">
        <v>19</v>
      </c>
      <c r="C34" s="30"/>
      <c r="D34" s="30"/>
      <c r="E34" s="44">
        <f>-E30-E32</f>
        <v>-11000.847433333118</v>
      </c>
      <c r="G34" s="25"/>
      <c r="H34" s="25"/>
      <c r="I34" s="26"/>
    </row>
    <row r="35" spans="1:9" thickTop="1" x14ac:dyDescent="0.3">
      <c r="C35" s="36"/>
      <c r="G35" s="25"/>
      <c r="H35" s="25"/>
      <c r="I35" s="26"/>
    </row>
    <row r="36" spans="1:9" ht="14.45" x14ac:dyDescent="0.3">
      <c r="C36" s="36"/>
    </row>
    <row r="37" spans="1:9" ht="14.45" x14ac:dyDescent="0.3">
      <c r="C37" s="36"/>
    </row>
    <row r="38" spans="1:9" ht="14.45" x14ac:dyDescent="0.3">
      <c r="C38" s="36"/>
    </row>
    <row r="39" spans="1:9" ht="14.45" x14ac:dyDescent="0.3">
      <c r="C39" s="36"/>
    </row>
    <row r="40" spans="1:9" ht="14.45" x14ac:dyDescent="0.3">
      <c r="C40" s="36"/>
    </row>
    <row r="41" spans="1:9" ht="14.45" x14ac:dyDescent="0.3">
      <c r="C41" s="36"/>
    </row>
    <row r="42" spans="1:9" ht="14.45" x14ac:dyDescent="0.3">
      <c r="C42" s="36"/>
    </row>
    <row r="43" spans="1:9" ht="14.45" x14ac:dyDescent="0.3">
      <c r="C43" s="36"/>
    </row>
    <row r="44" spans="1:9" ht="14.45" x14ac:dyDescent="0.3">
      <c r="C44" s="36"/>
    </row>
    <row r="45" spans="1:9" ht="14.45" x14ac:dyDescent="0.3">
      <c r="C45" s="36"/>
    </row>
    <row r="46" spans="1:9" ht="14.45" x14ac:dyDescent="0.3">
      <c r="C46" s="36"/>
    </row>
    <row r="47" spans="1:9" ht="14.45" x14ac:dyDescent="0.3">
      <c r="C47" s="36"/>
    </row>
    <row r="48" spans="1:9" ht="14.45" x14ac:dyDescent="0.3">
      <c r="C48" s="36"/>
    </row>
    <row r="49" spans="3:3" x14ac:dyDescent="0.25">
      <c r="C49" s="36"/>
    </row>
    <row r="50" spans="3:3" x14ac:dyDescent="0.25">
      <c r="C50" s="36"/>
    </row>
    <row r="51" spans="3:3" x14ac:dyDescent="0.25">
      <c r="C51" s="36"/>
    </row>
    <row r="52" spans="3:3" x14ac:dyDescent="0.25">
      <c r="C52" s="36"/>
    </row>
    <row r="53" spans="3:3" x14ac:dyDescent="0.25">
      <c r="C53" s="36"/>
    </row>
    <row r="54" spans="3:3" x14ac:dyDescent="0.25">
      <c r="C54" s="36"/>
    </row>
    <row r="55" spans="3:3" x14ac:dyDescent="0.25">
      <c r="C55" s="36"/>
    </row>
    <row r="56" spans="3:3" x14ac:dyDescent="0.25">
      <c r="C56" s="36"/>
    </row>
    <row r="57" spans="3:3" x14ac:dyDescent="0.25">
      <c r="C57" s="36"/>
    </row>
    <row r="58" spans="3:3" x14ac:dyDescent="0.25">
      <c r="C58" s="36"/>
    </row>
    <row r="59" spans="3:3" x14ac:dyDescent="0.25">
      <c r="C59" s="36"/>
    </row>
    <row r="60" spans="3:3" x14ac:dyDescent="0.25">
      <c r="C60" s="36"/>
    </row>
    <row r="61" spans="3:3" x14ac:dyDescent="0.25">
      <c r="C61" s="36"/>
    </row>
    <row r="62" spans="3:3" x14ac:dyDescent="0.25">
      <c r="C62" s="36"/>
    </row>
    <row r="63" spans="3:3" x14ac:dyDescent="0.25">
      <c r="C63" s="36"/>
    </row>
    <row r="64" spans="3:3" x14ac:dyDescent="0.25">
      <c r="C64" s="36"/>
    </row>
    <row r="65" spans="3:3" x14ac:dyDescent="0.25">
      <c r="C65" s="36"/>
    </row>
    <row r="66" spans="3:3" x14ac:dyDescent="0.25">
      <c r="C66" s="36"/>
    </row>
    <row r="67" spans="3:3" x14ac:dyDescent="0.25">
      <c r="C67" s="36"/>
    </row>
    <row r="68" spans="3:3" x14ac:dyDescent="0.25">
      <c r="C68" s="36"/>
    </row>
    <row r="69" spans="3:3" x14ac:dyDescent="0.25">
      <c r="C69" s="36"/>
    </row>
    <row r="70" spans="3:3" x14ac:dyDescent="0.25">
      <c r="C70" s="36"/>
    </row>
    <row r="71" spans="3:3" x14ac:dyDescent="0.25">
      <c r="C71" s="36"/>
    </row>
    <row r="72" spans="3:3" x14ac:dyDescent="0.25">
      <c r="C72" s="36"/>
    </row>
    <row r="73" spans="3:3" x14ac:dyDescent="0.25">
      <c r="C73" s="36"/>
    </row>
    <row r="74" spans="3:3" x14ac:dyDescent="0.25">
      <c r="C74" s="36"/>
    </row>
    <row r="75" spans="3:3" x14ac:dyDescent="0.25">
      <c r="C75" s="36"/>
    </row>
    <row r="76" spans="3:3" x14ac:dyDescent="0.25">
      <c r="C76" s="36"/>
    </row>
    <row r="77" spans="3:3" x14ac:dyDescent="0.25">
      <c r="C77" s="36"/>
    </row>
    <row r="78" spans="3:3" x14ac:dyDescent="0.25">
      <c r="C78" s="36"/>
    </row>
    <row r="79" spans="3:3" x14ac:dyDescent="0.25">
      <c r="C79" s="36"/>
    </row>
    <row r="80" spans="3:3" x14ac:dyDescent="0.25">
      <c r="C80" s="36"/>
    </row>
    <row r="81" spans="3:3" x14ac:dyDescent="0.25">
      <c r="C81" s="36"/>
    </row>
    <row r="82" spans="3:3" x14ac:dyDescent="0.25">
      <c r="C82" s="36"/>
    </row>
    <row r="83" spans="3:3" x14ac:dyDescent="0.25">
      <c r="C83" s="36"/>
    </row>
    <row r="84" spans="3:3" x14ac:dyDescent="0.25">
      <c r="C84" s="36"/>
    </row>
    <row r="85" spans="3:3" x14ac:dyDescent="0.25">
      <c r="C85" s="36"/>
    </row>
    <row r="86" spans="3:3" x14ac:dyDescent="0.25">
      <c r="C86" s="36"/>
    </row>
    <row r="87" spans="3:3" x14ac:dyDescent="0.25">
      <c r="C87" s="36"/>
    </row>
    <row r="88" spans="3:3" x14ac:dyDescent="0.25">
      <c r="C88" s="36"/>
    </row>
    <row r="89" spans="3:3" x14ac:dyDescent="0.25">
      <c r="C89" s="36"/>
    </row>
    <row r="90" spans="3:3" x14ac:dyDescent="0.25">
      <c r="C90" s="36"/>
    </row>
    <row r="91" spans="3:3" x14ac:dyDescent="0.25">
      <c r="C91" s="36"/>
    </row>
    <row r="92" spans="3:3" x14ac:dyDescent="0.25">
      <c r="C92" s="36"/>
    </row>
    <row r="93" spans="3:3" x14ac:dyDescent="0.25">
      <c r="C93" s="36"/>
    </row>
    <row r="94" spans="3:3" x14ac:dyDescent="0.25">
      <c r="C94" s="36"/>
    </row>
    <row r="95" spans="3:3" x14ac:dyDescent="0.25">
      <c r="C95" s="36"/>
    </row>
    <row r="96" spans="3:3" x14ac:dyDescent="0.25">
      <c r="C96" s="36"/>
    </row>
    <row r="97" spans="3:3" x14ac:dyDescent="0.25">
      <c r="C97" s="36"/>
    </row>
    <row r="98" spans="3:3" x14ac:dyDescent="0.25">
      <c r="C98" s="36"/>
    </row>
    <row r="99" spans="3:3" x14ac:dyDescent="0.25">
      <c r="C99" s="36"/>
    </row>
    <row r="100" spans="3:3" x14ac:dyDescent="0.25">
      <c r="C100" s="36"/>
    </row>
    <row r="101" spans="3:3" x14ac:dyDescent="0.25">
      <c r="C101" s="36"/>
    </row>
    <row r="102" spans="3:3" x14ac:dyDescent="0.25">
      <c r="C102" s="36"/>
    </row>
    <row r="103" spans="3:3" x14ac:dyDescent="0.25">
      <c r="C103" s="36"/>
    </row>
    <row r="104" spans="3:3" x14ac:dyDescent="0.25">
      <c r="C104" s="36"/>
    </row>
    <row r="105" spans="3:3" x14ac:dyDescent="0.25">
      <c r="C105" s="36"/>
    </row>
    <row r="106" spans="3:3" x14ac:dyDescent="0.25">
      <c r="C106" s="36"/>
    </row>
    <row r="107" spans="3:3" x14ac:dyDescent="0.25">
      <c r="C107" s="36"/>
    </row>
    <row r="108" spans="3:3" x14ac:dyDescent="0.25">
      <c r="C108" s="36"/>
    </row>
    <row r="109" spans="3:3" x14ac:dyDescent="0.25">
      <c r="C109" s="36"/>
    </row>
    <row r="110" spans="3:3" x14ac:dyDescent="0.25">
      <c r="C110" s="36"/>
    </row>
    <row r="111" spans="3:3" x14ac:dyDescent="0.25">
      <c r="C111" s="36"/>
    </row>
    <row r="112" spans="3:3" x14ac:dyDescent="0.25">
      <c r="C112" s="36"/>
    </row>
    <row r="113" spans="3:3" x14ac:dyDescent="0.25">
      <c r="C113" s="36"/>
    </row>
    <row r="114" spans="3:3" x14ac:dyDescent="0.25">
      <c r="C114" s="36"/>
    </row>
    <row r="115" spans="3:3" x14ac:dyDescent="0.25">
      <c r="C115" s="36"/>
    </row>
    <row r="116" spans="3:3" x14ac:dyDescent="0.25">
      <c r="C116" s="36"/>
    </row>
    <row r="117" spans="3:3" x14ac:dyDescent="0.25">
      <c r="C117" s="36"/>
    </row>
    <row r="118" spans="3:3" x14ac:dyDescent="0.25">
      <c r="C118" s="36"/>
    </row>
    <row r="119" spans="3:3" x14ac:dyDescent="0.25">
      <c r="C119" s="36"/>
    </row>
    <row r="120" spans="3:3" x14ac:dyDescent="0.25">
      <c r="C120" s="36"/>
    </row>
    <row r="121" spans="3:3" x14ac:dyDescent="0.25">
      <c r="C121" s="36"/>
    </row>
    <row r="122" spans="3:3" x14ac:dyDescent="0.25">
      <c r="C122" s="36"/>
    </row>
    <row r="123" spans="3:3" x14ac:dyDescent="0.25">
      <c r="C123" s="36"/>
    </row>
    <row r="124" spans="3:3" x14ac:dyDescent="0.25">
      <c r="C124" s="36"/>
    </row>
    <row r="125" spans="3:3" x14ac:dyDescent="0.25">
      <c r="C125" s="36"/>
    </row>
    <row r="126" spans="3:3" x14ac:dyDescent="0.25">
      <c r="C126" s="36"/>
    </row>
    <row r="127" spans="3:3" x14ac:dyDescent="0.25">
      <c r="C127" s="36"/>
    </row>
    <row r="128" spans="3:3" x14ac:dyDescent="0.25">
      <c r="C128" s="36"/>
    </row>
    <row r="129" spans="3:3" x14ac:dyDescent="0.25">
      <c r="C129" s="36"/>
    </row>
    <row r="130" spans="3:3" x14ac:dyDescent="0.25">
      <c r="C130" s="36"/>
    </row>
    <row r="131" spans="3:3" x14ac:dyDescent="0.25">
      <c r="C131" s="36"/>
    </row>
  </sheetData>
  <printOptions horizontalCentered="1"/>
  <pageMargins left="0.7" right="0.7" top="0.5" bottom="0.5" header="0.3" footer="0.3"/>
  <pageSetup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J11" sqref="J11"/>
    </sheetView>
  </sheetViews>
  <sheetFormatPr defaultRowHeight="15" x14ac:dyDescent="0.25"/>
  <cols>
    <col min="1" max="1" width="20.28515625" bestFit="1" customWidth="1"/>
    <col min="2" max="2" width="9.85546875" bestFit="1" customWidth="1"/>
    <col min="3" max="3" width="10.7109375" bestFit="1" customWidth="1"/>
    <col min="4" max="5" width="9.85546875" bestFit="1" customWidth="1"/>
    <col min="6" max="6" width="9" bestFit="1" customWidth="1"/>
    <col min="7" max="7" width="12.85546875" bestFit="1" customWidth="1"/>
    <col min="8" max="8" width="9" bestFit="1" customWidth="1"/>
    <col min="9" max="9" width="13" bestFit="1" customWidth="1"/>
    <col min="10" max="10" width="12.5703125" bestFit="1" customWidth="1"/>
    <col min="11" max="11" width="15.28515625" bestFit="1" customWidth="1"/>
  </cols>
  <sheetData>
    <row r="1" spans="1:11" x14ac:dyDescent="0.3">
      <c r="B1" s="46" t="s">
        <v>37</v>
      </c>
      <c r="C1" s="46" t="s">
        <v>37</v>
      </c>
      <c r="D1" s="46" t="s">
        <v>38</v>
      </c>
      <c r="E1" s="46" t="s">
        <v>38</v>
      </c>
      <c r="F1" s="46" t="s">
        <v>38</v>
      </c>
      <c r="G1" s="46" t="s">
        <v>38</v>
      </c>
      <c r="H1" s="46" t="s">
        <v>38</v>
      </c>
    </row>
    <row r="2" spans="1:11" x14ac:dyDescent="0.3">
      <c r="A2" s="45" t="s">
        <v>20</v>
      </c>
      <c r="B2" s="45" t="s">
        <v>21</v>
      </c>
      <c r="C2" s="45" t="s">
        <v>22</v>
      </c>
      <c r="D2" s="45" t="s">
        <v>23</v>
      </c>
      <c r="E2" s="45" t="s">
        <v>24</v>
      </c>
      <c r="F2" s="45" t="s">
        <v>25</v>
      </c>
      <c r="G2" s="45" t="s">
        <v>26</v>
      </c>
      <c r="H2" s="45" t="s">
        <v>27</v>
      </c>
      <c r="I2" s="45" t="s">
        <v>28</v>
      </c>
      <c r="J2" s="48" t="s">
        <v>7</v>
      </c>
      <c r="K2" s="48" t="s">
        <v>8</v>
      </c>
    </row>
    <row r="3" spans="1:11" x14ac:dyDescent="0.3">
      <c r="A3" s="45" t="s">
        <v>29</v>
      </c>
      <c r="B3" s="49"/>
      <c r="C3" s="49">
        <v>152546.21</v>
      </c>
      <c r="D3" s="49">
        <v>71521.119999999995</v>
      </c>
      <c r="E3" s="49">
        <v>6798.58</v>
      </c>
      <c r="F3" s="49">
        <v>3400.85</v>
      </c>
      <c r="G3" s="49">
        <v>9252625.4700000007</v>
      </c>
      <c r="H3" s="49">
        <v>4338.05</v>
      </c>
      <c r="I3" s="50">
        <v>9491230.2799999993</v>
      </c>
      <c r="J3" s="50">
        <f>SUM(B3:C3)</f>
        <v>152546.21</v>
      </c>
      <c r="K3" s="50">
        <f>SUM(D3:H3)</f>
        <v>9338684.0700000022</v>
      </c>
    </row>
    <row r="4" spans="1:11" x14ac:dyDescent="0.3">
      <c r="A4" s="45" t="s">
        <v>30</v>
      </c>
      <c r="B4" s="49"/>
      <c r="C4" s="49">
        <v>52073.77</v>
      </c>
      <c r="D4" s="49">
        <v>40039.72</v>
      </c>
      <c r="E4" s="49">
        <v>4479.07</v>
      </c>
      <c r="F4" s="49">
        <v>3015.68</v>
      </c>
      <c r="G4" s="49">
        <v>4529263.3</v>
      </c>
      <c r="H4" s="49">
        <v>1865.6</v>
      </c>
      <c r="I4" s="50">
        <v>4630737.1399999997</v>
      </c>
      <c r="J4" s="50">
        <f t="shared" ref="J4:J11" si="0">SUM(B4:C4)</f>
        <v>52073.77</v>
      </c>
      <c r="K4" s="50">
        <f t="shared" ref="K4:K11" si="1">SUM(D4:H4)</f>
        <v>4578663.3699999992</v>
      </c>
    </row>
    <row r="5" spans="1:11" x14ac:dyDescent="0.3">
      <c r="A5" s="45" t="s">
        <v>31</v>
      </c>
      <c r="B5" s="49">
        <v>776.62</v>
      </c>
      <c r="C5" s="49">
        <v>318485.8</v>
      </c>
      <c r="D5" s="49">
        <v>26166.99</v>
      </c>
      <c r="E5" s="49">
        <v>461.32</v>
      </c>
      <c r="F5" s="49">
        <v>3226.55</v>
      </c>
      <c r="G5" s="49">
        <v>10724014.060000001</v>
      </c>
      <c r="H5" s="49">
        <v>488.7</v>
      </c>
      <c r="I5" s="50">
        <v>11073620.039999999</v>
      </c>
      <c r="J5" s="50">
        <f t="shared" si="0"/>
        <v>319262.42</v>
      </c>
      <c r="K5" s="50">
        <f t="shared" si="1"/>
        <v>10754357.619999999</v>
      </c>
    </row>
    <row r="6" spans="1:11" x14ac:dyDescent="0.3">
      <c r="A6" s="45" t="s">
        <v>32</v>
      </c>
      <c r="B6" s="49"/>
      <c r="C6" s="49">
        <v>349350.51</v>
      </c>
      <c r="D6" s="49">
        <v>95756.76</v>
      </c>
      <c r="E6" s="49">
        <v>21281.19</v>
      </c>
      <c r="F6" s="49"/>
      <c r="G6" s="49">
        <v>9041333.7799999993</v>
      </c>
      <c r="H6" s="49">
        <v>5510</v>
      </c>
      <c r="I6" s="50">
        <v>9513232.2400000002</v>
      </c>
      <c r="J6" s="50">
        <f t="shared" si="0"/>
        <v>349350.51</v>
      </c>
      <c r="K6" s="50">
        <f t="shared" si="1"/>
        <v>9163881.7299999986</v>
      </c>
    </row>
    <row r="7" spans="1:11" x14ac:dyDescent="0.3">
      <c r="A7" s="45" t="s">
        <v>33</v>
      </c>
      <c r="B7" s="49">
        <v>22092.76</v>
      </c>
      <c r="C7" s="49">
        <v>483217.81</v>
      </c>
      <c r="D7" s="49">
        <v>79590.03</v>
      </c>
      <c r="E7" s="49">
        <v>13922.15</v>
      </c>
      <c r="F7" s="49">
        <v>2206.4499999999998</v>
      </c>
      <c r="G7" s="49">
        <v>11080464.050000001</v>
      </c>
      <c r="H7" s="49"/>
      <c r="I7" s="50">
        <v>11681493.25</v>
      </c>
      <c r="J7" s="50">
        <f t="shared" si="0"/>
        <v>505310.57</v>
      </c>
      <c r="K7" s="50">
        <f t="shared" si="1"/>
        <v>11176182.680000002</v>
      </c>
    </row>
    <row r="8" spans="1:11" x14ac:dyDescent="0.3">
      <c r="A8" s="45" t="s">
        <v>34</v>
      </c>
      <c r="B8" s="49">
        <v>0</v>
      </c>
      <c r="C8" s="49">
        <v>588383.06999999995</v>
      </c>
      <c r="D8" s="49">
        <v>18284.37</v>
      </c>
      <c r="E8" s="49">
        <v>11258.88</v>
      </c>
      <c r="F8" s="49">
        <v>5667.13</v>
      </c>
      <c r="G8" s="49">
        <v>10537434.09</v>
      </c>
      <c r="H8" s="49"/>
      <c r="I8" s="50">
        <v>11161027.539999999</v>
      </c>
      <c r="J8" s="50">
        <f t="shared" si="0"/>
        <v>588383.06999999995</v>
      </c>
      <c r="K8" s="50">
        <f t="shared" si="1"/>
        <v>10572644.470000001</v>
      </c>
    </row>
    <row r="9" spans="1:11" x14ac:dyDescent="0.3">
      <c r="A9" s="45" t="s">
        <v>35</v>
      </c>
      <c r="B9" s="49">
        <v>341.7</v>
      </c>
      <c r="C9" s="49">
        <v>292318.92</v>
      </c>
      <c r="D9" s="49">
        <v>22740.19</v>
      </c>
      <c r="E9" s="49">
        <v>2637.56</v>
      </c>
      <c r="F9" s="49"/>
      <c r="G9" s="49">
        <v>9223736.2200000007</v>
      </c>
      <c r="H9" s="49">
        <v>420.47</v>
      </c>
      <c r="I9" s="50">
        <v>9542195.0600000005</v>
      </c>
      <c r="J9" s="50">
        <f t="shared" si="0"/>
        <v>292660.62</v>
      </c>
      <c r="K9" s="50">
        <f t="shared" si="1"/>
        <v>9249534.4400000013</v>
      </c>
    </row>
    <row r="10" spans="1:11" x14ac:dyDescent="0.3">
      <c r="A10" s="45" t="s">
        <v>36</v>
      </c>
      <c r="B10" s="49"/>
      <c r="C10" s="49">
        <v>560519.69999999995</v>
      </c>
      <c r="D10" s="49">
        <v>39655.43</v>
      </c>
      <c r="E10" s="49">
        <v>5266.06</v>
      </c>
      <c r="F10" s="49"/>
      <c r="G10" s="49">
        <v>8600946.0800000001</v>
      </c>
      <c r="H10" s="49"/>
      <c r="I10" s="50">
        <v>9206387.2699999996</v>
      </c>
      <c r="J10" s="50">
        <f t="shared" ref="J10" si="2">SUM(B10:C10)</f>
        <v>560519.69999999995</v>
      </c>
      <c r="K10" s="50">
        <f t="shared" ref="K10" si="3">SUM(D10:H10)</f>
        <v>8645867.5700000003</v>
      </c>
    </row>
    <row r="11" spans="1:11" x14ac:dyDescent="0.3">
      <c r="A11" s="45" t="s">
        <v>40</v>
      </c>
      <c r="B11" s="49"/>
      <c r="C11" s="49">
        <v>588691.1</v>
      </c>
      <c r="D11" s="49">
        <v>39529.74</v>
      </c>
      <c r="E11" s="49">
        <v>8018.94</v>
      </c>
      <c r="F11" s="49"/>
      <c r="G11" s="49">
        <v>9657492.5099999998</v>
      </c>
      <c r="H11" s="49"/>
      <c r="I11" s="50">
        <f>SUM(B11:H11)</f>
        <v>10293732.289999999</v>
      </c>
      <c r="J11" s="50">
        <f t="shared" si="0"/>
        <v>588691.1</v>
      </c>
      <c r="K11" s="50">
        <f t="shared" si="1"/>
        <v>9705041.1899999995</v>
      </c>
    </row>
    <row r="13" spans="1:11" x14ac:dyDescent="0.3">
      <c r="A13" s="45" t="s">
        <v>20</v>
      </c>
      <c r="B13" s="45" t="s">
        <v>21</v>
      </c>
      <c r="C13" s="45" t="s">
        <v>22</v>
      </c>
      <c r="D13" s="45" t="s">
        <v>23</v>
      </c>
      <c r="E13" s="45" t="s">
        <v>24</v>
      </c>
      <c r="F13" s="45" t="s">
        <v>25</v>
      </c>
      <c r="G13" s="45" t="s">
        <v>26</v>
      </c>
      <c r="H13" s="45" t="s">
        <v>27</v>
      </c>
      <c r="I13" s="45" t="s">
        <v>28</v>
      </c>
      <c r="J13" s="48" t="s">
        <v>7</v>
      </c>
      <c r="K13" s="48" t="s">
        <v>8</v>
      </c>
    </row>
    <row r="14" spans="1:11" x14ac:dyDescent="0.3">
      <c r="A14" s="45" t="s">
        <v>44</v>
      </c>
      <c r="C14" s="52">
        <v>3162.97</v>
      </c>
      <c r="D14" s="52">
        <v>2493</v>
      </c>
      <c r="E14" s="52">
        <v>1246.49</v>
      </c>
      <c r="G14" s="52">
        <v>440974.37</v>
      </c>
      <c r="I14" s="1">
        <v>447876.83</v>
      </c>
    </row>
    <row r="15" spans="1:11" x14ac:dyDescent="0.3">
      <c r="A15" s="45" t="s">
        <v>40</v>
      </c>
      <c r="B15" s="49"/>
      <c r="C15" s="49">
        <f>+C14+C11</f>
        <v>591854.06999999995</v>
      </c>
      <c r="D15" s="49">
        <f t="shared" ref="D15:G15" si="4">+D14+D11</f>
        <v>42022.74</v>
      </c>
      <c r="E15" s="49">
        <f t="shared" si="4"/>
        <v>9265.43</v>
      </c>
      <c r="F15" s="49"/>
      <c r="G15" s="49">
        <f t="shared" si="4"/>
        <v>10098466.879999999</v>
      </c>
      <c r="H15" s="49"/>
      <c r="I15" s="50">
        <f>SUM(B15:H15)</f>
        <v>10741609.119999999</v>
      </c>
      <c r="J15" s="50">
        <f t="shared" ref="J15" si="5">SUM(B15:C15)</f>
        <v>591854.06999999995</v>
      </c>
      <c r="K15" s="50">
        <f t="shared" ref="K15" si="6">SUM(D15:H15)</f>
        <v>10149755.049999999</v>
      </c>
    </row>
    <row r="17" spans="9:9" x14ac:dyDescent="0.3">
      <c r="I17" s="51">
        <f>+I15+I10+I9+I8+I7+I6</f>
        <v>61845944.480000004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5ED0A597349542A05BF035DA7A1B5D" ma:contentTypeVersion="56" ma:contentTypeDescription="" ma:contentTypeScope="" ma:versionID="3a6e005912eca48e2f14f332140f4b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4019E2-23D9-46D8-9A64-B3F7EC535D5F}"/>
</file>

<file path=customXml/itemProps2.xml><?xml version="1.0" encoding="utf-8"?>
<ds:datastoreItem xmlns:ds="http://schemas.openxmlformats.org/officeDocument/2006/customXml" ds:itemID="{B79A260C-1978-46DA-8490-5D5C920C8466}"/>
</file>

<file path=customXml/itemProps3.xml><?xml version="1.0" encoding="utf-8"?>
<ds:datastoreItem xmlns:ds="http://schemas.openxmlformats.org/officeDocument/2006/customXml" ds:itemID="{E350689E-5D56-49C6-9986-4DB91069584A}"/>
</file>

<file path=customXml/itemProps4.xml><?xml version="1.0" encoding="utf-8"?>
<ds:datastoreItem xmlns:ds="http://schemas.openxmlformats.org/officeDocument/2006/customXml" ds:itemID="{ED38D169-9B89-4239-BA3B-728657CA4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E</vt:lpstr>
      <vt:lpstr>Storm O&amp;M CY 2010-2018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SFree</cp:lastModifiedBy>
  <cp:lastPrinted>2018-02-23T17:12:57Z</cp:lastPrinted>
  <dcterms:created xsi:type="dcterms:W3CDTF">2018-02-22T21:25:37Z</dcterms:created>
  <dcterms:modified xsi:type="dcterms:W3CDTF">2019-03-29T14:37:20Z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0x0101006E56B4D1795A2E4DB2F0B01679ED314A00B45ED0A597349542A05BF035DA7A1B5D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