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ke_young_utc_wa_gov/Documents/Rate Cases/TS-220513 Pilots/"/>
    </mc:Choice>
  </mc:AlternateContent>
  <xr:revisionPtr revIDLastSave="14" documentId="8_{1DDE6AFC-A1A9-4FC9-88C6-2E029CFAB7E1}" xr6:coauthVersionLast="47" xr6:coauthVersionMax="47" xr10:uidLastSave="{FB019A7D-9ABD-409E-A2A8-5812FD634DE6}"/>
  <bookViews>
    <workbookView xWindow="-23148" yWindow="-108" windowWidth="23256" windowHeight="14016" xr2:uid="{F82EBB3C-3FF7-4A17-AF02-6AAC8EEB8345}"/>
  </bookViews>
  <sheets>
    <sheet name="Pilot Medical" sheetId="1" r:id="rId1"/>
  </sheets>
  <externalReferences>
    <externalReference r:id="rId2"/>
  </externalReferences>
  <definedNames>
    <definedName name="_xlnm.Print_Area" localSheetId="0">'Pilot Medical'!$A$14:$I$79</definedName>
    <definedName name="_xlnm.Print_Titles" localSheetId="0">'Pilot Medical'!$1:$13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E76" i="1"/>
  <c r="F68" i="1"/>
  <c r="F65" i="1"/>
  <c r="F64" i="1"/>
  <c r="F57" i="1"/>
  <c r="F52" i="1"/>
  <c r="F48" i="1"/>
  <c r="F42" i="1"/>
  <c r="F40" i="1"/>
  <c r="F35" i="1"/>
  <c r="F32" i="1"/>
  <c r="F31" i="1"/>
  <c r="F25" i="1"/>
  <c r="F23" i="1"/>
  <c r="I20" i="1"/>
  <c r="F46" i="1" s="1"/>
  <c r="I19" i="1"/>
  <c r="F66" i="1" s="1"/>
  <c r="F19" i="1"/>
  <c r="F18" i="1"/>
  <c r="F15" i="1"/>
  <c r="H6" i="1"/>
  <c r="I6" i="1" s="1"/>
  <c r="G6" i="1"/>
  <c r="F59" i="1" l="1"/>
  <c r="F16" i="1"/>
  <c r="F26" i="1"/>
  <c r="F43" i="1"/>
  <c r="F60" i="1"/>
  <c r="F47" i="1"/>
  <c r="F34" i="1"/>
  <c r="F51" i="1"/>
  <c r="F67" i="1"/>
  <c r="F22" i="1"/>
  <c r="F39" i="1"/>
  <c r="F56" i="1"/>
  <c r="F72" i="1"/>
  <c r="F27" i="1"/>
  <c r="F44" i="1"/>
  <c r="F69" i="1"/>
  <c r="F28" i="1"/>
  <c r="F37" i="1"/>
  <c r="F45" i="1"/>
  <c r="F54" i="1"/>
  <c r="F62" i="1"/>
  <c r="F70" i="1"/>
  <c r="F36" i="1"/>
  <c r="F53" i="1"/>
  <c r="F61" i="1"/>
  <c r="F14" i="1"/>
  <c r="F21" i="1"/>
  <c r="F29" i="1"/>
  <c r="F38" i="1"/>
  <c r="F55" i="1"/>
  <c r="F63" i="1"/>
  <c r="F71" i="1"/>
  <c r="F17" i="1"/>
  <c r="F24" i="1"/>
  <c r="F33" i="1"/>
  <c r="F41" i="1"/>
  <c r="F50" i="1"/>
  <c r="F58" i="1"/>
  <c r="F77" i="1" l="1"/>
  <c r="G7" i="1" s="1"/>
  <c r="G8" i="1" s="1"/>
  <c r="F80" i="1"/>
</calcChain>
</file>

<file path=xl/sharedStrings.xml><?xml version="1.0" encoding="utf-8"?>
<sst xmlns="http://schemas.openxmlformats.org/spreadsheetml/2006/main" count="89" uniqueCount="85">
  <si>
    <t>Pilot Medical Expenses</t>
  </si>
  <si>
    <t>For the year ended December 31, 2021</t>
  </si>
  <si>
    <t>TYE 6/30/19</t>
  </si>
  <si>
    <t>Delta</t>
  </si>
  <si>
    <t>2023 Pilot Medical Expenses</t>
  </si>
  <si>
    <t>Pilot #</t>
  </si>
  <si>
    <t>Pilot</t>
  </si>
  <si>
    <t>Months for 2023</t>
  </si>
  <si>
    <t>Annual Premium</t>
  </si>
  <si>
    <t xml:space="preserve">ANACKER, Donald (Scott)            </t>
  </si>
  <si>
    <t xml:space="preserve">ANTHONY, Michael                    </t>
  </si>
  <si>
    <t xml:space="preserve">BENDIXEN, Sandra                       </t>
  </si>
  <si>
    <t xml:space="preserve">BOUMA, Blair                               </t>
  </si>
  <si>
    <t xml:space="preserve">BOZINA, Trevor                            </t>
  </si>
  <si>
    <t>Monthly Premiums:</t>
  </si>
  <si>
    <t>(with 3% increase)</t>
  </si>
  <si>
    <t xml:space="preserve">BRUSCO, David                            </t>
  </si>
  <si>
    <t>Family</t>
  </si>
  <si>
    <t xml:space="preserve">BUJACICH, Jack                         </t>
  </si>
  <si>
    <t>retire 2023</t>
  </si>
  <si>
    <t>Single</t>
  </si>
  <si>
    <t xml:space="preserve">CARLEY, Warren (Bud)                 </t>
  </si>
  <si>
    <t xml:space="preserve">CARLSON, Ivan                           </t>
  </si>
  <si>
    <t xml:space="preserve">CARSTENSEN, James                   </t>
  </si>
  <si>
    <t xml:space="preserve">COLEMAN, Scott                        </t>
  </si>
  <si>
    <t xml:space="preserve">CORYELL, Thomas                        </t>
  </si>
  <si>
    <t xml:space="preserve">GALVIN, James (Jamie)               </t>
  </si>
  <si>
    <t xml:space="preserve">GARTNER, Ryan                        </t>
  </si>
  <si>
    <t xml:space="preserve">GRIESER, Kenneth                        </t>
  </si>
  <si>
    <t>GROBSCHMIT, David</t>
  </si>
  <si>
    <t>HANNUKSELA, James</t>
  </si>
  <si>
    <t>HANNUKSELA, Matthew</t>
  </si>
  <si>
    <t>HENDERSON, J. David</t>
  </si>
  <si>
    <t>HUNTER, Philip</t>
  </si>
  <si>
    <t>JENSEN, Brian</t>
  </si>
  <si>
    <t>KALVOY, Jostein</t>
  </si>
  <si>
    <t>KEARNS, James</t>
  </si>
  <si>
    <t>KELLEHER, Neil</t>
  </si>
  <si>
    <t>KELLY, Patrick</t>
  </si>
  <si>
    <t>KLAPPERICH, Eric</t>
  </si>
  <si>
    <t>KNUTSEN, Severin</t>
  </si>
  <si>
    <t xml:space="preserve">KRIDLER, Keith 
</t>
  </si>
  <si>
    <t>LOWE, Brad</t>
  </si>
  <si>
    <t>MANN, Peter</t>
  </si>
  <si>
    <t>McGRATH, Travis</t>
  </si>
  <si>
    <t>McGOURTY, Neil</t>
  </si>
  <si>
    <t>MELIN, David</t>
  </si>
  <si>
    <t>MILLER, J. Matt</t>
  </si>
  <si>
    <t>MOORE, Nicholas</t>
  </si>
  <si>
    <t>MORENO, Stephan</t>
  </si>
  <si>
    <t>MYERS, Rodney</t>
  </si>
  <si>
    <t>NEWMAN, Alec</t>
  </si>
  <si>
    <t>NINBURG, E. Patrick</t>
  </si>
  <si>
    <t>ROUNDS, Christopher</t>
  </si>
  <si>
    <t>SCRAGG, John</t>
  </si>
  <si>
    <t>SEAMANS, Adam</t>
  </si>
  <si>
    <t>SEMLER, Joseph</t>
  </si>
  <si>
    <t>SEMLER, Stephen</t>
  </si>
  <si>
    <t>SEYMOUR, Lawrence</t>
  </si>
  <si>
    <t>SIDDELL, Joseph</t>
  </si>
  <si>
    <t>SLIKER, William</t>
  </si>
  <si>
    <t>SORIANO, Donald</t>
  </si>
  <si>
    <t>STEWART, Andrew</t>
  </si>
  <si>
    <t>THORESON, George</t>
  </si>
  <si>
    <t>VELARDE, Peter</t>
  </si>
  <si>
    <t>vonBRANDENFELS, Eric</t>
  </si>
  <si>
    <t>MICHAEL</t>
  </si>
  <si>
    <t>EKELMANN</t>
  </si>
  <si>
    <t>BOSTICK</t>
  </si>
  <si>
    <t>CASSEE*</t>
  </si>
  <si>
    <t>2022 or 2023</t>
  </si>
  <si>
    <t>HOLLAND*</t>
  </si>
  <si>
    <t>RIDDLE</t>
  </si>
  <si>
    <t>SCOTT*</t>
  </si>
  <si>
    <t>KELLY*</t>
  </si>
  <si>
    <t>MANCINI*</t>
  </si>
  <si>
    <t>Total premimum months</t>
  </si>
  <si>
    <t>2023 Premiums</t>
  </si>
  <si>
    <t>*</t>
  </si>
  <si>
    <t>To be licensed in 2023</t>
  </si>
  <si>
    <t>Staff</t>
  </si>
  <si>
    <t>Staff Adjustment PF-08</t>
  </si>
  <si>
    <t>Staff 2023 Pilot Medical Expense</t>
  </si>
  <si>
    <t>PSP Adjustment P-04</t>
  </si>
  <si>
    <t>This amount added to per-FTE-pilot DNI as indicated in Exh. MY-9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</si>
</sst>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1" applyNumberFormat="1" applyFont="1" applyFill="1" applyAlignment="1"/>
    <xf numFmtId="164" fontId="1" fillId="2" borderId="0" xfId="1" applyNumberFormat="1" applyFont="1" applyFill="1"/>
    <xf numFmtId="10" fontId="1" fillId="2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1" xfId="1" applyNumberFormat="1" applyFont="1" applyFill="1" applyBorder="1" applyAlignment="1"/>
    <xf numFmtId="164" fontId="1" fillId="0" borderId="0" xfId="1" applyNumberFormat="1" applyFont="1" applyFill="1" applyAlignment="1"/>
    <xf numFmtId="164" fontId="1" fillId="0" borderId="0" xfId="1" applyNumberFormat="1" applyFont="1" applyFill="1"/>
    <xf numFmtId="10" fontId="1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1" applyNumberFormat="1" applyFont="1" applyAlignment="1"/>
    <xf numFmtId="164" fontId="0" fillId="0" borderId="0" xfId="1" applyNumberFormat="1" applyFont="1" applyAlignment="1"/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right" vertical="top"/>
    </xf>
    <xf numFmtId="0" fontId="9" fillId="0" borderId="0" xfId="3" applyFont="1" applyAlignment="1">
      <alignment horizontal="center" vertical="top"/>
    </xf>
    <xf numFmtId="0" fontId="9" fillId="0" borderId="0" xfId="3" applyFont="1" applyAlignment="1">
      <alignment horizontal="left" vertical="top"/>
    </xf>
    <xf numFmtId="0" fontId="4" fillId="0" borderId="0" xfId="3" applyFont="1" applyAlignment="1">
      <alignment horizontal="center" vertical="top"/>
    </xf>
    <xf numFmtId="164" fontId="4" fillId="0" borderId="0" xfId="1" applyNumberFormat="1" applyFont="1" applyAlignment="1">
      <alignment horizontal="right" vertical="top"/>
    </xf>
    <xf numFmtId="0" fontId="4" fillId="0" borderId="0" xfId="3" applyFont="1" applyAlignment="1">
      <alignment vertical="top"/>
    </xf>
    <xf numFmtId="0" fontId="4" fillId="0" borderId="0" xfId="3" applyFont="1" applyAlignment="1">
      <alignment horizontal="left" vertical="top"/>
    </xf>
    <xf numFmtId="0" fontId="10" fillId="0" borderId="0" xfId="3" applyFont="1" applyAlignment="1">
      <alignment horizontal="left" vertical="center"/>
    </xf>
    <xf numFmtId="164" fontId="4" fillId="0" borderId="0" xfId="1" applyNumberFormat="1" applyFont="1" applyAlignment="1">
      <alignment horizontal="left" vertical="top"/>
    </xf>
    <xf numFmtId="1" fontId="4" fillId="0" borderId="0" xfId="3" applyNumberFormat="1" applyFont="1" applyAlignment="1">
      <alignment horizontal="center" vertical="top" shrinkToFit="1"/>
    </xf>
    <xf numFmtId="164" fontId="9" fillId="0" borderId="0" xfId="1" applyNumberFormat="1" applyFont="1" applyAlignment="1">
      <alignment horizontal="right" vertical="top"/>
    </xf>
    <xf numFmtId="0" fontId="9" fillId="0" borderId="0" xfId="0" applyFont="1"/>
    <xf numFmtId="0" fontId="11" fillId="0" borderId="0" xfId="3" applyFont="1" applyAlignment="1">
      <alignment horizontal="left" vertical="top"/>
    </xf>
    <xf numFmtId="0" fontId="11" fillId="0" borderId="0" xfId="0" applyFont="1"/>
    <xf numFmtId="0" fontId="11" fillId="0" borderId="0" xfId="3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1" applyNumberFormat="1" applyFont="1" applyFill="1" applyAlignment="1">
      <alignment horizontal="right" vertical="top"/>
    </xf>
    <xf numFmtId="0" fontId="11" fillId="0" borderId="0" xfId="0" applyFont="1" applyAlignment="1">
      <alignment horizontal="left"/>
    </xf>
    <xf numFmtId="0" fontId="12" fillId="0" borderId="0" xfId="0" applyFont="1"/>
    <xf numFmtId="164" fontId="6" fillId="0" borderId="1" xfId="1" applyNumberFormat="1" applyFont="1" applyBorder="1" applyAlignment="1"/>
    <xf numFmtId="164" fontId="6" fillId="0" borderId="2" xfId="1" applyNumberFormat="1" applyFont="1" applyBorder="1" applyAlignment="1"/>
  </cellXfs>
  <cellStyles count="4">
    <cellStyle name="Comma" xfId="1" builtinId="3"/>
    <cellStyle name="Normal" xfId="0" builtinId="0"/>
    <cellStyle name="Normal 2" xfId="2" xr:uid="{CD4DAE8D-A7FF-4CB0-893B-9B914520CF84}"/>
    <cellStyle name="Normal 5" xfId="3" xr:uid="{8CC9FDDF-187C-4AB3-8CA3-23E0599B0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https://home.utc.wa.gov/sites/tp-220513/Staff%20Work%20Papers/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63">
          <cell r="S63">
            <v>1544615</v>
          </cell>
        </row>
      </sheetData>
      <sheetData sheetId="1"/>
      <sheetData sheetId="2">
        <row r="45">
          <cell r="E45">
            <v>1644567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09FD-FCFA-4375-9511-A50D2FFC8840}">
  <sheetPr>
    <pageSetUpPr fitToPage="1"/>
  </sheetPr>
  <dimension ref="A1:O80"/>
  <sheetViews>
    <sheetView tabSelected="1" workbookViewId="0">
      <selection activeCell="H10" sqref="H10"/>
    </sheetView>
  </sheetViews>
  <sheetFormatPr defaultRowHeight="14.5" x14ac:dyDescent="0.35"/>
  <cols>
    <col min="1" max="2" width="3.26953125" customWidth="1"/>
    <col min="3" max="3" width="9.453125" style="4" customWidth="1"/>
    <col min="4" max="4" width="30.54296875" style="5" bestFit="1" customWidth="1"/>
    <col min="5" max="5" width="15.26953125" style="4" bestFit="1" customWidth="1"/>
    <col min="6" max="6" width="26.453125" bestFit="1" customWidth="1"/>
    <col min="7" max="7" width="21.81640625" bestFit="1" customWidth="1"/>
    <col min="8" max="8" width="18.7265625" bestFit="1" customWidth="1"/>
    <col min="9" max="9" width="13.453125" bestFit="1" customWidth="1"/>
    <col min="10" max="10" width="14.1796875" bestFit="1" customWidth="1"/>
    <col min="11" max="11" width="9.453125" bestFit="1" customWidth="1"/>
  </cols>
  <sheetData>
    <row r="1" spans="1:11" ht="18.5" x14ac:dyDescent="0.45">
      <c r="A1" s="1" t="s">
        <v>80</v>
      </c>
      <c r="B1" s="1"/>
      <c r="C1" s="1"/>
      <c r="D1" s="1"/>
      <c r="E1" s="1"/>
      <c r="F1" s="1"/>
      <c r="G1" s="1"/>
      <c r="H1" s="1"/>
      <c r="I1" s="1"/>
    </row>
    <row r="2" spans="1:1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1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1" x14ac:dyDescent="0.35">
      <c r="A4" s="4"/>
      <c r="B4" s="4"/>
      <c r="D4" s="4"/>
      <c r="F4" s="4"/>
      <c r="G4" s="4"/>
      <c r="H4" s="4"/>
      <c r="I4" s="4"/>
    </row>
    <row r="5" spans="1:11" x14ac:dyDescent="0.35">
      <c r="H5" s="6" t="s">
        <v>2</v>
      </c>
      <c r="I5" s="7" t="s">
        <v>3</v>
      </c>
      <c r="J5" s="6"/>
    </row>
    <row r="6" spans="1:11" x14ac:dyDescent="0.35">
      <c r="A6" s="8"/>
      <c r="B6" s="8"/>
      <c r="C6" s="9"/>
      <c r="D6" s="10"/>
      <c r="E6" s="9"/>
      <c r="F6" s="8" t="s">
        <v>0</v>
      </c>
      <c r="G6" s="11">
        <f>'[1]Results of Operations'!E45</f>
        <v>1644567</v>
      </c>
      <c r="H6" s="11">
        <f>'[1]12-month P&amp;L'!S63</f>
        <v>1544615</v>
      </c>
      <c r="I6" s="12">
        <f>G6-H6</f>
        <v>99952</v>
      </c>
      <c r="J6" s="12"/>
      <c r="K6" s="13"/>
    </row>
    <row r="7" spans="1:11" x14ac:dyDescent="0.35">
      <c r="A7" s="14"/>
      <c r="B7" s="14"/>
      <c r="C7" s="7"/>
      <c r="D7" s="15"/>
      <c r="E7" s="7"/>
      <c r="F7" s="14" t="s">
        <v>4</v>
      </c>
      <c r="G7" s="16">
        <f>F77</f>
        <v>1885344.9600000009</v>
      </c>
      <c r="H7" s="17"/>
      <c r="I7" s="18"/>
      <c r="J7" s="18"/>
      <c r="K7" s="19"/>
    </row>
    <row r="8" spans="1:11" x14ac:dyDescent="0.35">
      <c r="F8" s="20" t="s">
        <v>83</v>
      </c>
      <c r="G8" s="21">
        <f>G7-G6</f>
        <v>240777.96000000089</v>
      </c>
      <c r="H8" s="22"/>
      <c r="I8" s="22"/>
      <c r="J8" s="22"/>
    </row>
    <row r="9" spans="1:11" x14ac:dyDescent="0.35">
      <c r="F9" s="20" t="s">
        <v>81</v>
      </c>
      <c r="G9" s="45">
        <f>-G6-G8</f>
        <v>-1885344.9600000009</v>
      </c>
      <c r="H9" s="21" t="s">
        <v>84</v>
      </c>
      <c r="I9" s="22"/>
      <c r="J9" s="22"/>
    </row>
    <row r="10" spans="1:11" ht="15" thickBot="1" x14ac:dyDescent="0.4">
      <c r="F10" s="20" t="s">
        <v>82</v>
      </c>
      <c r="G10" s="46">
        <f>G6+G8+G9</f>
        <v>0</v>
      </c>
      <c r="H10" s="22"/>
      <c r="I10" s="22"/>
      <c r="J10" s="22"/>
    </row>
    <row r="11" spans="1:11" ht="15" thickTop="1" x14ac:dyDescent="0.35">
      <c r="F11" s="20"/>
      <c r="G11" s="21"/>
      <c r="H11" s="22"/>
      <c r="I11" s="22"/>
      <c r="J11" s="22"/>
    </row>
    <row r="13" spans="1:11" s="14" customFormat="1" x14ac:dyDescent="0.35">
      <c r="C13" s="7" t="s">
        <v>5</v>
      </c>
      <c r="D13" s="15" t="s">
        <v>6</v>
      </c>
      <c r="E13" s="23" t="s">
        <v>7</v>
      </c>
      <c r="F13" s="24" t="s">
        <v>8</v>
      </c>
    </row>
    <row r="14" spans="1:11" x14ac:dyDescent="0.35">
      <c r="B14">
        <v>1</v>
      </c>
      <c r="C14" s="25">
        <v>183</v>
      </c>
      <c r="D14" s="26" t="s">
        <v>9</v>
      </c>
      <c r="E14" s="27">
        <v>12</v>
      </c>
      <c r="F14" s="28">
        <f>$I$19*E14</f>
        <v>34694.520000000004</v>
      </c>
      <c r="H14" s="29"/>
      <c r="I14" s="29"/>
      <c r="J14" s="29"/>
      <c r="K14" s="29"/>
    </row>
    <row r="15" spans="1:11" x14ac:dyDescent="0.35">
      <c r="B15">
        <v>2</v>
      </c>
      <c r="C15" s="25">
        <v>184</v>
      </c>
      <c r="D15" s="26" t="s">
        <v>10</v>
      </c>
      <c r="E15" s="27">
        <v>12</v>
      </c>
      <c r="F15" s="28">
        <f t="shared" ref="F15:F45" si="0">$I$19*E15</f>
        <v>34694.520000000004</v>
      </c>
      <c r="H15" s="29"/>
      <c r="I15" s="29"/>
      <c r="J15" s="29"/>
      <c r="K15" s="29"/>
    </row>
    <row r="16" spans="1:11" x14ac:dyDescent="0.35">
      <c r="B16">
        <v>3</v>
      </c>
      <c r="C16" s="25">
        <v>201</v>
      </c>
      <c r="D16" s="26" t="s">
        <v>11</v>
      </c>
      <c r="E16" s="27">
        <v>12</v>
      </c>
      <c r="F16" s="28">
        <f t="shared" si="0"/>
        <v>34694.520000000004</v>
      </c>
      <c r="H16" s="30"/>
      <c r="I16" s="30"/>
      <c r="J16" s="30"/>
      <c r="K16" s="30"/>
    </row>
    <row r="17" spans="2:11" x14ac:dyDescent="0.35">
      <c r="B17">
        <v>4</v>
      </c>
      <c r="C17" s="25">
        <v>181</v>
      </c>
      <c r="D17" s="26" t="s">
        <v>12</v>
      </c>
      <c r="E17" s="27">
        <v>12</v>
      </c>
      <c r="F17" s="28">
        <f t="shared" si="0"/>
        <v>34694.520000000004</v>
      </c>
      <c r="H17" s="30"/>
      <c r="I17" s="30"/>
      <c r="J17" s="30"/>
      <c r="K17" s="30"/>
    </row>
    <row r="18" spans="2:11" x14ac:dyDescent="0.35">
      <c r="B18">
        <v>5</v>
      </c>
      <c r="C18" s="25">
        <v>208</v>
      </c>
      <c r="D18" s="26" t="s">
        <v>13</v>
      </c>
      <c r="E18" s="27">
        <v>12</v>
      </c>
      <c r="F18" s="28">
        <f t="shared" si="0"/>
        <v>34694.520000000004</v>
      </c>
      <c r="H18" s="30" t="s">
        <v>14</v>
      </c>
      <c r="I18" s="31" t="s">
        <v>15</v>
      </c>
      <c r="J18" s="30"/>
      <c r="K18" s="30"/>
    </row>
    <row r="19" spans="2:11" x14ac:dyDescent="0.35">
      <c r="B19">
        <v>6</v>
      </c>
      <c r="C19" s="25">
        <v>179</v>
      </c>
      <c r="D19" s="26" t="s">
        <v>16</v>
      </c>
      <c r="E19" s="27">
        <v>12</v>
      </c>
      <c r="F19" s="28">
        <f t="shared" si="0"/>
        <v>34694.520000000004</v>
      </c>
      <c r="H19" s="30" t="s">
        <v>17</v>
      </c>
      <c r="I19" s="32">
        <f>2807*1.03</f>
        <v>2891.21</v>
      </c>
      <c r="K19" s="30"/>
    </row>
    <row r="20" spans="2:11" x14ac:dyDescent="0.35">
      <c r="B20">
        <v>7</v>
      </c>
      <c r="C20" s="25">
        <v>164</v>
      </c>
      <c r="D20" s="26" t="s">
        <v>18</v>
      </c>
      <c r="E20" s="27" t="s">
        <v>19</v>
      </c>
      <c r="F20" s="28"/>
      <c r="H20" s="30" t="s">
        <v>20</v>
      </c>
      <c r="I20" s="32">
        <f>1255*1.03</f>
        <v>1292.6500000000001</v>
      </c>
      <c r="K20" s="30"/>
    </row>
    <row r="21" spans="2:11" x14ac:dyDescent="0.35">
      <c r="B21">
        <v>8</v>
      </c>
      <c r="C21" s="25">
        <v>186</v>
      </c>
      <c r="D21" s="26" t="s">
        <v>21</v>
      </c>
      <c r="E21" s="27">
        <v>12</v>
      </c>
      <c r="F21" s="28">
        <f t="shared" si="0"/>
        <v>34694.520000000004</v>
      </c>
      <c r="J21" s="30"/>
      <c r="K21" s="30"/>
    </row>
    <row r="22" spans="2:11" x14ac:dyDescent="0.35">
      <c r="B22">
        <v>9</v>
      </c>
      <c r="C22" s="25">
        <v>165</v>
      </c>
      <c r="D22" s="26" t="s">
        <v>22</v>
      </c>
      <c r="E22" s="27">
        <v>12</v>
      </c>
      <c r="F22" s="28">
        <f t="shared" si="0"/>
        <v>34694.520000000004</v>
      </c>
      <c r="H22" s="30"/>
      <c r="I22" s="30"/>
      <c r="J22" s="30"/>
      <c r="K22" s="30"/>
    </row>
    <row r="23" spans="2:11" x14ac:dyDescent="0.35">
      <c r="B23">
        <v>10</v>
      </c>
      <c r="C23" s="25">
        <v>195</v>
      </c>
      <c r="D23" s="26" t="s">
        <v>23</v>
      </c>
      <c r="E23" s="27">
        <v>12</v>
      </c>
      <c r="F23" s="28">
        <f t="shared" si="0"/>
        <v>34694.520000000004</v>
      </c>
      <c r="H23" s="30"/>
      <c r="I23" s="30"/>
      <c r="J23" s="30"/>
      <c r="K23" s="30"/>
    </row>
    <row r="24" spans="2:11" x14ac:dyDescent="0.35">
      <c r="B24">
        <v>11</v>
      </c>
      <c r="C24" s="25">
        <v>191</v>
      </c>
      <c r="D24" s="26" t="s">
        <v>24</v>
      </c>
      <c r="E24" s="27">
        <v>12</v>
      </c>
      <c r="F24" s="28">
        <f t="shared" si="0"/>
        <v>34694.520000000004</v>
      </c>
      <c r="H24" s="30"/>
      <c r="I24" s="30"/>
      <c r="J24" s="30"/>
      <c r="K24" s="30"/>
    </row>
    <row r="25" spans="2:11" x14ac:dyDescent="0.35">
      <c r="B25">
        <v>12</v>
      </c>
      <c r="C25" s="25">
        <v>189</v>
      </c>
      <c r="D25" s="26" t="s">
        <v>25</v>
      </c>
      <c r="E25" s="27">
        <v>12</v>
      </c>
      <c r="F25" s="28">
        <f t="shared" si="0"/>
        <v>34694.520000000004</v>
      </c>
      <c r="H25" s="30"/>
      <c r="I25" s="30"/>
      <c r="J25" s="30"/>
      <c r="K25" s="30"/>
    </row>
    <row r="26" spans="2:11" x14ac:dyDescent="0.35">
      <c r="B26">
        <v>13</v>
      </c>
      <c r="C26" s="25">
        <v>192</v>
      </c>
      <c r="D26" s="26" t="s">
        <v>26</v>
      </c>
      <c r="E26" s="27">
        <v>12</v>
      </c>
      <c r="F26" s="28">
        <f t="shared" si="0"/>
        <v>34694.520000000004</v>
      </c>
      <c r="H26" s="30"/>
      <c r="I26" s="30"/>
      <c r="J26" s="30"/>
      <c r="K26" s="30"/>
    </row>
    <row r="27" spans="2:11" x14ac:dyDescent="0.35">
      <c r="B27">
        <v>14</v>
      </c>
      <c r="C27" s="25">
        <v>215</v>
      </c>
      <c r="D27" s="26" t="s">
        <v>27</v>
      </c>
      <c r="E27" s="27">
        <v>12</v>
      </c>
      <c r="F27" s="28">
        <f t="shared" si="0"/>
        <v>34694.520000000004</v>
      </c>
      <c r="H27" s="30"/>
      <c r="I27" s="30"/>
      <c r="J27" s="30"/>
      <c r="K27" s="30"/>
    </row>
    <row r="28" spans="2:11" x14ac:dyDescent="0.35">
      <c r="B28">
        <v>15</v>
      </c>
      <c r="C28" s="25">
        <v>202</v>
      </c>
      <c r="D28" s="26" t="s">
        <v>28</v>
      </c>
      <c r="E28" s="27">
        <v>12</v>
      </c>
      <c r="F28" s="28">
        <f t="shared" si="0"/>
        <v>34694.520000000004</v>
      </c>
      <c r="H28" s="30"/>
      <c r="I28" s="30"/>
      <c r="J28" s="30"/>
      <c r="K28" s="30"/>
    </row>
    <row r="29" spans="2:11" x14ac:dyDescent="0.35">
      <c r="B29">
        <v>16</v>
      </c>
      <c r="C29" s="33">
        <v>169</v>
      </c>
      <c r="D29" s="26" t="s">
        <v>29</v>
      </c>
      <c r="E29" s="27">
        <v>12</v>
      </c>
      <c r="F29" s="28">
        <f t="shared" si="0"/>
        <v>34694.520000000004</v>
      </c>
      <c r="H29" s="30"/>
      <c r="I29" s="30"/>
      <c r="J29" s="30"/>
      <c r="K29" s="30"/>
    </row>
    <row r="30" spans="2:11" x14ac:dyDescent="0.35">
      <c r="B30">
        <v>17</v>
      </c>
      <c r="C30" s="33">
        <v>175</v>
      </c>
      <c r="D30" s="26" t="s">
        <v>30</v>
      </c>
      <c r="E30" s="27" t="s">
        <v>19</v>
      </c>
      <c r="F30" s="28"/>
      <c r="H30" s="30"/>
      <c r="I30" s="30"/>
      <c r="J30" s="30"/>
      <c r="K30" s="30"/>
    </row>
    <row r="31" spans="2:11" x14ac:dyDescent="0.35">
      <c r="B31">
        <v>18</v>
      </c>
      <c r="C31" s="33">
        <v>212</v>
      </c>
      <c r="D31" s="26" t="s">
        <v>31</v>
      </c>
      <c r="E31" s="27">
        <v>12</v>
      </c>
      <c r="F31" s="28">
        <f t="shared" si="0"/>
        <v>34694.520000000004</v>
      </c>
      <c r="H31" s="30"/>
      <c r="I31" s="30"/>
      <c r="J31" s="30"/>
      <c r="K31" s="30"/>
    </row>
    <row r="32" spans="2:11" x14ac:dyDescent="0.35">
      <c r="B32">
        <v>19</v>
      </c>
      <c r="C32" s="33">
        <v>197</v>
      </c>
      <c r="D32" s="26" t="s">
        <v>32</v>
      </c>
      <c r="E32" s="27">
        <v>12</v>
      </c>
      <c r="F32" s="28">
        <f t="shared" si="0"/>
        <v>34694.520000000004</v>
      </c>
      <c r="H32" s="30"/>
      <c r="I32" s="30"/>
      <c r="J32" s="30"/>
      <c r="K32" s="30"/>
    </row>
    <row r="33" spans="2:11" x14ac:dyDescent="0.35">
      <c r="B33">
        <v>20</v>
      </c>
      <c r="C33" s="33">
        <v>199</v>
      </c>
      <c r="D33" s="26" t="s">
        <v>33</v>
      </c>
      <c r="E33" s="27">
        <v>12</v>
      </c>
      <c r="F33" s="28">
        <f t="shared" si="0"/>
        <v>34694.520000000004</v>
      </c>
      <c r="H33" s="30"/>
      <c r="I33" s="30"/>
      <c r="J33" s="30"/>
      <c r="K33" s="30"/>
    </row>
    <row r="34" spans="2:11" x14ac:dyDescent="0.35">
      <c r="B34">
        <v>21</v>
      </c>
      <c r="C34" s="33">
        <v>193</v>
      </c>
      <c r="D34" s="26" t="s">
        <v>34</v>
      </c>
      <c r="E34" s="27">
        <v>12</v>
      </c>
      <c r="F34" s="28">
        <f t="shared" si="0"/>
        <v>34694.520000000004</v>
      </c>
      <c r="H34" s="30"/>
      <c r="I34" s="30"/>
      <c r="J34" s="30"/>
      <c r="K34" s="30"/>
    </row>
    <row r="35" spans="2:11" x14ac:dyDescent="0.35">
      <c r="B35">
        <v>22</v>
      </c>
      <c r="C35" s="33">
        <v>170</v>
      </c>
      <c r="D35" s="26" t="s">
        <v>35</v>
      </c>
      <c r="E35" s="27">
        <v>12</v>
      </c>
      <c r="F35" s="28">
        <f t="shared" si="0"/>
        <v>34694.520000000004</v>
      </c>
      <c r="H35" s="30"/>
      <c r="I35" s="30"/>
      <c r="J35" s="30"/>
      <c r="K35" s="30"/>
    </row>
    <row r="36" spans="2:11" x14ac:dyDescent="0.35">
      <c r="B36">
        <v>23</v>
      </c>
      <c r="C36" s="33">
        <v>182</v>
      </c>
      <c r="D36" s="26" t="s">
        <v>36</v>
      </c>
      <c r="E36" s="27">
        <v>12</v>
      </c>
      <c r="F36" s="28">
        <f t="shared" si="0"/>
        <v>34694.520000000004</v>
      </c>
      <c r="H36" s="30"/>
      <c r="I36" s="30"/>
      <c r="J36" s="30"/>
      <c r="K36" s="30"/>
    </row>
    <row r="37" spans="2:11" x14ac:dyDescent="0.35">
      <c r="B37">
        <v>24</v>
      </c>
      <c r="C37" s="33">
        <v>196</v>
      </c>
      <c r="D37" s="26" t="s">
        <v>37</v>
      </c>
      <c r="E37" s="27">
        <v>12</v>
      </c>
      <c r="F37" s="28">
        <f t="shared" si="0"/>
        <v>34694.520000000004</v>
      </c>
      <c r="H37" s="30"/>
      <c r="I37" s="30"/>
      <c r="J37" s="30"/>
      <c r="K37" s="30"/>
    </row>
    <row r="38" spans="2:11" x14ac:dyDescent="0.35">
      <c r="B38">
        <v>25</v>
      </c>
      <c r="C38" s="33">
        <v>167</v>
      </c>
      <c r="D38" s="26" t="s">
        <v>38</v>
      </c>
      <c r="E38" s="27">
        <v>12</v>
      </c>
      <c r="F38" s="28">
        <f t="shared" si="0"/>
        <v>34694.520000000004</v>
      </c>
      <c r="H38" s="30"/>
      <c r="I38" s="30"/>
      <c r="J38" s="30"/>
      <c r="K38" s="30"/>
    </row>
    <row r="39" spans="2:11" x14ac:dyDescent="0.35">
      <c r="B39">
        <v>26</v>
      </c>
      <c r="C39" s="33">
        <v>172</v>
      </c>
      <c r="D39" s="26" t="s">
        <v>39</v>
      </c>
      <c r="E39" s="27">
        <v>12</v>
      </c>
      <c r="F39" s="28">
        <f t="shared" si="0"/>
        <v>34694.520000000004</v>
      </c>
      <c r="H39" s="30"/>
      <c r="I39" s="30"/>
      <c r="J39" s="30"/>
      <c r="K39" s="30"/>
    </row>
    <row r="40" spans="2:11" x14ac:dyDescent="0.35">
      <c r="B40">
        <v>27</v>
      </c>
      <c r="C40" s="33">
        <v>214</v>
      </c>
      <c r="D40" s="26" t="s">
        <v>40</v>
      </c>
      <c r="E40" s="27">
        <v>12</v>
      </c>
      <c r="F40" s="28">
        <f t="shared" si="0"/>
        <v>34694.520000000004</v>
      </c>
      <c r="H40" s="30"/>
      <c r="I40" s="30"/>
      <c r="J40" s="30"/>
      <c r="K40" s="30"/>
    </row>
    <row r="41" spans="2:11" x14ac:dyDescent="0.35">
      <c r="B41">
        <v>28</v>
      </c>
      <c r="C41" s="27">
        <v>206</v>
      </c>
      <c r="D41" s="26" t="s">
        <v>41</v>
      </c>
      <c r="E41" s="27">
        <v>12</v>
      </c>
      <c r="F41" s="28">
        <f t="shared" si="0"/>
        <v>34694.520000000004</v>
      </c>
      <c r="H41" s="30"/>
      <c r="I41" s="30"/>
      <c r="J41" s="30"/>
      <c r="K41" s="30"/>
    </row>
    <row r="42" spans="2:11" x14ac:dyDescent="0.35">
      <c r="B42">
        <v>29</v>
      </c>
      <c r="C42" s="27">
        <v>194</v>
      </c>
      <c r="D42" s="30" t="s">
        <v>42</v>
      </c>
      <c r="E42" s="27">
        <v>12</v>
      </c>
      <c r="F42" s="28">
        <f t="shared" si="0"/>
        <v>34694.520000000004</v>
      </c>
      <c r="H42" s="30"/>
      <c r="I42" s="30"/>
      <c r="J42" s="30"/>
      <c r="K42" s="30"/>
    </row>
    <row r="43" spans="2:11" x14ac:dyDescent="0.35">
      <c r="B43">
        <v>30</v>
      </c>
      <c r="C43" s="27">
        <v>218</v>
      </c>
      <c r="D43" s="30" t="s">
        <v>43</v>
      </c>
      <c r="E43" s="27">
        <v>12</v>
      </c>
      <c r="F43" s="28">
        <f t="shared" si="0"/>
        <v>34694.520000000004</v>
      </c>
      <c r="H43" s="30"/>
      <c r="I43" s="30"/>
      <c r="J43" s="30"/>
      <c r="K43" s="30"/>
    </row>
    <row r="44" spans="2:11" x14ac:dyDescent="0.35">
      <c r="B44">
        <v>31</v>
      </c>
      <c r="C44" s="33">
        <v>203</v>
      </c>
      <c r="D44" s="26" t="s">
        <v>44</v>
      </c>
      <c r="E44" s="27">
        <v>12</v>
      </c>
      <c r="F44" s="28">
        <f t="shared" si="0"/>
        <v>34694.520000000004</v>
      </c>
      <c r="H44" s="30"/>
      <c r="I44" s="30"/>
      <c r="J44" s="30"/>
      <c r="K44" s="30"/>
    </row>
    <row r="45" spans="2:11" x14ac:dyDescent="0.35">
      <c r="B45">
        <v>32</v>
      </c>
      <c r="C45" s="33">
        <v>213</v>
      </c>
      <c r="D45" s="26" t="s">
        <v>45</v>
      </c>
      <c r="E45" s="27">
        <v>12</v>
      </c>
      <c r="F45" s="28">
        <f t="shared" si="0"/>
        <v>34694.520000000004</v>
      </c>
      <c r="H45" s="30"/>
      <c r="I45" s="30"/>
      <c r="J45" s="30"/>
      <c r="K45" s="30"/>
    </row>
    <row r="46" spans="2:11" x14ac:dyDescent="0.35">
      <c r="B46">
        <v>33</v>
      </c>
      <c r="C46" s="33">
        <v>207</v>
      </c>
      <c r="D46" s="26" t="s">
        <v>46</v>
      </c>
      <c r="E46" s="27">
        <v>12</v>
      </c>
      <c r="F46" s="28">
        <f>$I$20*E46</f>
        <v>15511.800000000001</v>
      </c>
      <c r="H46" s="30"/>
      <c r="I46" s="30"/>
      <c r="J46" s="30"/>
      <c r="K46" s="30"/>
    </row>
    <row r="47" spans="2:11" x14ac:dyDescent="0.35">
      <c r="B47">
        <v>34</v>
      </c>
      <c r="C47" s="33">
        <v>210</v>
      </c>
      <c r="D47" s="26" t="s">
        <v>47</v>
      </c>
      <c r="E47" s="27">
        <v>12</v>
      </c>
      <c r="F47" s="28">
        <f>$I$20*E47</f>
        <v>15511.800000000001</v>
      </c>
      <c r="H47" s="30"/>
      <c r="I47" s="30"/>
      <c r="J47" s="30"/>
      <c r="K47" s="30"/>
    </row>
    <row r="48" spans="2:11" x14ac:dyDescent="0.35">
      <c r="B48">
        <v>35</v>
      </c>
      <c r="C48" s="33">
        <v>216</v>
      </c>
      <c r="D48" s="26" t="s">
        <v>48</v>
      </c>
      <c r="E48" s="27">
        <v>12</v>
      </c>
      <c r="F48" s="28">
        <f>$I$19*E48</f>
        <v>34694.520000000004</v>
      </c>
      <c r="H48" s="30"/>
      <c r="I48" s="30"/>
      <c r="J48" s="30"/>
      <c r="K48" s="30"/>
    </row>
    <row r="49" spans="2:11" x14ac:dyDescent="0.35">
      <c r="B49">
        <v>36</v>
      </c>
      <c r="C49" s="33">
        <v>178</v>
      </c>
      <c r="D49" s="26" t="s">
        <v>49</v>
      </c>
      <c r="E49" s="27" t="s">
        <v>19</v>
      </c>
      <c r="F49" s="28"/>
      <c r="H49" s="30"/>
      <c r="I49" s="30"/>
      <c r="J49" s="30"/>
      <c r="K49" s="30"/>
    </row>
    <row r="50" spans="2:11" x14ac:dyDescent="0.35">
      <c r="B50">
        <v>37</v>
      </c>
      <c r="C50" s="33">
        <v>200</v>
      </c>
      <c r="D50" s="26" t="s">
        <v>50</v>
      </c>
      <c r="E50" s="27">
        <v>12</v>
      </c>
      <c r="F50" s="28">
        <f t="shared" ref="F50:F72" si="1">$I$19*E50</f>
        <v>34694.520000000004</v>
      </c>
      <c r="H50" s="30"/>
      <c r="I50" s="30"/>
      <c r="J50" s="30"/>
      <c r="K50" s="30"/>
    </row>
    <row r="51" spans="2:11" x14ac:dyDescent="0.35">
      <c r="B51">
        <v>38</v>
      </c>
      <c r="C51" s="33">
        <v>125</v>
      </c>
      <c r="D51" s="26" t="s">
        <v>51</v>
      </c>
      <c r="E51" s="27">
        <v>12</v>
      </c>
      <c r="F51" s="28">
        <f t="shared" si="1"/>
        <v>34694.520000000004</v>
      </c>
      <c r="H51" s="30"/>
      <c r="I51" s="30"/>
      <c r="J51" s="30"/>
      <c r="K51" s="30"/>
    </row>
    <row r="52" spans="2:11" x14ac:dyDescent="0.35">
      <c r="B52">
        <v>39</v>
      </c>
      <c r="C52" s="33">
        <v>205</v>
      </c>
      <c r="D52" s="26" t="s">
        <v>52</v>
      </c>
      <c r="E52" s="27">
        <v>12</v>
      </c>
      <c r="F52" s="28">
        <f t="shared" si="1"/>
        <v>34694.520000000004</v>
      </c>
      <c r="H52" s="30"/>
      <c r="I52" s="30"/>
      <c r="J52" s="30"/>
      <c r="K52" s="30"/>
    </row>
    <row r="53" spans="2:11" x14ac:dyDescent="0.35">
      <c r="B53">
        <v>40</v>
      </c>
      <c r="C53" s="33">
        <v>198</v>
      </c>
      <c r="D53" s="26" t="s">
        <v>53</v>
      </c>
      <c r="E53" s="27">
        <v>12</v>
      </c>
      <c r="F53" s="28">
        <f t="shared" si="1"/>
        <v>34694.520000000004</v>
      </c>
      <c r="H53" s="30"/>
      <c r="I53" s="30"/>
      <c r="J53" s="30"/>
      <c r="K53" s="30"/>
    </row>
    <row r="54" spans="2:11" x14ac:dyDescent="0.35">
      <c r="B54">
        <v>41</v>
      </c>
      <c r="C54" s="33">
        <v>180</v>
      </c>
      <c r="D54" s="26" t="s">
        <v>54</v>
      </c>
      <c r="E54" s="27">
        <v>12</v>
      </c>
      <c r="F54" s="28">
        <f t="shared" si="1"/>
        <v>34694.520000000004</v>
      </c>
      <c r="H54" s="30"/>
      <c r="I54" s="30"/>
      <c r="J54" s="30"/>
      <c r="K54" s="30"/>
    </row>
    <row r="55" spans="2:11" x14ac:dyDescent="0.35">
      <c r="B55">
        <v>42</v>
      </c>
      <c r="C55" s="33">
        <v>204</v>
      </c>
      <c r="D55" s="26" t="s">
        <v>55</v>
      </c>
      <c r="E55" s="27">
        <v>12</v>
      </c>
      <c r="F55" s="28">
        <f t="shared" si="1"/>
        <v>34694.520000000004</v>
      </c>
      <c r="H55" s="30"/>
      <c r="I55" s="30"/>
      <c r="J55" s="30"/>
      <c r="K55" s="30"/>
    </row>
    <row r="56" spans="2:11" x14ac:dyDescent="0.35">
      <c r="B56">
        <v>43</v>
      </c>
      <c r="C56" s="33">
        <v>156</v>
      </c>
      <c r="D56" s="26" t="s">
        <v>56</v>
      </c>
      <c r="E56" s="27">
        <v>12</v>
      </c>
      <c r="F56" s="28">
        <f t="shared" si="1"/>
        <v>34694.520000000004</v>
      </c>
      <c r="H56" s="30"/>
      <c r="I56" s="30"/>
      <c r="J56" s="30"/>
      <c r="K56" s="30"/>
    </row>
    <row r="57" spans="2:11" x14ac:dyDescent="0.35">
      <c r="B57">
        <v>44</v>
      </c>
      <c r="C57" s="33">
        <v>174</v>
      </c>
      <c r="D57" s="26" t="s">
        <v>57</v>
      </c>
      <c r="E57" s="27">
        <v>12</v>
      </c>
      <c r="F57" s="28">
        <f t="shared" si="1"/>
        <v>34694.520000000004</v>
      </c>
      <c r="H57" s="30"/>
      <c r="I57" s="30"/>
      <c r="J57" s="30"/>
      <c r="K57" s="30"/>
    </row>
    <row r="58" spans="2:11" x14ac:dyDescent="0.35">
      <c r="B58">
        <v>45</v>
      </c>
      <c r="C58" s="33">
        <v>177</v>
      </c>
      <c r="D58" s="26" t="s">
        <v>58</v>
      </c>
      <c r="E58" s="27">
        <v>12</v>
      </c>
      <c r="F58" s="28">
        <f t="shared" si="1"/>
        <v>34694.520000000004</v>
      </c>
      <c r="H58" s="30"/>
      <c r="I58" s="30"/>
      <c r="J58" s="30"/>
      <c r="K58" s="30"/>
    </row>
    <row r="59" spans="2:11" x14ac:dyDescent="0.35">
      <c r="B59">
        <v>46</v>
      </c>
      <c r="C59" s="33">
        <v>211</v>
      </c>
      <c r="D59" s="26" t="s">
        <v>59</v>
      </c>
      <c r="E59" s="27">
        <v>12</v>
      </c>
      <c r="F59" s="28">
        <f>$I$20*E59</f>
        <v>15511.800000000001</v>
      </c>
      <c r="H59" s="30"/>
      <c r="I59" s="30"/>
      <c r="J59" s="30"/>
      <c r="K59" s="30"/>
    </row>
    <row r="60" spans="2:11" x14ac:dyDescent="0.35">
      <c r="B60">
        <v>47</v>
      </c>
      <c r="C60" s="33">
        <v>166</v>
      </c>
      <c r="D60" s="26" t="s">
        <v>60</v>
      </c>
      <c r="E60" s="27">
        <v>12</v>
      </c>
      <c r="F60" s="28">
        <f t="shared" si="1"/>
        <v>34694.520000000004</v>
      </c>
      <c r="H60" s="30"/>
      <c r="I60" s="30"/>
      <c r="J60" s="30"/>
      <c r="K60" s="30"/>
    </row>
    <row r="61" spans="2:11" x14ac:dyDescent="0.35">
      <c r="B61">
        <v>48</v>
      </c>
      <c r="C61" s="33">
        <v>122</v>
      </c>
      <c r="D61" s="26" t="s">
        <v>61</v>
      </c>
      <c r="E61" s="27">
        <v>12</v>
      </c>
      <c r="F61" s="28">
        <f t="shared" si="1"/>
        <v>34694.520000000004</v>
      </c>
      <c r="H61" s="30"/>
      <c r="I61" s="30"/>
      <c r="J61" s="30"/>
      <c r="K61" s="30"/>
    </row>
    <row r="62" spans="2:11" x14ac:dyDescent="0.35">
      <c r="B62">
        <v>49</v>
      </c>
      <c r="C62" s="33">
        <v>217</v>
      </c>
      <c r="D62" s="26" t="s">
        <v>62</v>
      </c>
      <c r="E62" s="27">
        <v>12</v>
      </c>
      <c r="F62" s="28">
        <f t="shared" si="1"/>
        <v>34694.520000000004</v>
      </c>
      <c r="H62" s="30"/>
      <c r="I62" s="30"/>
      <c r="J62" s="30"/>
      <c r="K62" s="30"/>
    </row>
    <row r="63" spans="2:11" x14ac:dyDescent="0.35">
      <c r="B63">
        <v>50</v>
      </c>
      <c r="C63" s="33">
        <v>176</v>
      </c>
      <c r="D63" s="26" t="s">
        <v>63</v>
      </c>
      <c r="E63" s="27">
        <v>12</v>
      </c>
      <c r="F63" s="28">
        <f t="shared" si="1"/>
        <v>34694.520000000004</v>
      </c>
      <c r="H63" s="30"/>
      <c r="I63" s="30"/>
      <c r="J63" s="30"/>
      <c r="K63" s="30"/>
    </row>
    <row r="64" spans="2:11" x14ac:dyDescent="0.35">
      <c r="B64">
        <v>51</v>
      </c>
      <c r="C64" s="33">
        <v>209</v>
      </c>
      <c r="D64" s="26" t="s">
        <v>64</v>
      </c>
      <c r="E64" s="27">
        <v>12</v>
      </c>
      <c r="F64" s="28">
        <f t="shared" si="1"/>
        <v>34694.520000000004</v>
      </c>
      <c r="H64" s="30"/>
      <c r="I64" s="30"/>
      <c r="J64" s="30"/>
      <c r="K64" s="30"/>
    </row>
    <row r="65" spans="2:15" x14ac:dyDescent="0.35">
      <c r="B65">
        <v>52</v>
      </c>
      <c r="C65" s="33">
        <v>148</v>
      </c>
      <c r="D65" s="26" t="s">
        <v>65</v>
      </c>
      <c r="E65" s="27">
        <v>12</v>
      </c>
      <c r="F65" s="28">
        <f t="shared" si="1"/>
        <v>34694.520000000004</v>
      </c>
      <c r="H65" s="30"/>
      <c r="I65" s="30"/>
      <c r="J65" s="30"/>
      <c r="K65" s="30"/>
    </row>
    <row r="66" spans="2:15" s="37" customFormat="1" x14ac:dyDescent="0.35">
      <c r="B66">
        <v>53</v>
      </c>
      <c r="C66" s="25">
        <v>219</v>
      </c>
      <c r="D66" s="26" t="s">
        <v>66</v>
      </c>
      <c r="E66" s="25">
        <v>12</v>
      </c>
      <c r="F66" s="34">
        <f t="shared" si="1"/>
        <v>34694.520000000004</v>
      </c>
      <c r="G66" s="35">
        <v>2022</v>
      </c>
      <c r="H66" s="36"/>
      <c r="I66" s="36"/>
      <c r="J66" s="36"/>
      <c r="K66" s="36"/>
    </row>
    <row r="67" spans="2:15" s="37" customFormat="1" x14ac:dyDescent="0.35">
      <c r="B67">
        <v>54</v>
      </c>
      <c r="C67" s="25">
        <v>220</v>
      </c>
      <c r="D67" s="26" t="s">
        <v>67</v>
      </c>
      <c r="E67" s="25">
        <v>12</v>
      </c>
      <c r="F67" s="34">
        <f t="shared" si="1"/>
        <v>34694.520000000004</v>
      </c>
      <c r="G67" s="35">
        <v>2022</v>
      </c>
      <c r="H67" s="36"/>
      <c r="I67" s="36"/>
      <c r="J67" s="36"/>
      <c r="K67" s="36"/>
    </row>
    <row r="68" spans="2:15" s="37" customFormat="1" x14ac:dyDescent="0.35">
      <c r="B68">
        <v>55</v>
      </c>
      <c r="C68" s="25">
        <v>221</v>
      </c>
      <c r="D68" s="26" t="s">
        <v>68</v>
      </c>
      <c r="E68" s="25">
        <v>12</v>
      </c>
      <c r="F68" s="34">
        <f t="shared" si="1"/>
        <v>34694.520000000004</v>
      </c>
      <c r="G68" s="35">
        <v>2022</v>
      </c>
      <c r="L68" s="36"/>
      <c r="M68" s="36"/>
      <c r="N68" s="36"/>
      <c r="O68" s="36"/>
    </row>
    <row r="69" spans="2:15" s="37" customFormat="1" x14ac:dyDescent="0.35">
      <c r="B69">
        <v>56</v>
      </c>
      <c r="C69" s="38">
        <v>222</v>
      </c>
      <c r="D69" s="36" t="s">
        <v>69</v>
      </c>
      <c r="E69" s="38">
        <v>12</v>
      </c>
      <c r="F69" s="39">
        <f t="shared" si="1"/>
        <v>34694.520000000004</v>
      </c>
      <c r="G69" s="40" t="s">
        <v>70</v>
      </c>
      <c r="L69" s="36"/>
      <c r="M69" s="36"/>
      <c r="N69" s="36"/>
      <c r="O69" s="38"/>
    </row>
    <row r="70" spans="2:15" s="37" customFormat="1" x14ac:dyDescent="0.35">
      <c r="B70">
        <v>57</v>
      </c>
      <c r="C70" s="38">
        <v>223</v>
      </c>
      <c r="D70" s="36" t="s">
        <v>71</v>
      </c>
      <c r="E70" s="38">
        <v>12</v>
      </c>
      <c r="F70" s="39">
        <f t="shared" si="1"/>
        <v>34694.520000000004</v>
      </c>
      <c r="G70" s="40" t="s">
        <v>70</v>
      </c>
      <c r="L70" s="36"/>
      <c r="M70" s="36"/>
      <c r="N70" s="36"/>
      <c r="O70" s="38"/>
    </row>
    <row r="71" spans="2:15" s="37" customFormat="1" x14ac:dyDescent="0.35">
      <c r="B71">
        <v>58</v>
      </c>
      <c r="C71" s="38">
        <v>224</v>
      </c>
      <c r="D71" s="36" t="s">
        <v>72</v>
      </c>
      <c r="E71" s="38">
        <v>12</v>
      </c>
      <c r="F71" s="39">
        <f t="shared" si="1"/>
        <v>34694.520000000004</v>
      </c>
      <c r="G71" s="37">
        <v>2023</v>
      </c>
      <c r="L71" s="36"/>
      <c r="M71" s="36"/>
      <c r="N71" s="36"/>
      <c r="O71" s="38"/>
    </row>
    <row r="72" spans="2:15" s="37" customFormat="1" x14ac:dyDescent="0.35">
      <c r="B72">
        <v>59</v>
      </c>
      <c r="C72" s="38">
        <v>222</v>
      </c>
      <c r="D72" s="36" t="s">
        <v>73</v>
      </c>
      <c r="E72" s="38">
        <v>12</v>
      </c>
      <c r="F72" s="39">
        <f t="shared" si="1"/>
        <v>34694.520000000004</v>
      </c>
      <c r="G72" s="37">
        <v>2023</v>
      </c>
      <c r="L72" s="36"/>
      <c r="M72" s="36"/>
      <c r="N72" s="36"/>
      <c r="O72" s="38"/>
    </row>
    <row r="73" spans="2:15" s="37" customFormat="1" x14ac:dyDescent="0.35">
      <c r="B73">
        <v>60</v>
      </c>
      <c r="C73" s="38">
        <v>223</v>
      </c>
      <c r="D73" s="36" t="s">
        <v>74</v>
      </c>
      <c r="E73" s="38"/>
      <c r="F73" s="39"/>
      <c r="G73" s="37">
        <v>2023</v>
      </c>
      <c r="L73" s="36"/>
      <c r="M73" s="36"/>
      <c r="N73" s="36"/>
      <c r="O73" s="38"/>
    </row>
    <row r="74" spans="2:15" s="37" customFormat="1" x14ac:dyDescent="0.35">
      <c r="B74">
        <v>61</v>
      </c>
      <c r="C74" s="38">
        <v>224</v>
      </c>
      <c r="D74" s="36" t="s">
        <v>75</v>
      </c>
      <c r="E74" s="38"/>
      <c r="F74" s="39"/>
      <c r="G74" s="37">
        <v>2023</v>
      </c>
      <c r="L74" s="36"/>
      <c r="M74" s="36"/>
      <c r="N74" s="36"/>
      <c r="O74" s="38"/>
    </row>
    <row r="75" spans="2:15" x14ac:dyDescent="0.35">
      <c r="H75" s="30"/>
      <c r="I75" s="30"/>
      <c r="J75" s="30"/>
      <c r="K75" s="30"/>
    </row>
    <row r="76" spans="2:15" x14ac:dyDescent="0.35">
      <c r="D76" s="30" t="s">
        <v>76</v>
      </c>
      <c r="E76" s="27">
        <f>SUM(E14:E74)</f>
        <v>672</v>
      </c>
      <c r="G76" s="30"/>
      <c r="H76" s="30"/>
      <c r="I76" s="30"/>
      <c r="J76" s="30"/>
      <c r="K76" s="30"/>
    </row>
    <row r="77" spans="2:15" s="35" customFormat="1" x14ac:dyDescent="0.35">
      <c r="C77" s="41"/>
      <c r="D77" s="26" t="s">
        <v>77</v>
      </c>
      <c r="E77" s="25"/>
      <c r="F77" s="42">
        <f>SUM(F14:F76)</f>
        <v>1885344.9600000009</v>
      </c>
      <c r="H77" s="26"/>
      <c r="I77" s="26"/>
      <c r="J77" s="26"/>
      <c r="K77" s="26"/>
    </row>
    <row r="78" spans="2:15" x14ac:dyDescent="0.35">
      <c r="D78" s="30"/>
      <c r="E78" s="27"/>
      <c r="F78" s="30"/>
      <c r="G78" s="30"/>
      <c r="H78" s="30"/>
      <c r="I78" s="30"/>
      <c r="J78" s="30"/>
      <c r="K78" s="30"/>
    </row>
    <row r="79" spans="2:15" x14ac:dyDescent="0.35">
      <c r="C79" s="40" t="s">
        <v>78</v>
      </c>
      <c r="D79" s="43" t="s">
        <v>79</v>
      </c>
    </row>
    <row r="80" spans="2:15" x14ac:dyDescent="0.35">
      <c r="F80" s="44">
        <f>COUNT(F14:F74)</f>
        <v>56</v>
      </c>
    </row>
  </sheetData>
  <mergeCells count="3">
    <mergeCell ref="A1:I1"/>
    <mergeCell ref="A2:I2"/>
    <mergeCell ref="A3:I3"/>
  </mergeCells>
  <pageMargins left="0.25" right="0.25" top="0.75" bottom="0.75" header="0.3" footer="0.3"/>
  <pageSetup scale="72" fitToHeight="0" orientation="portrait" r:id="rId1"/>
  <rowBreaks count="1" manualBreakCount="1">
    <brk id="68" max="8" man="1"/>
  </rowBreaks>
  <colBreaks count="1" manualBreakCount="1">
    <brk id="1" min="13" max="7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47C219A6911D0E4EB9BD13B2DA1984EE" ma:contentTypeVersion="2" ma:contentTypeDescription="" ma:contentTypeScope="" ma:versionID="012e623a10d34ea89c5e944f08c630b3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6ad1f8f49b698d80726979a35e7a2a59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ike Young"/>
          <xsd:enumeration value="Jaclynn Simmons"/>
          <xsd:enumeration value="Neiri Carrasc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362718E-8CD4-4965-8FDF-222D0BF8A842}"/>
</file>

<file path=customXml/itemProps2.xml><?xml version="1.0" encoding="utf-8"?>
<ds:datastoreItem xmlns:ds="http://schemas.openxmlformats.org/officeDocument/2006/customXml" ds:itemID="{CF27892D-1A71-4617-B476-2A529939E450}"/>
</file>

<file path=customXml/itemProps3.xml><?xml version="1.0" encoding="utf-8"?>
<ds:datastoreItem xmlns:ds="http://schemas.openxmlformats.org/officeDocument/2006/customXml" ds:itemID="{7991AC96-76BA-4A2B-8D36-7B9D9E717ABF}"/>
</file>

<file path=customXml/itemProps4.xml><?xml version="1.0" encoding="utf-8"?>
<ds:datastoreItem xmlns:ds="http://schemas.openxmlformats.org/officeDocument/2006/customXml" ds:itemID="{B7D314D4-6E4A-4E51-BAE6-45AC75D244F3}"/>
</file>

<file path=customXml/itemProps5.xml><?xml version="1.0" encoding="utf-8"?>
<ds:datastoreItem xmlns:ds="http://schemas.openxmlformats.org/officeDocument/2006/customXml" ds:itemID="{42F5BDF2-F331-4DC1-96E0-4C75F4A2A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Pilot Medical</vt:lpstr>
      <vt:lpstr>'Pilot Medical'!Print_Area</vt:lpstr>
      <vt:lpstr>'Pilot Medical'!Print_Titles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Young, Mike (UTC)</dc:creator>
  <dc:description/>
  <cp:lastModifiedBy>Young, Mike (UTC)</cp:lastModifiedBy>
  <dcterms:created xsi:type="dcterms:W3CDTF">2023-02-09T00:28:39Z</dcterms:created>
  <dcterms:modified xsi:type="dcterms:W3CDTF">2023-02-09T00:35:30Z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