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activeTab="0"/>
  </bookViews>
  <sheets>
    <sheet name="RP Analysis" sheetId="1" r:id="rId1"/>
  </sheets>
  <definedNames>
    <definedName name="\A">'RP Analysis'!#REF!</definedName>
    <definedName name="_xlnm.Print_Area" localSheetId="0">'RP Analysis'!$A$1:$H$84</definedName>
  </definedNames>
  <calcPr fullCalcOnLoad="1"/>
</workbook>
</file>

<file path=xl/sharedStrings.xml><?xml version="1.0" encoding="utf-8"?>
<sst xmlns="http://schemas.openxmlformats.org/spreadsheetml/2006/main" count="53" uniqueCount="52">
  <si>
    <t>AVERAGE</t>
  </si>
  <si>
    <t>AUTHORIZED</t>
  </si>
  <si>
    <t>INDICATED</t>
  </si>
  <si>
    <t>PUBLIC UTIL</t>
  </si>
  <si>
    <t>ELECTRIC</t>
  </si>
  <si>
    <t>RISK</t>
  </si>
  <si>
    <t>PREMIUM</t>
  </si>
  <si>
    <t>AVERAGES</t>
  </si>
  <si>
    <t xml:space="preserve">CURRENT AVG UTILITY BOND YIELD </t>
  </si>
  <si>
    <t>AVG ANNUAL YIELD DURING STUDY</t>
  </si>
  <si>
    <t>INTEREST RATE DIFFERENCE</t>
  </si>
  <si>
    <t>INTEREST RATE CHANGE COEFFICIENT</t>
  </si>
  <si>
    <t xml:space="preserve">  ADUSTMENT TO AVG RISK PREMIUM</t>
  </si>
  <si>
    <t xml:space="preserve">BASIC RISK PREMIUM </t>
  </si>
  <si>
    <t xml:space="preserve">  INTEREST RATE ADJUSTMENT</t>
  </si>
  <si>
    <t xml:space="preserve">  EQUITY RISK PREMIUM</t>
  </si>
  <si>
    <t xml:space="preserve">  INDICATED EQUITY RETURN</t>
  </si>
  <si>
    <t>INDICATED COST OF EQUITY</t>
  </si>
  <si>
    <t>SUMMARY OUTPUT</t>
  </si>
  <si>
    <t>Regression Statistics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</si>
  <si>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</si>
  <si>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</si>
  <si>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</si>
  <si>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</si>
  <si>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</si>
  <si>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</si>
  <si>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</si>
  <si>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BOND YIELD (1)</t>
  </si>
  <si>
    <t>RETURNS (2)</t>
  </si>
  <si>
    <t>(2)  Regulatory Focus, Regulatory Research Associates, Inc.</t>
  </si>
  <si>
    <t>Sources:</t>
  </si>
  <si>
    <t>(1)  Moody's Investors Service</t>
  </si>
  <si>
    <t>Multiple R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</si>
  <si>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</si>
  <si>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</si>
  <si>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</si>
  <si>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</si>
  <si>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</si>
  <si>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</si>
  <si>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</si>
  <si>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</si>
  <si>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</si>
  <si>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P-value</t>
  </si>
  <si>
    <t>Lower 95%</t>
  </si>
  <si>
    <t>Upper 95%</t>
  </si>
  <si>
    <t>Lower 95.0%</t>
  </si>
  <si>
    <t>Upper 95.0%</t>
  </si>
  <si>
    <t>X Variable 1</t>
  </si>
  <si>
    <t>Risk Premium Analysis</t>
  </si>
  <si>
    <t>Puget Sound Energy</t>
  </si>
  <si>
    <t>Thru 6/01</t>
  </si>
  <si>
    <t xml:space="preserve">CURRENT TRIPLE-B UTILITY BOND YIELD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</si>
</sst>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0.0000%"/>
    <numFmt numFmtId="172" formatCode="0.0"/>
    <numFmt numFmtId="173" formatCode="0.0000000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vertAlign val="superscript"/>
      <sz val="12"/>
      <name val="Arial"/>
      <family val="0"/>
    </font>
    <font>
      <i/>
      <sz val="12"/>
      <name val="Arial"/>
      <family val="0"/>
    </font>
    <font>
      <b/>
      <sz val="14.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10" fontId="0" fillId="0" borderId="1" xfId="0" applyNumberFormat="1" applyAlignment="1">
      <alignment/>
    </xf>
    <xf numFmtId="0" fontId="0" fillId="0" borderId="2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165" fontId="5" fillId="0" borderId="3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Continuous"/>
    </xf>
    <xf numFmtId="10" fontId="0" fillId="0" borderId="6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10" fontId="0" fillId="0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Authorized Equity Risk Premiums vs. Utility Interest Rates (1980-June 2001)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'RP Analysis'!$B$9:$B$30</c:f>
              <c:numCache>
                <c:ptCount val="22"/>
                <c:pt idx="0">
                  <c:v>0.1315</c:v>
                </c:pt>
                <c:pt idx="1">
                  <c:v>0.1562</c:v>
                </c:pt>
                <c:pt idx="2">
                  <c:v>0.1533</c:v>
                </c:pt>
                <c:pt idx="3">
                  <c:v>0.1331</c:v>
                </c:pt>
                <c:pt idx="4">
                  <c:v>0.1403</c:v>
                </c:pt>
                <c:pt idx="5">
                  <c:v>0.1229</c:v>
                </c:pt>
                <c:pt idx="6">
                  <c:v>0.0946</c:v>
                </c:pt>
                <c:pt idx="7">
                  <c:v>0.0998</c:v>
                </c:pt>
                <c:pt idx="8">
                  <c:v>0.1045</c:v>
                </c:pt>
                <c:pt idx="9">
                  <c:v>0.0966</c:v>
                </c:pt>
                <c:pt idx="10">
                  <c:v>0.0976</c:v>
                </c:pt>
                <c:pt idx="11">
                  <c:v>0.0921</c:v>
                </c:pt>
                <c:pt idx="12">
                  <c:v>0.0857</c:v>
                </c:pt>
                <c:pt idx="13">
                  <c:v>0.0756</c:v>
                </c:pt>
                <c:pt idx="14">
                  <c:v>0.083</c:v>
                </c:pt>
                <c:pt idx="15">
                  <c:v>0.0791</c:v>
                </c:pt>
                <c:pt idx="16">
                  <c:v>0.0774</c:v>
                </c:pt>
                <c:pt idx="17">
                  <c:v>0.0763</c:v>
                </c:pt>
                <c:pt idx="18">
                  <c:v>0.07</c:v>
                </c:pt>
                <c:pt idx="19">
                  <c:v>0.0755</c:v>
                </c:pt>
                <c:pt idx="20">
                  <c:v>0.0814</c:v>
                </c:pt>
                <c:pt idx="21">
                  <c:v>0.0775</c:v>
                </c:pt>
              </c:numCache>
            </c:numRef>
          </c:xVal>
          <c:yVal>
            <c:numRef>
              <c:f>'RP Analysis'!$F$9:$F$30</c:f>
              <c:numCache>
                <c:ptCount val="22"/>
                <c:pt idx="0">
                  <c:v>0.010800000000000004</c:v>
                </c:pt>
                <c:pt idx="1">
                  <c:v>-0.0040000000000000036</c:v>
                </c:pt>
                <c:pt idx="2">
                  <c:v>0.004500000000000004</c:v>
                </c:pt>
                <c:pt idx="3">
                  <c:v>0.02049999999999999</c:v>
                </c:pt>
                <c:pt idx="4">
                  <c:v>0.012899999999999995</c:v>
                </c:pt>
                <c:pt idx="5">
                  <c:v>0.0291</c:v>
                </c:pt>
                <c:pt idx="6">
                  <c:v>0.044700000000000004</c:v>
                </c:pt>
                <c:pt idx="7">
                  <c:v>0.030099999999999988</c:v>
                </c:pt>
                <c:pt idx="8">
                  <c:v>0.023400000000000018</c:v>
                </c:pt>
                <c:pt idx="9">
                  <c:v>0.033100000000000004</c:v>
                </c:pt>
                <c:pt idx="10">
                  <c:v>0.029399999999999996</c:v>
                </c:pt>
                <c:pt idx="11">
                  <c:v>0.0334</c:v>
                </c:pt>
                <c:pt idx="12">
                  <c:v>0.035199999999999995</c:v>
                </c:pt>
                <c:pt idx="13">
                  <c:v>0.03849999999999999</c:v>
                </c:pt>
                <c:pt idx="14">
                  <c:v>0.030399999999999996</c:v>
                </c:pt>
                <c:pt idx="15">
                  <c:v>0.0364</c:v>
                </c:pt>
                <c:pt idx="16">
                  <c:v>0.036500000000000005</c:v>
                </c:pt>
                <c:pt idx="17">
                  <c:v>0.0377</c:v>
                </c:pt>
                <c:pt idx="18">
                  <c:v>0.04659999999999999</c:v>
                </c:pt>
                <c:pt idx="19">
                  <c:v>0.032200000000000006</c:v>
                </c:pt>
                <c:pt idx="20">
                  <c:v>0.0329</c:v>
                </c:pt>
                <c:pt idx="21">
                  <c:v>0.0338</c:v>
                </c:pt>
              </c:numCache>
            </c:numRef>
          </c:yVal>
          <c:smooth val="0"/>
        </c:ser>
        <c:axId val="59019848"/>
        <c:axId val="61416585"/>
      </c:scatterChart>
      <c:valAx>
        <c:axId val="59019848"/>
        <c:scaling>
          <c:orientation val="minMax"/>
          <c:max val="0.16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1416585"/>
        <c:crossesAt val="-0.01"/>
        <c:crossBetween val="midCat"/>
        <c:dispUnits/>
      </c:valAx>
      <c:valAx>
        <c:axId val="6141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90198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54</xdr:row>
      <xdr:rowOff>38100</xdr:rowOff>
    </xdr:from>
    <xdr:to>
      <xdr:col>7</xdr:col>
      <xdr:colOff>161925</xdr:colOff>
      <xdr:row>79</xdr:row>
      <xdr:rowOff>104775</xdr:rowOff>
    </xdr:to>
    <xdr:graphicFrame>
      <xdr:nvGraphicFramePr>
        <xdr:cNvPr id="1" name="Chart 1"/>
        <xdr:cNvGraphicFramePr/>
      </xdr:nvGraphicFramePr>
      <xdr:xfrm>
        <a:off x="295275" y="10639425"/>
        <a:ext cx="57816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2"/>
  <sheetViews>
    <sheetView showGridLines="0" tabSelected="1" showOutlineSymbols="0" zoomScale="75" zoomScaleNormal="75" workbookViewId="0" topLeftCell="A1">
      <selection activeCell="J6" sqref="J6"/>
    </sheetView>
  </sheetViews>
  <sheetFormatPr defaultColWidth="8.88671875" defaultRowHeight="15"/>
  <cols>
    <col min="1" max="1" width="9.99609375" style="0" customWidth="1"/>
    <col min="2" max="2" width="10.6640625" style="0" customWidth="1"/>
    <col min="3" max="16384" width="9.6640625" style="0" customWidth="1"/>
  </cols>
  <sheetData>
    <row r="1" spans="1:7" ht="20.25">
      <c r="A1" s="16" t="s">
        <v>49</v>
      </c>
      <c r="B1" s="17"/>
      <c r="C1" s="17"/>
      <c r="D1" s="17"/>
      <c r="E1" s="17"/>
      <c r="F1" s="17"/>
      <c r="G1" s="9"/>
    </row>
    <row r="2" spans="1:6" ht="18">
      <c r="A2" s="32" t="s">
        <v>48</v>
      </c>
      <c r="B2" s="18"/>
      <c r="C2" s="18"/>
      <c r="D2" s="18"/>
      <c r="E2" s="18"/>
      <c r="F2" s="18"/>
    </row>
    <row r="3" ht="15">
      <c r="A3" s="9"/>
    </row>
    <row r="4" spans="1:4" ht="15">
      <c r="A4" s="9"/>
      <c r="D4" s="7"/>
    </row>
    <row r="5" spans="1:6" ht="15">
      <c r="A5" s="9"/>
      <c r="B5" s="7" t="s">
        <v>0</v>
      </c>
      <c r="D5" s="7" t="s">
        <v>1</v>
      </c>
      <c r="F5" s="7" t="s">
        <v>2</v>
      </c>
    </row>
    <row r="6" spans="1:6" ht="15">
      <c r="A6" s="9"/>
      <c r="B6" s="7" t="s">
        <v>3</v>
      </c>
      <c r="D6" s="7" t="s">
        <v>4</v>
      </c>
      <c r="F6" s="7" t="s">
        <v>5</v>
      </c>
    </row>
    <row r="7" spans="1:6" ht="15.75" thickBot="1">
      <c r="A7" s="1"/>
      <c r="B7" s="8" t="s">
        <v>27</v>
      </c>
      <c r="C7" s="1"/>
      <c r="D7" s="8" t="s">
        <v>28</v>
      </c>
      <c r="E7" s="1"/>
      <c r="F7" s="8" t="s">
        <v>6</v>
      </c>
    </row>
    <row r="8" spans="1:242" ht="15.75" thickTop="1">
      <c r="A8" s="11"/>
      <c r="B8" s="11"/>
      <c r="C8" s="11"/>
      <c r="D8" s="11"/>
      <c r="E8" s="11"/>
      <c r="F8" s="11"/>
      <c r="G8" s="15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</row>
    <row r="9" spans="1:7" ht="15">
      <c r="A9" s="12">
        <v>1980</v>
      </c>
      <c r="B9" s="14">
        <v>0.1315</v>
      </c>
      <c r="C9" s="14"/>
      <c r="D9" s="14">
        <v>0.1423</v>
      </c>
      <c r="E9" s="14"/>
      <c r="F9" s="14">
        <f aca="true" t="shared" si="0" ref="F9:F25">D9-B9</f>
        <v>0.010800000000000004</v>
      </c>
      <c r="G9" s="15"/>
    </row>
    <row r="10" spans="1:7" ht="15">
      <c r="A10" s="12">
        <f aca="true" t="shared" si="1" ref="A10:A25">A9+1</f>
        <v>1981</v>
      </c>
      <c r="B10" s="14">
        <v>0.1562</v>
      </c>
      <c r="C10" s="14"/>
      <c r="D10" s="14">
        <v>0.1522</v>
      </c>
      <c r="E10" s="14"/>
      <c r="F10" s="14">
        <f t="shared" si="0"/>
        <v>-0.0040000000000000036</v>
      </c>
      <c r="G10" s="15"/>
    </row>
    <row r="11" spans="1:7" ht="15">
      <c r="A11" s="12">
        <f t="shared" si="1"/>
        <v>1982</v>
      </c>
      <c r="B11" s="14">
        <v>0.1533</v>
      </c>
      <c r="C11" s="14"/>
      <c r="D11" s="14">
        <v>0.1578</v>
      </c>
      <c r="E11" s="14"/>
      <c r="F11" s="14">
        <f t="shared" si="0"/>
        <v>0.004500000000000004</v>
      </c>
      <c r="G11" s="15"/>
    </row>
    <row r="12" spans="1:7" ht="15">
      <c r="A12" s="12">
        <f t="shared" si="1"/>
        <v>1983</v>
      </c>
      <c r="B12" s="14">
        <v>0.1331</v>
      </c>
      <c r="C12" s="14"/>
      <c r="D12" s="14">
        <v>0.1536</v>
      </c>
      <c r="E12" s="14"/>
      <c r="F12" s="14">
        <f t="shared" si="0"/>
        <v>0.02049999999999999</v>
      </c>
      <c r="G12" s="15"/>
    </row>
    <row r="13" spans="1:7" ht="15">
      <c r="A13" s="12">
        <f t="shared" si="1"/>
        <v>1984</v>
      </c>
      <c r="B13" s="14">
        <v>0.1403</v>
      </c>
      <c r="C13" s="14"/>
      <c r="D13" s="14">
        <v>0.1532</v>
      </c>
      <c r="E13" s="14"/>
      <c r="F13" s="14">
        <f t="shared" si="0"/>
        <v>0.012899999999999995</v>
      </c>
      <c r="G13" s="15"/>
    </row>
    <row r="14" spans="1:7" ht="15">
      <c r="A14" s="12">
        <f t="shared" si="1"/>
        <v>1985</v>
      </c>
      <c r="B14" s="14">
        <v>0.1229</v>
      </c>
      <c r="C14" s="14"/>
      <c r="D14" s="14">
        <v>0.152</v>
      </c>
      <c r="E14" s="14"/>
      <c r="F14" s="14">
        <f t="shared" si="0"/>
        <v>0.0291</v>
      </c>
      <c r="G14" s="15"/>
    </row>
    <row r="15" spans="1:7" ht="15">
      <c r="A15" s="12">
        <f t="shared" si="1"/>
        <v>1986</v>
      </c>
      <c r="B15" s="14">
        <v>0.0946</v>
      </c>
      <c r="C15" s="14"/>
      <c r="D15" s="14">
        <v>0.1393</v>
      </c>
      <c r="E15" s="14"/>
      <c r="F15" s="14">
        <f t="shared" si="0"/>
        <v>0.044700000000000004</v>
      </c>
      <c r="G15" s="15"/>
    </row>
    <row r="16" spans="1:7" ht="15">
      <c r="A16" s="12">
        <f t="shared" si="1"/>
        <v>1987</v>
      </c>
      <c r="B16" s="14">
        <v>0.0998</v>
      </c>
      <c r="C16" s="14"/>
      <c r="D16" s="14">
        <v>0.1299</v>
      </c>
      <c r="E16" s="14"/>
      <c r="F16" s="14">
        <f t="shared" si="0"/>
        <v>0.030099999999999988</v>
      </c>
      <c r="G16" s="15"/>
    </row>
    <row r="17" spans="1:7" ht="15">
      <c r="A17" s="12">
        <f t="shared" si="1"/>
        <v>1988</v>
      </c>
      <c r="B17" s="14">
        <v>0.1045</v>
      </c>
      <c r="C17" s="14"/>
      <c r="D17" s="14">
        <v>0.1279</v>
      </c>
      <c r="E17" s="14"/>
      <c r="F17" s="14">
        <f t="shared" si="0"/>
        <v>0.023400000000000018</v>
      </c>
      <c r="G17" s="15"/>
    </row>
    <row r="18" spans="1:7" ht="15">
      <c r="A18" s="12">
        <f t="shared" si="1"/>
        <v>1989</v>
      </c>
      <c r="B18" s="14">
        <v>0.0966</v>
      </c>
      <c r="C18" s="14"/>
      <c r="D18" s="14">
        <v>0.1297</v>
      </c>
      <c r="E18" s="14"/>
      <c r="F18" s="14">
        <f t="shared" si="0"/>
        <v>0.033100000000000004</v>
      </c>
      <c r="G18" s="15"/>
    </row>
    <row r="19" spans="1:7" ht="15">
      <c r="A19" s="12">
        <f t="shared" si="1"/>
        <v>1990</v>
      </c>
      <c r="B19" s="14">
        <v>0.0976</v>
      </c>
      <c r="C19" s="14"/>
      <c r="D19" s="14">
        <v>0.127</v>
      </c>
      <c r="E19" s="14"/>
      <c r="F19" s="14">
        <f t="shared" si="0"/>
        <v>0.029399999999999996</v>
      </c>
      <c r="G19" s="15"/>
    </row>
    <row r="20" spans="1:7" ht="15">
      <c r="A20" s="12">
        <f t="shared" si="1"/>
        <v>1991</v>
      </c>
      <c r="B20" s="14">
        <v>0.0921</v>
      </c>
      <c r="C20" s="14"/>
      <c r="D20" s="14">
        <v>0.1255</v>
      </c>
      <c r="E20" s="14"/>
      <c r="F20" s="14">
        <f t="shared" si="0"/>
        <v>0.0334</v>
      </c>
      <c r="G20" s="15"/>
    </row>
    <row r="21" spans="1:7" ht="15">
      <c r="A21" s="12">
        <f t="shared" si="1"/>
        <v>1992</v>
      </c>
      <c r="B21" s="14">
        <v>0.0857</v>
      </c>
      <c r="C21" s="14"/>
      <c r="D21" s="14">
        <v>0.1209</v>
      </c>
      <c r="E21" s="14"/>
      <c r="F21" s="14">
        <f t="shared" si="0"/>
        <v>0.035199999999999995</v>
      </c>
      <c r="G21" s="15"/>
    </row>
    <row r="22" spans="1:7" ht="15">
      <c r="A22" s="12">
        <f t="shared" si="1"/>
        <v>1993</v>
      </c>
      <c r="B22" s="14">
        <v>0.0756</v>
      </c>
      <c r="C22" s="14"/>
      <c r="D22" s="14">
        <v>0.1141</v>
      </c>
      <c r="E22" s="14"/>
      <c r="F22" s="14">
        <f t="shared" si="0"/>
        <v>0.03849999999999999</v>
      </c>
      <c r="G22" s="15"/>
    </row>
    <row r="23" spans="1:7" ht="15">
      <c r="A23" s="12">
        <f t="shared" si="1"/>
        <v>1994</v>
      </c>
      <c r="B23" s="14">
        <v>0.083</v>
      </c>
      <c r="C23" s="14"/>
      <c r="D23" s="14">
        <v>0.1134</v>
      </c>
      <c r="E23" s="14"/>
      <c r="F23" s="14">
        <f t="shared" si="0"/>
        <v>0.030399999999999996</v>
      </c>
      <c r="G23" s="15"/>
    </row>
    <row r="24" spans="1:7" ht="15">
      <c r="A24" s="12">
        <f t="shared" si="1"/>
        <v>1995</v>
      </c>
      <c r="B24" s="14">
        <v>0.0791</v>
      </c>
      <c r="C24" s="14"/>
      <c r="D24" s="14">
        <v>0.1155</v>
      </c>
      <c r="E24" s="14"/>
      <c r="F24" s="14">
        <f t="shared" si="0"/>
        <v>0.0364</v>
      </c>
      <c r="G24" s="15"/>
    </row>
    <row r="25" spans="1:7" ht="15">
      <c r="A25" s="12">
        <f t="shared" si="1"/>
        <v>1996</v>
      </c>
      <c r="B25" s="2">
        <v>0.0774</v>
      </c>
      <c r="C25" s="14"/>
      <c r="D25" s="2">
        <v>0.1139</v>
      </c>
      <c r="E25" s="14"/>
      <c r="F25" s="2">
        <f t="shared" si="0"/>
        <v>0.036500000000000005</v>
      </c>
      <c r="G25" s="15"/>
    </row>
    <row r="26" spans="1:7" ht="15">
      <c r="A26" s="12">
        <v>1997</v>
      </c>
      <c r="B26" s="2">
        <v>0.0763</v>
      </c>
      <c r="C26" s="14"/>
      <c r="D26" s="2">
        <v>0.114</v>
      </c>
      <c r="E26" s="14"/>
      <c r="F26" s="2">
        <f>D26-B26</f>
        <v>0.0377</v>
      </c>
      <c r="G26" s="15"/>
    </row>
    <row r="27" spans="1:7" ht="15">
      <c r="A27" s="12">
        <v>1998</v>
      </c>
      <c r="B27" s="2">
        <v>0.07</v>
      </c>
      <c r="C27" s="14"/>
      <c r="D27" s="2">
        <v>0.1166</v>
      </c>
      <c r="E27" s="14"/>
      <c r="F27" s="2">
        <f>D27-B27</f>
        <v>0.04659999999999999</v>
      </c>
      <c r="G27" s="15"/>
    </row>
    <row r="28" spans="1:7" ht="15">
      <c r="A28" s="26">
        <v>1999</v>
      </c>
      <c r="B28" s="2">
        <v>0.0755</v>
      </c>
      <c r="C28" s="14"/>
      <c r="D28" s="2">
        <v>0.1077</v>
      </c>
      <c r="E28" s="14"/>
      <c r="F28" s="2">
        <f>D28-B28</f>
        <v>0.032200000000000006</v>
      </c>
      <c r="G28" s="15"/>
    </row>
    <row r="29" spans="1:7" ht="15">
      <c r="A29" s="12">
        <v>2000</v>
      </c>
      <c r="B29" s="2">
        <v>0.0814</v>
      </c>
      <c r="C29" s="14"/>
      <c r="D29" s="2">
        <v>0.1143</v>
      </c>
      <c r="E29" s="14"/>
      <c r="F29" s="2">
        <f>D29-B29</f>
        <v>0.0329</v>
      </c>
      <c r="G29" s="15"/>
    </row>
    <row r="30" spans="1:7" ht="15">
      <c r="A30" s="26" t="s">
        <v>50</v>
      </c>
      <c r="B30" s="2">
        <v>0.0775</v>
      </c>
      <c r="C30" s="14"/>
      <c r="D30" s="2">
        <v>0.1113</v>
      </c>
      <c r="E30" s="14"/>
      <c r="F30" s="2">
        <f>D30-B30</f>
        <v>0.0338</v>
      </c>
      <c r="G30" s="15"/>
    </row>
    <row r="31" spans="1:7" ht="15">
      <c r="A31" s="5" t="s">
        <v>7</v>
      </c>
      <c r="B31" s="10">
        <f>AVERAGE(B9:B30)</f>
        <v>0.10018181818181819</v>
      </c>
      <c r="D31" s="10">
        <f>AVERAGE(D9:D30)</f>
        <v>0.12873181818181817</v>
      </c>
      <c r="F31" s="10">
        <f>AVERAGE(F9:F30)</f>
        <v>0.028550000000000006</v>
      </c>
      <c r="G31" s="14"/>
    </row>
    <row r="32" spans="1:6" ht="15">
      <c r="A32" s="12"/>
      <c r="F32" s="6"/>
    </row>
    <row r="33" ht="15.75">
      <c r="A33" s="3" t="s">
        <v>17</v>
      </c>
    </row>
    <row r="34" spans="1:6" ht="15">
      <c r="A34" s="5" t="s">
        <v>8</v>
      </c>
      <c r="F34" s="33">
        <v>0.0765</v>
      </c>
    </row>
    <row r="35" spans="1:6" ht="15">
      <c r="A35" s="5" t="s">
        <v>9</v>
      </c>
      <c r="F35" s="2">
        <f>B31</f>
        <v>0.10018181818181819</v>
      </c>
    </row>
    <row r="36" spans="1:6" ht="15">
      <c r="A36" s="5" t="s">
        <v>10</v>
      </c>
      <c r="F36" s="10">
        <f>F34-F35</f>
        <v>-0.023681818181818193</v>
      </c>
    </row>
    <row r="37" spans="1:6" ht="15">
      <c r="A37" s="12"/>
      <c r="F37" s="14"/>
    </row>
    <row r="38" spans="1:6" ht="15">
      <c r="A38" s="5" t="s">
        <v>11</v>
      </c>
      <c r="F38" s="2">
        <f>C102</f>
        <v>-0.4232041511596963</v>
      </c>
    </row>
    <row r="39" spans="1:6" ht="15">
      <c r="A39" s="5" t="s">
        <v>12</v>
      </c>
      <c r="F39" s="10">
        <f>F38*F36</f>
        <v>0.01002224376155463</v>
      </c>
    </row>
    <row r="40" spans="1:6" ht="15">
      <c r="A40" s="12"/>
      <c r="F40" s="14"/>
    </row>
    <row r="41" spans="1:6" ht="15">
      <c r="A41" s="5" t="s">
        <v>13</v>
      </c>
      <c r="F41" s="14">
        <f>F31</f>
        <v>0.028550000000000006</v>
      </c>
    </row>
    <row r="42" spans="1:6" ht="15">
      <c r="A42" s="5" t="s">
        <v>14</v>
      </c>
      <c r="F42" s="24">
        <f>F39</f>
        <v>0.01002224376155463</v>
      </c>
    </row>
    <row r="43" spans="1:6" ht="15">
      <c r="A43" s="5" t="s">
        <v>15</v>
      </c>
      <c r="F43" s="25">
        <f>F41+F42</f>
        <v>0.03857224376155464</v>
      </c>
    </row>
    <row r="44" ht="15">
      <c r="A44" s="9"/>
    </row>
    <row r="45" spans="1:6" ht="15">
      <c r="A45" s="5" t="s">
        <v>51</v>
      </c>
      <c r="F45" s="33">
        <v>0.0803</v>
      </c>
    </row>
    <row r="46" spans="1:6" ht="16.5" thickBot="1">
      <c r="A46" s="4" t="s">
        <v>16</v>
      </c>
      <c r="B46" s="4"/>
      <c r="C46" s="4"/>
      <c r="D46" s="4"/>
      <c r="E46" s="4"/>
      <c r="F46" s="19">
        <f>F45+F43</f>
        <v>0.11887224376155464</v>
      </c>
    </row>
    <row r="47" spans="1:6" ht="16.5" thickTop="1">
      <c r="A47" s="4"/>
      <c r="B47" s="4"/>
      <c r="C47" s="4"/>
      <c r="D47" s="4"/>
      <c r="E47" s="4"/>
      <c r="F47" s="27"/>
    </row>
    <row r="48" spans="1:6" ht="15.75">
      <c r="A48" s="28" t="s">
        <v>30</v>
      </c>
      <c r="B48" s="4"/>
      <c r="C48" s="4"/>
      <c r="D48" s="4"/>
      <c r="E48" s="4"/>
      <c r="F48" s="27"/>
    </row>
    <row r="49" spans="1:6" ht="15.75">
      <c r="A49" s="28" t="s">
        <v>31</v>
      </c>
      <c r="B49" s="4"/>
      <c r="C49" s="4"/>
      <c r="D49" s="4"/>
      <c r="E49" s="4"/>
      <c r="F49" s="27"/>
    </row>
    <row r="50" spans="1:6" s="31" customFormat="1" ht="15.75">
      <c r="A50" s="28" t="s">
        <v>29</v>
      </c>
      <c r="B50" s="29"/>
      <c r="C50" s="29"/>
      <c r="D50" s="29"/>
      <c r="E50" s="29"/>
      <c r="F50" s="30"/>
    </row>
    <row r="51" spans="1:7" ht="20.25">
      <c r="A51" s="34" t="str">
        <f>A1</f>
        <v>Puget Sound Energy</v>
      </c>
      <c r="B51" s="34"/>
      <c r="C51" s="34"/>
      <c r="D51" s="34"/>
      <c r="E51" s="34"/>
      <c r="F51" s="34"/>
      <c r="G51" s="34"/>
    </row>
    <row r="52" spans="1:7" ht="18">
      <c r="A52" s="35" t="str">
        <f>A2</f>
        <v>Risk Premium Analysis</v>
      </c>
      <c r="B52" s="35"/>
      <c r="C52" s="35"/>
      <c r="D52" s="35"/>
      <c r="E52" s="35"/>
      <c r="F52" s="35"/>
      <c r="G52" s="35"/>
    </row>
    <row r="53" spans="1:7" ht="15.75">
      <c r="A53" s="36"/>
      <c r="B53" s="36"/>
      <c r="C53" s="36"/>
      <c r="D53" s="36"/>
      <c r="E53" s="36"/>
      <c r="F53" s="36"/>
      <c r="G53" s="36"/>
    </row>
    <row r="85" ht="15">
      <c r="B85" t="s">
        <v>18</v>
      </c>
    </row>
    <row r="86" ht="15.75" thickBot="1"/>
    <row r="87" spans="2:3" ht="15">
      <c r="B87" s="23" t="s">
        <v>19</v>
      </c>
      <c r="C87" s="23"/>
    </row>
    <row r="88" spans="2:3" ht="15">
      <c r="B88" s="20" t="s">
        <v>32</v>
      </c>
      <c r="C88" s="20">
        <v>0.9064189599964307</v>
      </c>
    </row>
    <row r="89" spans="2:3" ht="15">
      <c r="B89" s="20" t="s">
        <v>20</v>
      </c>
      <c r="C89" s="20">
        <v>0.821595331041011</v>
      </c>
    </row>
    <row r="90" spans="2:3" ht="15">
      <c r="B90" s="20" t="s">
        <v>21</v>
      </c>
      <c r="C90" s="20">
        <v>0.8126750975930616</v>
      </c>
    </row>
    <row r="91" spans="2:3" ht="15">
      <c r="B91" s="20" t="s">
        <v>22</v>
      </c>
      <c r="C91" s="20">
        <v>0.005457119639957694</v>
      </c>
    </row>
    <row r="92" spans="2:3" ht="15.75" thickBot="1">
      <c r="B92" s="21" t="s">
        <v>23</v>
      </c>
      <c r="C92" s="21">
        <v>22</v>
      </c>
    </row>
    <row r="94" ht="15.75" thickBot="1">
      <c r="B94" t="s">
        <v>33</v>
      </c>
    </row>
    <row r="95" spans="2:7" ht="15">
      <c r="B95" s="22"/>
      <c r="C95" s="22" t="s">
        <v>37</v>
      </c>
      <c r="D95" s="22" t="s">
        <v>38</v>
      </c>
      <c r="E95" s="22" t="s">
        <v>39</v>
      </c>
      <c r="F95" s="22" t="s">
        <v>40</v>
      </c>
      <c r="G95" s="22" t="s">
        <v>41</v>
      </c>
    </row>
    <row r="96" spans="2:7" ht="15">
      <c r="B96" s="20" t="s">
        <v>34</v>
      </c>
      <c r="C96" s="20">
        <v>1</v>
      </c>
      <c r="D96" s="20">
        <v>0.002742891904703759</v>
      </c>
      <c r="E96" s="20">
        <v>0.002742891904703759</v>
      </c>
      <c r="F96" s="20">
        <v>92.10468939351314</v>
      </c>
      <c r="G96" s="20">
        <v>6.28835122112153E-09</v>
      </c>
    </row>
    <row r="97" spans="2:7" ht="15">
      <c r="B97" s="20" t="s">
        <v>35</v>
      </c>
      <c r="C97" s="20">
        <v>20</v>
      </c>
      <c r="D97" s="20">
        <v>0.0005956030952962399</v>
      </c>
      <c r="E97" s="20">
        <v>2.9780154764811992E-05</v>
      </c>
      <c r="F97" s="20"/>
      <c r="G97" s="20"/>
    </row>
    <row r="98" spans="2:7" ht="15.75" thickBot="1">
      <c r="B98" s="21" t="s">
        <v>36</v>
      </c>
      <c r="C98" s="21">
        <v>21</v>
      </c>
      <c r="D98" s="21">
        <v>0.0033384949999999986</v>
      </c>
      <c r="E98" s="21"/>
      <c r="F98" s="21"/>
      <c r="G98" s="21"/>
    </row>
    <row r="99" ht="15.75" thickBot="1"/>
    <row r="100" spans="2:10" ht="15">
      <c r="B100" s="22"/>
      <c r="C100" s="22" t="s">
        <v>25</v>
      </c>
      <c r="D100" s="22" t="s">
        <v>22</v>
      </c>
      <c r="E100" s="22" t="s">
        <v>26</v>
      </c>
      <c r="F100" s="22" t="s">
        <v>42</v>
      </c>
      <c r="G100" s="22" t="s">
        <v>43</v>
      </c>
      <c r="H100" s="22" t="s">
        <v>44</v>
      </c>
      <c r="I100" s="22" t="s">
        <v>45</v>
      </c>
      <c r="J100" s="22" t="s">
        <v>46</v>
      </c>
    </row>
    <row r="101" spans="2:10" ht="15">
      <c r="B101" s="20" t="s">
        <v>24</v>
      </c>
      <c r="C101" s="20">
        <v>0.0709473613252714</v>
      </c>
      <c r="D101" s="20">
        <v>0.004568355590575294</v>
      </c>
      <c r="E101" s="20">
        <v>15.530174899615679</v>
      </c>
      <c r="F101" s="20">
        <v>1.2661049600764477E-12</v>
      </c>
      <c r="G101" s="20">
        <v>0.06141794297577973</v>
      </c>
      <c r="H101" s="20">
        <v>0.08047677967476305</v>
      </c>
      <c r="I101" s="20">
        <v>0.06141794297577973</v>
      </c>
      <c r="J101" s="20">
        <v>0.08047677967476305</v>
      </c>
    </row>
    <row r="102" spans="2:10" ht="15.75" thickBot="1">
      <c r="B102" s="21" t="s">
        <v>47</v>
      </c>
      <c r="C102" s="21">
        <v>-0.4232041511596963</v>
      </c>
      <c r="D102" s="21">
        <v>0.04409700032638726</v>
      </c>
      <c r="E102" s="21">
        <v>-9.59711880688752</v>
      </c>
      <c r="F102" s="21">
        <v>6.288351221120941E-09</v>
      </c>
      <c r="G102" s="21">
        <v>-0.5151888392463118</v>
      </c>
      <c r="H102" s="21">
        <v>-0.3312194630730808</v>
      </c>
      <c r="I102" s="21">
        <v>-0.5151888392463118</v>
      </c>
      <c r="J102" s="21">
        <v>-0.3312194630730808</v>
      </c>
    </row>
  </sheetData>
  <mergeCells count="3">
    <mergeCell ref="A51:G51"/>
    <mergeCell ref="A52:G52"/>
    <mergeCell ref="A53:G53"/>
  </mergeCells>
  <printOptions horizontalCentered="1"/>
  <pageMargins left="1.25" right="0.5" top="1" bottom="0.5" header="0.5" footer="0.5"/>
  <pageSetup horizontalDpi="300" verticalDpi="300" orientation="portrait" scale="84" r:id="rId2"/>
  <headerFooter alignWithMargins="0">
    <oddHeader>&amp;R Exhibit SCH-10
Page &amp;P of  &amp;N</oddHeader>
    <oddFooter>&amp;L&amp;"Arial,Bold"&amp;8XL BA013160074/SCH-10&amp;R&amp;"Arial,Bold"&amp;8&amp;D/&amp;T/Excel</oddFooter>
  </headerFooter>
  <rowBreaks count="1" manualBreakCount="1">
    <brk id="5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PSE/Exh 10/Risk Premium Analysis/Hadaway</dc:title>
  <dc:subject>6</dc:subject>
  <dc:creator>Gearin, Vicki G.</dc:creator>
  <cp:keywords>07771-0082</cp:keywords>
  <dc:description/>
  <cp:lastModifiedBy>No Name</cp:lastModifiedBy>
  <cp:lastPrinted>2001-11-16T22:20:57Z</cp:lastPrinted>
  <dcterms:created xsi:type="dcterms:W3CDTF">1997-09-16T21:43:49Z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Schaefer, A. Chris</vt:lpwstr>
  </property>
  <property fmtid="{D5CDD505-2E9C-101B-9397-08002B2CF9AE}" pid="4" name="archive">
    <vt:lpwstr>24 mos.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>07771-0082</vt:lpwstr>
  </property>
  <property fmtid="{D5CDD505-2E9C-101B-9397-08002B2CF9AE}" pid="9" name="doctype">
    <vt:lpwstr/>
  </property>
  <property fmtid="{D5CDD505-2E9C-101B-9397-08002B2CF9AE}" pid="10" name="title">
    <vt:lpwstr>PSE/Exh 10/Risk Premium Analysis/Hadaway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ELECTRIC AND GA</vt:lpwstr>
  </property>
  <property fmtid="{D5CDD505-2E9C-101B-9397-08002B2CF9AE}" pid="14" name="indextext">
    <vt:lpwstr>0</vt:lpwstr>
  </property>
  <property fmtid="{D5CDD505-2E9C-101B-9397-08002B2CF9AE}" pid="15" name="filecat">
    <vt:lpwstr>13 GENERAL BUSINESS</vt:lpwstr>
  </property>
  <property fmtid="{D5CDD505-2E9C-101B-9397-08002B2CF9AE}" pid="16" name="ckogroup">
    <vt:lpwstr>GENERAL USERS</vt:lpwstr>
  </property>
  <property fmtid="{D5CDD505-2E9C-101B-9397-08002B2CF9AE}" pid="17" name="version">
    <vt:lpwstr>6</vt:lpwstr>
  </property>
  <property fmtid="{D5CDD505-2E9C-101B-9397-08002B2CF9AE}" pid="18" name="typist">
    <vt:lpwstr>Gearin, Vicki G.</vt:lpwstr>
  </property>
  <property fmtid="{D5CDD505-2E9C-101B-9397-08002B2CF9AE}" pid="19" name="filename">
    <vt:lpwstr>BA013160.074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