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3250" windowHeight="13170"/>
  </bookViews>
  <sheets>
    <sheet name="Lead E" sheetId="33" r:id="rId1"/>
    <sheet name="2017 GRC Tax Reform" sheetId="32" r:id="rId2"/>
    <sheet name="Charged to IS Elec" sheetId="34" r:id="rId3"/>
  </sheets>
  <definedNames>
    <definedName name="b" localSheetId="1" hidden="1">{#N/A,#N/A,FALSE,"Coversheet";#N/A,#N/A,FALSE,"QA"}</definedName>
    <definedName name="b" localSheetId="2" hidden="1">{#N/A,#N/A,FALSE,"Coversheet";#N/A,#N/A,FALSE,"QA"}</definedName>
    <definedName name="b" localSheetId="0" hidden="1">{#N/A,#N/A,FALSE,"Coversheet";#N/A,#N/A,FALSE,"QA"}</definedName>
    <definedName name="b" hidden="1">{#N/A,#N/A,FALSE,"Coversheet";#N/A,#N/A,FALSE,"QA"}</definedName>
    <definedName name="DELETE01" localSheetId="1" hidden="1">{#N/A,#N/A,FALSE,"Coversheet";#N/A,#N/A,FALSE,"QA"}</definedName>
    <definedName name="DELETE01" localSheetId="2" hidden="1">{#N/A,#N/A,FALSE,"Coversheet";#N/A,#N/A,FALSE,"QA"}</definedName>
    <definedName name="DELETE01" localSheetId="0" hidden="1">{#N/A,#N/A,FALSE,"Coversheet";#N/A,#N/A,FALSE,"QA"}</definedName>
    <definedName name="DELETE01" hidden="1">{#N/A,#N/A,FALSE,"Coversheet";#N/A,#N/A,FALSE,"QA"}</definedName>
    <definedName name="DELETE02" localSheetId="1" hidden="1">{#N/A,#N/A,FALSE,"Schedule F";#N/A,#N/A,FALSE,"Schedule G"}</definedName>
    <definedName name="DELETE02" localSheetId="2" hidden="1">{#N/A,#N/A,FALSE,"Schedule F";#N/A,#N/A,FALSE,"Schedule G"}</definedName>
    <definedName name="DELETE02" localSheetId="0" hidden="1">{#N/A,#N/A,FALSE,"Schedule F";#N/A,#N/A,FALSE,"Schedule G"}</definedName>
    <definedName name="DELETE02" hidden="1">{#N/A,#N/A,FALSE,"Schedule F";#N/A,#N/A,FALSE,"Schedule G"}</definedName>
    <definedName name="Delete1" localSheetId="1" hidden="1">{#N/A,#N/A,FALSE,"Coversheet";#N/A,#N/A,FALSE,"QA"}</definedName>
    <definedName name="Delete1" localSheetId="2" hidden="1">{#N/A,#N/A,FALSE,"Coversheet";#N/A,#N/A,FALSE,"QA"}</definedName>
    <definedName name="Delete1" localSheetId="0" hidden="1">{#N/A,#N/A,FALSE,"Coversheet";#N/A,#N/A,FALSE,"QA"}</definedName>
    <definedName name="Delete1" hidden="1">{#N/A,#N/A,FALSE,"Coversheet";#N/A,#N/A,FALSE,"QA"}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0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1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0" hidden="1">{#N/A,#N/A,FALSE,"Coversheet";#N/A,#N/A,FALSE,"QA"}</definedName>
    <definedName name="wrn.Incentive._.Overhead." hidden="1">{#N/A,#N/A,FALSE,"Coversheet";#N/A,#N/A,FALSE,"QA"}</definedName>
    <definedName name="wrn.limit_reports." localSheetId="1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0" hidden="1">{#N/A,#N/A,FALSE,"Schedule F";#N/A,#N/A,FALSE,"Schedule G"}</definedName>
    <definedName name="wrn.limit_reports." hidden="1">{#N/A,#N/A,FALSE,"Schedule F";#N/A,#N/A,FALSE,"Schedule G"}</definedName>
    <definedName name="wrn.MARGIN_WO_QTR." localSheetId="1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0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Small._.Tools._.Overhead." localSheetId="1" hidden="1">{#N/A,#N/A,FALSE,"2002 Small Tool OH";#N/A,#N/A,FALSE,"QA"}</definedName>
    <definedName name="wrn.Small._.Tools._.Overhead." localSheetId="2" hidden="1">{#N/A,#N/A,FALSE,"2002 Small Tool OH";#N/A,#N/A,FALSE,"QA"}</definedName>
    <definedName name="wrn.Small._.Tools._.Overhead." localSheetId="0" hidden="1">{#N/A,#N/A,FALSE,"2002 Small Tool OH";#N/A,#N/A,FALSE,"QA"}</definedName>
    <definedName name="wrn.Small._.Tools._.Overhead." hidden="1">{#N/A,#N/A,FALSE,"2002 Small Tool OH";#N/A,#N/A,FALSE,"QA"}</definedName>
  </definedNames>
  <calcPr calcId="145621"/>
</workbook>
</file>

<file path=xl/calcChain.xml><?xml version="1.0" encoding="utf-8"?>
<calcChain xmlns="http://schemas.openxmlformats.org/spreadsheetml/2006/main">
  <c r="C24" i="33" l="1"/>
  <c r="C31" i="32" l="1"/>
  <c r="H39" i="34" l="1"/>
  <c r="H19" i="34"/>
  <c r="E42" i="34" l="1"/>
  <c r="E41" i="34"/>
  <c r="E39" i="34" l="1"/>
  <c r="A18" i="33"/>
  <c r="A19" i="33"/>
  <c r="A20" i="33"/>
  <c r="A21" i="33"/>
  <c r="A22" i="33" s="1"/>
  <c r="A23" i="33" s="1"/>
  <c r="A24" i="33" s="1"/>
  <c r="A25" i="33" s="1"/>
  <c r="A26" i="33" s="1"/>
  <c r="C15" i="33"/>
  <c r="C14" i="33"/>
  <c r="A15" i="33"/>
  <c r="A16" i="33" s="1"/>
  <c r="A17" i="33" s="1"/>
  <c r="E43" i="34" l="1"/>
  <c r="C20" i="33" s="1"/>
  <c r="C16" i="33"/>
  <c r="C18" i="33" l="1"/>
  <c r="A16" i="32"/>
  <c r="A17" i="32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C17" i="32"/>
  <c r="C21" i="32"/>
  <c r="C23" i="32"/>
  <c r="C25" i="32"/>
  <c r="C29" i="32" s="1"/>
  <c r="C22" i="33" l="1"/>
  <c r="C33" i="32"/>
  <c r="C26" i="33" l="1"/>
</calcChain>
</file>

<file path=xl/sharedStrings.xml><?xml version="1.0" encoding="utf-8"?>
<sst xmlns="http://schemas.openxmlformats.org/spreadsheetml/2006/main" count="226" uniqueCount="60">
  <si>
    <t>INCREASE (DECREASE) NOI</t>
  </si>
  <si>
    <t>AMORTIZATION OF DEFERRED NET GAIN FOR TEST YEAR</t>
  </si>
  <si>
    <t>1</t>
  </si>
  <si>
    <t>AMOUNT</t>
  </si>
  <si>
    <t>DESCRIPTION</t>
  </si>
  <si>
    <t>NO.</t>
  </si>
  <si>
    <t>LINE</t>
  </si>
  <si>
    <t>DEFERRED GAINS/LOSSES ON PROPERTY SALES</t>
  </si>
  <si>
    <t>PUGET SOUND ENERGY - ELECTRIC</t>
  </si>
  <si>
    <t>Depreciation Expense</t>
  </si>
  <si>
    <t>64000100</t>
  </si>
  <si>
    <t>Amort of Plant Losses - Electric</t>
  </si>
  <si>
    <t>41170001</t>
  </si>
  <si>
    <t>Offsetting acct no.</t>
  </si>
  <si>
    <t>Posting Date</t>
  </si>
  <si>
    <t>Val.in rep.cur.</t>
  </si>
  <si>
    <t>Name</t>
  </si>
  <si>
    <t>Cost element name</t>
  </si>
  <si>
    <t>Cost Element</t>
  </si>
  <si>
    <t>Order</t>
  </si>
  <si>
    <t>Amort of Plant Gains - Electric</t>
  </si>
  <si>
    <t>41160001</t>
  </si>
  <si>
    <t>SAP Download</t>
  </si>
  <si>
    <t>INCREASE (DECREASE) EXPENSE  (Line 9 - Line 11)</t>
  </si>
  <si>
    <t>NET GAIN (Line 3 + Line 7)</t>
  </si>
  <si>
    <t>ANNUAL AMORTIZATION (Line 9 ÷ 36) x 12</t>
  </si>
  <si>
    <t>NET LOSS PENDING APPROVAL (Line 5 + Line 6)</t>
  </si>
  <si>
    <t>25600111</t>
  </si>
  <si>
    <t>DEFERRED GAIN PENDING APPROVAL SINCE UE-111048</t>
  </si>
  <si>
    <t>DEFERRED LOSS PENDING APPROVAL SINCE UE-111048</t>
  </si>
  <si>
    <t>DEFERRED GAIN RECORDED FOR UE-111048, et al. at 12/31/2017</t>
  </si>
  <si>
    <t>DEFERRED LOSS RECORDED FOR UE-111048, et al. at 12/31/2017</t>
  </si>
  <si>
    <t>TOTAL DEFERRED NET LOSS FOR UE-111048, et al. at 12/31/2017 TO AMORTIZE (Line 1 + Line 2)</t>
  </si>
  <si>
    <t>Docket Number UE-17____</t>
  </si>
  <si>
    <t>FOR THE TWELVE MONTHS ENDED SEPTEMBER 30, 2016</t>
  </si>
  <si>
    <t xml:space="preserve">2017 GENERAL RATE CASE </t>
  </si>
  <si>
    <t>Page 6.13</t>
  </si>
  <si>
    <t>2017 GRC SETTLEMENT - TAX REFORM UE-180282</t>
  </si>
  <si>
    <t xml:space="preserve">2018 ERF </t>
  </si>
  <si>
    <t/>
  </si>
  <si>
    <t>25600121</t>
  </si>
  <si>
    <t>25600081</t>
  </si>
  <si>
    <t>12.17 New GRC Amort - 13 days</t>
  </si>
  <si>
    <t>12.17 Old GRC Amort - 18 days</t>
  </si>
  <si>
    <t>Report currency           USD          US Dollar</t>
  </si>
  <si>
    <t>Order                     41170001     1150 Loss- Disp Future Use Uti</t>
  </si>
  <si>
    <t>Layout                    /KOB1                               Active</t>
  </si>
  <si>
    <t xml:space="preserve">Report currency           USD          US Dollar </t>
  </si>
  <si>
    <t>Order                     41160001     1150 Gain -Disp Future Use Uti</t>
  </si>
  <si>
    <t>Layout                    /KOB1                                   Active</t>
  </si>
  <si>
    <t>ANNUAL AMORTIZATION (Line 3 ÷ 36) x 12</t>
  </si>
  <si>
    <t>NET GAIN (Line 1 + Line 2)</t>
  </si>
  <si>
    <t>AMORTIZATION OF ELECTRIC DEFERRED GAINS/LOSSES FOR THE TEST YEAR</t>
  </si>
  <si>
    <t>DEFERRED GAIN APPROVED IN  UE-180283</t>
  </si>
  <si>
    <t>DEFERRED LOSS APRROVED IN UE-180283</t>
  </si>
  <si>
    <t>Document type</t>
  </si>
  <si>
    <t>SA</t>
  </si>
  <si>
    <t>FOR THE TWELVE MONTHS ENDED JUNE 30, 2018</t>
  </si>
  <si>
    <t>INCREASE (DECREASE) FIT @ 28%</t>
  </si>
  <si>
    <t>INCREASE (DECREASE) FIT @ 35%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</si>
</sst>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\ ;\(&quot;$&quot;#,##0\)"/>
    <numFmt numFmtId="165" formatCode="00000"/>
    <numFmt numFmtId="166" formatCode="0.00_)"/>
    <numFmt numFmtId="167" formatCode="&quot;Yes&quot;;&quot;Yes&quot;;&quot;No&quot;"/>
    <numFmt numFmtId="168" formatCode="0.000000"/>
    <numFmt numFmtId="169" formatCode="_(&quot;$&quot;* #,##0_);_(&quot;$&quot;* \(#,##0\);_(&quot;$&quot;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color indexed="2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i/>
      <sz val="16"/>
      <name val="Helv"/>
    </font>
    <font>
      <sz val="11"/>
      <name val="Tahoma"/>
      <family val="2"/>
    </font>
    <font>
      <b/>
      <i/>
      <sz val="10"/>
      <name val="Times New Roman"/>
      <family val="1"/>
    </font>
    <font>
      <sz val="10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0000"/>
      <name val="Times New Roman"/>
      <family val="1"/>
    </font>
    <font>
      <sz val="10"/>
      <color rgb="FF000000"/>
      <name val="Courier"/>
      <family val="3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5" fontId="1" fillId="0" borderId="0"/>
    <xf numFmtId="165" fontId="1" fillId="0" borderId="0"/>
    <xf numFmtId="38" fontId="4" fillId="2" borderId="0" applyNumberFormat="0" applyBorder="0" applyAlignment="0" applyProtection="0"/>
    <xf numFmtId="38" fontId="4" fillId="2" borderId="0" applyNumberFormat="0" applyBorder="0" applyAlignment="0" applyProtection="0"/>
    <xf numFmtId="38" fontId="5" fillId="0" borderId="0"/>
    <xf numFmtId="38" fontId="5" fillId="0" borderId="0"/>
    <xf numFmtId="40" fontId="5" fillId="0" borderId="0"/>
    <xf numFmtId="40" fontId="5" fillId="0" borderId="0"/>
    <xf numFmtId="10" fontId="4" fillId="3" borderId="1" applyNumberFormat="0" applyBorder="0" applyAlignment="0" applyProtection="0"/>
    <xf numFmtId="10" fontId="4" fillId="3" borderId="1" applyNumberFormat="0" applyBorder="0" applyAlignment="0" applyProtection="0"/>
    <xf numFmtId="44" fontId="6" fillId="0" borderId="2" applyNumberFormat="0" applyFont="0" applyAlignment="0">
      <alignment horizontal="center"/>
    </xf>
    <xf numFmtId="44" fontId="6" fillId="0" borderId="2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44" fontId="6" fillId="0" borderId="3" applyNumberFormat="0" applyFont="0" applyAlignment="0">
      <alignment horizontal="center"/>
    </xf>
    <xf numFmtId="166" fontId="7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167" fontId="1" fillId="0" borderId="0">
      <alignment horizontal="left" wrapText="1"/>
    </xf>
    <xf numFmtId="167" fontId="1" fillId="0" borderId="0">
      <alignment horizontal="left" wrapText="1"/>
    </xf>
    <xf numFmtId="39" fontId="8" fillId="0" borderId="0"/>
    <xf numFmtId="0" fontId="13" fillId="0" borderId="0"/>
    <xf numFmtId="10" fontId="1" fillId="0" borderId="0" applyFont="0" applyFill="0" applyBorder="0" applyAlignment="0" applyProtection="0"/>
    <xf numFmtId="10" fontId="1" fillId="0" borderId="0" applyFont="0" applyFill="0" applyBorder="0" applyAlignment="0" applyProtection="0"/>
    <xf numFmtId="38" fontId="4" fillId="0" borderId="4"/>
    <xf numFmtId="38" fontId="4" fillId="0" borderId="4"/>
    <xf numFmtId="38" fontId="5" fillId="0" borderId="5"/>
    <xf numFmtId="38" fontId="5" fillId="0" borderId="5"/>
    <xf numFmtId="168" fontId="1" fillId="0" borderId="0">
      <alignment horizontal="left" wrapText="1"/>
    </xf>
    <xf numFmtId="168" fontId="1" fillId="0" borderId="0">
      <alignment horizontal="left" wrapText="1"/>
    </xf>
    <xf numFmtId="0" fontId="1" fillId="0" borderId="0">
      <alignment horizontal="left" wrapText="1"/>
    </xf>
    <xf numFmtId="0" fontId="15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8" fontId="1" fillId="0" borderId="0">
      <alignment horizontal="left" wrapText="1"/>
    </xf>
    <xf numFmtId="0" fontId="1" fillId="0" borderId="0"/>
    <xf numFmtId="0" fontId="14" fillId="4" borderId="10" applyNumberFormat="0" applyFont="0" applyAlignment="0" applyProtection="0"/>
  </cellStyleXfs>
  <cellXfs count="56">
    <xf numFmtId="0" fontId="0" fillId="0" borderId="0" xfId="0"/>
    <xf numFmtId="0" fontId="1" fillId="0" borderId="0" xfId="23"/>
    <xf numFmtId="37" fontId="2" fillId="0" borderId="6" xfId="23" applyNumberFormat="1" applyFont="1" applyFill="1" applyBorder="1" applyAlignment="1"/>
    <xf numFmtId="37" fontId="2" fillId="0" borderId="0" xfId="23" applyNumberFormat="1" applyFont="1" applyFill="1" applyAlignment="1"/>
    <xf numFmtId="169" fontId="2" fillId="0" borderId="0" xfId="23" applyNumberFormat="1" applyFont="1" applyFill="1" applyAlignment="1"/>
    <xf numFmtId="0" fontId="2" fillId="0" borderId="0" xfId="23" applyFont="1" applyFill="1" applyAlignment="1"/>
    <xf numFmtId="0" fontId="2" fillId="0" borderId="0" xfId="23" applyFont="1" applyFill="1" applyAlignment="1" applyProtection="1">
      <alignment horizontal="center"/>
      <protection locked="0"/>
    </xf>
    <xf numFmtId="37" fontId="2" fillId="0" borderId="0" xfId="23" applyNumberFormat="1" applyFont="1" applyFill="1" applyBorder="1" applyAlignment="1"/>
    <xf numFmtId="37" fontId="9" fillId="0" borderId="0" xfId="23" applyNumberFormat="1" applyFont="1" applyFill="1" applyBorder="1" applyAlignment="1"/>
    <xf numFmtId="0" fontId="9" fillId="0" borderId="6" xfId="23" applyFont="1" applyFill="1" applyBorder="1" applyAlignment="1"/>
    <xf numFmtId="169" fontId="2" fillId="0" borderId="0" xfId="23" applyNumberFormat="1" applyFont="1" applyFill="1" applyBorder="1" applyAlignment="1"/>
    <xf numFmtId="0" fontId="11" fillId="0" borderId="6" xfId="23" applyFont="1" applyFill="1" applyBorder="1" applyAlignment="1">
      <alignment horizontal="right"/>
    </xf>
    <xf numFmtId="0" fontId="11" fillId="0" borderId="6" xfId="23" applyFont="1" applyFill="1" applyBorder="1" applyAlignment="1"/>
    <xf numFmtId="0" fontId="11" fillId="0" borderId="6" xfId="23" applyFont="1" applyFill="1" applyBorder="1" applyAlignment="1" applyProtection="1">
      <alignment horizontal="center"/>
      <protection locked="0"/>
    </xf>
    <xf numFmtId="0" fontId="11" fillId="0" borderId="0" xfId="23" applyFont="1" applyFill="1" applyAlignment="1"/>
    <xf numFmtId="0" fontId="11" fillId="0" borderId="0" xfId="23" applyFont="1" applyFill="1" applyAlignment="1" applyProtection="1">
      <protection locked="0"/>
    </xf>
    <xf numFmtId="0" fontId="11" fillId="0" borderId="0" xfId="23" applyFont="1" applyFill="1" applyAlignment="1" applyProtection="1">
      <alignment horizontal="center"/>
      <protection locked="0"/>
    </xf>
    <xf numFmtId="0" fontId="11" fillId="0" borderId="0" xfId="23" applyFont="1" applyFill="1" applyAlignment="1">
      <alignment horizontal="centerContinuous"/>
    </xf>
    <xf numFmtId="0" fontId="11" fillId="0" borderId="0" xfId="23" applyFont="1" applyFill="1" applyAlignment="1" applyProtection="1">
      <alignment horizontal="centerContinuous"/>
      <protection locked="0"/>
    </xf>
    <xf numFmtId="168" fontId="11" fillId="0" borderId="0" xfId="39" applyFont="1" applyFill="1" applyAlignment="1">
      <alignment horizontal="right"/>
    </xf>
    <xf numFmtId="15" fontId="2" fillId="0" borderId="0" xfId="23" applyNumberFormat="1" applyFont="1" applyFill="1" applyAlignment="1"/>
    <xf numFmtId="0" fontId="12" fillId="0" borderId="0" xfId="23" applyFont="1" applyFill="1" applyAlignment="1"/>
    <xf numFmtId="0" fontId="1" fillId="0" borderId="0" xfId="23" applyFont="1" applyFill="1" applyAlignment="1">
      <alignment horizontal="center"/>
    </xf>
    <xf numFmtId="0" fontId="2" fillId="0" borderId="0" xfId="24" applyFont="1" applyFill="1"/>
    <xf numFmtId="0" fontId="1" fillId="0" borderId="0" xfId="23" applyFill="1"/>
    <xf numFmtId="41" fontId="2" fillId="0" borderId="5" xfId="23" applyNumberFormat="1" applyFont="1" applyFill="1" applyBorder="1" applyAlignment="1"/>
    <xf numFmtId="0" fontId="9" fillId="0" borderId="0" xfId="23" applyFont="1" applyFill="1" applyBorder="1" applyAlignment="1"/>
    <xf numFmtId="37" fontId="2" fillId="0" borderId="5" xfId="23" applyNumberFormat="1" applyFont="1" applyFill="1" applyBorder="1" applyAlignment="1"/>
    <xf numFmtId="41" fontId="2" fillId="0" borderId="0" xfId="23" applyNumberFormat="1" applyFont="1" applyFill="1" applyBorder="1" applyAlignment="1"/>
    <xf numFmtId="0" fontId="0" fillId="0" borderId="0" xfId="0" applyAlignment="1">
      <alignment vertical="top"/>
    </xf>
    <xf numFmtId="14" fontId="0" fillId="0" borderId="0" xfId="0" applyNumberFormat="1" applyAlignment="1">
      <alignment horizontal="right" vertical="top"/>
    </xf>
    <xf numFmtId="43" fontId="0" fillId="0" borderId="0" xfId="0" applyNumberFormat="1" applyAlignment="1">
      <alignment horizontal="right" vertical="top"/>
    </xf>
    <xf numFmtId="41" fontId="1" fillId="0" borderId="0" xfId="23" applyNumberFormat="1"/>
    <xf numFmtId="169" fontId="14" fillId="0" borderId="0" xfId="1" applyNumberFormat="1" applyFont="1" applyBorder="1"/>
    <xf numFmtId="41" fontId="9" fillId="0" borderId="0" xfId="23" applyNumberFormat="1" applyFont="1" applyFill="1" applyBorder="1" applyAlignment="1"/>
    <xf numFmtId="37" fontId="1" fillId="0" borderId="0" xfId="23" applyNumberFormat="1"/>
    <xf numFmtId="169" fontId="1" fillId="0" borderId="0" xfId="23" applyNumberFormat="1"/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2" fillId="0" borderId="5" xfId="23" applyFont="1" applyFill="1" applyBorder="1" applyAlignment="1"/>
    <xf numFmtId="169" fontId="2" fillId="0" borderId="7" xfId="23" applyNumberFormat="1" applyFont="1" applyFill="1" applyBorder="1" applyAlignment="1"/>
    <xf numFmtId="168" fontId="2" fillId="0" borderId="0" xfId="26" applyNumberFormat="1" applyFont="1" applyFill="1" applyAlignment="1"/>
    <xf numFmtId="0" fontId="11" fillId="0" borderId="8" xfId="26" applyNumberFormat="1" applyFont="1" applyFill="1" applyBorder="1" applyAlignment="1">
      <alignment horizontal="right"/>
    </xf>
    <xf numFmtId="168" fontId="11" fillId="0" borderId="0" xfId="26" applyNumberFormat="1" applyFont="1" applyFill="1" applyAlignment="1">
      <alignment horizontal="right"/>
    </xf>
    <xf numFmtId="37" fontId="14" fillId="0" borderId="0" xfId="1" applyNumberFormat="1" applyFont="1" applyBorder="1"/>
    <xf numFmtId="0" fontId="1" fillId="0" borderId="0" xfId="45" applyAlignment="1">
      <alignment vertical="top"/>
    </xf>
    <xf numFmtId="43" fontId="1" fillId="0" borderId="0" xfId="45" applyNumberFormat="1" applyAlignment="1">
      <alignment vertical="top"/>
    </xf>
    <xf numFmtId="0" fontId="1" fillId="0" borderId="5" xfId="45" applyFill="1" applyBorder="1" applyAlignment="1">
      <alignment vertical="top"/>
    </xf>
    <xf numFmtId="14" fontId="1" fillId="0" borderId="5" xfId="45" applyNumberFormat="1" applyFill="1" applyBorder="1" applyAlignment="1">
      <alignment horizontal="right" vertical="top"/>
    </xf>
    <xf numFmtId="43" fontId="6" fillId="0" borderId="5" xfId="45" applyNumberFormat="1" applyFont="1" applyFill="1" applyBorder="1" applyAlignment="1">
      <alignment horizontal="right" vertical="top"/>
    </xf>
    <xf numFmtId="0" fontId="6" fillId="0" borderId="0" xfId="45" applyFont="1" applyAlignment="1">
      <alignment vertical="top"/>
    </xf>
    <xf numFmtId="0" fontId="17" fillId="0" borderId="0" xfId="0" applyFont="1"/>
    <xf numFmtId="43" fontId="6" fillId="0" borderId="9" xfId="45" applyNumberFormat="1" applyFont="1" applyBorder="1" applyAlignment="1">
      <alignment vertical="top"/>
    </xf>
    <xf numFmtId="0" fontId="2" fillId="0" borderId="0" xfId="0" applyNumberFormat="1" applyFont="1" applyFill="1" applyAlignment="1"/>
    <xf numFmtId="44" fontId="6" fillId="0" borderId="9" xfId="45" applyNumberFormat="1" applyFont="1" applyFill="1" applyBorder="1" applyAlignment="1">
      <alignment vertical="top"/>
    </xf>
    <xf numFmtId="0" fontId="16" fillId="5" borderId="0" xfId="0" applyNumberFormat="1" applyFont="1" applyFill="1" applyAlignment="1">
      <alignment horizontal="center"/>
    </xf>
  </cellXfs>
  <cellStyles count="47">
    <cellStyle name="Comma 2" xfId="42"/>
    <cellStyle name="Comma 3" xfId="1"/>
    <cellStyle name="Comma0" xfId="2"/>
    <cellStyle name="Comma0 2" xfId="3"/>
    <cellStyle name="Currency 2" xfId="43"/>
    <cellStyle name="Currency0" xfId="4"/>
    <cellStyle name="Currency0 2" xfId="5"/>
    <cellStyle name="Date" xfId="6"/>
    <cellStyle name="Date 2" xfId="7"/>
    <cellStyle name="Entered" xfId="8"/>
    <cellStyle name="Entered 2" xfId="9"/>
    <cellStyle name="Grey" xfId="10"/>
    <cellStyle name="Grey 2" xfId="11"/>
    <cellStyle name="Heading1" xfId="12"/>
    <cellStyle name="Heading1 2" xfId="13"/>
    <cellStyle name="Heading2" xfId="14"/>
    <cellStyle name="Heading2 2" xfId="15"/>
    <cellStyle name="Input [yellow]" xfId="16"/>
    <cellStyle name="Input [yellow] 2" xfId="17"/>
    <cellStyle name="modified border" xfId="18"/>
    <cellStyle name="modified border 2" xfId="19"/>
    <cellStyle name="modified border1" xfId="20"/>
    <cellStyle name="modified border1 2" xfId="21"/>
    <cellStyle name="Normal" xfId="0" builtinId="0"/>
    <cellStyle name="Normal - Style1" xfId="22"/>
    <cellStyle name="Normal 10" xfId="44"/>
    <cellStyle name="Normal 11" xfId="45"/>
    <cellStyle name="Normal 2" xfId="23"/>
    <cellStyle name="Normal 2 2" xfId="24"/>
    <cellStyle name="Normal 3" xfId="25"/>
    <cellStyle name="Normal 3 2" xfId="26"/>
    <cellStyle name="Normal 4" xfId="27"/>
    <cellStyle name="Normal 5" xfId="28"/>
    <cellStyle name="Normal 6" xfId="29"/>
    <cellStyle name="Normal 7" xfId="30"/>
    <cellStyle name="Normal 8" xfId="31"/>
    <cellStyle name="Normal 9" xfId="41"/>
    <cellStyle name="Note 2" xfId="46"/>
    <cellStyle name="Percent [2]" xfId="32"/>
    <cellStyle name="Percent [2] 2" xfId="33"/>
    <cellStyle name="StmtTtl1" xfId="34"/>
    <cellStyle name="StmtTtl1 2" xfId="35"/>
    <cellStyle name="StmtTtl2" xfId="36"/>
    <cellStyle name="StmtTtl2 2" xfId="37"/>
    <cellStyle name="Style 1" xfId="38"/>
    <cellStyle name="Style 1 2" xfId="39"/>
    <cellStyle name="Style 1 3" xfId="4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20</xdr:row>
      <xdr:rowOff>0</xdr:rowOff>
    </xdr:from>
    <xdr:ext cx="304800" cy="304800"/>
    <xdr:sp macro="" textlink="">
      <xdr:nvSpPr>
        <xdr:cNvPr id="2" name="AutoShape 2" descr="saphtmlp://htmlviewer.sap.com/051MkZ9T7jYPk0UiikvWtW/s_b_filt.gif"/>
        <xdr:cNvSpPr>
          <a:spLocks noChangeAspect="1" noChangeArrowheads="1"/>
        </xdr:cNvSpPr>
      </xdr:nvSpPr>
      <xdr:spPr bwMode="auto">
        <a:xfrm>
          <a:off x="0" y="3657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0</xdr:colOff>
      <xdr:row>0</xdr:row>
      <xdr:rowOff>0</xdr:rowOff>
    </xdr:from>
    <xdr:ext cx="304800" cy="304800"/>
    <xdr:sp macro="" textlink="">
      <xdr:nvSpPr>
        <xdr:cNvPr id="3" name="AutoShape 4" descr="saphtmlp://htmlviewer.sap.com/051MkZ9T7jYPk9G1kOXYWG/s_b_filt.gif"/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zoomScaleNormal="100" workbookViewId="0">
      <selection activeCell="A2" sqref="A2"/>
    </sheetView>
  </sheetViews>
  <sheetFormatPr defaultColWidth="9.140625" defaultRowHeight="12.75" x14ac:dyDescent="0.2"/>
  <cols>
    <col min="1" max="1" width="7" style="1" customWidth="1"/>
    <col min="2" max="2" width="83.42578125" style="1" customWidth="1"/>
    <col min="3" max="3" width="15" style="1" customWidth="1"/>
    <col min="4" max="4" width="3" style="1" customWidth="1"/>
    <col min="5" max="5" width="11.42578125" style="1" customWidth="1"/>
    <col min="6" max="16384" width="9.140625" style="1"/>
  </cols>
  <sheetData>
    <row r="2" spans="1:5" x14ac:dyDescent="0.2">
      <c r="C2" s="43"/>
    </row>
    <row r="3" spans="1:5" ht="15" x14ac:dyDescent="0.25">
      <c r="A3" s="21"/>
      <c r="B3" s="20"/>
      <c r="C3"/>
    </row>
    <row r="4" spans="1:5" ht="15" x14ac:dyDescent="0.25">
      <c r="A4" s="5"/>
      <c r="B4" s="5"/>
      <c r="C4"/>
    </row>
    <row r="5" spans="1:5" ht="15" x14ac:dyDescent="0.25">
      <c r="A5" s="14"/>
      <c r="B5" s="14"/>
      <c r="C5"/>
    </row>
    <row r="6" spans="1:5" x14ac:dyDescent="0.2">
      <c r="A6" s="18"/>
      <c r="B6" s="18" t="s">
        <v>8</v>
      </c>
      <c r="C6" s="17"/>
    </row>
    <row r="7" spans="1:5" ht="13.15" x14ac:dyDescent="0.25">
      <c r="A7" s="18"/>
      <c r="B7" s="18" t="s">
        <v>7</v>
      </c>
      <c r="C7" s="17"/>
    </row>
    <row r="8" spans="1:5" ht="13.15" x14ac:dyDescent="0.25">
      <c r="A8" s="17"/>
      <c r="B8" s="17" t="s">
        <v>57</v>
      </c>
      <c r="C8" s="17"/>
    </row>
    <row r="9" spans="1:5" ht="13.15" x14ac:dyDescent="0.25">
      <c r="A9" s="18"/>
      <c r="B9" s="18" t="s">
        <v>38</v>
      </c>
      <c r="C9" s="17"/>
    </row>
    <row r="10" spans="1:5" ht="13.15" x14ac:dyDescent="0.25">
      <c r="A10" s="14"/>
      <c r="B10" s="14"/>
      <c r="C10" s="14"/>
    </row>
    <row r="11" spans="1:5" ht="13.15" x14ac:dyDescent="0.25">
      <c r="A11" s="16" t="s">
        <v>6</v>
      </c>
      <c r="B11" s="15"/>
      <c r="C11" s="14"/>
    </row>
    <row r="12" spans="1:5" ht="13.15" x14ac:dyDescent="0.25">
      <c r="A12" s="13" t="s">
        <v>5</v>
      </c>
      <c r="B12" s="12" t="s">
        <v>4</v>
      </c>
      <c r="C12" s="11" t="s">
        <v>3</v>
      </c>
    </row>
    <row r="13" spans="1:5" ht="13.15" x14ac:dyDescent="0.25">
      <c r="A13" s="5"/>
      <c r="B13" s="5"/>
      <c r="C13" s="5"/>
    </row>
    <row r="14" spans="1:5" ht="14.45" x14ac:dyDescent="0.3">
      <c r="A14" s="6" t="s">
        <v>2</v>
      </c>
      <c r="B14" s="5" t="s">
        <v>53</v>
      </c>
      <c r="C14" s="10">
        <f>'2017 GRC Tax Reform'!C15+'2017 GRC Tax Reform'!C19</f>
        <v>-2266166.8500000029</v>
      </c>
      <c r="E14" s="33"/>
    </row>
    <row r="15" spans="1:5" ht="14.45" x14ac:dyDescent="0.3">
      <c r="A15" s="6">
        <f>1+A14</f>
        <v>2</v>
      </c>
      <c r="B15" s="5" t="s">
        <v>54</v>
      </c>
      <c r="C15" s="7">
        <f>'2017 GRC Tax Reform'!C16+'2017 GRC Tax Reform'!C20</f>
        <v>-25063.219999999623</v>
      </c>
      <c r="E15" s="44"/>
    </row>
    <row r="16" spans="1:5" ht="13.9" x14ac:dyDescent="0.3">
      <c r="A16" s="6">
        <f>1+A15</f>
        <v>3</v>
      </c>
      <c r="B16" s="5" t="s">
        <v>51</v>
      </c>
      <c r="C16" s="25">
        <f>SUM(C14:C15)</f>
        <v>-2291230.0700000026</v>
      </c>
      <c r="E16" s="34"/>
    </row>
    <row r="17" spans="1:7" ht="13.15" x14ac:dyDescent="0.25">
      <c r="A17" s="6">
        <f>1+A16</f>
        <v>4</v>
      </c>
    </row>
    <row r="18" spans="1:7" x14ac:dyDescent="0.2">
      <c r="A18" s="6">
        <f t="shared" ref="A18:A26" si="0">1+A17</f>
        <v>5</v>
      </c>
      <c r="B18" s="5" t="s">
        <v>50</v>
      </c>
      <c r="C18" s="3">
        <f>C16/36*12</f>
        <v>-763743.3566666675</v>
      </c>
      <c r="E18" s="35"/>
    </row>
    <row r="19" spans="1:7" ht="13.9" x14ac:dyDescent="0.3">
      <c r="A19" s="6">
        <f t="shared" si="0"/>
        <v>6</v>
      </c>
      <c r="B19" s="5"/>
      <c r="C19" s="26"/>
    </row>
    <row r="20" spans="1:7" x14ac:dyDescent="0.2">
      <c r="A20" s="6">
        <f t="shared" si="0"/>
        <v>7</v>
      </c>
      <c r="B20" s="53" t="s">
        <v>52</v>
      </c>
      <c r="C20" s="3">
        <f>'Charged to IS Elec'!E43</f>
        <v>-641255.50999999989</v>
      </c>
      <c r="E20" s="35"/>
    </row>
    <row r="21" spans="1:7" ht="13.9" x14ac:dyDescent="0.3">
      <c r="A21" s="6">
        <f t="shared" si="0"/>
        <v>8</v>
      </c>
      <c r="B21" s="5"/>
      <c r="C21" s="9"/>
    </row>
    <row r="22" spans="1:7" ht="13.15" x14ac:dyDescent="0.25">
      <c r="A22" s="6">
        <f t="shared" si="0"/>
        <v>9</v>
      </c>
      <c r="B22" s="5" t="s">
        <v>23</v>
      </c>
      <c r="C22" s="3">
        <f>C18-C20</f>
        <v>-122487.84666666761</v>
      </c>
      <c r="E22" s="35"/>
    </row>
    <row r="23" spans="1:7" ht="13.9" x14ac:dyDescent="0.3">
      <c r="A23" s="6">
        <f t="shared" si="0"/>
        <v>10</v>
      </c>
      <c r="B23" s="5"/>
      <c r="C23" s="8"/>
      <c r="E23" s="35"/>
    </row>
    <row r="24" spans="1:7" ht="13.15" x14ac:dyDescent="0.25">
      <c r="A24" s="6">
        <f t="shared" si="0"/>
        <v>11</v>
      </c>
      <c r="B24" s="5" t="s">
        <v>58</v>
      </c>
      <c r="C24" s="7">
        <f>-C22*0.21</f>
        <v>25722.447800000198</v>
      </c>
      <c r="E24" s="35"/>
    </row>
    <row r="25" spans="1:7" ht="13.15" x14ac:dyDescent="0.25">
      <c r="A25" s="6">
        <f t="shared" si="0"/>
        <v>12</v>
      </c>
      <c r="B25" s="5"/>
      <c r="C25" s="39"/>
    </row>
    <row r="26" spans="1:7" ht="13.9" thickBot="1" x14ac:dyDescent="0.3">
      <c r="A26" s="6">
        <f t="shared" si="0"/>
        <v>13</v>
      </c>
      <c r="B26" s="5" t="s">
        <v>0</v>
      </c>
      <c r="C26" s="40">
        <f>-C22-C24</f>
        <v>96765.398866667412</v>
      </c>
      <c r="E26" s="36"/>
      <c r="G26" s="36"/>
    </row>
    <row r="27" spans="1:7" ht="13.5" thickTop="1" x14ac:dyDescent="0.2">
      <c r="A27" s="6"/>
      <c r="B27" s="5"/>
      <c r="C27" s="5"/>
    </row>
    <row r="28" spans="1:7" x14ac:dyDescent="0.2">
      <c r="A28" s="6"/>
      <c r="B28" s="5"/>
      <c r="C28" s="4"/>
    </row>
    <row r="29" spans="1:7" x14ac:dyDescent="0.2">
      <c r="A29" s="22"/>
      <c r="B29" s="23"/>
    </row>
    <row r="30" spans="1:7" x14ac:dyDescent="0.2">
      <c r="A30" s="24"/>
      <c r="B30" s="23"/>
    </row>
    <row r="31" spans="1:7" x14ac:dyDescent="0.2">
      <c r="A31" s="24"/>
      <c r="B31" s="24"/>
    </row>
    <row r="32" spans="1:7" x14ac:dyDescent="0.2">
      <c r="A32" s="24"/>
      <c r="B32" s="24"/>
    </row>
  </sheetData>
  <pageMargins left="0.75" right="0.75" top="1" bottom="1" header="0.5" footer="0.5"/>
  <pageSetup scale="8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zoomScaleNormal="100" workbookViewId="0">
      <selection activeCell="C18" sqref="C18"/>
    </sheetView>
  </sheetViews>
  <sheetFormatPr defaultColWidth="9.140625" defaultRowHeight="12.75" x14ac:dyDescent="0.2"/>
  <cols>
    <col min="1" max="1" width="7" style="1" customWidth="1"/>
    <col min="2" max="2" width="83.42578125" style="1" customWidth="1"/>
    <col min="3" max="3" width="15" style="1" customWidth="1"/>
    <col min="4" max="4" width="3" style="1" customWidth="1"/>
    <col min="5" max="5" width="11.42578125" style="1" customWidth="1"/>
    <col min="6" max="16384" width="9.140625" style="1"/>
  </cols>
  <sheetData>
    <row r="2" spans="1:5" ht="13.15" x14ac:dyDescent="0.25">
      <c r="C2" s="43" t="s">
        <v>33</v>
      </c>
    </row>
    <row r="3" spans="1:5" ht="13.9" thickBot="1" x14ac:dyDescent="0.3">
      <c r="A3" s="21"/>
      <c r="B3" s="20"/>
      <c r="C3" s="43"/>
    </row>
    <row r="4" spans="1:5" ht="13.9" thickBot="1" x14ac:dyDescent="0.3">
      <c r="A4" s="5"/>
      <c r="B4" s="5"/>
      <c r="C4" s="42" t="s">
        <v>36</v>
      </c>
    </row>
    <row r="5" spans="1:5" ht="13.15" x14ac:dyDescent="0.25">
      <c r="A5" s="14"/>
      <c r="B5" s="14"/>
      <c r="C5" s="19"/>
    </row>
    <row r="6" spans="1:5" ht="13.15" x14ac:dyDescent="0.25">
      <c r="A6" s="14"/>
      <c r="B6" s="55" t="s">
        <v>37</v>
      </c>
      <c r="C6" s="55"/>
    </row>
    <row r="7" spans="1:5" ht="13.15" x14ac:dyDescent="0.25">
      <c r="A7" s="18" t="s">
        <v>8</v>
      </c>
      <c r="B7" s="17"/>
      <c r="C7" s="17"/>
    </row>
    <row r="8" spans="1:5" ht="13.15" x14ac:dyDescent="0.25">
      <c r="A8" s="18" t="s">
        <v>7</v>
      </c>
      <c r="B8" s="17"/>
      <c r="C8" s="17"/>
    </row>
    <row r="9" spans="1:5" ht="13.15" x14ac:dyDescent="0.25">
      <c r="A9" s="17" t="s">
        <v>34</v>
      </c>
      <c r="B9" s="17"/>
      <c r="C9" s="17"/>
    </row>
    <row r="10" spans="1:5" ht="13.15" x14ac:dyDescent="0.25">
      <c r="A10" s="18" t="s">
        <v>35</v>
      </c>
      <c r="B10" s="17"/>
      <c r="C10" s="17"/>
    </row>
    <row r="11" spans="1:5" ht="13.15" x14ac:dyDescent="0.25">
      <c r="A11" s="14"/>
      <c r="B11" s="14"/>
      <c r="C11" s="14"/>
    </row>
    <row r="12" spans="1:5" ht="13.15" x14ac:dyDescent="0.25">
      <c r="A12" s="16" t="s">
        <v>6</v>
      </c>
      <c r="B12" s="15"/>
      <c r="C12" s="14"/>
    </row>
    <row r="13" spans="1:5" ht="13.15" x14ac:dyDescent="0.25">
      <c r="A13" s="13" t="s">
        <v>5</v>
      </c>
      <c r="B13" s="12" t="s">
        <v>4</v>
      </c>
      <c r="C13" s="11" t="s">
        <v>3</v>
      </c>
    </row>
    <row r="14" spans="1:5" ht="13.15" x14ac:dyDescent="0.25">
      <c r="A14" s="5"/>
      <c r="B14" s="5"/>
      <c r="C14" s="5"/>
    </row>
    <row r="15" spans="1:5" ht="14.45" x14ac:dyDescent="0.3">
      <c r="A15" s="6" t="s">
        <v>2</v>
      </c>
      <c r="B15" s="5" t="s">
        <v>30</v>
      </c>
      <c r="C15" s="10">
        <v>1736007.1099999975</v>
      </c>
      <c r="E15" s="33"/>
    </row>
    <row r="16" spans="1:5" ht="14.45" x14ac:dyDescent="0.3">
      <c r="A16" s="6">
        <f t="shared" ref="A16:A33" si="0">1+A15</f>
        <v>2</v>
      </c>
      <c r="B16" s="5" t="s">
        <v>31</v>
      </c>
      <c r="C16" s="7">
        <v>-353278.49999999959</v>
      </c>
      <c r="E16" s="33"/>
    </row>
    <row r="17" spans="1:5" ht="13.9" x14ac:dyDescent="0.3">
      <c r="A17" s="6">
        <f t="shared" si="0"/>
        <v>3</v>
      </c>
      <c r="B17" s="5" t="s">
        <v>32</v>
      </c>
      <c r="C17" s="25">
        <f>SUM(C15:C16)</f>
        <v>1382728.609999998</v>
      </c>
      <c r="E17" s="34"/>
    </row>
    <row r="18" spans="1:5" ht="13.15" x14ac:dyDescent="0.25">
      <c r="A18" s="6">
        <f t="shared" si="0"/>
        <v>4</v>
      </c>
    </row>
    <row r="19" spans="1:5" ht="13.15" x14ac:dyDescent="0.25">
      <c r="A19" s="6">
        <f t="shared" si="0"/>
        <v>5</v>
      </c>
      <c r="B19" s="5" t="s">
        <v>28</v>
      </c>
      <c r="C19" s="3">
        <v>-4002173.9600000004</v>
      </c>
      <c r="E19" s="35"/>
    </row>
    <row r="20" spans="1:5" ht="13.15" x14ac:dyDescent="0.25">
      <c r="A20" s="6">
        <f t="shared" si="0"/>
        <v>6</v>
      </c>
      <c r="B20" s="5" t="s">
        <v>29</v>
      </c>
      <c r="C20" s="2">
        <v>328215.27999999997</v>
      </c>
      <c r="E20" s="35"/>
    </row>
    <row r="21" spans="1:5" ht="13.15" x14ac:dyDescent="0.25">
      <c r="A21" s="6">
        <f t="shared" si="0"/>
        <v>7</v>
      </c>
      <c r="B21" s="5" t="s">
        <v>26</v>
      </c>
      <c r="C21" s="27">
        <f>SUM(C19:C20)</f>
        <v>-3673958.6800000006</v>
      </c>
      <c r="E21" s="35"/>
    </row>
    <row r="22" spans="1:5" ht="13.15" x14ac:dyDescent="0.25">
      <c r="A22" s="6">
        <f t="shared" si="0"/>
        <v>8</v>
      </c>
      <c r="B22" s="5"/>
      <c r="C22" s="7"/>
      <c r="E22" s="35"/>
    </row>
    <row r="23" spans="1:5" ht="13.15" x14ac:dyDescent="0.25">
      <c r="A23" s="6">
        <f t="shared" si="0"/>
        <v>9</v>
      </c>
      <c r="B23" s="5" t="s">
        <v>24</v>
      </c>
      <c r="C23" s="28">
        <f>SUM(C17:C20)</f>
        <v>-2291230.0700000026</v>
      </c>
      <c r="E23" s="32"/>
    </row>
    <row r="24" spans="1:5" ht="13.15" x14ac:dyDescent="0.25">
      <c r="A24" s="6">
        <f t="shared" si="0"/>
        <v>10</v>
      </c>
      <c r="B24" s="41"/>
      <c r="C24" s="3"/>
      <c r="E24" s="35"/>
    </row>
    <row r="25" spans="1:5" x14ac:dyDescent="0.2">
      <c r="A25" s="6">
        <f t="shared" si="0"/>
        <v>11</v>
      </c>
      <c r="B25" s="5" t="s">
        <v>25</v>
      </c>
      <c r="C25" s="3">
        <f>C23/36*12</f>
        <v>-763743.3566666675</v>
      </c>
      <c r="E25" s="35"/>
    </row>
    <row r="26" spans="1:5" ht="13.9" x14ac:dyDescent="0.3">
      <c r="A26" s="6">
        <f t="shared" si="0"/>
        <v>12</v>
      </c>
      <c r="B26" s="5"/>
      <c r="C26" s="26"/>
    </row>
    <row r="27" spans="1:5" x14ac:dyDescent="0.2">
      <c r="A27" s="6">
        <f t="shared" si="0"/>
        <v>13</v>
      </c>
      <c r="B27" s="5" t="s">
        <v>1</v>
      </c>
      <c r="C27" s="3">
        <v>-500359.08000000007</v>
      </c>
      <c r="E27" s="35"/>
    </row>
    <row r="28" spans="1:5" ht="13.5" x14ac:dyDescent="0.25">
      <c r="A28" s="6">
        <f t="shared" si="0"/>
        <v>14</v>
      </c>
      <c r="B28" s="5"/>
      <c r="C28" s="9"/>
    </row>
    <row r="29" spans="1:5" x14ac:dyDescent="0.2">
      <c r="A29" s="6">
        <f t="shared" si="0"/>
        <v>15</v>
      </c>
      <c r="B29" s="5" t="s">
        <v>23</v>
      </c>
      <c r="C29" s="3">
        <f>C25-C27</f>
        <v>-263384.27666666743</v>
      </c>
      <c r="E29" s="35"/>
    </row>
    <row r="30" spans="1:5" ht="13.5" x14ac:dyDescent="0.25">
      <c r="A30" s="6">
        <f t="shared" si="0"/>
        <v>16</v>
      </c>
      <c r="B30" s="5"/>
      <c r="C30" s="8"/>
      <c r="E30" s="35"/>
    </row>
    <row r="31" spans="1:5" x14ac:dyDescent="0.2">
      <c r="A31" s="6">
        <f t="shared" si="0"/>
        <v>17</v>
      </c>
      <c r="B31" s="5" t="s">
        <v>59</v>
      </c>
      <c r="C31" s="7">
        <f>-C29*0.35</f>
        <v>92184.4968333336</v>
      </c>
      <c r="E31" s="35"/>
    </row>
    <row r="32" spans="1:5" x14ac:dyDescent="0.2">
      <c r="A32" s="6">
        <f t="shared" si="0"/>
        <v>18</v>
      </c>
      <c r="B32" s="5"/>
      <c r="C32" s="39"/>
    </row>
    <row r="33" spans="1:7" ht="13.5" thickBot="1" x14ac:dyDescent="0.25">
      <c r="A33" s="6">
        <f t="shared" si="0"/>
        <v>19</v>
      </c>
      <c r="B33" s="5" t="s">
        <v>0</v>
      </c>
      <c r="C33" s="40">
        <f>-C29-C31</f>
        <v>171199.77983333383</v>
      </c>
      <c r="E33" s="36"/>
      <c r="G33" s="36"/>
    </row>
    <row r="34" spans="1:7" ht="13.5" thickTop="1" x14ac:dyDescent="0.2">
      <c r="A34" s="6"/>
      <c r="B34" s="5"/>
      <c r="C34" s="5"/>
    </row>
    <row r="35" spans="1:7" ht="13.15" x14ac:dyDescent="0.25">
      <c r="A35" s="6"/>
      <c r="B35" s="5"/>
      <c r="C35" s="4"/>
    </row>
    <row r="36" spans="1:7" ht="13.15" x14ac:dyDescent="0.25">
      <c r="A36" s="22"/>
      <c r="B36" s="23"/>
    </row>
    <row r="37" spans="1:7" ht="13.15" x14ac:dyDescent="0.25">
      <c r="A37" s="24"/>
      <c r="B37" s="23"/>
    </row>
    <row r="38" spans="1:7" ht="13.15" x14ac:dyDescent="0.25">
      <c r="A38" s="24"/>
      <c r="B38" s="24"/>
    </row>
    <row r="39" spans="1:7" ht="13.15" x14ac:dyDescent="0.25">
      <c r="A39" s="24"/>
      <c r="B39" s="24"/>
    </row>
  </sheetData>
  <mergeCells count="1">
    <mergeCell ref="B6:C6"/>
  </mergeCells>
  <pageMargins left="0.75" right="0.75" top="1" bottom="1" header="0.5" footer="0.5"/>
  <pageSetup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zoomScaleNormal="100" workbookViewId="0">
      <selection activeCell="B1" sqref="B1"/>
    </sheetView>
  </sheetViews>
  <sheetFormatPr defaultColWidth="8.85546875" defaultRowHeight="12.75" x14ac:dyDescent="0.25"/>
  <cols>
    <col min="1" max="1" width="10" style="45" bestFit="1" customWidth="1"/>
    <col min="2" max="2" width="14" style="45" bestFit="1" customWidth="1"/>
    <col min="3" max="3" width="22" style="45" bestFit="1" customWidth="1"/>
    <col min="4" max="4" width="33" style="45" bestFit="1" customWidth="1"/>
    <col min="5" max="5" width="17" style="45" bestFit="1" customWidth="1"/>
    <col min="6" max="6" width="14" style="45" bestFit="1" customWidth="1"/>
    <col min="7" max="7" width="11.7109375" style="45" customWidth="1"/>
    <col min="8" max="8" width="13.5703125" style="45" customWidth="1"/>
    <col min="9" max="16384" width="8.85546875" style="45"/>
  </cols>
  <sheetData>
    <row r="1" spans="1:8" ht="15" x14ac:dyDescent="0.2">
      <c r="A1" s="51" t="s">
        <v>49</v>
      </c>
    </row>
    <row r="2" spans="1:8" ht="15" x14ac:dyDescent="0.2">
      <c r="A2" s="51" t="s">
        <v>48</v>
      </c>
    </row>
    <row r="3" spans="1:8" ht="15" x14ac:dyDescent="0.2">
      <c r="A3" s="51" t="s">
        <v>47</v>
      </c>
    </row>
    <row r="4" spans="1:8" ht="13.15" x14ac:dyDescent="0.3">
      <c r="A4" s="50" t="s">
        <v>22</v>
      </c>
    </row>
    <row r="5" spans="1:8" ht="28.9" x14ac:dyDescent="0.3">
      <c r="A5" s="37" t="s">
        <v>19</v>
      </c>
      <c r="B5" s="37" t="s">
        <v>16</v>
      </c>
      <c r="C5" s="37" t="s">
        <v>18</v>
      </c>
      <c r="D5" s="37" t="s">
        <v>17</v>
      </c>
      <c r="E5" s="38" t="s">
        <v>55</v>
      </c>
      <c r="F5" s="38" t="s">
        <v>13</v>
      </c>
      <c r="G5" s="37" t="s">
        <v>14</v>
      </c>
      <c r="H5" s="37" t="s">
        <v>15</v>
      </c>
    </row>
    <row r="6" spans="1:8" ht="14.45" x14ac:dyDescent="0.3">
      <c r="A6" s="29" t="s">
        <v>21</v>
      </c>
      <c r="B6" s="29" t="s">
        <v>20</v>
      </c>
      <c r="C6" s="29" t="s">
        <v>10</v>
      </c>
      <c r="D6" s="29" t="s">
        <v>9</v>
      </c>
      <c r="E6" s="29" t="s">
        <v>56</v>
      </c>
      <c r="F6" s="29" t="s">
        <v>27</v>
      </c>
      <c r="G6" s="30">
        <v>42941</v>
      </c>
      <c r="H6" s="31">
        <v>-52750.64</v>
      </c>
    </row>
    <row r="7" spans="1:8" ht="14.45" x14ac:dyDescent="0.3">
      <c r="A7" s="29" t="s">
        <v>21</v>
      </c>
      <c r="B7" s="29" t="s">
        <v>20</v>
      </c>
      <c r="C7" s="29" t="s">
        <v>10</v>
      </c>
      <c r="D7" s="29" t="s">
        <v>9</v>
      </c>
      <c r="E7" s="29" t="s">
        <v>56</v>
      </c>
      <c r="F7" s="29" t="s">
        <v>27</v>
      </c>
      <c r="G7" s="30">
        <v>42972</v>
      </c>
      <c r="H7" s="31">
        <v>-52750.64</v>
      </c>
    </row>
    <row r="8" spans="1:8" ht="14.45" x14ac:dyDescent="0.3">
      <c r="A8" s="29" t="s">
        <v>21</v>
      </c>
      <c r="B8" s="29" t="s">
        <v>20</v>
      </c>
      <c r="C8" s="29" t="s">
        <v>10</v>
      </c>
      <c r="D8" s="29" t="s">
        <v>9</v>
      </c>
      <c r="E8" s="29" t="s">
        <v>56</v>
      </c>
      <c r="F8" s="29" t="s">
        <v>27</v>
      </c>
      <c r="G8" s="30">
        <v>43003</v>
      </c>
      <c r="H8" s="31">
        <v>-52750.64</v>
      </c>
    </row>
    <row r="9" spans="1:8" ht="14.45" x14ac:dyDescent="0.3">
      <c r="A9" s="29" t="s">
        <v>21</v>
      </c>
      <c r="B9" s="29" t="s">
        <v>20</v>
      </c>
      <c r="C9" s="29" t="s">
        <v>10</v>
      </c>
      <c r="D9" s="29" t="s">
        <v>9</v>
      </c>
      <c r="E9" s="29" t="s">
        <v>56</v>
      </c>
      <c r="F9" s="29" t="s">
        <v>27</v>
      </c>
      <c r="G9" s="30">
        <v>43033</v>
      </c>
      <c r="H9" s="31">
        <v>-52750.64</v>
      </c>
    </row>
    <row r="10" spans="1:8" ht="14.45" x14ac:dyDescent="0.3">
      <c r="A10" s="29" t="s">
        <v>21</v>
      </c>
      <c r="B10" s="29" t="s">
        <v>20</v>
      </c>
      <c r="C10" s="29" t="s">
        <v>10</v>
      </c>
      <c r="D10" s="29" t="s">
        <v>9</v>
      </c>
      <c r="E10" s="29" t="s">
        <v>56</v>
      </c>
      <c r="F10" s="29" t="s">
        <v>27</v>
      </c>
      <c r="G10" s="30">
        <v>43064</v>
      </c>
      <c r="H10" s="31">
        <v>-52750.64</v>
      </c>
    </row>
    <row r="11" spans="1:8" ht="14.45" x14ac:dyDescent="0.3">
      <c r="A11" s="29" t="s">
        <v>21</v>
      </c>
      <c r="B11" s="29" t="s">
        <v>43</v>
      </c>
      <c r="C11" s="29" t="s">
        <v>10</v>
      </c>
      <c r="D11" s="29" t="s">
        <v>9</v>
      </c>
      <c r="E11" s="29" t="s">
        <v>56</v>
      </c>
      <c r="F11" s="29" t="s">
        <v>41</v>
      </c>
      <c r="G11" s="30">
        <v>43094</v>
      </c>
      <c r="H11" s="31">
        <v>-30629.4</v>
      </c>
    </row>
    <row r="12" spans="1:8" ht="14.45" x14ac:dyDescent="0.3">
      <c r="A12" s="29" t="s">
        <v>21</v>
      </c>
      <c r="B12" s="29" t="s">
        <v>42</v>
      </c>
      <c r="C12" s="29" t="s">
        <v>10</v>
      </c>
      <c r="D12" s="29" t="s">
        <v>9</v>
      </c>
      <c r="E12" s="29" t="s">
        <v>56</v>
      </c>
      <c r="F12" s="29" t="s">
        <v>41</v>
      </c>
      <c r="G12" s="30">
        <v>43094</v>
      </c>
      <c r="H12" s="31">
        <v>-26398</v>
      </c>
    </row>
    <row r="13" spans="1:8" ht="14.45" x14ac:dyDescent="0.3">
      <c r="A13" s="29" t="s">
        <v>21</v>
      </c>
      <c r="B13" s="29" t="s">
        <v>20</v>
      </c>
      <c r="C13" s="29" t="s">
        <v>10</v>
      </c>
      <c r="D13" s="29" t="s">
        <v>9</v>
      </c>
      <c r="E13" s="29" t="s">
        <v>56</v>
      </c>
      <c r="F13" s="29" t="s">
        <v>40</v>
      </c>
      <c r="G13" s="30">
        <v>43125</v>
      </c>
      <c r="H13" s="31">
        <v>-62949.08</v>
      </c>
    </row>
    <row r="14" spans="1:8" ht="14.45" x14ac:dyDescent="0.3">
      <c r="A14" s="29" t="s">
        <v>21</v>
      </c>
      <c r="B14" s="29" t="s">
        <v>20</v>
      </c>
      <c r="C14" s="29" t="s">
        <v>10</v>
      </c>
      <c r="D14" s="29" t="s">
        <v>9</v>
      </c>
      <c r="E14" s="29" t="s">
        <v>56</v>
      </c>
      <c r="F14" s="29" t="s">
        <v>40</v>
      </c>
      <c r="G14" s="30">
        <v>43156</v>
      </c>
      <c r="H14" s="31">
        <v>-62949.08</v>
      </c>
    </row>
    <row r="15" spans="1:8" ht="14.45" x14ac:dyDescent="0.3">
      <c r="A15" s="29" t="s">
        <v>21</v>
      </c>
      <c r="B15" s="29" t="s">
        <v>20</v>
      </c>
      <c r="C15" s="29" t="s">
        <v>10</v>
      </c>
      <c r="D15" s="29" t="s">
        <v>9</v>
      </c>
      <c r="E15" s="29" t="s">
        <v>56</v>
      </c>
      <c r="F15" s="29" t="s">
        <v>40</v>
      </c>
      <c r="G15" s="30">
        <v>43184</v>
      </c>
      <c r="H15" s="31">
        <v>-62949.08</v>
      </c>
    </row>
    <row r="16" spans="1:8" ht="14.45" x14ac:dyDescent="0.3">
      <c r="A16" s="29" t="s">
        <v>21</v>
      </c>
      <c r="B16" s="29" t="s">
        <v>20</v>
      </c>
      <c r="C16" s="29" t="s">
        <v>10</v>
      </c>
      <c r="D16" s="29" t="s">
        <v>9</v>
      </c>
      <c r="E16" s="29" t="s">
        <v>56</v>
      </c>
      <c r="F16" s="29" t="s">
        <v>40</v>
      </c>
      <c r="G16" s="30">
        <v>43215</v>
      </c>
      <c r="H16" s="31">
        <v>-62949.08</v>
      </c>
    </row>
    <row r="17" spans="1:8" ht="14.45" x14ac:dyDescent="0.3">
      <c r="A17" s="29" t="s">
        <v>21</v>
      </c>
      <c r="B17" s="29" t="s">
        <v>20</v>
      </c>
      <c r="C17" s="29" t="s">
        <v>10</v>
      </c>
      <c r="D17" s="29" t="s">
        <v>9</v>
      </c>
      <c r="E17" s="29" t="s">
        <v>56</v>
      </c>
      <c r="F17" s="29" t="s">
        <v>40</v>
      </c>
      <c r="G17" s="30">
        <v>43245</v>
      </c>
      <c r="H17" s="31">
        <v>-62949.08</v>
      </c>
    </row>
    <row r="18" spans="1:8" ht="14.45" x14ac:dyDescent="0.3">
      <c r="A18" s="29" t="s">
        <v>21</v>
      </c>
      <c r="B18" s="29" t="s">
        <v>20</v>
      </c>
      <c r="C18" s="29" t="s">
        <v>10</v>
      </c>
      <c r="D18" s="29" t="s">
        <v>9</v>
      </c>
      <c r="E18" s="29" t="s">
        <v>56</v>
      </c>
      <c r="F18" s="29" t="s">
        <v>40</v>
      </c>
      <c r="G18" s="30">
        <v>43276</v>
      </c>
      <c r="H18" s="31">
        <v>-62949.08</v>
      </c>
    </row>
    <row r="19" spans="1:8" ht="13.9" thickBot="1" x14ac:dyDescent="0.35">
      <c r="A19" s="47"/>
      <c r="B19" s="47"/>
      <c r="C19" s="47"/>
      <c r="D19" s="47"/>
      <c r="E19" s="49"/>
      <c r="F19" s="48"/>
      <c r="G19" s="47"/>
      <c r="H19" s="54">
        <f>SUM(H6:H18)</f>
        <v>-698475.08</v>
      </c>
    </row>
    <row r="20" spans="1:8" ht="13.9" thickTop="1" x14ac:dyDescent="0.3"/>
    <row r="21" spans="1:8" ht="15" x14ac:dyDescent="0.2">
      <c r="A21" s="51" t="s">
        <v>46</v>
      </c>
    </row>
    <row r="22" spans="1:8" ht="15" x14ac:dyDescent="0.2">
      <c r="A22" s="51" t="s">
        <v>45</v>
      </c>
    </row>
    <row r="23" spans="1:8" ht="15" x14ac:dyDescent="0.2">
      <c r="A23" s="51" t="s">
        <v>44</v>
      </c>
    </row>
    <row r="24" spans="1:8" ht="13.15" x14ac:dyDescent="0.3">
      <c r="A24" s="50" t="s">
        <v>22</v>
      </c>
    </row>
    <row r="25" spans="1:8" ht="28.9" x14ac:dyDescent="0.3">
      <c r="A25" s="37" t="s">
        <v>19</v>
      </c>
      <c r="B25" s="37" t="s">
        <v>16</v>
      </c>
      <c r="C25" s="37" t="s">
        <v>18</v>
      </c>
      <c r="D25" s="37" t="s">
        <v>17</v>
      </c>
      <c r="E25" s="38" t="s">
        <v>55</v>
      </c>
      <c r="F25" s="38" t="s">
        <v>13</v>
      </c>
      <c r="G25" s="37" t="s">
        <v>14</v>
      </c>
      <c r="H25" s="37" t="s">
        <v>15</v>
      </c>
    </row>
    <row r="26" spans="1:8" ht="14.45" x14ac:dyDescent="0.3">
      <c r="A26" s="29" t="s">
        <v>12</v>
      </c>
      <c r="B26" s="29" t="s">
        <v>11</v>
      </c>
      <c r="C26" s="29" t="s">
        <v>10</v>
      </c>
      <c r="D26" s="29" t="s">
        <v>9</v>
      </c>
      <c r="E26" s="29" t="s">
        <v>56</v>
      </c>
      <c r="F26" s="29" t="s">
        <v>10</v>
      </c>
      <c r="G26" s="30">
        <v>42941</v>
      </c>
      <c r="H26" s="31">
        <v>11054.05</v>
      </c>
    </row>
    <row r="27" spans="1:8" ht="14.45" x14ac:dyDescent="0.3">
      <c r="A27" s="29" t="s">
        <v>12</v>
      </c>
      <c r="B27" s="29" t="s">
        <v>11</v>
      </c>
      <c r="C27" s="29" t="s">
        <v>10</v>
      </c>
      <c r="D27" s="29" t="s">
        <v>9</v>
      </c>
      <c r="E27" s="29" t="s">
        <v>56</v>
      </c>
      <c r="F27" s="29" t="s">
        <v>10</v>
      </c>
      <c r="G27" s="30">
        <v>42972</v>
      </c>
      <c r="H27" s="31">
        <v>11054.05</v>
      </c>
    </row>
    <row r="28" spans="1:8" ht="14.45" x14ac:dyDescent="0.3">
      <c r="A28" s="29" t="s">
        <v>12</v>
      </c>
      <c r="B28" s="29" t="s">
        <v>11</v>
      </c>
      <c r="C28" s="29" t="s">
        <v>10</v>
      </c>
      <c r="D28" s="29" t="s">
        <v>9</v>
      </c>
      <c r="E28" s="29" t="s">
        <v>56</v>
      </c>
      <c r="F28" s="29" t="s">
        <v>10</v>
      </c>
      <c r="G28" s="30">
        <v>43003</v>
      </c>
      <c r="H28" s="31">
        <v>11054.05</v>
      </c>
    </row>
    <row r="29" spans="1:8" ht="14.45" x14ac:dyDescent="0.3">
      <c r="A29" s="29" t="s">
        <v>12</v>
      </c>
      <c r="B29" s="29" t="s">
        <v>11</v>
      </c>
      <c r="C29" s="29" t="s">
        <v>10</v>
      </c>
      <c r="D29" s="29" t="s">
        <v>9</v>
      </c>
      <c r="E29" s="29" t="s">
        <v>56</v>
      </c>
      <c r="F29" s="29" t="s">
        <v>10</v>
      </c>
      <c r="G29" s="30">
        <v>43033</v>
      </c>
      <c r="H29" s="31">
        <v>11054.05</v>
      </c>
    </row>
    <row r="30" spans="1:8" ht="14.45" x14ac:dyDescent="0.3">
      <c r="A30" s="29" t="s">
        <v>12</v>
      </c>
      <c r="B30" s="29" t="s">
        <v>11</v>
      </c>
      <c r="C30" s="29" t="s">
        <v>10</v>
      </c>
      <c r="D30" s="29" t="s">
        <v>9</v>
      </c>
      <c r="E30" s="29" t="s">
        <v>56</v>
      </c>
      <c r="F30" s="29" t="s">
        <v>10</v>
      </c>
      <c r="G30" s="30">
        <v>43064</v>
      </c>
      <c r="H30" s="31">
        <v>11054.05</v>
      </c>
    </row>
    <row r="31" spans="1:8" ht="14.45" x14ac:dyDescent="0.3">
      <c r="A31" s="29" t="s">
        <v>12</v>
      </c>
      <c r="B31" s="29" t="s">
        <v>43</v>
      </c>
      <c r="C31" s="29" t="s">
        <v>10</v>
      </c>
      <c r="D31" s="29" t="s">
        <v>9</v>
      </c>
      <c r="E31" s="29" t="s">
        <v>56</v>
      </c>
      <c r="F31" s="29" t="s">
        <v>40</v>
      </c>
      <c r="G31" s="30">
        <v>43094</v>
      </c>
      <c r="H31" s="31">
        <v>6418.48</v>
      </c>
    </row>
    <row r="32" spans="1:8" ht="14.45" x14ac:dyDescent="0.3">
      <c r="A32" s="29" t="s">
        <v>12</v>
      </c>
      <c r="B32" s="29" t="s">
        <v>42</v>
      </c>
      <c r="C32" s="29" t="s">
        <v>10</v>
      </c>
      <c r="D32" s="29" t="s">
        <v>9</v>
      </c>
      <c r="E32" s="29" t="s">
        <v>56</v>
      </c>
      <c r="F32" s="29" t="s">
        <v>41</v>
      </c>
      <c r="G32" s="30">
        <v>43094</v>
      </c>
      <c r="H32" s="31">
        <v>-291.95999999999998</v>
      </c>
    </row>
    <row r="33" spans="1:8" ht="14.45" x14ac:dyDescent="0.3">
      <c r="A33" s="29" t="s">
        <v>12</v>
      </c>
      <c r="B33" s="29" t="s">
        <v>11</v>
      </c>
      <c r="C33" s="29" t="s">
        <v>10</v>
      </c>
      <c r="D33" s="29" t="s">
        <v>9</v>
      </c>
      <c r="E33" s="29" t="s">
        <v>56</v>
      </c>
      <c r="F33" s="29" t="s">
        <v>40</v>
      </c>
      <c r="G33" s="30">
        <v>43125</v>
      </c>
      <c r="H33" s="31">
        <v>-696.2</v>
      </c>
    </row>
    <row r="34" spans="1:8" ht="14.45" x14ac:dyDescent="0.3">
      <c r="A34" s="29" t="s">
        <v>12</v>
      </c>
      <c r="B34" s="29" t="s">
        <v>11</v>
      </c>
      <c r="C34" s="29" t="s">
        <v>10</v>
      </c>
      <c r="D34" s="29" t="s">
        <v>9</v>
      </c>
      <c r="E34" s="29" t="s">
        <v>56</v>
      </c>
      <c r="F34" s="29" t="s">
        <v>40</v>
      </c>
      <c r="G34" s="30">
        <v>43156</v>
      </c>
      <c r="H34" s="31">
        <v>-696.2</v>
      </c>
    </row>
    <row r="35" spans="1:8" ht="14.45" x14ac:dyDescent="0.3">
      <c r="A35" s="29" t="s">
        <v>12</v>
      </c>
      <c r="B35" s="29" t="s">
        <v>11</v>
      </c>
      <c r="C35" s="29" t="s">
        <v>10</v>
      </c>
      <c r="D35" s="29" t="s">
        <v>9</v>
      </c>
      <c r="E35" s="29" t="s">
        <v>56</v>
      </c>
      <c r="F35" s="29" t="s">
        <v>40</v>
      </c>
      <c r="G35" s="30">
        <v>43184</v>
      </c>
      <c r="H35" s="31">
        <v>-696.2</v>
      </c>
    </row>
    <row r="36" spans="1:8" ht="14.45" x14ac:dyDescent="0.3">
      <c r="A36" s="29" t="s">
        <v>12</v>
      </c>
      <c r="B36" s="29" t="s">
        <v>11</v>
      </c>
      <c r="C36" s="29" t="s">
        <v>10</v>
      </c>
      <c r="D36" s="29" t="s">
        <v>9</v>
      </c>
      <c r="E36" s="29" t="s">
        <v>56</v>
      </c>
      <c r="F36" s="29" t="s">
        <v>40</v>
      </c>
      <c r="G36" s="30">
        <v>43215</v>
      </c>
      <c r="H36" s="31">
        <v>-696.2</v>
      </c>
    </row>
    <row r="37" spans="1:8" ht="14.45" x14ac:dyDescent="0.3">
      <c r="A37" s="29" t="s">
        <v>12</v>
      </c>
      <c r="B37" s="29" t="s">
        <v>11</v>
      </c>
      <c r="C37" s="29" t="s">
        <v>10</v>
      </c>
      <c r="D37" s="29" t="s">
        <v>9</v>
      </c>
      <c r="E37" s="29" t="s">
        <v>56</v>
      </c>
      <c r="F37" s="29" t="s">
        <v>40</v>
      </c>
      <c r="G37" s="30">
        <v>43245</v>
      </c>
      <c r="H37" s="31">
        <v>-696.2</v>
      </c>
    </row>
    <row r="38" spans="1:8" ht="14.45" x14ac:dyDescent="0.3">
      <c r="A38" s="29" t="s">
        <v>12</v>
      </c>
      <c r="B38" s="29" t="s">
        <v>11</v>
      </c>
      <c r="C38" s="29" t="s">
        <v>10</v>
      </c>
      <c r="D38" s="29" t="s">
        <v>9</v>
      </c>
      <c r="E38" s="29" t="s">
        <v>56</v>
      </c>
      <c r="F38" s="29" t="s">
        <v>40</v>
      </c>
      <c r="G38" s="30">
        <v>43276</v>
      </c>
      <c r="H38" s="31">
        <v>-696.2</v>
      </c>
    </row>
    <row r="39" spans="1:8" ht="13.9" thickBot="1" x14ac:dyDescent="0.35">
      <c r="A39" s="47" t="s">
        <v>39</v>
      </c>
      <c r="B39" s="47" t="s">
        <v>39</v>
      </c>
      <c r="C39" s="47" t="s">
        <v>39</v>
      </c>
      <c r="D39" s="47" t="s">
        <v>39</v>
      </c>
      <c r="E39" s="49">
        <f>SUM(E26:E38)</f>
        <v>0</v>
      </c>
      <c r="F39" s="48"/>
      <c r="G39" s="47" t="s">
        <v>39</v>
      </c>
      <c r="H39" s="54">
        <f>SUM(H26:H38)</f>
        <v>57219.570000000014</v>
      </c>
    </row>
    <row r="40" spans="1:8" ht="13.9" thickTop="1" x14ac:dyDescent="0.3"/>
    <row r="41" spans="1:8" ht="13.15" x14ac:dyDescent="0.3">
      <c r="E41" s="46">
        <f>H19</f>
        <v>-698475.08</v>
      </c>
    </row>
    <row r="42" spans="1:8" ht="13.15" x14ac:dyDescent="0.3">
      <c r="E42" s="46">
        <f>H39</f>
        <v>57219.570000000014</v>
      </c>
    </row>
    <row r="43" spans="1:8" ht="13.9" thickBot="1" x14ac:dyDescent="0.35">
      <c r="E43" s="52">
        <f>SUM(E41:E42)</f>
        <v>-641255.50999999989</v>
      </c>
    </row>
    <row r="44" spans="1:8" ht="13.9" thickTop="1" x14ac:dyDescent="0.3"/>
  </sheetData>
  <pageMargins left="0.75" right="0.75" top="1" bottom="1" header="0.5" footer="0.5"/>
  <pageSetup scale="73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19BEE985E9E72046AD1023F69CC62719" ma:contentTypeVersion="76" ma:contentTypeDescription="" ma:contentTypeScope="" ma:versionID="4c200c49b790e16bfdf64fd8e32983a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a924c8152a3ca6d41f5defb10cfa585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2018-11-07T08:00:00+00:00</OpenedDate>
    <SignificantOrder xmlns="dc463f71-b30c-4ab2-9473-d307f9d35888">false</SignificantOrder>
    <Date1 xmlns="dc463f71-b30c-4ab2-9473-d307f9d35888">2018-11-13T08:00:00+00:00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180899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35F8DD7-4800-4604-81EF-9A8A45E7B594}"/>
</file>

<file path=customXml/itemProps2.xml><?xml version="1.0" encoding="utf-8"?>
<ds:datastoreItem xmlns:ds="http://schemas.openxmlformats.org/officeDocument/2006/customXml" ds:itemID="{D4ABF752-8FD8-43E7-B0C8-C44AA0304F73}"/>
</file>

<file path=customXml/itemProps3.xml><?xml version="1.0" encoding="utf-8"?>
<ds:datastoreItem xmlns:ds="http://schemas.openxmlformats.org/officeDocument/2006/customXml" ds:itemID="{70364C0C-D069-41B6-AD4E-A69BEC5492F2}"/>
</file>

<file path=customXml/itemProps4.xml><?xml version="1.0" encoding="utf-8"?>
<ds:datastoreItem xmlns:ds="http://schemas.openxmlformats.org/officeDocument/2006/customXml" ds:itemID="{4FE3322A-84A4-4702-99EA-5878B902FA5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Lead E</vt:lpstr>
      <vt:lpstr>2017 GRC Tax Reform</vt:lpstr>
      <vt:lpstr>Charged to IS Elec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Neal Edward Pedersen</dc:creator>
  <cp:lastModifiedBy>NC</cp:lastModifiedBy>
  <cp:lastPrinted>2018-10-08T18:19:59Z</cp:lastPrinted>
  <dcterms:created xsi:type="dcterms:W3CDTF">2010-08-24T21:06:57Z</dcterms:created>
  <dcterms:modified xsi:type="dcterms:W3CDTF">2018-11-05T22:06:04Z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0x0101006E56B4D1795A2E4DB2F0B01679ED314A0019BEE985E9E72046AD1023F69CC62719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