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pt\Rates\PGA 2020\Washington\"/>
    </mc:Choice>
  </mc:AlternateContent>
  <xr:revisionPtr revIDLastSave="0" documentId="13_ncr:1_{C7A35AAD-1CB9-41A3-B498-B71DEAC4277A}" xr6:coauthVersionLast="44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CNGC Rate Impac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6" i="1" l="1"/>
  <c r="S6" i="1" s="1"/>
  <c r="K16" i="1" l="1"/>
  <c r="F28" i="1" l="1"/>
  <c r="F29" i="1" s="1"/>
  <c r="E28" i="1"/>
  <c r="E29" i="1" s="1"/>
  <c r="K26" i="1" l="1"/>
  <c r="K24" i="1"/>
  <c r="K22" i="1"/>
  <c r="K20" i="1"/>
  <c r="K18" i="1"/>
  <c r="C28" i="1" l="1"/>
  <c r="D28" i="1"/>
  <c r="G28" i="1"/>
  <c r="H28" i="1"/>
  <c r="Q9" i="1" l="1"/>
  <c r="Q4" i="1"/>
  <c r="R9" i="1" l="1"/>
  <c r="S9" i="1"/>
  <c r="R4" i="1"/>
  <c r="S4" i="1"/>
  <c r="M22" i="1"/>
  <c r="K27" i="1"/>
  <c r="Q5" i="1" l="1"/>
  <c r="R6" i="1"/>
  <c r="Q8" i="1"/>
  <c r="Q7" i="1"/>
  <c r="R8" i="1" l="1"/>
  <c r="S8" i="1"/>
  <c r="R7" i="1"/>
  <c r="S7" i="1"/>
  <c r="R5" i="1"/>
  <c r="S5" i="1"/>
  <c r="K5" i="1"/>
  <c r="I28" i="1"/>
  <c r="J28" i="1" l="1"/>
  <c r="K28" i="1" s="1"/>
  <c r="K9" i="1" l="1"/>
  <c r="K8" i="1"/>
  <c r="K7" i="1"/>
  <c r="K6" i="1"/>
  <c r="K4" i="1" l="1"/>
  <c r="K10" i="1" s="1"/>
  <c r="M16" i="1"/>
  <c r="L27" i="1" l="1"/>
  <c r="L26" i="1"/>
  <c r="B28" i="1"/>
  <c r="I29" i="1" l="1"/>
  <c r="J29" i="1"/>
  <c r="K29" i="1"/>
  <c r="H29" i="1"/>
  <c r="D29" i="1"/>
  <c r="C29" i="1"/>
  <c r="G29" i="1"/>
  <c r="M24" i="1"/>
  <c r="L20" i="1"/>
  <c r="L6" i="1" s="1"/>
  <c r="M18" i="1"/>
  <c r="M26" i="1"/>
  <c r="L9" i="1" s="1"/>
  <c r="M20" i="1"/>
  <c r="L24" i="1"/>
  <c r="L8" i="1" s="1"/>
  <c r="L22" i="1"/>
  <c r="L7" i="1" s="1"/>
  <c r="L18" i="1"/>
  <c r="L5" i="1" s="1"/>
  <c r="L4" i="1"/>
  <c r="L16" i="1"/>
  <c r="L28" i="1" l="1"/>
  <c r="L10" i="1" s="1"/>
</calcChain>
</file>

<file path=xl/sharedStrings.xml><?xml version="1.0" encoding="utf-8"?>
<sst xmlns="http://schemas.openxmlformats.org/spreadsheetml/2006/main" count="52" uniqueCount="38">
  <si>
    <t>Residential</t>
  </si>
  <si>
    <t>Commercial</t>
  </si>
  <si>
    <t>Industrial Firm</t>
  </si>
  <si>
    <t>Industrial Interruptible</t>
  </si>
  <si>
    <t>Non-Core</t>
  </si>
  <si>
    <t>PGA</t>
  </si>
  <si>
    <t>Change</t>
  </si>
  <si>
    <t>Deferral</t>
  </si>
  <si>
    <t>Conservation</t>
  </si>
  <si>
    <t>CRM</t>
  </si>
  <si>
    <t>Revenue</t>
  </si>
  <si>
    <t>Impact</t>
  </si>
  <si>
    <t>Percent</t>
  </si>
  <si>
    <t>Large Volume</t>
  </si>
  <si>
    <t>Total</t>
  </si>
  <si>
    <t>9xx</t>
  </si>
  <si>
    <t>Actual</t>
  </si>
  <si>
    <t>TTA</t>
  </si>
  <si>
    <t>Conserv</t>
  </si>
  <si>
    <t>Total Rev</t>
  </si>
  <si>
    <t>Decoupling</t>
  </si>
  <si>
    <t>WEAF</t>
  </si>
  <si>
    <t xml:space="preserve">Avg </t>
  </si>
  <si>
    <t>Therms</t>
  </si>
  <si>
    <t>Change in</t>
  </si>
  <si>
    <t>Bill</t>
  </si>
  <si>
    <t>Dollar</t>
  </si>
  <si>
    <t xml:space="preserve">Change in </t>
  </si>
  <si>
    <t>Avg Bill @</t>
  </si>
  <si>
    <t>Proposed</t>
  </si>
  <si>
    <t>Typical Bill</t>
  </si>
  <si>
    <t>Protected</t>
  </si>
  <si>
    <t>Tax</t>
  </si>
  <si>
    <t>UnProtected</t>
  </si>
  <si>
    <t>Pro Tax</t>
  </si>
  <si>
    <t>Unpro Tax</t>
  </si>
  <si>
    <t>% change</t>
  </si>
  <si>
    <t>in bill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</si>
</sst>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164" formatCode="0.00000_);\(0.00000\)"/>
    <numFmt numFmtId="165" formatCode="_(* #,##0.000000_);_(* \(#,##0.000000\);_(* &quot;-&quot;??_);_(@_)"/>
    <numFmt numFmtId="166" formatCode="0.00000"/>
    <numFmt numFmtId="167" formatCode="_(* #,##0.00000_);_(* \(#,##0.000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ill="1"/>
    <xf numFmtId="0" fontId="0" fillId="0" borderId="2" xfId="0" applyFill="1" applyBorder="1"/>
    <xf numFmtId="10" fontId="0" fillId="0" borderId="0" xfId="0" applyNumberFormat="1" applyFill="1"/>
    <xf numFmtId="5" fontId="0" fillId="0" borderId="0" xfId="0" applyNumberFormat="1" applyFill="1"/>
    <xf numFmtId="5" fontId="0" fillId="0" borderId="1" xfId="0" applyNumberFormat="1" applyFill="1" applyBorder="1"/>
    <xf numFmtId="3" fontId="0" fillId="0" borderId="0" xfId="0" applyNumberFormat="1" applyFill="1"/>
    <xf numFmtId="10" fontId="0" fillId="0" borderId="0" xfId="1" applyNumberFormat="1" applyFont="1" applyFill="1"/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2" xfId="0" applyFill="1" applyBorder="1" applyAlignment="1">
      <alignment horizontal="center"/>
    </xf>
    <xf numFmtId="10" fontId="0" fillId="2" borderId="0" xfId="0" applyNumberFormat="1" applyFill="1"/>
    <xf numFmtId="44" fontId="0" fillId="2" borderId="0" xfId="2" applyFont="1" applyFill="1"/>
    <xf numFmtId="44" fontId="0" fillId="2" borderId="0" xfId="0" applyNumberFormat="1" applyFill="1"/>
    <xf numFmtId="10" fontId="0" fillId="2" borderId="1" xfId="0" applyNumberFormat="1" applyFill="1" applyBorder="1"/>
    <xf numFmtId="0" fontId="0" fillId="0" borderId="0" xfId="0" applyFill="1" applyAlignment="1">
      <alignment horizontal="right"/>
    </xf>
    <xf numFmtId="10" fontId="0" fillId="2" borderId="0" xfId="1" applyNumberFormat="1" applyFont="1" applyFill="1"/>
    <xf numFmtId="0" fontId="0" fillId="0" borderId="0" xfId="0" applyFill="1" applyAlignment="1">
      <alignment horizontal="left"/>
    </xf>
    <xf numFmtId="0" fontId="0" fillId="0" borderId="2" xfId="0" applyFill="1" applyBorder="1" applyAlignment="1">
      <alignment horizontal="left"/>
    </xf>
    <xf numFmtId="164" fontId="0" fillId="0" borderId="0" xfId="0" applyNumberFormat="1" applyFill="1"/>
    <xf numFmtId="167" fontId="0" fillId="0" borderId="0" xfId="0" applyNumberFormat="1" applyFill="1"/>
    <xf numFmtId="166" fontId="0" fillId="0" borderId="0" xfId="0" applyNumberFormat="1" applyFill="1"/>
    <xf numFmtId="165" fontId="0" fillId="0" borderId="0" xfId="0" applyNumberFormat="1" applyFill="1"/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S29"/>
  <sheetViews>
    <sheetView tabSelected="1" workbookViewId="0">
      <selection activeCell="H27" sqref="H27"/>
    </sheetView>
  </sheetViews>
  <sheetFormatPr defaultColWidth="9.140625" defaultRowHeight="15" x14ac:dyDescent="0.25"/>
  <cols>
    <col min="1" max="1" width="21.7109375" style="1" bestFit="1" customWidth="1"/>
    <col min="2" max="2" width="11.140625" style="1" bestFit="1" customWidth="1"/>
    <col min="3" max="3" width="9.85546875" style="1" bestFit="1" customWidth="1"/>
    <col min="4" max="4" width="11.140625" style="1" bestFit="1" customWidth="1"/>
    <col min="5" max="6" width="11.140625" style="1" customWidth="1"/>
    <col min="7" max="7" width="12.85546875" style="1" bestFit="1" customWidth="1"/>
    <col min="8" max="8" width="10.85546875" style="1" bestFit="1" customWidth="1"/>
    <col min="9" max="9" width="11.85546875" style="1" bestFit="1" customWidth="1"/>
    <col min="10" max="10" width="10.85546875" style="1" customWidth="1"/>
    <col min="11" max="11" width="12.5703125" style="1" bestFit="1" customWidth="1"/>
    <col min="12" max="12" width="9.28515625" style="1" bestFit="1" customWidth="1"/>
    <col min="13" max="13" width="11" style="1" bestFit="1" customWidth="1"/>
    <col min="14" max="15" width="9.140625" style="1"/>
    <col min="16" max="16" width="13.140625" style="1" bestFit="1" customWidth="1"/>
    <col min="17" max="17" width="11.28515625" style="1" bestFit="1" customWidth="1"/>
    <col min="18" max="18" width="13.140625" style="1" bestFit="1" customWidth="1"/>
    <col min="19" max="16384" width="9.140625" style="1"/>
  </cols>
  <sheetData>
    <row r="1" spans="1:19" x14ac:dyDescent="0.25">
      <c r="D1" s="1" t="s">
        <v>17</v>
      </c>
      <c r="E1" s="17" t="s">
        <v>31</v>
      </c>
      <c r="F1" s="17" t="s">
        <v>33</v>
      </c>
      <c r="G1" s="1" t="s">
        <v>8</v>
      </c>
      <c r="H1" s="1" t="s">
        <v>9</v>
      </c>
      <c r="I1" s="1" t="s">
        <v>20</v>
      </c>
      <c r="L1" s="8" t="s">
        <v>12</v>
      </c>
      <c r="M1" s="8"/>
      <c r="N1" s="9"/>
      <c r="O1" s="9"/>
      <c r="P1" s="9" t="s">
        <v>28</v>
      </c>
      <c r="Q1" s="8" t="s">
        <v>26</v>
      </c>
      <c r="R1" s="8" t="s">
        <v>29</v>
      </c>
      <c r="S1" s="9" t="s">
        <v>36</v>
      </c>
    </row>
    <row r="2" spans="1:19" x14ac:dyDescent="0.25">
      <c r="C2" s="1" t="s">
        <v>5</v>
      </c>
      <c r="D2" s="1" t="s">
        <v>7</v>
      </c>
      <c r="E2" s="17" t="s">
        <v>32</v>
      </c>
      <c r="F2" s="17" t="s">
        <v>32</v>
      </c>
      <c r="G2" s="1" t="s">
        <v>6</v>
      </c>
      <c r="H2" s="1" t="s">
        <v>6</v>
      </c>
      <c r="I2" s="1" t="s">
        <v>6</v>
      </c>
      <c r="J2" s="1" t="s">
        <v>21</v>
      </c>
      <c r="K2" s="1" t="s">
        <v>10</v>
      </c>
      <c r="L2" s="8" t="s">
        <v>24</v>
      </c>
      <c r="M2" s="8"/>
      <c r="N2" s="8" t="s">
        <v>22</v>
      </c>
      <c r="O2" s="9"/>
      <c r="P2" s="9"/>
      <c r="Q2" s="8" t="s">
        <v>27</v>
      </c>
      <c r="R2" s="8" t="s">
        <v>30</v>
      </c>
      <c r="S2" s="9" t="s">
        <v>37</v>
      </c>
    </row>
    <row r="3" spans="1:19" ht="15.75" thickBot="1" x14ac:dyDescent="0.3">
      <c r="C3" s="2" t="s">
        <v>6</v>
      </c>
      <c r="D3" s="2" t="s">
        <v>6</v>
      </c>
      <c r="E3" s="18">
        <v>581</v>
      </c>
      <c r="F3" s="18">
        <v>582</v>
      </c>
      <c r="G3" s="2"/>
      <c r="H3" s="2"/>
      <c r="I3" s="2"/>
      <c r="J3" s="2"/>
      <c r="K3" s="2" t="s">
        <v>11</v>
      </c>
      <c r="L3" s="10" t="s">
        <v>25</v>
      </c>
      <c r="M3" s="8"/>
      <c r="N3" s="8" t="s">
        <v>23</v>
      </c>
      <c r="O3" s="9"/>
      <c r="P3" s="9"/>
      <c r="Q3" s="8" t="s">
        <v>25</v>
      </c>
      <c r="R3" s="9"/>
      <c r="S3" s="9"/>
    </row>
    <row r="4" spans="1:19" x14ac:dyDescent="0.25">
      <c r="A4" s="1" t="s">
        <v>0</v>
      </c>
      <c r="B4" s="1">
        <v>503</v>
      </c>
      <c r="C4" s="19"/>
      <c r="D4" s="19"/>
      <c r="E4" s="19"/>
      <c r="F4" s="19"/>
      <c r="G4" s="20"/>
      <c r="H4" s="19">
        <v>4.3099999999999996E-3</v>
      </c>
      <c r="I4" s="19"/>
      <c r="J4" s="19"/>
      <c r="K4" s="4">
        <f>+K16</f>
        <v>564243</v>
      </c>
      <c r="L4" s="11">
        <f>+M16</f>
        <v>4.3475370124845172E-3</v>
      </c>
      <c r="M4" s="9"/>
      <c r="N4" s="9">
        <v>56</v>
      </c>
      <c r="O4" s="9"/>
      <c r="P4" s="12">
        <v>56.72</v>
      </c>
      <c r="Q4" s="12">
        <f t="shared" ref="Q4:Q9" si="0">SUM(C4:J4)*N4</f>
        <v>0.24135999999999996</v>
      </c>
      <c r="R4" s="13">
        <f t="shared" ref="R4:R9" si="1">+P4+Q4</f>
        <v>56.961359999999999</v>
      </c>
      <c r="S4" s="16">
        <f>+Q4/P4</f>
        <v>4.2552891396332856E-3</v>
      </c>
    </row>
    <row r="5" spans="1:19" x14ac:dyDescent="0.25">
      <c r="A5" s="1" t="s">
        <v>1</v>
      </c>
      <c r="B5" s="1">
        <v>504</v>
      </c>
      <c r="C5" s="19"/>
      <c r="D5" s="19"/>
      <c r="E5" s="19"/>
      <c r="F5" s="19"/>
      <c r="G5" s="20"/>
      <c r="H5" s="21">
        <v>2.7799999999999999E-3</v>
      </c>
      <c r="I5" s="19"/>
      <c r="J5" s="19"/>
      <c r="K5" s="4">
        <f>+K18</f>
        <v>259754</v>
      </c>
      <c r="L5" s="11">
        <f>+L18</f>
        <v>3.2771415560029697E-3</v>
      </c>
      <c r="M5" s="9"/>
      <c r="N5" s="9">
        <v>290</v>
      </c>
      <c r="O5" s="9"/>
      <c r="P5" s="12">
        <v>261</v>
      </c>
      <c r="Q5" s="12">
        <f t="shared" si="0"/>
        <v>0.80620000000000003</v>
      </c>
      <c r="R5" s="13">
        <f t="shared" si="1"/>
        <v>261.80619999999999</v>
      </c>
      <c r="S5" s="16">
        <f t="shared" ref="S5:S9" si="2">+Q5/P5</f>
        <v>3.0888888888888888E-3</v>
      </c>
    </row>
    <row r="6" spans="1:19" x14ac:dyDescent="0.25">
      <c r="A6" s="1" t="s">
        <v>2</v>
      </c>
      <c r="B6" s="1">
        <v>505</v>
      </c>
      <c r="C6" s="19"/>
      <c r="D6" s="19"/>
      <c r="E6" s="19"/>
      <c r="F6" s="19"/>
      <c r="G6" s="20"/>
      <c r="H6" s="21">
        <v>2E-3</v>
      </c>
      <c r="I6" s="19"/>
      <c r="J6" s="19"/>
      <c r="K6" s="4">
        <f>+K20</f>
        <v>28490</v>
      </c>
      <c r="L6" s="11">
        <f>+L20</f>
        <v>2.9672592262858549E-3</v>
      </c>
      <c r="M6" s="9"/>
      <c r="N6" s="9">
        <v>2273</v>
      </c>
      <c r="O6" s="9"/>
      <c r="P6" s="12">
        <v>1762.15</v>
      </c>
      <c r="Q6" s="12">
        <f>SUM(C6:J6)*N6</f>
        <v>4.5460000000000003</v>
      </c>
      <c r="R6" s="13">
        <f t="shared" si="1"/>
        <v>1766.6960000000001</v>
      </c>
      <c r="S6" s="16">
        <f t="shared" si="2"/>
        <v>2.5798030814629855E-3</v>
      </c>
    </row>
    <row r="7" spans="1:19" x14ac:dyDescent="0.25">
      <c r="A7" s="1" t="s">
        <v>13</v>
      </c>
      <c r="B7" s="1">
        <v>511</v>
      </c>
      <c r="C7" s="19"/>
      <c r="D7" s="19"/>
      <c r="E7" s="19"/>
      <c r="F7" s="19"/>
      <c r="G7" s="20"/>
      <c r="H7" s="21">
        <v>9.6000000000000002E-4</v>
      </c>
      <c r="I7" s="19"/>
      <c r="J7" s="19"/>
      <c r="K7" s="4">
        <f>+K22</f>
        <v>22180</v>
      </c>
      <c r="L7" s="11">
        <f>+L22</f>
        <v>1.2135280916433654E-3</v>
      </c>
      <c r="M7" s="9"/>
      <c r="N7" s="9">
        <v>14356</v>
      </c>
      <c r="O7" s="9"/>
      <c r="P7" s="12">
        <v>10400.59</v>
      </c>
      <c r="Q7" s="12">
        <f t="shared" si="0"/>
        <v>13.78176</v>
      </c>
      <c r="R7" s="13">
        <f t="shared" si="1"/>
        <v>10414.37176</v>
      </c>
      <c r="S7" s="16">
        <f t="shared" si="2"/>
        <v>1.3250940571640647E-3</v>
      </c>
    </row>
    <row r="8" spans="1:19" x14ac:dyDescent="0.25">
      <c r="A8" s="1" t="s">
        <v>3</v>
      </c>
      <c r="B8" s="1">
        <v>570</v>
      </c>
      <c r="C8" s="19"/>
      <c r="D8" s="19"/>
      <c r="E8" s="19"/>
      <c r="F8" s="19"/>
      <c r="G8" s="20"/>
      <c r="H8" s="21">
        <v>1.4E-3</v>
      </c>
      <c r="I8" s="19"/>
      <c r="J8" s="19"/>
      <c r="K8" s="4">
        <f>+K24</f>
        <v>3269</v>
      </c>
      <c r="L8" s="11">
        <f>+L24</f>
        <v>2.2994650525627182E-3</v>
      </c>
      <c r="M8" s="9"/>
      <c r="N8" s="9">
        <v>24313</v>
      </c>
      <c r="O8" s="9"/>
      <c r="P8" s="12">
        <v>16665.43</v>
      </c>
      <c r="Q8" s="12">
        <f t="shared" si="0"/>
        <v>34.038199999999996</v>
      </c>
      <c r="R8" s="13">
        <f t="shared" si="1"/>
        <v>16699.468199999999</v>
      </c>
      <c r="S8" s="16">
        <f t="shared" si="2"/>
        <v>2.0424435493113587E-3</v>
      </c>
    </row>
    <row r="9" spans="1:19" ht="15.75" thickBot="1" x14ac:dyDescent="0.3">
      <c r="A9" s="1" t="s">
        <v>4</v>
      </c>
      <c r="B9" s="1">
        <v>663</v>
      </c>
      <c r="C9" s="19"/>
      <c r="D9" s="19"/>
      <c r="E9" s="19"/>
      <c r="F9" s="19"/>
      <c r="G9" s="22"/>
      <c r="H9" s="21">
        <v>3.5E-4</v>
      </c>
      <c r="J9" s="19"/>
      <c r="K9" s="5">
        <f>+K26</f>
        <v>256412</v>
      </c>
      <c r="L9" s="14">
        <f>+M26</f>
        <v>1.2713676077139842E-2</v>
      </c>
      <c r="M9" s="9"/>
      <c r="N9" s="9">
        <v>284955</v>
      </c>
      <c r="O9" s="9"/>
      <c r="P9" s="9">
        <v>10793.73</v>
      </c>
      <c r="Q9" s="12">
        <f t="shared" si="0"/>
        <v>99.734250000000003</v>
      </c>
      <c r="R9" s="13">
        <f t="shared" si="1"/>
        <v>10893.464249999999</v>
      </c>
      <c r="S9" s="16">
        <f t="shared" si="2"/>
        <v>9.2400171210508322E-3</v>
      </c>
    </row>
    <row r="10" spans="1:19" ht="15.75" thickTop="1" x14ac:dyDescent="0.25">
      <c r="A10" s="1" t="s">
        <v>14</v>
      </c>
      <c r="K10" s="4">
        <f>SUM(K4:K9)</f>
        <v>1134348</v>
      </c>
      <c r="L10" s="11">
        <f>+L28</f>
        <v>4.313817797887946E-3</v>
      </c>
      <c r="M10" s="9"/>
      <c r="N10" s="9"/>
      <c r="O10" s="9"/>
      <c r="P10" s="9"/>
      <c r="Q10" s="9"/>
      <c r="R10" s="9"/>
      <c r="S10" s="9"/>
    </row>
    <row r="14" spans="1:19" x14ac:dyDescent="0.25">
      <c r="B14" s="1" t="s">
        <v>16</v>
      </c>
      <c r="K14" s="1" t="s">
        <v>19</v>
      </c>
    </row>
    <row r="15" spans="1:19" x14ac:dyDescent="0.25">
      <c r="B15" s="1" t="s">
        <v>10</v>
      </c>
      <c r="C15" s="1" t="s">
        <v>5</v>
      </c>
      <c r="D15" s="1" t="s">
        <v>17</v>
      </c>
      <c r="E15" s="1" t="s">
        <v>34</v>
      </c>
      <c r="F15" s="1" t="s">
        <v>35</v>
      </c>
      <c r="G15" s="1" t="s">
        <v>18</v>
      </c>
      <c r="H15" s="1" t="s">
        <v>9</v>
      </c>
      <c r="I15" s="1" t="s">
        <v>20</v>
      </c>
      <c r="J15" s="1" t="s">
        <v>21</v>
      </c>
      <c r="K15" s="1" t="s">
        <v>11</v>
      </c>
      <c r="L15" s="1" t="s">
        <v>12</v>
      </c>
    </row>
    <row r="16" spans="1:19" x14ac:dyDescent="0.25">
      <c r="A16" s="1">
        <v>503</v>
      </c>
      <c r="B16" s="6">
        <v>129784519</v>
      </c>
      <c r="C16" s="6"/>
      <c r="D16" s="6"/>
      <c r="E16" s="6"/>
      <c r="F16" s="6"/>
      <c r="G16" s="6"/>
      <c r="H16" s="6">
        <v>564243</v>
      </c>
      <c r="I16" s="6"/>
      <c r="J16" s="6"/>
      <c r="K16" s="6">
        <f>SUM(C16:J16)</f>
        <v>564243</v>
      </c>
      <c r="L16" s="7">
        <f>+K16/B16</f>
        <v>4.3475370124845172E-3</v>
      </c>
      <c r="M16" s="1">
        <f>K16/B16</f>
        <v>4.3475370124845172E-3</v>
      </c>
    </row>
    <row r="17" spans="1:13" x14ac:dyDescent="0.25">
      <c r="B17" s="6"/>
      <c r="C17" s="6"/>
      <c r="D17" s="6"/>
      <c r="E17" s="6"/>
      <c r="F17" s="6"/>
      <c r="G17" s="6"/>
      <c r="H17" s="6"/>
      <c r="I17" s="6"/>
      <c r="J17" s="6"/>
      <c r="K17" s="6"/>
      <c r="L17" s="7"/>
    </row>
    <row r="18" spans="1:13" x14ac:dyDescent="0.25">
      <c r="A18" s="1">
        <v>504</v>
      </c>
      <c r="B18" s="6">
        <v>79262368</v>
      </c>
      <c r="C18" s="6"/>
      <c r="D18" s="6"/>
      <c r="E18" s="6"/>
      <c r="F18" s="6"/>
      <c r="G18" s="6"/>
      <c r="H18" s="6">
        <v>259754</v>
      </c>
      <c r="I18" s="6"/>
      <c r="J18" s="6"/>
      <c r="K18" s="6">
        <f>SUM(C18:J18)</f>
        <v>259754</v>
      </c>
      <c r="L18" s="7">
        <f>+K18/B18</f>
        <v>3.2771415560029697E-3</v>
      </c>
      <c r="M18" s="1">
        <f>+K18/B18</f>
        <v>3.2771415560029697E-3</v>
      </c>
    </row>
    <row r="19" spans="1:13" x14ac:dyDescent="0.25">
      <c r="B19" s="6"/>
      <c r="C19" s="6"/>
      <c r="D19" s="6"/>
      <c r="E19" s="6"/>
      <c r="F19" s="6"/>
      <c r="G19" s="6"/>
      <c r="H19" s="6"/>
      <c r="I19" s="6"/>
      <c r="J19" s="6"/>
      <c r="K19" s="6"/>
      <c r="L19" s="7"/>
    </row>
    <row r="20" spans="1:13" x14ac:dyDescent="0.25">
      <c r="A20" s="1">
        <v>505</v>
      </c>
      <c r="B20" s="6">
        <v>9601453</v>
      </c>
      <c r="C20" s="6"/>
      <c r="D20" s="6"/>
      <c r="E20" s="6"/>
      <c r="F20" s="6"/>
      <c r="G20" s="6"/>
      <c r="H20" s="6">
        <v>28490</v>
      </c>
      <c r="I20" s="6"/>
      <c r="J20" s="6"/>
      <c r="K20" s="6">
        <f>SUM(C20:J20)</f>
        <v>28490</v>
      </c>
      <c r="L20" s="7">
        <f>+K20/B20</f>
        <v>2.9672592262858549E-3</v>
      </c>
      <c r="M20" s="1">
        <f>+K20/B20</f>
        <v>2.9672592262858549E-3</v>
      </c>
    </row>
    <row r="21" spans="1:13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7"/>
    </row>
    <row r="22" spans="1:13" x14ac:dyDescent="0.25">
      <c r="A22" s="1">
        <v>511</v>
      </c>
      <c r="B22" s="6">
        <v>18277286</v>
      </c>
      <c r="C22" s="6"/>
      <c r="D22" s="6"/>
      <c r="E22" s="6"/>
      <c r="F22" s="6"/>
      <c r="G22" s="6"/>
      <c r="H22" s="6">
        <v>22180</v>
      </c>
      <c r="I22" s="6"/>
      <c r="J22" s="6"/>
      <c r="K22" s="6">
        <f>SUM(C22:J22)</f>
        <v>22180</v>
      </c>
      <c r="L22" s="7">
        <f>+K22/B22</f>
        <v>1.2135280916433654E-3</v>
      </c>
      <c r="M22" s="1">
        <f>+K22/B22</f>
        <v>1.2135280916433654E-3</v>
      </c>
    </row>
    <row r="23" spans="1:13" x14ac:dyDescent="0.25">
      <c r="B23" s="6"/>
      <c r="C23" s="6"/>
      <c r="D23" s="6"/>
      <c r="E23" s="6"/>
      <c r="F23" s="6"/>
      <c r="G23" s="6"/>
      <c r="H23" s="6"/>
      <c r="I23" s="6"/>
      <c r="J23" s="6"/>
      <c r="K23" s="6"/>
      <c r="L23" s="7"/>
    </row>
    <row r="24" spans="1:13" x14ac:dyDescent="0.25">
      <c r="A24" s="1">
        <v>570</v>
      </c>
      <c r="B24" s="6">
        <v>1421635</v>
      </c>
      <c r="C24" s="6"/>
      <c r="D24" s="6"/>
      <c r="E24" s="6"/>
      <c r="F24" s="6"/>
      <c r="G24" s="6"/>
      <c r="H24" s="6">
        <v>3269</v>
      </c>
      <c r="I24" s="6"/>
      <c r="J24" s="6"/>
      <c r="K24" s="6">
        <f>SUM(C24:J24)</f>
        <v>3269</v>
      </c>
      <c r="L24" s="7">
        <f>+K24/B24</f>
        <v>2.2994650525627182E-3</v>
      </c>
      <c r="M24" s="1">
        <f>+K24/B24</f>
        <v>2.2994650525627182E-3</v>
      </c>
    </row>
    <row r="25" spans="1:13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3" x14ac:dyDescent="0.25">
      <c r="A26" s="1">
        <v>663</v>
      </c>
      <c r="B26" s="6">
        <v>20168203</v>
      </c>
      <c r="C26" s="6"/>
      <c r="D26" s="6"/>
      <c r="E26" s="6"/>
      <c r="F26" s="6"/>
      <c r="G26" s="6"/>
      <c r="H26" s="6">
        <v>256412</v>
      </c>
      <c r="I26" s="6"/>
      <c r="J26" s="6"/>
      <c r="K26" s="6">
        <f>SUM(C26:J26)</f>
        <v>256412</v>
      </c>
      <c r="L26" s="7">
        <f>+K26/B26</f>
        <v>1.2713676077139842E-2</v>
      </c>
      <c r="M26" s="1">
        <f>+K26/B26</f>
        <v>1.2713676077139842E-2</v>
      </c>
    </row>
    <row r="27" spans="1:13" x14ac:dyDescent="0.25">
      <c r="A27" s="15" t="s">
        <v>15</v>
      </c>
      <c r="B27" s="6">
        <v>4441400</v>
      </c>
      <c r="C27" s="6"/>
      <c r="D27" s="6"/>
      <c r="E27" s="6"/>
      <c r="F27" s="6"/>
      <c r="G27" s="6"/>
      <c r="H27" s="6"/>
      <c r="I27" s="6"/>
      <c r="J27" s="6"/>
      <c r="K27" s="6">
        <f>SUM(C27:J27)</f>
        <v>0</v>
      </c>
      <c r="L27" s="1">
        <f>+K27/B27</f>
        <v>0</v>
      </c>
    </row>
    <row r="28" spans="1:13" x14ac:dyDescent="0.25">
      <c r="B28" s="6">
        <f t="shared" ref="B28:I28" si="3">SUM(B16:B27)</f>
        <v>262956864</v>
      </c>
      <c r="C28" s="6">
        <f t="shared" si="3"/>
        <v>0</v>
      </c>
      <c r="D28" s="6">
        <f t="shared" si="3"/>
        <v>0</v>
      </c>
      <c r="E28" s="6">
        <f>SUM(E16:E27)</f>
        <v>0</v>
      </c>
      <c r="F28" s="6">
        <f>SUM(F16:F27)</f>
        <v>0</v>
      </c>
      <c r="G28" s="6">
        <f t="shared" si="3"/>
        <v>0</v>
      </c>
      <c r="H28" s="6">
        <f t="shared" si="3"/>
        <v>1134348</v>
      </c>
      <c r="I28" s="6">
        <f t="shared" si="3"/>
        <v>0</v>
      </c>
      <c r="J28" s="6">
        <f>SUM(J16:J27)</f>
        <v>0</v>
      </c>
      <c r="K28" s="6">
        <f>SUM(C28:J28)</f>
        <v>1134348</v>
      </c>
      <c r="L28" s="7">
        <f>+K28/B28</f>
        <v>4.313817797887946E-3</v>
      </c>
    </row>
    <row r="29" spans="1:13" x14ac:dyDescent="0.25">
      <c r="C29" s="3">
        <f>+C28/B28</f>
        <v>0</v>
      </c>
      <c r="D29" s="3">
        <f>+D28/B28</f>
        <v>0</v>
      </c>
      <c r="E29" s="3">
        <f>+E28/B28</f>
        <v>0</v>
      </c>
      <c r="F29" s="3">
        <f>+F28/B28</f>
        <v>0</v>
      </c>
      <c r="G29" s="3">
        <f>+G28/B28</f>
        <v>0</v>
      </c>
      <c r="H29" s="3">
        <f>+H28/B28</f>
        <v>4.313817797887946E-3</v>
      </c>
      <c r="I29" s="3">
        <f>+I28/B28</f>
        <v>0</v>
      </c>
      <c r="J29" s="3">
        <f>+J28/B28</f>
        <v>0</v>
      </c>
      <c r="K29" s="1">
        <f>+K28/B28</f>
        <v>4.313817797887946E-3</v>
      </c>
    </row>
  </sheetData>
  <pageMargins left="0.7" right="0.7" top="0.75" bottom="0.75" header="0.3" footer="0.3"/>
  <pageSetup scale="4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C47F3CCF27D0E4A8905F932EA7FBA22" ma:contentTypeVersion="52" ma:contentTypeDescription="" ma:contentTypeScope="" ma:versionID="c8a0bd421027a0fbe1719540c23e953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2020-05-29T07:00:00+00:00</OpenedDate>
    <SignificantOrder xmlns="dc463f71-b30c-4ab2-9473-d307f9d35888">false</SignificantOrder>
    <Date1 xmlns="dc463f71-b30c-4ab2-9473-d307f9d35888">2020-10-19T07:00:00+00:00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200493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4C3136F-18F6-4386-91E7-68F4A9269A36}"/>
</file>

<file path=customXml/itemProps2.xml><?xml version="1.0" encoding="utf-8"?>
<ds:datastoreItem xmlns:ds="http://schemas.openxmlformats.org/officeDocument/2006/customXml" ds:itemID="{76EF1DD9-5902-4D04-8124-DB0644F21495}"/>
</file>

<file path=customXml/itemProps3.xml><?xml version="1.0" encoding="utf-8"?>
<ds:datastoreItem xmlns:ds="http://schemas.openxmlformats.org/officeDocument/2006/customXml" ds:itemID="{4E4354DA-B500-4166-A651-96D1C696C919}"/>
</file>

<file path=customXml/itemProps4.xml><?xml version="1.0" encoding="utf-8"?>
<ds:datastoreItem xmlns:ds="http://schemas.openxmlformats.org/officeDocument/2006/customXml" ds:itemID="{C574E270-08D4-4951-AA73-6CF7F4A998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CNGC Rate Impact</vt:lpstr>
    </vt:vector>
  </TitlesOfParts>
  <Company>MDU Resources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michael.parvinen</dc:creator>
  <cp:lastModifiedBy>Peters, Maryalice</cp:lastModifiedBy>
  <cp:lastPrinted>2014-09-30T16:33:50Z</cp:lastPrinted>
  <dcterms:created xsi:type="dcterms:W3CDTF">2013-10-17T23:39:08Z</dcterms:created>
  <dcterms:modified xsi:type="dcterms:W3CDTF">2020-10-19T20:53:23Z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d1f459d6-cad9-4bb7-b2e5-9c131588c12b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0x0101006E56B4D1795A2E4DB2F0B01679ED314A001C47F3CCF27D0E4A8905F932EA7FBA22</vt:lpwstr>
  </property>
  <property fmtid="{D5CDD505-2E9C-101B-9397-08002B2CF9AE}" pid="6" name="_docset_NoMedatataSyncRequired">
    <vt:lpwstr>False</vt:lpwstr>
  </property>
  <property fmtid="{D5CDD505-2E9C-101B-9397-08002B2CF9AE}" pid="7" name="IsEFSEC">
    <vt:bool>false</vt:bool>
  </property>
</Properties>
</file>