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6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ttachment A" sheetId="2" r:id="rId1"/>
    <sheet name="Attachment B p1" sheetId="3" r:id="rId2"/>
    <sheet name="Attachment B p2" sheetId="4" r:id="rId3"/>
    <sheet name="UE-140762 COS - G+T+D+R+M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1" hidden="1">[1]Inputs!#REF!</definedName>
    <definedName name="__123Graph_A" localSheetId="2" hidden="1">[2]Inputs!#REF!</definedName>
    <definedName name="__123Graph_A" hidden="1">[3]Inputs!#REF!</definedName>
    <definedName name="__123Graph_B" localSheetId="1" hidden="1">[1]Inputs!#REF!</definedName>
    <definedName name="__123Graph_B" localSheetId="2" hidden="1">[2]Inputs!#REF!</definedName>
    <definedName name="__123Graph_B" hidden="1">[3]Inputs!#REF!</definedName>
    <definedName name="__123Graph_D" localSheetId="1" hidden="1">[1]Inputs!#REF!</definedName>
    <definedName name="__123Graph_D" localSheetId="2" hidden="1">[2]Inputs!#REF!</definedName>
    <definedName name="__123Graph_D" hidden="1">[3]Inputs!#REF!</definedName>
    <definedName name="__123Graph_E" hidden="1">[4]Input!$E$22:$E$37</definedName>
    <definedName name="__123Graph_F" hidden="1">[4]Input!$D$22:$D$37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Sort" localSheetId="1" hidden="1">#REF!</definedName>
    <definedName name="_Sort" localSheetId="2" hidden="1">#REF!</definedName>
    <definedName name="_Sort" hidden="1">#REF!</definedName>
    <definedName name="a" localSheetId="1" hidden="1">#REF!</definedName>
    <definedName name="a" localSheetId="2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1" hidden="1">#REF!</definedName>
    <definedName name="DUDE" localSheetId="2" hidden="1">#REF!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1" hidden="1">[5]Inputs!#REF!</definedName>
    <definedName name="PricingInfo" hidden="1">[5]Inputs!#REF!</definedName>
    <definedName name="_xlnm.Print_Area" localSheetId="1">'Attachment B p1'!$A$1:$V$48</definedName>
    <definedName name="retail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1" hidden="1">[6]Inputs!#REF!</definedName>
    <definedName name="w" hidden="1">[6]Inputs!#REF!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1" hidden="1">#REF!</definedName>
    <definedName name="y" localSheetId="2" hidden="1">#REF!</definedName>
    <definedName name="y" hidden="1">'[3]DSM Output'!$B$21:$B$23</definedName>
    <definedName name="z" localSheetId="1" hidden="1">#REF!</definedName>
    <definedName name="z" localSheetId="2" hidden="1">#REF!</definedName>
    <definedName name="z" hidden="1">'[3]DSM Output'!$G$21:$G$23</definedName>
    <definedName name="Z_01844156_6462_4A28_9785_1A86F4D0C834_.wvu.PrintTitles" localSheetId="1" hidden="1">#REF!</definedName>
    <definedName name="Z_01844156_6462_4A28_9785_1A86F4D0C834_.wvu.PrintTitles" hidden="1">#REF!</definedName>
  </definedNames>
  <calcPr calcId="152511" iterate="1"/>
</workbook>
</file>

<file path=xl/calcChain.xml><?xml version="1.0" encoding="utf-8"?>
<calcChain xmlns="http://schemas.openxmlformats.org/spreadsheetml/2006/main">
  <c r="R52" i="3" l="1"/>
  <c r="N9" i="4"/>
  <c r="N10" i="4"/>
  <c r="R38" i="3" l="1"/>
  <c r="V38" i="3" s="1"/>
  <c r="R37" i="3"/>
  <c r="V37" i="3" s="1"/>
  <c r="R36" i="3"/>
  <c r="V36" i="3" s="1"/>
  <c r="R35" i="3"/>
  <c r="V35" i="3" s="1"/>
  <c r="R34" i="3"/>
  <c r="V34" i="3" s="1"/>
  <c r="R28" i="3"/>
  <c r="V28" i="3" s="1"/>
  <c r="P38" i="3" l="1"/>
  <c r="P37" i="3"/>
  <c r="P36" i="3"/>
  <c r="P35" i="3"/>
  <c r="P34" i="3"/>
  <c r="P28" i="3"/>
  <c r="T37" i="3"/>
  <c r="P41" i="3"/>
  <c r="P27" i="3"/>
  <c r="P25" i="3"/>
  <c r="P24" i="3"/>
  <c r="P22" i="3"/>
  <c r="P16" i="3"/>
  <c r="P19" i="3" s="1"/>
  <c r="T34" i="3" l="1"/>
  <c r="T38" i="3"/>
  <c r="T35" i="3"/>
  <c r="T36" i="3"/>
  <c r="D33" i="4"/>
  <c r="D32" i="4"/>
  <c r="D31" i="4"/>
  <c r="D29" i="4"/>
  <c r="D28" i="4"/>
  <c r="D27" i="4"/>
  <c r="D26" i="4"/>
  <c r="D25" i="4"/>
  <c r="D23" i="4"/>
  <c r="D22" i="4"/>
  <c r="D21" i="4"/>
  <c r="D20" i="4"/>
  <c r="D19" i="4"/>
  <c r="P17" i="4"/>
  <c r="D17" i="4"/>
  <c r="D16" i="4"/>
  <c r="D15" i="4"/>
  <c r="D14" i="4"/>
  <c r="D12" i="4"/>
  <c r="D11" i="4"/>
  <c r="D10" i="4"/>
  <c r="T45" i="3"/>
  <c r="N41" i="3"/>
  <c r="L41" i="3"/>
  <c r="K41" i="3"/>
  <c r="I41" i="3"/>
  <c r="H41" i="3"/>
  <c r="N31" i="3"/>
  <c r="L31" i="3"/>
  <c r="K31" i="3"/>
  <c r="I31" i="3"/>
  <c r="H31" i="3"/>
  <c r="N19" i="3"/>
  <c r="L19" i="3"/>
  <c r="K19" i="3"/>
  <c r="I19" i="3"/>
  <c r="H19" i="3"/>
  <c r="B19" i="3"/>
  <c r="T28" i="3" l="1"/>
  <c r="K43" i="3"/>
  <c r="K47" i="3" s="1"/>
  <c r="N43" i="3"/>
  <c r="L43" i="3"/>
  <c r="L47" i="3" s="1"/>
  <c r="R51" i="3" s="1"/>
  <c r="P31" i="3"/>
  <c r="I43" i="3"/>
  <c r="I47" i="3" s="1"/>
  <c r="H43" i="3"/>
  <c r="H47" i="3" s="1"/>
  <c r="B22" i="3"/>
  <c r="I24" i="2"/>
  <c r="H24" i="2"/>
  <c r="G24" i="2"/>
  <c r="F24" i="2"/>
  <c r="E24" i="2"/>
  <c r="I20" i="2"/>
  <c r="I19" i="2"/>
  <c r="I18" i="2"/>
  <c r="I17" i="2"/>
  <c r="I22" i="2" s="1"/>
  <c r="I16" i="2"/>
  <c r="I15" i="2"/>
  <c r="H20" i="2"/>
  <c r="H19" i="2"/>
  <c r="H18" i="2"/>
  <c r="H17" i="2"/>
  <c r="H16" i="2"/>
  <c r="H15" i="2"/>
  <c r="H22" i="2" s="1"/>
  <c r="D24" i="2"/>
  <c r="G20" i="2"/>
  <c r="G19" i="2"/>
  <c r="G18" i="2"/>
  <c r="G17" i="2"/>
  <c r="G16" i="2"/>
  <c r="G15" i="2"/>
  <c r="F20" i="2"/>
  <c r="F19" i="2"/>
  <c r="F18" i="2"/>
  <c r="F17" i="2"/>
  <c r="F16" i="2"/>
  <c r="F15" i="2"/>
  <c r="E20" i="2"/>
  <c r="E19" i="2"/>
  <c r="E18" i="2"/>
  <c r="E17" i="2"/>
  <c r="E16" i="2"/>
  <c r="E15" i="2"/>
  <c r="D20" i="2"/>
  <c r="D19" i="2"/>
  <c r="D18" i="2"/>
  <c r="D22" i="2" s="1"/>
  <c r="D17" i="2"/>
  <c r="D16" i="2"/>
  <c r="D15" i="2"/>
  <c r="K20" i="2"/>
  <c r="P43" i="3" l="1"/>
  <c r="P47" i="3" s="1"/>
  <c r="N47" i="3"/>
  <c r="B23" i="3"/>
  <c r="B24" i="3" s="1"/>
  <c r="K19" i="2"/>
  <c r="K15" i="2"/>
  <c r="F22" i="2"/>
  <c r="K18" i="2"/>
  <c r="K16" i="2"/>
  <c r="G22" i="2"/>
  <c r="E22" i="2"/>
  <c r="K22" i="2" s="1"/>
  <c r="K17" i="2"/>
  <c r="R41" i="3" l="1"/>
  <c r="B25" i="3"/>
  <c r="B26" i="3" s="1"/>
  <c r="M22" i="2"/>
  <c r="M19" i="2"/>
  <c r="M20" i="2"/>
  <c r="M15" i="2"/>
  <c r="M17" i="2"/>
  <c r="M16" i="2"/>
  <c r="M18" i="2"/>
  <c r="T41" i="3" l="1"/>
  <c r="B27" i="3"/>
  <c r="B28" i="3" s="1"/>
  <c r="X35" i="3" l="1"/>
  <c r="X38" i="3"/>
  <c r="X37" i="3"/>
  <c r="X34" i="3"/>
  <c r="X36" i="3"/>
  <c r="B31" i="3"/>
  <c r="B34" i="3" l="1"/>
  <c r="B35" i="3" s="1"/>
  <c r="X28" i="3"/>
  <c r="B36" i="3" l="1"/>
  <c r="B37" i="3" s="1"/>
  <c r="B38" i="3" s="1"/>
  <c r="B41" i="3" s="1"/>
  <c r="B43" i="3" s="1"/>
  <c r="R16" i="3"/>
  <c r="T16" i="3"/>
  <c r="V16" i="3"/>
  <c r="X16" i="3"/>
  <c r="R19" i="3"/>
  <c r="T19" i="3"/>
  <c r="R22" i="3"/>
  <c r="T22" i="3"/>
  <c r="V22" i="3"/>
  <c r="X22" i="3"/>
  <c r="T23" i="3"/>
  <c r="V23" i="3"/>
  <c r="X23" i="3"/>
  <c r="R24" i="3"/>
  <c r="T24" i="3"/>
  <c r="V24" i="3"/>
  <c r="X24" i="3"/>
  <c r="R25" i="3"/>
  <c r="T25" i="3"/>
  <c r="V25" i="3"/>
  <c r="X25" i="3"/>
  <c r="R26" i="3"/>
  <c r="T26" i="3"/>
  <c r="V26" i="3"/>
  <c r="X26" i="3"/>
  <c r="R27" i="3"/>
  <c r="T27" i="3"/>
  <c r="V27" i="3"/>
  <c r="X27" i="3"/>
  <c r="R31" i="3"/>
  <c r="T31" i="3"/>
  <c r="R43" i="3"/>
  <c r="T43" i="3"/>
  <c r="R47" i="3"/>
  <c r="T47" i="3"/>
  <c r="X47" i="3"/>
  <c r="R50" i="3"/>
  <c r="P9" i="4"/>
  <c r="R9" i="4"/>
  <c r="F10" i="4"/>
  <c r="H10" i="4"/>
  <c r="J10" i="4"/>
  <c r="P10" i="4"/>
  <c r="R10" i="4"/>
  <c r="F11" i="4"/>
  <c r="H11" i="4"/>
  <c r="J11" i="4"/>
  <c r="F12" i="4"/>
  <c r="H12" i="4"/>
  <c r="J12" i="4"/>
  <c r="P12" i="4"/>
  <c r="F14" i="4"/>
  <c r="H14" i="4"/>
  <c r="J14" i="4"/>
  <c r="F15" i="4"/>
  <c r="H15" i="4"/>
  <c r="J15" i="4"/>
  <c r="F16" i="4"/>
  <c r="H16" i="4"/>
  <c r="J16" i="4"/>
  <c r="F17" i="4"/>
  <c r="H17" i="4"/>
  <c r="J17" i="4"/>
  <c r="F19" i="4"/>
  <c r="H19" i="4"/>
  <c r="J19" i="4"/>
  <c r="F20" i="4"/>
  <c r="H20" i="4"/>
  <c r="J20" i="4"/>
  <c r="F21" i="4"/>
  <c r="H21" i="4"/>
  <c r="J21" i="4"/>
  <c r="F22" i="4"/>
  <c r="H22" i="4"/>
  <c r="J22" i="4"/>
  <c r="N22" i="4"/>
  <c r="F23" i="4"/>
  <c r="H23" i="4"/>
  <c r="J23" i="4"/>
  <c r="F25" i="4"/>
  <c r="H25" i="4"/>
  <c r="J25" i="4"/>
  <c r="F26" i="4"/>
  <c r="H26" i="4"/>
  <c r="J26" i="4"/>
  <c r="F27" i="4"/>
  <c r="H27" i="4"/>
  <c r="J27" i="4"/>
  <c r="F28" i="4"/>
  <c r="H28" i="4"/>
  <c r="J28" i="4"/>
  <c r="F29" i="4"/>
  <c r="H29" i="4"/>
  <c r="J29" i="4"/>
  <c r="F31" i="4"/>
  <c r="H31" i="4"/>
  <c r="J31" i="4"/>
  <c r="F32" i="4"/>
  <c r="H32" i="4"/>
  <c r="J32" i="4"/>
  <c r="F33" i="4"/>
  <c r="H33" i="4"/>
  <c r="J33" i="4"/>
</calcChain>
</file>

<file path=xl/sharedStrings.xml><?xml version="1.0" encoding="utf-8"?>
<sst xmlns="http://schemas.openxmlformats.org/spreadsheetml/2006/main" count="2545" uniqueCount="1000">
  <si>
    <t>Results of Operations - Gen+Tran+Dist+Rtl+Misc - TOTAL Unbundled</t>
  </si>
  <si>
    <t>PacifiCorp</t>
  </si>
  <si>
    <t>Cost Of Service By Rate Schedule</t>
  </si>
  <si>
    <t>State of Washington</t>
  </si>
  <si>
    <t>WCA Method - (100 Summer, 100 Winter Hours) - 43%D / 57%E</t>
  </si>
  <si>
    <t>12 Months Ending December 2013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</si>
  <si>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</si>
  <si>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</si>
  <si>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</si>
  <si>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</si>
  <si>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</si>
  <si>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</si>
  <si>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</si>
  <si>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</si>
  <si>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</si>
  <si>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</si>
  <si>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</si>
  <si>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</si>
  <si>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</si>
  <si>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Washington</t>
  </si>
  <si>
    <t>Small General</t>
  </si>
  <si>
    <t>Large General</t>
  </si>
  <si>
    <t>Agricultural</t>
  </si>
  <si>
    <t>Street &amp; Area</t>
  </si>
  <si>
    <t>Chk Total</t>
  </si>
  <si>
    <t>COS</t>
  </si>
  <si>
    <t>Jurisdiction</t>
  </si>
  <si>
    <t>Residential</t>
  </si>
  <si>
    <t>Service</t>
  </si>
  <si>
    <t>Service &lt;1,000 kW</t>
  </si>
  <si>
    <t>Service &gt;1,000 kW</t>
  </si>
  <si>
    <t>Dedicated Facilities</t>
  </si>
  <si>
    <t>Pumping</t>
  </si>
  <si>
    <t>Lighting</t>
  </si>
  <si>
    <t xml:space="preserve">DESCRIPTION </t>
  </si>
  <si>
    <t>Factor</t>
  </si>
  <si>
    <t>Normalized</t>
  </si>
  <si>
    <t>Schedule 16</t>
  </si>
  <si>
    <t>Schedule 24</t>
  </si>
  <si>
    <t>Schedule 36</t>
  </si>
  <si>
    <t>Schedule 48T</t>
  </si>
  <si>
    <t>Schedule 40</t>
  </si>
  <si>
    <t>Sch. 15,51-54,57</t>
  </si>
  <si>
    <t>Operating Revenues</t>
  </si>
  <si>
    <t>Operating Expenses</t>
  </si>
  <si>
    <t>Operation &amp; Maintenance Expenses</t>
  </si>
  <si>
    <t>Depreciation Expense</t>
  </si>
  <si>
    <t>Amortization Expense</t>
  </si>
  <si>
    <t>Taxes Other Than Income</t>
  </si>
  <si>
    <t>Income Taxes - Federal</t>
  </si>
  <si>
    <t>Income Taxes - State</t>
  </si>
  <si>
    <t>Income Taxes Deferred</t>
  </si>
  <si>
    <t>Investment Tax Credit Adj</t>
  </si>
  <si>
    <t>Misc Revenues &amp; Expense</t>
  </si>
  <si>
    <t>Total Operating Expenses</t>
  </si>
  <si>
    <t>Operating Revenue For Return</t>
  </si>
  <si>
    <t>Rate Base :</t>
  </si>
  <si>
    <t>Electric Plant In Service</t>
  </si>
  <si>
    <t xml:space="preserve">Plant Held For Future Use </t>
  </si>
  <si>
    <t>Electric Plant Acquisition Adj</t>
  </si>
  <si>
    <t>Nuclear Fuel</t>
  </si>
  <si>
    <t>Prepayments</t>
  </si>
  <si>
    <t>Fuel Stock</t>
  </si>
  <si>
    <t>Materials &amp; Supplies</t>
  </si>
  <si>
    <t>Misc Deferred Debits</t>
  </si>
  <si>
    <t>Cash Working Capital</t>
  </si>
  <si>
    <t>Weatherization Loans</t>
  </si>
  <si>
    <t>Miscellaneous Rate Base</t>
  </si>
  <si>
    <t>Total Rate Base Additions</t>
  </si>
  <si>
    <t>Rate Base Deductions :</t>
  </si>
  <si>
    <t>Accum Provision For Depreciation</t>
  </si>
  <si>
    <t>Accum Provision For Amortization</t>
  </si>
  <si>
    <t>Accum Deferred Income Taxes</t>
  </si>
  <si>
    <t>Unamortized ITC</t>
  </si>
  <si>
    <t>Customer Advance For Construction</t>
  </si>
  <si>
    <t>Customer Service Deposits</t>
  </si>
  <si>
    <t>Misc Rate Base Deductions</t>
  </si>
  <si>
    <t>Total Rate Base Deductions</t>
  </si>
  <si>
    <t>Total Rate Base</t>
  </si>
  <si>
    <t>Return On Rate Base</t>
  </si>
  <si>
    <t>Return On Equity</t>
  </si>
  <si>
    <t>WCA Method</t>
  </si>
  <si>
    <t>Return On Ratebase ($$)</t>
  </si>
  <si>
    <t>Operating &amp; Maintenance Expense</t>
  </si>
  <si>
    <t xml:space="preserve">        Bad Debt to Produce ROR</t>
  </si>
  <si>
    <t>F80</t>
  </si>
  <si>
    <t>Federal Income Taxes</t>
  </si>
  <si>
    <t xml:space="preserve">        FIT Adj to Produce Target ROR</t>
  </si>
  <si>
    <t>F101</t>
  </si>
  <si>
    <t>State Income Taxes</t>
  </si>
  <si>
    <t xml:space="preserve">        SIT Adj to Produce Target ROR</t>
  </si>
  <si>
    <t>Deferred Income Taxes</t>
  </si>
  <si>
    <t>Investment Tax Credit</t>
  </si>
  <si>
    <t>Misc Revenue &amp; Expenses</t>
  </si>
  <si>
    <t>Revenue Credits</t>
  </si>
  <si>
    <t>Total Revenue Requirements</t>
  </si>
  <si>
    <t xml:space="preserve">Increase / (Decrease) Required to </t>
  </si>
  <si>
    <t>Earn Equal Rates of Return</t>
  </si>
  <si>
    <t>Existing Revenues</t>
  </si>
  <si>
    <t xml:space="preserve">Percent Increase / (Decrease) </t>
  </si>
  <si>
    <t xml:space="preserve">Over Existing Rates To </t>
  </si>
  <si>
    <t>Equal Authorized RoE &amp; RoR</t>
  </si>
  <si>
    <t>WCA</t>
  </si>
  <si>
    <t>ELECTRIC REVENUES</t>
  </si>
  <si>
    <t>Method</t>
  </si>
  <si>
    <t>FERC</t>
  </si>
  <si>
    <t>ACCT</t>
  </si>
  <si>
    <t>440</t>
  </si>
  <si>
    <t>Residential Sales</t>
  </si>
  <si>
    <t>442</t>
  </si>
  <si>
    <t>Commercial &amp; Industrial Sales</t>
  </si>
  <si>
    <t>Interruptible Demand</t>
  </si>
  <si>
    <t>F10</t>
  </si>
  <si>
    <t>Interruptible Energy</t>
  </si>
  <si>
    <t>444</t>
  </si>
  <si>
    <t>Public Street &amp; Highway Lighting</t>
  </si>
  <si>
    <t>445</t>
  </si>
  <si>
    <t>Other Sales to Public Authority</t>
  </si>
  <si>
    <t>448</t>
  </si>
  <si>
    <t>Interdepartmental</t>
  </si>
  <si>
    <t>Demand</t>
  </si>
  <si>
    <t>Total Sales to Ultimate Customers</t>
  </si>
  <si>
    <t>447</t>
  </si>
  <si>
    <t>Sales for Resale</t>
  </si>
  <si>
    <t>Energy</t>
  </si>
  <si>
    <t>447NPC</t>
  </si>
  <si>
    <t>449</t>
  </si>
  <si>
    <t>Provision for Rate Refund</t>
  </si>
  <si>
    <t>State Revenue Credit</t>
  </si>
  <si>
    <t>F140D</t>
  </si>
  <si>
    <t>AGA Revenue</t>
  </si>
  <si>
    <t>Total Sales from Electricity</t>
  </si>
  <si>
    <t>Other Electric Operating Revenues</t>
  </si>
  <si>
    <t>450</t>
  </si>
  <si>
    <t>Forfeited Discounts &amp; Interest</t>
  </si>
  <si>
    <t>Customers</t>
  </si>
  <si>
    <t>F40</t>
  </si>
  <si>
    <t>451</t>
  </si>
  <si>
    <t>Misc Electric Revenue</t>
  </si>
  <si>
    <t>Customer</t>
  </si>
  <si>
    <t>453</t>
  </si>
  <si>
    <t>Water Sales</t>
  </si>
  <si>
    <t>454</t>
  </si>
  <si>
    <t>Rent of Electric Property</t>
  </si>
  <si>
    <t>456</t>
  </si>
  <si>
    <t>Other Electric Revenue</t>
  </si>
  <si>
    <t>Total Other Electric Operating Revenues</t>
  </si>
  <si>
    <t>Total Electric Operating Revenues</t>
  </si>
  <si>
    <t>Miscellaneous Revenues</t>
  </si>
  <si>
    <t>41160</t>
  </si>
  <si>
    <t>Gain on Sale of Utility Plant - CR</t>
  </si>
  <si>
    <t>41170</t>
  </si>
  <si>
    <t xml:space="preserve">Loss on Sale of Utility Plant </t>
  </si>
  <si>
    <t>4118</t>
  </si>
  <si>
    <t>Gain from Emission Allowances</t>
  </si>
  <si>
    <t>Gain from Disposition of NOX Credits</t>
  </si>
  <si>
    <t>4194</t>
  </si>
  <si>
    <t>Impact Housing Interest Income</t>
  </si>
  <si>
    <t>421</t>
  </si>
  <si>
    <t>(Gain)/Loss on Sale of Utility Plant</t>
  </si>
  <si>
    <t>Total Miscellaneous Revenues</t>
  </si>
  <si>
    <t>Miscellaneous Expenses</t>
  </si>
  <si>
    <t>4311</t>
  </si>
  <si>
    <t>Interest on Customer Deposits</t>
  </si>
  <si>
    <t>DFA</t>
  </si>
  <si>
    <t>Divergence Fairness Adjustment</t>
  </si>
  <si>
    <t xml:space="preserve">Production </t>
  </si>
  <si>
    <t>F105</t>
  </si>
  <si>
    <t>Transmission</t>
  </si>
  <si>
    <t>Distribution</t>
  </si>
  <si>
    <t>Total DFA</t>
  </si>
  <si>
    <t>Net Miscellaneous Revenues And Expense</t>
  </si>
  <si>
    <t>STEAM POWER GENERATION</t>
  </si>
  <si>
    <t>500</t>
  </si>
  <si>
    <t>Operation Suprvn &amp; Engineering</t>
  </si>
  <si>
    <t>JBG</t>
  </si>
  <si>
    <t>Total 500</t>
  </si>
  <si>
    <t>501</t>
  </si>
  <si>
    <t>Fuel Related</t>
  </si>
  <si>
    <t>CAEW</t>
  </si>
  <si>
    <t>JBE</t>
  </si>
  <si>
    <t>Total 501</t>
  </si>
  <si>
    <t>501NPC</t>
  </si>
  <si>
    <t>Total 501NPC</t>
  </si>
  <si>
    <t>502</t>
  </si>
  <si>
    <t>Steam Expenses</t>
  </si>
  <si>
    <t>Total 502</t>
  </si>
  <si>
    <t>503</t>
  </si>
  <si>
    <t>Steam From Other Sources</t>
  </si>
  <si>
    <t>503NPC</t>
  </si>
  <si>
    <t>Steam From Other Sources-NPC</t>
  </si>
  <si>
    <t>505</t>
  </si>
  <si>
    <t>Electric Expenses</t>
  </si>
  <si>
    <t>Total 505</t>
  </si>
  <si>
    <t>506</t>
  </si>
  <si>
    <t>Misc. Steam Expense</t>
  </si>
  <si>
    <t>Total 506</t>
  </si>
  <si>
    <t>507</t>
  </si>
  <si>
    <t>Rents</t>
  </si>
  <si>
    <t>Total 507</t>
  </si>
  <si>
    <t>510</t>
  </si>
  <si>
    <t>Maint Supervision &amp; Engineering</t>
  </si>
  <si>
    <t>Total 510</t>
  </si>
  <si>
    <t>511</t>
  </si>
  <si>
    <t>Maintenance of Structures</t>
  </si>
  <si>
    <t>Total 511</t>
  </si>
  <si>
    <t>512</t>
  </si>
  <si>
    <t>Maintenance of Boiler Plant</t>
  </si>
  <si>
    <t>Total 512</t>
  </si>
  <si>
    <t>513</t>
  </si>
  <si>
    <t>Maintenance of Electric Plant</t>
  </si>
  <si>
    <t>Total 513</t>
  </si>
  <si>
    <t>514</t>
  </si>
  <si>
    <t>Maint of Misc. Steam Plant</t>
  </si>
  <si>
    <t>Total 514</t>
  </si>
  <si>
    <t>Total Steam Power Generation</t>
  </si>
  <si>
    <t>NUCLEAR POWER GENERATION</t>
  </si>
  <si>
    <t>517</t>
  </si>
  <si>
    <t>Operation Super &amp; Engineering</t>
  </si>
  <si>
    <t>518</t>
  </si>
  <si>
    <t>Nuclear Fuel Expense</t>
  </si>
  <si>
    <t>519</t>
  </si>
  <si>
    <t>Coolants and Water</t>
  </si>
  <si>
    <t>520</t>
  </si>
  <si>
    <t>523</t>
  </si>
  <si>
    <t>524</t>
  </si>
  <si>
    <t>Misc. Nuclear Expenses</t>
  </si>
  <si>
    <t>528</t>
  </si>
  <si>
    <t>Maint Supervision &amp; Eng</t>
  </si>
  <si>
    <t>529</t>
  </si>
  <si>
    <t>530</t>
  </si>
  <si>
    <t>Maintenance of Reactor Plant</t>
  </si>
  <si>
    <t>531</t>
  </si>
  <si>
    <t>532</t>
  </si>
  <si>
    <t>Maintenance of Misc Nuclear</t>
  </si>
  <si>
    <t>Total Nuclear Power Generation</t>
  </si>
  <si>
    <t>HYDRAULIC POWER GENERATION</t>
  </si>
  <si>
    <t>535</t>
  </si>
  <si>
    <t>536</t>
  </si>
  <si>
    <t>Water For Power</t>
  </si>
  <si>
    <t>537</t>
  </si>
  <si>
    <t>Hydraulic Expenses</t>
  </si>
  <si>
    <t>538</t>
  </si>
  <si>
    <t>539</t>
  </si>
  <si>
    <t>Misc. Hydro Expenses</t>
  </si>
  <si>
    <t>540</t>
  </si>
  <si>
    <t>Rents (Hydro Generation)</t>
  </si>
  <si>
    <t>541</t>
  </si>
  <si>
    <t>542</t>
  </si>
  <si>
    <t>543</t>
  </si>
  <si>
    <t>Maint of Dams &amp; Waterways</t>
  </si>
  <si>
    <t>544</t>
  </si>
  <si>
    <t>545</t>
  </si>
  <si>
    <t>Maint of Misc. Hydro Plant</t>
  </si>
  <si>
    <t xml:space="preserve">Total Hydraulic Power Generation </t>
  </si>
  <si>
    <t>OTHER POWER GENERATION</t>
  </si>
  <si>
    <t>546</t>
  </si>
  <si>
    <t>CAGE</t>
  </si>
  <si>
    <t>Total 546</t>
  </si>
  <si>
    <t>547</t>
  </si>
  <si>
    <t>Fuel</t>
  </si>
  <si>
    <t>SE</t>
  </si>
  <si>
    <t>SSECT</t>
  </si>
  <si>
    <t>Total 547</t>
  </si>
  <si>
    <t>547NPC</t>
  </si>
  <si>
    <t>Total 547NPC</t>
  </si>
  <si>
    <t>548</t>
  </si>
  <si>
    <t>Generation Expense</t>
  </si>
  <si>
    <t>Total 548</t>
  </si>
  <si>
    <t>549</t>
  </si>
  <si>
    <t>Miscellaneous Other</t>
  </si>
  <si>
    <t>Total 549</t>
  </si>
  <si>
    <t>550</t>
  </si>
  <si>
    <t>SG</t>
  </si>
  <si>
    <t>Total 550</t>
  </si>
  <si>
    <t>552</t>
  </si>
  <si>
    <t>Total 552</t>
  </si>
  <si>
    <t>553</t>
  </si>
  <si>
    <t>Maint of Generation &amp; Elect Plant</t>
  </si>
  <si>
    <t>Total 553</t>
  </si>
  <si>
    <t>554</t>
  </si>
  <si>
    <t>Maintenance of Misc. Other</t>
  </si>
  <si>
    <t>Total 554</t>
  </si>
  <si>
    <t>Total Other Power Generation</t>
  </si>
  <si>
    <t>OTHER POWER SUPPLY</t>
  </si>
  <si>
    <t>555</t>
  </si>
  <si>
    <t>Purchased Power</t>
  </si>
  <si>
    <t>SSGP</t>
  </si>
  <si>
    <t>Total 555</t>
  </si>
  <si>
    <t>555NPC</t>
  </si>
  <si>
    <t>Total 555NPC</t>
  </si>
  <si>
    <t>556</t>
  </si>
  <si>
    <t>System Control &amp; Load Dispatch</t>
  </si>
  <si>
    <t>557</t>
  </si>
  <si>
    <t>Other Expenses</t>
  </si>
  <si>
    <t>CAGE/JBG</t>
  </si>
  <si>
    <t>Total 557</t>
  </si>
  <si>
    <t>Embedded Cost Differentials</t>
  </si>
  <si>
    <t>Company Owned Hydro</t>
  </si>
  <si>
    <t>DGP</t>
  </si>
  <si>
    <t>Mid-C Contract</t>
  </si>
  <si>
    <t>MC</t>
  </si>
  <si>
    <t>Existing QF Contracts</t>
  </si>
  <si>
    <t xml:space="preserve">S </t>
  </si>
  <si>
    <t>Total Embedded Cost Differential</t>
  </si>
  <si>
    <t>Total Other Power Supply</t>
  </si>
  <si>
    <t>TOTAL PRODUCTION EXPENSE</t>
  </si>
  <si>
    <t>TRANSMISSION EXPENSE</t>
  </si>
  <si>
    <t>560</t>
  </si>
  <si>
    <t>Operation Supervision &amp; Eng</t>
  </si>
  <si>
    <t>F106</t>
  </si>
  <si>
    <t>561</t>
  </si>
  <si>
    <t>Load Dispatching</t>
  </si>
  <si>
    <t>562</t>
  </si>
  <si>
    <t>Station Expense</t>
  </si>
  <si>
    <t>563</t>
  </si>
  <si>
    <t>Overhead Line Expense</t>
  </si>
  <si>
    <t>564</t>
  </si>
  <si>
    <t>Underground Line Expense</t>
  </si>
  <si>
    <t>565</t>
  </si>
  <si>
    <t>Transm of Electricity by Others</t>
  </si>
  <si>
    <t>565NPC</t>
  </si>
  <si>
    <t>566</t>
  </si>
  <si>
    <t>Misc. Transmission Expense</t>
  </si>
  <si>
    <t>567</t>
  </si>
  <si>
    <t>Rents - Transmission</t>
  </si>
  <si>
    <t>568</t>
  </si>
  <si>
    <t>569</t>
  </si>
  <si>
    <t>570</t>
  </si>
  <si>
    <t>Maint of Station Equipment</t>
  </si>
  <si>
    <t>571</t>
  </si>
  <si>
    <t>Maintenance of Overhead Lines</t>
  </si>
  <si>
    <t>572</t>
  </si>
  <si>
    <t>Maint of Underground Lines</t>
  </si>
  <si>
    <t>573</t>
  </si>
  <si>
    <t>Maint of Misc Transmission Plant</t>
  </si>
  <si>
    <t>TOTAL TRANSMISSION EXPENSE</t>
  </si>
  <si>
    <t>DISTRIBUTION EXPENSE</t>
  </si>
  <si>
    <t>580</t>
  </si>
  <si>
    <t>F131</t>
  </si>
  <si>
    <t>581</t>
  </si>
  <si>
    <t>F20</t>
  </si>
  <si>
    <t>582</t>
  </si>
  <si>
    <t>F120</t>
  </si>
  <si>
    <t>583</t>
  </si>
  <si>
    <t>Overhead Line Expenses</t>
  </si>
  <si>
    <t>F132</t>
  </si>
  <si>
    <t>584</t>
  </si>
  <si>
    <t>F133</t>
  </si>
  <si>
    <t>585</t>
  </si>
  <si>
    <t>Street Lighting &amp; Signal Systems</t>
  </si>
  <si>
    <t>F130</t>
  </si>
  <si>
    <t>586</t>
  </si>
  <si>
    <t>Meter Expenses</t>
  </si>
  <si>
    <t>F127</t>
  </si>
  <si>
    <t>587</t>
  </si>
  <si>
    <t>Customer Installation Expenses</t>
  </si>
  <si>
    <t>588</t>
  </si>
  <si>
    <t>Misc. Distribution Expenses</t>
  </si>
  <si>
    <t>589</t>
  </si>
  <si>
    <t>590</t>
  </si>
  <si>
    <t>591</t>
  </si>
  <si>
    <t>F119</t>
  </si>
  <si>
    <t>592</t>
  </si>
  <si>
    <t>593</t>
  </si>
  <si>
    <t>F134</t>
  </si>
  <si>
    <t>594</t>
  </si>
  <si>
    <t>F135</t>
  </si>
  <si>
    <t>595</t>
  </si>
  <si>
    <t>Maint of Line Transformers</t>
  </si>
  <si>
    <t>F125</t>
  </si>
  <si>
    <t>596</t>
  </si>
  <si>
    <t>Maint of Street Lighting &amp; Signals</t>
  </si>
  <si>
    <t>597</t>
  </si>
  <si>
    <t>Maintenance of Meters</t>
  </si>
  <si>
    <t>598</t>
  </si>
  <si>
    <t>Maint of Misc. Distribution Plant</t>
  </si>
  <si>
    <t>TOTAL DISTRIBUTION EXPENSE</t>
  </si>
  <si>
    <t>CUSTOMER ACCOUNTS EXPENSE</t>
  </si>
  <si>
    <t>901</t>
  </si>
  <si>
    <t>Supervision</t>
  </si>
  <si>
    <t>F136</t>
  </si>
  <si>
    <t>902</t>
  </si>
  <si>
    <t>Meter Reading Expense</t>
  </si>
  <si>
    <t>F41</t>
  </si>
  <si>
    <t>903</t>
  </si>
  <si>
    <t>Customer Receipts &amp; Collections</t>
  </si>
  <si>
    <t>F42</t>
  </si>
  <si>
    <t>904</t>
  </si>
  <si>
    <t>Uncollectible Accounts</t>
  </si>
  <si>
    <t>905</t>
  </si>
  <si>
    <t>Misc. Customer Accounts Exp</t>
  </si>
  <si>
    <t>TOTAL CUSTOMER ACCOUNTS EXPENSE</t>
  </si>
  <si>
    <t>CUSTOMER SERVICE EXPENSE</t>
  </si>
  <si>
    <t>907</t>
  </si>
  <si>
    <t>908</t>
  </si>
  <si>
    <t>Customer Assistance</t>
  </si>
  <si>
    <t>909</t>
  </si>
  <si>
    <t>Informational &amp; Instructional Adv</t>
  </si>
  <si>
    <t>910</t>
  </si>
  <si>
    <t>Misc. Customer Service</t>
  </si>
  <si>
    <t>TOTAL CUSTOMER SERVICE EXPENSE</t>
  </si>
  <si>
    <t>SALES EXPENSE</t>
  </si>
  <si>
    <t>911</t>
  </si>
  <si>
    <t>912</t>
  </si>
  <si>
    <t>Demonstration &amp; Selling Expense</t>
  </si>
  <si>
    <t>913</t>
  </si>
  <si>
    <t>Advertising Expense</t>
  </si>
  <si>
    <t>916</t>
  </si>
  <si>
    <t>Misc. Sales Expense</t>
  </si>
  <si>
    <t>TOTAL SALES EXPENSE</t>
  </si>
  <si>
    <t>ADMINISTRATION &amp; GENERAL EXPENSE</t>
  </si>
  <si>
    <t>920</t>
  </si>
  <si>
    <t>Administrative &amp; General Salaries</t>
  </si>
  <si>
    <t>F102D</t>
  </si>
  <si>
    <t>Customer - System</t>
  </si>
  <si>
    <t>921</t>
  </si>
  <si>
    <t>Office Supplies &amp; expenses</t>
  </si>
  <si>
    <t>923</t>
  </si>
  <si>
    <t>Outside Services</t>
  </si>
  <si>
    <t>924</t>
  </si>
  <si>
    <t>Property Insurance</t>
  </si>
  <si>
    <t>925</t>
  </si>
  <si>
    <t>Injuries &amp; Damages</t>
  </si>
  <si>
    <t>926</t>
  </si>
  <si>
    <t>Employee Pensions &amp; Benefits</t>
  </si>
  <si>
    <t>F138D</t>
  </si>
  <si>
    <t>927</t>
  </si>
  <si>
    <t>Franchise Requirements</t>
  </si>
  <si>
    <t>F102</t>
  </si>
  <si>
    <t>928</t>
  </si>
  <si>
    <t>Regulatory Commission Expense</t>
  </si>
  <si>
    <t>F141</t>
  </si>
  <si>
    <t>929</t>
  </si>
  <si>
    <t>Duplicate Charges</t>
  </si>
  <si>
    <t>930</t>
  </si>
  <si>
    <t>Misc General Expenses</t>
  </si>
  <si>
    <t>931</t>
  </si>
  <si>
    <t>935</t>
  </si>
  <si>
    <t>Maintenance of General Plant</t>
  </si>
  <si>
    <t>F108</t>
  </si>
  <si>
    <t>TOTAL ADMINISTRATIVE &amp; GEN EXPENSE</t>
  </si>
  <si>
    <t>TOTAL O &amp; M EXPENSE</t>
  </si>
  <si>
    <t>DEPRECIATION EXPENSE</t>
  </si>
  <si>
    <t>403SP</t>
  </si>
  <si>
    <t>Steam Depreciation</t>
  </si>
  <si>
    <t>Total 403SP</t>
  </si>
  <si>
    <t>403NP</t>
  </si>
  <si>
    <t>Nuclear Depreciation</t>
  </si>
  <si>
    <t>403HP</t>
  </si>
  <si>
    <t>Hydro Depreciation</t>
  </si>
  <si>
    <t>403OP</t>
  </si>
  <si>
    <t>Other Production Depreciation</t>
  </si>
  <si>
    <t>SSGCH</t>
  </si>
  <si>
    <t>Total 403OP</t>
  </si>
  <si>
    <t>403TP</t>
  </si>
  <si>
    <t>Transmission Depreciation</t>
  </si>
  <si>
    <t>403</t>
  </si>
  <si>
    <t>Distribution Depreciation</t>
  </si>
  <si>
    <t>Land Rights</t>
  </si>
  <si>
    <t>F118</t>
  </si>
  <si>
    <t>Structures</t>
  </si>
  <si>
    <t>Station Equip</t>
  </si>
  <si>
    <t>Poles &amp; Towers</t>
  </si>
  <si>
    <t>F121</t>
  </si>
  <si>
    <t>OH Conductors</t>
  </si>
  <si>
    <t>F122</t>
  </si>
  <si>
    <t>UG Conduit</t>
  </si>
  <si>
    <t>F123</t>
  </si>
  <si>
    <t>UG Conductor</t>
  </si>
  <si>
    <t>F124</t>
  </si>
  <si>
    <t>Line Transformer</t>
  </si>
  <si>
    <t>Services</t>
  </si>
  <si>
    <t>F126</t>
  </si>
  <si>
    <t>Meters</t>
  </si>
  <si>
    <t>Inst Cust Premises</t>
  </si>
  <si>
    <t>F128</t>
  </si>
  <si>
    <t>Leased Property</t>
  </si>
  <si>
    <t>F129</t>
  </si>
  <si>
    <t>Street Lighting</t>
  </si>
  <si>
    <t>Total Distribution Expense</t>
  </si>
  <si>
    <t>403GP</t>
  </si>
  <si>
    <t>General Depreciation</t>
  </si>
  <si>
    <t>Situs</t>
  </si>
  <si>
    <t>F107D</t>
  </si>
  <si>
    <t>System Generation</t>
  </si>
  <si>
    <t>F105D</t>
  </si>
  <si>
    <t>System Overheads</t>
  </si>
  <si>
    <t>SSGCT</t>
  </si>
  <si>
    <t>Total General Expense</t>
  </si>
  <si>
    <t>403GV0</t>
  </si>
  <si>
    <t>General Vehicles</t>
  </si>
  <si>
    <t>403MP</t>
  </si>
  <si>
    <t>Mining Depreciation</t>
  </si>
  <si>
    <t>403EP</t>
  </si>
  <si>
    <t>Experimental Plant Depreciation</t>
  </si>
  <si>
    <t>TOTAL DEPRECIATION EXPENSE</t>
  </si>
  <si>
    <t>AMORTIZATION EXPENSE</t>
  </si>
  <si>
    <t>404GP</t>
  </si>
  <si>
    <t>Amort of LT Plant - Cap. Lease Gen</t>
  </si>
  <si>
    <t>Division</t>
  </si>
  <si>
    <t>Total Amort. Cap. Lease General</t>
  </si>
  <si>
    <t>404SP</t>
  </si>
  <si>
    <t>Amort of LT Plant - Cap Lease Steam</t>
  </si>
  <si>
    <t>404IP</t>
  </si>
  <si>
    <t>Amort of LT Plant - Intangible Plant</t>
  </si>
  <si>
    <t>Total Amort. Intangible Plant</t>
  </si>
  <si>
    <t>AMORTIZATION EXPENSE (cont'd)</t>
  </si>
  <si>
    <t>404MP</t>
  </si>
  <si>
    <t>Amort of LT Plant - Mining Plant</t>
  </si>
  <si>
    <t>404OP</t>
  </si>
  <si>
    <t>Amort of LT Plant-Other Plant</t>
  </si>
  <si>
    <t>F30</t>
  </si>
  <si>
    <t>404HP</t>
  </si>
  <si>
    <t>Amort of Other Electric Plant</t>
  </si>
  <si>
    <t>F110</t>
  </si>
  <si>
    <t>405</t>
  </si>
  <si>
    <t>406</t>
  </si>
  <si>
    <t>Amort of Plant Acquisition Adj</t>
  </si>
  <si>
    <t>407</t>
  </si>
  <si>
    <t>Amort of Prop Losses, Unrec Plant,</t>
  </si>
  <si>
    <t>TOTAL AMORTIZATION EXPENSE</t>
  </si>
  <si>
    <t>TAX OTHER THAN INCOME</t>
  </si>
  <si>
    <t>408</t>
  </si>
  <si>
    <t>F101D</t>
  </si>
  <si>
    <t>Total Taxes Other Than Income</t>
  </si>
  <si>
    <t>DEFERRED INCOME TAXES</t>
  </si>
  <si>
    <t>41140</t>
  </si>
  <si>
    <t>Deferred I T C - Federal</t>
  </si>
  <si>
    <t>41141</t>
  </si>
  <si>
    <t>Deferred I T C - Idaho</t>
  </si>
  <si>
    <t>TOTAL DEFERRED ITC</t>
  </si>
  <si>
    <t>41010</t>
  </si>
  <si>
    <t>Deferred Income Tax - Federal-DR</t>
  </si>
  <si>
    <t>41011</t>
  </si>
  <si>
    <t>Deferred Income Tax - State-DR</t>
  </si>
  <si>
    <t>41110</t>
  </si>
  <si>
    <t>Deferred Income Tax - Federal-CR</t>
  </si>
  <si>
    <t>41111</t>
  </si>
  <si>
    <t>Deferred Income Tax - State-CR</t>
  </si>
  <si>
    <t>TOTAL DEFERRED INCOME TAXES</t>
  </si>
  <si>
    <t>INCOME TAXES</t>
  </si>
  <si>
    <t>40911</t>
  </si>
  <si>
    <t>40910</t>
  </si>
  <si>
    <t>Federal Income Tax</t>
  </si>
  <si>
    <t>TOTAL OPERATING EXPENSES</t>
  </si>
  <si>
    <t>STEAM PRODUCTION</t>
  </si>
  <si>
    <t>310</t>
  </si>
  <si>
    <t>Land and Land Rights</t>
  </si>
  <si>
    <t>Total 310</t>
  </si>
  <si>
    <t>311</t>
  </si>
  <si>
    <t>Structures and Improvements</t>
  </si>
  <si>
    <t>Total 311</t>
  </si>
  <si>
    <t>312</t>
  </si>
  <si>
    <t>Boiler Plant Equipment</t>
  </si>
  <si>
    <t>Total 312</t>
  </si>
  <si>
    <t>314</t>
  </si>
  <si>
    <t>Turbogenerator Units</t>
  </si>
  <si>
    <t>Total 314</t>
  </si>
  <si>
    <t>315</t>
  </si>
  <si>
    <t>Accessory Electric Equipment</t>
  </si>
  <si>
    <t>Total 315</t>
  </si>
  <si>
    <t>316</t>
  </si>
  <si>
    <t>Misc Power Plant Equipment</t>
  </si>
  <si>
    <t>Total 316</t>
  </si>
  <si>
    <t>SP</t>
  </si>
  <si>
    <t>Unclassified Steam Plant - Acct 300</t>
  </si>
  <si>
    <t>Total Steam Production Plant</t>
  </si>
  <si>
    <t>NUCLEAR PRODUCTION</t>
  </si>
  <si>
    <t>320</t>
  </si>
  <si>
    <t>321</t>
  </si>
  <si>
    <t>322</t>
  </si>
  <si>
    <t>Reactor Plant Equipment</t>
  </si>
  <si>
    <t>323</t>
  </si>
  <si>
    <t>324</t>
  </si>
  <si>
    <t>325</t>
  </si>
  <si>
    <t>Misc. Power Plant Equipment</t>
  </si>
  <si>
    <t>NP</t>
  </si>
  <si>
    <t>Unclassified Nuclear Plt - Acct 300</t>
  </si>
  <si>
    <t>Total Nuclear Production Plant</t>
  </si>
  <si>
    <t>HYDRAULIC PRODUCTION</t>
  </si>
  <si>
    <t>330</t>
  </si>
  <si>
    <t>331</t>
  </si>
  <si>
    <t>332</t>
  </si>
  <si>
    <t>Reservoirs, Dams &amp; Waterways</t>
  </si>
  <si>
    <t>333</t>
  </si>
  <si>
    <t>Water Wheel, Turbines, &amp; Generators</t>
  </si>
  <si>
    <t>334</t>
  </si>
  <si>
    <t>335</t>
  </si>
  <si>
    <t>336</t>
  </si>
  <si>
    <t>Roads, Railroads &amp; Bridges</t>
  </si>
  <si>
    <t>HP</t>
  </si>
  <si>
    <t>Unclassified Hydro Plant - Acct 300</t>
  </si>
  <si>
    <t>Total Hydraulic Plant</t>
  </si>
  <si>
    <t>OTHER PRODUCTION</t>
  </si>
  <si>
    <t>340</t>
  </si>
  <si>
    <t>Total 340</t>
  </si>
  <si>
    <t>341</t>
  </si>
  <si>
    <t>Total 341</t>
  </si>
  <si>
    <t>342</t>
  </si>
  <si>
    <t>Fuel Holders, Producers &amp; Access</t>
  </si>
  <si>
    <t>Total 342</t>
  </si>
  <si>
    <t>343</t>
  </si>
  <si>
    <t>Prime Movers</t>
  </si>
  <si>
    <t>Total 343</t>
  </si>
  <si>
    <t>344</t>
  </si>
  <si>
    <t>Generators</t>
  </si>
  <si>
    <t>Total 344</t>
  </si>
  <si>
    <t>345</t>
  </si>
  <si>
    <t>Accessory Electric Plant</t>
  </si>
  <si>
    <t>Total 345</t>
  </si>
  <si>
    <t>346</t>
  </si>
  <si>
    <t>OP</t>
  </si>
  <si>
    <t>Unclassified Other Prod - Acct 300</t>
  </si>
  <si>
    <t>Total Other Production Plant</t>
  </si>
  <si>
    <t>Experimental Plant</t>
  </si>
  <si>
    <t>103</t>
  </si>
  <si>
    <t>TOTAL PRODUCTION PLANT</t>
  </si>
  <si>
    <t>TRANSMISSION PLANT</t>
  </si>
  <si>
    <t>350</t>
  </si>
  <si>
    <t>Direct Assigned</t>
  </si>
  <si>
    <t>352</t>
  </si>
  <si>
    <t>353</t>
  </si>
  <si>
    <t>Station Equipment</t>
  </si>
  <si>
    <t>354</t>
  </si>
  <si>
    <t>Towers and Fixtures</t>
  </si>
  <si>
    <t>355</t>
  </si>
  <si>
    <t>Poles and Fixtures</t>
  </si>
  <si>
    <t>356</t>
  </si>
  <si>
    <t>Overhead Conductors</t>
  </si>
  <si>
    <t>357</t>
  </si>
  <si>
    <t>Underground Conduit</t>
  </si>
  <si>
    <t>358</t>
  </si>
  <si>
    <t xml:space="preserve">Underground Conductors </t>
  </si>
  <si>
    <t>359</t>
  </si>
  <si>
    <t>Roads and Trails</t>
  </si>
  <si>
    <t>TP</t>
  </si>
  <si>
    <t>Unclassified Trans Plant - Acct 300</t>
  </si>
  <si>
    <t>TS0</t>
  </si>
  <si>
    <t>Unclassified Trans Sub - Acct 300</t>
  </si>
  <si>
    <t>TOTAL TRANSMISSION PLANT</t>
  </si>
  <si>
    <t>DISTRIBUTION PLANT</t>
  </si>
  <si>
    <t>360</t>
  </si>
  <si>
    <t>Demand Primary</t>
  </si>
  <si>
    <t>F20A</t>
  </si>
  <si>
    <t>Assigned</t>
  </si>
  <si>
    <t>361</t>
  </si>
  <si>
    <t>362</t>
  </si>
  <si>
    <t>364</t>
  </si>
  <si>
    <t>Poles, Towers &amp; Fixtures</t>
  </si>
  <si>
    <t>Demand Secondary</t>
  </si>
  <si>
    <t>F22</t>
  </si>
  <si>
    <t>365</t>
  </si>
  <si>
    <t>366</t>
  </si>
  <si>
    <t>367</t>
  </si>
  <si>
    <t>368</t>
  </si>
  <si>
    <t>Line Transformers</t>
  </si>
  <si>
    <t>F21</t>
  </si>
  <si>
    <t>369</t>
  </si>
  <si>
    <t>F70</t>
  </si>
  <si>
    <t>370</t>
  </si>
  <si>
    <t>F60A</t>
  </si>
  <si>
    <t>371</t>
  </si>
  <si>
    <t>Install on Customers' Premises</t>
  </si>
  <si>
    <t>372</t>
  </si>
  <si>
    <t>373</t>
  </si>
  <si>
    <t>Street Lights</t>
  </si>
  <si>
    <t>DP</t>
  </si>
  <si>
    <t>Unclassified Dist Plant - Acct 300</t>
  </si>
  <si>
    <t>DS0</t>
  </si>
  <si>
    <t>Unclassified Dist Sub  - Acct 300</t>
  </si>
  <si>
    <t>TOTAL DISTRIBUTION PLANT</t>
  </si>
  <si>
    <t>GENERAL PLANT</t>
  </si>
  <si>
    <t>389</t>
  </si>
  <si>
    <t>Total Land &amp; Land Rights</t>
  </si>
  <si>
    <t>390</t>
  </si>
  <si>
    <t>Total Structures and Improvements</t>
  </si>
  <si>
    <t>391</t>
  </si>
  <si>
    <t>Office Furniture &amp; Equipment</t>
  </si>
  <si>
    <t>Total Office Furniture &amp; Equipment</t>
  </si>
  <si>
    <t>392</t>
  </si>
  <si>
    <t>Transportation Equipment</t>
  </si>
  <si>
    <t>Total Transportation Equipment</t>
  </si>
  <si>
    <t>393</t>
  </si>
  <si>
    <t>Stores Equipment</t>
  </si>
  <si>
    <t>Total Stores Equipment</t>
  </si>
  <si>
    <t>394</t>
  </si>
  <si>
    <t>Tools, Shop &amp; Garage Equipment</t>
  </si>
  <si>
    <t>Total Tools, Shop &amp; Garage Equipment</t>
  </si>
  <si>
    <t>395</t>
  </si>
  <si>
    <t>Laboratory Equipment</t>
  </si>
  <si>
    <t>Total Laboratory Equipment</t>
  </si>
  <si>
    <t>396</t>
  </si>
  <si>
    <t>Power Operated Equipment</t>
  </si>
  <si>
    <t>Total Power Operated Equipment</t>
  </si>
  <si>
    <t>397</t>
  </si>
  <si>
    <t>Communication Equipment</t>
  </si>
  <si>
    <t>Total Communication Equipment</t>
  </si>
  <si>
    <t>GENERAL PLANT (cont'd)</t>
  </si>
  <si>
    <t>398</t>
  </si>
  <si>
    <t>Misc. Equipment</t>
  </si>
  <si>
    <t>Total Misc. Equipment</t>
  </si>
  <si>
    <t>399</t>
  </si>
  <si>
    <t>Coal Mine</t>
  </si>
  <si>
    <t>399L</t>
  </si>
  <si>
    <t>WIDCO Capital Lease</t>
  </si>
  <si>
    <t>Remove Capital Lease</t>
  </si>
  <si>
    <t>1011390</t>
  </si>
  <si>
    <t>General Capital Lease</t>
  </si>
  <si>
    <t>1011392</t>
  </si>
  <si>
    <t>General Vehicles Capital Lease</t>
  </si>
  <si>
    <t>GP</t>
  </si>
  <si>
    <t>Unclassified Gen Plant - Acct 300</t>
  </si>
  <si>
    <t>399G</t>
  </si>
  <si>
    <t>Unclassified Gen Veh - Acct 300</t>
  </si>
  <si>
    <t>TOTAL GENERAL PLANT</t>
  </si>
  <si>
    <t>INTANGIBLE PLANT</t>
  </si>
  <si>
    <t>301</t>
  </si>
  <si>
    <t>Organization</t>
  </si>
  <si>
    <t>Total Organization</t>
  </si>
  <si>
    <t>302</t>
  </si>
  <si>
    <t>Franchise &amp; Consent</t>
  </si>
  <si>
    <t>Total Franchise &amp; Consent</t>
  </si>
  <si>
    <t>303</t>
  </si>
  <si>
    <t>Miscellaneous Intangible Plant</t>
  </si>
  <si>
    <t>Total Miscellaneous Intangible Plant</t>
  </si>
  <si>
    <t>IP</t>
  </si>
  <si>
    <t>Unclass Intangible Plant - Acct 300</t>
  </si>
  <si>
    <t>TOTAL INTANGIBLE PLANT</t>
  </si>
  <si>
    <t>TOTAL ELECTRIC PLANT IN SERVICE</t>
  </si>
  <si>
    <t>RATE BASE ADDITIONS</t>
  </si>
  <si>
    <t>105</t>
  </si>
  <si>
    <t>Plant Held For Future Use</t>
  </si>
  <si>
    <t>Production</t>
  </si>
  <si>
    <t xml:space="preserve">General </t>
  </si>
  <si>
    <t>Mining</t>
  </si>
  <si>
    <t>Total Plant Held For Future Use</t>
  </si>
  <si>
    <t>114</t>
  </si>
  <si>
    <t>Electric Plant Acquisition Adjust</t>
  </si>
  <si>
    <t>120</t>
  </si>
  <si>
    <t>124</t>
  </si>
  <si>
    <t>Weatherization</t>
  </si>
  <si>
    <t>151</t>
  </si>
  <si>
    <t>SSECH</t>
  </si>
  <si>
    <t>Total Fuel Stock</t>
  </si>
  <si>
    <t>152</t>
  </si>
  <si>
    <t>Fuel Stock - Undistributed</t>
  </si>
  <si>
    <t>25316</t>
  </si>
  <si>
    <t>DG&amp;T Working Capital Deposit</t>
  </si>
  <si>
    <t>25317</t>
  </si>
  <si>
    <t>25319</t>
  </si>
  <si>
    <t>Provo Working Capital Deposit</t>
  </si>
  <si>
    <t>154</t>
  </si>
  <si>
    <t>Materials and Supplies</t>
  </si>
  <si>
    <t>Total Material &amp; Supplies</t>
  </si>
  <si>
    <t>163</t>
  </si>
  <si>
    <t>Stores Expense Undistributed</t>
  </si>
  <si>
    <t>25318</t>
  </si>
  <si>
    <t>165</t>
  </si>
  <si>
    <t>Total Prepayments</t>
  </si>
  <si>
    <t>182M</t>
  </si>
  <si>
    <t>Misc Regulatory Assets</t>
  </si>
  <si>
    <t>Total Misc Regulatory Assets</t>
  </si>
  <si>
    <t>186M</t>
  </si>
  <si>
    <t>CWC</t>
  </si>
  <si>
    <t>F137D</t>
  </si>
  <si>
    <t>OWC</t>
  </si>
  <si>
    <t>Other Working Capital</t>
  </si>
  <si>
    <t>Total Other Working Capital</t>
  </si>
  <si>
    <t>18222</t>
  </si>
  <si>
    <t>Nuclear Plant</t>
  </si>
  <si>
    <t>1869</t>
  </si>
  <si>
    <t>Misc Deferred Debits-Trojan</t>
  </si>
  <si>
    <t>141</t>
  </si>
  <si>
    <t>Impact Housing - Notes Receivable</t>
  </si>
  <si>
    <t>TOTAL RATE BASE ADDITIONS</t>
  </si>
  <si>
    <t>RATE BASE DEDUCTIONS</t>
  </si>
  <si>
    <t>235</t>
  </si>
  <si>
    <t>F51</t>
  </si>
  <si>
    <t>2281</t>
  </si>
  <si>
    <t>Accum Prov for Property Insurance</t>
  </si>
  <si>
    <t>2282</t>
  </si>
  <si>
    <t>Accum Prov for Injuries &amp; Damages</t>
  </si>
  <si>
    <t xml:space="preserve"> 2283</t>
  </si>
  <si>
    <t>Accum Prov for Pension &amp; Benefits</t>
  </si>
  <si>
    <t>254</t>
  </si>
  <si>
    <t>Reg Liabilities - Insurance Provision</t>
  </si>
  <si>
    <t>22844</t>
  </si>
  <si>
    <t>Hydro Relicensing Obligations</t>
  </si>
  <si>
    <t>22842</t>
  </si>
  <si>
    <t>Accum Misc Oper Prov - Trojan</t>
  </si>
  <si>
    <t>252</t>
  </si>
  <si>
    <t>Customer Advances for Const</t>
  </si>
  <si>
    <t>F50</t>
  </si>
  <si>
    <t>25398</t>
  </si>
  <si>
    <t>SO2 Emmissions</t>
  </si>
  <si>
    <t>25399</t>
  </si>
  <si>
    <t>Other Deferred Credits</t>
  </si>
  <si>
    <t>190</t>
  </si>
  <si>
    <t>F104D</t>
  </si>
  <si>
    <t xml:space="preserve"> Labor</t>
  </si>
  <si>
    <t>Total Accum Deferred Income Taxes</t>
  </si>
  <si>
    <t>281</t>
  </si>
  <si>
    <t>282</t>
  </si>
  <si>
    <t xml:space="preserve">Accum Deferred Income Taxes </t>
  </si>
  <si>
    <t xml:space="preserve">Total Accum Deferred Income Taxes </t>
  </si>
  <si>
    <t>283</t>
  </si>
  <si>
    <t>255</t>
  </si>
  <si>
    <t>Accum Investment Tax Credit</t>
  </si>
  <si>
    <t>TOTAL RATE BASE DEDUCTIONS</t>
  </si>
  <si>
    <t>ACCUMULATED DEPRECIATION</t>
  </si>
  <si>
    <t>PRODUCTION PLANT</t>
  </si>
  <si>
    <t>108SP</t>
  </si>
  <si>
    <t>Steam Prod Accumulated Depr</t>
  </si>
  <si>
    <t>Total Steam Prod Accumulated Depr</t>
  </si>
  <si>
    <t>108NP</t>
  </si>
  <si>
    <t>Nuclear Prod Accumulated Depr</t>
  </si>
  <si>
    <t>108HP</t>
  </si>
  <si>
    <t>Hydraulic Prod Accum Depr</t>
  </si>
  <si>
    <t>108OP</t>
  </si>
  <si>
    <t>Other Production  - Accum Depr</t>
  </si>
  <si>
    <t>Total Other Production - Accum Depr</t>
  </si>
  <si>
    <t>108EP</t>
  </si>
  <si>
    <t>Experimental Plant - Accum Depr</t>
  </si>
  <si>
    <t>TOTAL PRODUCTION PLANT DEPRECIATION</t>
  </si>
  <si>
    <t>108TP</t>
  </si>
  <si>
    <t>Transmission Plant Accum Depr</t>
  </si>
  <si>
    <t>108360</t>
  </si>
  <si>
    <t>108361</t>
  </si>
  <si>
    <t>108362</t>
  </si>
  <si>
    <t>DISTRIBUTION PLANT (cont'd)</t>
  </si>
  <si>
    <t>108364</t>
  </si>
  <si>
    <t>108365</t>
  </si>
  <si>
    <t>108366</t>
  </si>
  <si>
    <t>108367</t>
  </si>
  <si>
    <t>108368</t>
  </si>
  <si>
    <t>108369</t>
  </si>
  <si>
    <t>108370</t>
  </si>
  <si>
    <t>108371</t>
  </si>
  <si>
    <t>108372</t>
  </si>
  <si>
    <t>108373</t>
  </si>
  <si>
    <t>108D00</t>
  </si>
  <si>
    <t>108DS</t>
  </si>
  <si>
    <t>Unclassified Dist Sub - Acct 300</t>
  </si>
  <si>
    <t>108DP</t>
  </si>
  <si>
    <t>TOTAL DISTRIBUTION PLANT DEPR</t>
  </si>
  <si>
    <t>108GP</t>
  </si>
  <si>
    <t>General Plant Accumulated Depr</t>
  </si>
  <si>
    <t>Total General Plant Accumulated Depr</t>
  </si>
  <si>
    <t>108MP</t>
  </si>
  <si>
    <t>Mining Plant Accumulated Depr.</t>
  </si>
  <si>
    <t>1081390</t>
  </si>
  <si>
    <t>Accum Depr - Capital Lease</t>
  </si>
  <si>
    <t>1081399L</t>
  </si>
  <si>
    <t xml:space="preserve"> Accum Depr - Capital Lease</t>
  </si>
  <si>
    <t xml:space="preserve"> Remove Capital Lease</t>
  </si>
  <si>
    <t>TOTAL GENERAL PLANT ACCUM DEPR</t>
  </si>
  <si>
    <t>TOTAL ACCUM DEPR - PLANT IN SERVICE</t>
  </si>
  <si>
    <t>ACCUMULATED AMORTIZATION</t>
  </si>
  <si>
    <t>111SP</t>
  </si>
  <si>
    <t>Accum Prov for Amort-Steam</t>
  </si>
  <si>
    <t>111GP</t>
  </si>
  <si>
    <t>Accum Prov for Amort-General</t>
  </si>
  <si>
    <t>Total Accum Prov for Amort-General</t>
  </si>
  <si>
    <t>111HP</t>
  </si>
  <si>
    <t>Accum Prov for Amort-Hydro</t>
  </si>
  <si>
    <t>111IP</t>
  </si>
  <si>
    <t>Accum Prov for Amort-Intangible</t>
  </si>
  <si>
    <t>Total Accum Prov for Amort-Intangible</t>
  </si>
  <si>
    <t>111390</t>
  </si>
  <si>
    <t>Accum Prov for Amort-Mining</t>
  </si>
  <si>
    <t>Remove Capital Lease Amtr</t>
  </si>
  <si>
    <t>TOTAL ACCUM PROV FOR AMORTIZATION</t>
  </si>
  <si>
    <t>Description</t>
  </si>
  <si>
    <t>Residential Service</t>
  </si>
  <si>
    <t>Small General Service</t>
  </si>
  <si>
    <t>Large General Service &lt;1,000 kW</t>
  </si>
  <si>
    <t>Large General Service =&gt; 1,000 kW</t>
  </si>
  <si>
    <t>Agricultural Pumping Service</t>
  </si>
  <si>
    <t>Street &amp; Area Lighting</t>
  </si>
  <si>
    <t>16/17/18</t>
  </si>
  <si>
    <t>48T</t>
  </si>
  <si>
    <t>15,51-54,57</t>
  </si>
  <si>
    <t>Account 447</t>
  </si>
  <si>
    <t>Account 501</t>
  </si>
  <si>
    <t>Account 503</t>
  </si>
  <si>
    <t>Account 547</t>
  </si>
  <si>
    <t>Account 555</t>
  </si>
  <si>
    <t>Account 565</t>
  </si>
  <si>
    <t>Sale for</t>
  </si>
  <si>
    <t>Resale</t>
  </si>
  <si>
    <t>Generation</t>
  </si>
  <si>
    <t>Fuel, Steam</t>
  </si>
  <si>
    <t>Other Sources</t>
  </si>
  <si>
    <t>Steam from</t>
  </si>
  <si>
    <t xml:space="preserve">Fuel, Other </t>
  </si>
  <si>
    <t>Power</t>
  </si>
  <si>
    <t xml:space="preserve">Purchased </t>
  </si>
  <si>
    <t>Electricity by Others</t>
  </si>
  <si>
    <t>Transmission of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</si>
  <si>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</si>
  <si>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</si>
  <si>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</si>
  <si>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</si>
  <si>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</si>
  <si>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</si>
  <si>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</si>
  <si>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</si>
  <si>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</si>
  <si>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Net Power</t>
  </si>
  <si>
    <t>Cost</t>
  </si>
  <si>
    <t>Power Cost</t>
  </si>
  <si>
    <t>Total</t>
  </si>
  <si>
    <t>Allocated Net</t>
  </si>
  <si>
    <t>Schedule</t>
  </si>
  <si>
    <t>No.</t>
  </si>
  <si>
    <t>PACIFIC POWER &amp; LIGHT COMPANY</t>
  </si>
  <si>
    <t>STATE OF WASHINGTON</t>
  </si>
  <si>
    <t>CLASS ALLOCATION OF NET POWER COSTS</t>
  </si>
  <si>
    <t>FROM FILED COST OF SERVICE STUDY IN</t>
  </si>
  <si>
    <t>DOCKET NO. UE-140762</t>
  </si>
  <si>
    <t>12 MONTHS ENDED JUNE 2015</t>
  </si>
  <si>
    <t>(D) + (E) + (F) + (G) + (H) - (C)</t>
  </si>
  <si>
    <t>Allocation</t>
  </si>
  <si>
    <t>(J)</t>
  </si>
  <si>
    <t>Error Check</t>
  </si>
  <si>
    <t xml:space="preserve"> </t>
  </si>
  <si>
    <t>TABLE A. PRESENT AND PROPOSED RATES</t>
  </si>
  <si>
    <t>ON REVENUES FROM ELECTRIC SALES TO ULTIMATE CONSUMERS</t>
  </si>
  <si>
    <t>IN WASHINGTON</t>
  </si>
  <si>
    <t>Actual</t>
  </si>
  <si>
    <t>Present</t>
  </si>
  <si>
    <t>Proposed</t>
  </si>
  <si>
    <t>Curr.</t>
  </si>
  <si>
    <t>Avg.</t>
  </si>
  <si>
    <t>Base</t>
  </si>
  <si>
    <t>SBC</t>
  </si>
  <si>
    <t>Line</t>
  </si>
  <si>
    <t>Sch.</t>
  </si>
  <si>
    <t>Cust.</t>
  </si>
  <si>
    <t>MWH</t>
  </si>
  <si>
    <t>Revenues</t>
  </si>
  <si>
    <t>($000)</t>
  </si>
  <si>
    <t>%</t>
  </si>
  <si>
    <t>(cents/kWh)</t>
  </si>
  <si>
    <t>Rate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</si>
  <si>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</si>
  <si>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</si>
  <si>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</si>
  <si>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</si>
  <si>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</si>
  <si>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</si>
  <si>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</si>
  <si>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</si>
  <si>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</si>
  <si>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</si>
  <si>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16/18</t>
  </si>
  <si>
    <t>Unbilled</t>
  </si>
  <si>
    <t xml:space="preserve">  Total Residential</t>
  </si>
  <si>
    <t>Commercial &amp; Industrial</t>
  </si>
  <si>
    <t>Partial Requirements Service</t>
  </si>
  <si>
    <t>40</t>
  </si>
  <si>
    <t>Partial Requirements Service =&gt; 1,000 kW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</si>
  <si>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</si>
  <si>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</si>
  <si>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</si>
  <si>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</si>
  <si>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</si>
  <si>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</si>
  <si>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</si>
  <si>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</si>
  <si>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</si>
  <si>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</si>
  <si>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</si>
  <si>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</si>
  <si>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Pacific Power &amp; Light Company</t>
  </si>
  <si>
    <t>Monthly Billing Comparison</t>
  </si>
  <si>
    <t>Schedule 16 - Residential Service</t>
  </si>
  <si>
    <r>
      <t xml:space="preserve">Monthly Charge </t>
    </r>
    <r>
      <rPr>
        <vertAlign val="superscript"/>
        <sz val="11"/>
        <rFont val="Times New Roman"/>
        <family val="1"/>
      </rPr>
      <t>1</t>
    </r>
  </si>
  <si>
    <t>Change</t>
  </si>
  <si>
    <t>Present Price</t>
  </si>
  <si>
    <t>Proposed Price</t>
  </si>
  <si>
    <t>kWh</t>
  </si>
  <si>
    <t>$</t>
  </si>
  <si>
    <t>Basic</t>
  </si>
  <si>
    <t>Energy - 1st 600</t>
  </si>
  <si>
    <t>BPA Credit</t>
  </si>
  <si>
    <t>Low Income-Current</t>
  </si>
  <si>
    <t>Low Income-Proposed</t>
  </si>
  <si>
    <t>Residential Overall:</t>
  </si>
  <si>
    <t>*</t>
  </si>
  <si>
    <t>Notes:</t>
  </si>
  <si>
    <t>* Average Washington Customer</t>
  </si>
  <si>
    <t>Proposed PCAM</t>
  </si>
  <si>
    <t>(7)/(4)*100</t>
  </si>
  <si>
    <t>Revenue</t>
  </si>
  <si>
    <t>PCAM Adjustment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</si>
  <si>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Deferral Surcharge, BPA Credit </t>
    </r>
  </si>
  <si>
    <t xml:space="preserve">          and PCAM Adjustment.</t>
  </si>
  <si>
    <t>ESTIMATED EFFECT OF PROPOSED RATE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</si>
</sst>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* #,##0_);_(* \(#,##0\);_(* &quot;-&quot;??_);_(@_)"/>
    <numFmt numFmtId="166" formatCode="0;[Red]0"/>
    <numFmt numFmtId="167" formatCode="0_);\(0\)"/>
    <numFmt numFmtId="168" formatCode="#,##0.000000_);\(#,##0.000000\)"/>
    <numFmt numFmtId="169" formatCode="&quot;$&quot;#,##0"/>
    <numFmt numFmtId="170" formatCode="0.0%"/>
    <numFmt numFmtId="171" formatCode="_(* #,##0.000_);_(* \(#,##0.000\);_(* &quot;-&quot;??_);_(@_)"/>
    <numFmt numFmtId="172" formatCode="0.000"/>
    <numFmt numFmtId="173" formatCode="0.00000000000000%"/>
    <numFmt numFmtId="174" formatCode="0.00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Swiss"/>
      <family val="2"/>
    </font>
    <font>
      <sz val="10"/>
      <color theme="1"/>
      <name val="Swiss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2" fillId="0" borderId="0"/>
    <xf numFmtId="0" fontId="18" fillId="0" borderId="0"/>
    <xf numFmtId="44" fontId="17" fillId="0" borderId="0" applyFont="0" applyFill="0" applyBorder="0" applyAlignment="0" applyProtection="0"/>
    <xf numFmtId="0" fontId="18" fillId="0" borderId="0"/>
  </cellStyleXfs>
  <cellXfs count="221">
    <xf numFmtId="0" fontId="0" fillId="0" borderId="0" xfId="0"/>
    <xf numFmtId="164" fontId="2" fillId="0" borderId="0" xfId="0" applyNumberFormat="1" applyFont="1" applyFill="1" applyAlignment="1" applyProtection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43" fontId="3" fillId="0" borderId="0" xfId="1" applyFont="1" applyFill="1"/>
    <xf numFmtId="0" fontId="3" fillId="0" borderId="0" xfId="0" applyFont="1" applyFill="1"/>
    <xf numFmtId="0" fontId="3" fillId="0" borderId="0" xfId="0" applyFont="1" applyFill="1" applyBorder="1"/>
    <xf numFmtId="37" fontId="2" fillId="0" borderId="0" xfId="0" applyNumberFormat="1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43" fontId="3" fillId="0" borderId="0" xfId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37" fontId="3" fillId="0" borderId="0" xfId="0" applyNumberFormat="1" applyFont="1" applyFill="1" applyAlignment="1" applyProtection="1">
      <alignment horizontal="centerContinuous"/>
    </xf>
    <xf numFmtId="37" fontId="3" fillId="0" borderId="0" xfId="0" applyNumberFormat="1" applyFont="1" applyFill="1" applyBorder="1" applyProtection="1"/>
    <xf numFmtId="165" fontId="2" fillId="0" borderId="0" xfId="0" applyNumberFormat="1" applyFont="1" applyFill="1" applyAlignment="1" applyProtection="1">
      <alignment horizontal="centerContinuous"/>
    </xf>
    <xf numFmtId="37" fontId="2" fillId="0" borderId="0" xfId="0" applyNumberFormat="1" applyFont="1" applyFill="1" applyProtection="1"/>
    <xf numFmtId="37" fontId="3" fillId="0" borderId="0" xfId="0" applyNumberFormat="1" applyFont="1" applyFill="1" applyProtection="1"/>
    <xf numFmtId="0" fontId="2" fillId="0" borderId="0" xfId="0" applyFont="1" applyFill="1" applyAlignment="1">
      <alignment horizontal="center"/>
    </xf>
    <xf numFmtId="43" fontId="2" fillId="0" borderId="0" xfId="1" applyFont="1" applyFill="1"/>
    <xf numFmtId="37" fontId="2" fillId="0" borderId="0" xfId="0" applyNumberFormat="1" applyFont="1" applyFill="1" applyAlignment="1" applyProtection="1">
      <alignment horizontal="center"/>
    </xf>
    <xf numFmtId="37" fontId="2" fillId="0" borderId="0" xfId="0" quotePrefix="1" applyNumberFormat="1" applyFont="1" applyFill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4" fillId="0" borderId="0" xfId="0" applyFont="1" applyFill="1"/>
    <xf numFmtId="43" fontId="4" fillId="0" borderId="0" xfId="1" applyFont="1" applyFill="1"/>
    <xf numFmtId="37" fontId="4" fillId="0" borderId="0" xfId="0" applyNumberFormat="1" applyFont="1" applyFill="1" applyAlignment="1" applyProtection="1">
      <alignment horizontal="center"/>
    </xf>
    <xf numFmtId="165" fontId="3" fillId="0" borderId="3" xfId="0" applyNumberFormat="1" applyFont="1" applyFill="1" applyBorder="1" applyProtection="1"/>
    <xf numFmtId="1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Protection="1"/>
    <xf numFmtId="165" fontId="3" fillId="0" borderId="0" xfId="0" applyNumberFormat="1" applyFont="1" applyFill="1" applyBorder="1" applyProtection="1"/>
    <xf numFmtId="165" fontId="2" fillId="0" borderId="4" xfId="0" applyNumberFormat="1" applyFont="1" applyFill="1" applyBorder="1" applyProtection="1"/>
    <xf numFmtId="165" fontId="2" fillId="0" borderId="5" xfId="0" applyNumberFormat="1" applyFont="1" applyFill="1" applyBorder="1" applyProtection="1"/>
    <xf numFmtId="10" fontId="2" fillId="0" borderId="0" xfId="2" applyNumberFormat="1" applyFont="1" applyFill="1" applyProtection="1"/>
    <xf numFmtId="9" fontId="3" fillId="0" borderId="0" xfId="2" applyFont="1" applyFill="1" applyBorder="1" applyProtection="1"/>
    <xf numFmtId="10" fontId="3" fillId="0" borderId="0" xfId="0" applyNumberFormat="1" applyFont="1" applyFill="1"/>
    <xf numFmtId="43" fontId="2" fillId="0" borderId="0" xfId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0" fontId="2" fillId="0" borderId="0" xfId="0" applyNumberFormat="1" applyFont="1" applyFill="1" applyAlignment="1" applyProtection="1">
      <alignment horizontal="center"/>
    </xf>
    <xf numFmtId="0" fontId="2" fillId="0" borderId="0" xfId="0" quotePrefix="1" applyFont="1" applyFill="1" applyAlignment="1">
      <alignment horizontal="center"/>
    </xf>
    <xf numFmtId="165" fontId="2" fillId="0" borderId="6" xfId="0" applyNumberFormat="1" applyFont="1" applyFill="1" applyBorder="1" applyProtection="1"/>
    <xf numFmtId="165" fontId="3" fillId="0" borderId="0" xfId="0" applyNumberFormat="1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43" fontId="6" fillId="0" borderId="0" xfId="1" applyFont="1" applyFill="1"/>
    <xf numFmtId="165" fontId="6" fillId="0" borderId="0" xfId="1" applyNumberFormat="1" applyFont="1" applyFill="1" applyProtection="1"/>
    <xf numFmtId="0" fontId="2" fillId="0" borderId="1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4" fillId="0" borderId="0" xfId="0" applyFont="1" applyFill="1" applyProtection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165" fontId="2" fillId="0" borderId="7" xfId="0" applyNumberFormat="1" applyFont="1" applyFill="1" applyBorder="1" applyProtection="1"/>
    <xf numFmtId="0" fontId="3" fillId="0" borderId="2" xfId="0" applyFont="1" applyFill="1" applyBorder="1" applyAlignment="1">
      <alignment horizontal="center"/>
    </xf>
    <xf numFmtId="0" fontId="2" fillId="0" borderId="0" xfId="0" applyFont="1" applyFill="1" applyProtection="1"/>
    <xf numFmtId="43" fontId="2" fillId="0" borderId="0" xfId="1" applyNumberFormat="1" applyFont="1" applyFill="1" applyAlignment="1" applyProtection="1">
      <alignment horizontal="center"/>
    </xf>
    <xf numFmtId="165" fontId="2" fillId="0" borderId="7" xfId="1" applyNumberFormat="1" applyFont="1" applyFill="1" applyBorder="1" applyProtection="1"/>
    <xf numFmtId="165" fontId="2" fillId="0" borderId="0" xfId="1" applyNumberFormat="1" applyFont="1" applyFill="1" applyProtection="1"/>
    <xf numFmtId="165" fontId="2" fillId="0" borderId="0" xfId="0" applyNumberFormat="1" applyFont="1" applyFill="1" applyBorder="1" applyProtection="1"/>
    <xf numFmtId="37" fontId="2" fillId="0" borderId="0" xfId="0" applyNumberFormat="1" applyFont="1" applyFill="1" applyBorder="1" applyProtection="1"/>
    <xf numFmtId="166" fontId="2" fillId="0" borderId="0" xfId="0" applyNumberFormat="1" applyFont="1" applyFill="1" applyAlignment="1">
      <alignment horizontal="left"/>
    </xf>
    <xf numFmtId="43" fontId="2" fillId="0" borderId="0" xfId="1" applyFont="1" applyFill="1" applyAlignment="1">
      <alignment horizontal="center"/>
    </xf>
    <xf numFmtId="165" fontId="2" fillId="0" borderId="8" xfId="0" applyNumberFormat="1" applyFont="1" applyFill="1" applyBorder="1" applyProtection="1"/>
    <xf numFmtId="165" fontId="2" fillId="0" borderId="0" xfId="1" applyNumberFormat="1" applyFont="1" applyFill="1" applyBorder="1" applyProtection="1"/>
    <xf numFmtId="0" fontId="7" fillId="0" borderId="0" xfId="0" applyFont="1" applyFill="1"/>
    <xf numFmtId="43" fontId="2" fillId="0" borderId="9" xfId="1" applyFont="1" applyFill="1" applyBorder="1"/>
    <xf numFmtId="0" fontId="8" fillId="0" borderId="9" xfId="0" applyFont="1" applyFill="1" applyBorder="1"/>
    <xf numFmtId="0" fontId="2" fillId="0" borderId="0" xfId="0" quotePrefix="1" applyFont="1" applyFill="1" applyAlignment="1">
      <alignment horizontal="left"/>
    </xf>
    <xf numFmtId="0" fontId="2" fillId="0" borderId="2" xfId="0" quotePrefix="1" applyFont="1" applyFill="1" applyBorder="1" applyAlignment="1">
      <alignment horizontal="center"/>
    </xf>
    <xf numFmtId="0" fontId="2" fillId="0" borderId="0" xfId="0" applyFont="1" applyFill="1" applyAlignment="1"/>
    <xf numFmtId="43" fontId="2" fillId="0" borderId="0" xfId="1" applyFont="1" applyFill="1" applyAlignment="1" applyProtection="1">
      <alignment horizontal="left"/>
    </xf>
    <xf numFmtId="43" fontId="2" fillId="0" borderId="0" xfId="1" applyFont="1" applyFill="1" applyProtection="1"/>
    <xf numFmtId="37" fontId="4" fillId="0" borderId="0" xfId="0" applyNumberFormat="1" applyFont="1" applyFill="1" applyAlignment="1" applyProtection="1">
      <alignment horizontal="right"/>
    </xf>
    <xf numFmtId="165" fontId="2" fillId="0" borderId="7" xfId="0" applyNumberFormat="1" applyFont="1" applyFill="1" applyBorder="1"/>
    <xf numFmtId="3" fontId="2" fillId="0" borderId="0" xfId="0" applyNumberFormat="1" applyFont="1" applyFill="1" applyProtection="1"/>
    <xf numFmtId="3" fontId="2" fillId="0" borderId="0" xfId="0" applyNumberFormat="1" applyFont="1" applyFill="1"/>
    <xf numFmtId="43" fontId="2" fillId="0" borderId="0" xfId="1" applyFont="1" applyFill="1" applyAlignment="1" applyProtection="1">
      <alignment horizontal="centerContinuous"/>
    </xf>
    <xf numFmtId="165" fontId="2" fillId="0" borderId="10" xfId="0" applyNumberFormat="1" applyFont="1" applyFill="1" applyBorder="1" applyProtection="1"/>
    <xf numFmtId="0" fontId="2" fillId="0" borderId="0" xfId="0" quotePrefix="1" applyFont="1" applyFill="1"/>
    <xf numFmtId="1" fontId="2" fillId="0" borderId="0" xfId="0" applyNumberFormat="1" applyFont="1" applyFill="1" applyAlignment="1">
      <alignment horizontal="left"/>
    </xf>
    <xf numFmtId="167" fontId="2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1" fontId="2" fillId="0" borderId="0" xfId="0" quotePrefix="1" applyNumberFormat="1" applyFont="1" applyFill="1" applyAlignment="1">
      <alignment horizontal="left"/>
    </xf>
    <xf numFmtId="168" fontId="2" fillId="0" borderId="0" xfId="0" applyNumberFormat="1" applyFont="1" applyFill="1" applyProtection="1"/>
    <xf numFmtId="37" fontId="2" fillId="0" borderId="6" xfId="0" applyNumberFormat="1" applyFont="1" applyFill="1" applyBorder="1" applyProtection="1"/>
    <xf numFmtId="165" fontId="2" fillId="0" borderId="0" xfId="0" applyNumberFormat="1" applyFont="1" applyFill="1" applyBorder="1" applyAlignment="1" applyProtection="1">
      <alignment horizontal="centerContinuous"/>
    </xf>
    <xf numFmtId="0" fontId="8" fillId="0" borderId="3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169" fontId="9" fillId="0" borderId="0" xfId="0" applyNumberFormat="1" applyFont="1"/>
    <xf numFmtId="0" fontId="10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170" fontId="9" fillId="0" borderId="0" xfId="2" applyNumberFormat="1" applyFont="1"/>
    <xf numFmtId="165" fontId="9" fillId="0" borderId="0" xfId="1" applyNumberFormat="1" applyFont="1"/>
    <xf numFmtId="169" fontId="9" fillId="0" borderId="0" xfId="0" applyNumberFormat="1" applyFont="1" applyAlignment="1">
      <alignment horizontal="center"/>
    </xf>
    <xf numFmtId="0" fontId="12" fillId="0" borderId="0" xfId="3" applyFill="1"/>
    <xf numFmtId="0" fontId="13" fillId="0" borderId="0" xfId="3" applyFont="1" applyFill="1"/>
    <xf numFmtId="0" fontId="12" fillId="0" borderId="0" xfId="3" applyFont="1" applyFill="1"/>
    <xf numFmtId="0" fontId="12" fillId="0" borderId="0" xfId="3" applyFill="1" applyBorder="1"/>
    <xf numFmtId="0" fontId="14" fillId="0" borderId="0" xfId="3" applyFont="1" applyFill="1" applyBorder="1" applyAlignment="1">
      <alignment horizontal="center"/>
    </xf>
    <xf numFmtId="0" fontId="15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 applyAlignment="1">
      <alignment horizontal="center"/>
    </xf>
    <xf numFmtId="0" fontId="12" fillId="0" borderId="0" xfId="3" applyFont="1" applyFill="1" applyBorder="1" applyAlignment="1"/>
    <xf numFmtId="0" fontId="12" fillId="0" borderId="7" xfId="3" applyFont="1" applyFill="1" applyBorder="1" applyAlignment="1">
      <alignment horizontal="center"/>
    </xf>
    <xf numFmtId="0" fontId="13" fillId="0" borderId="0" xfId="3" applyFont="1" applyFill="1" applyAlignment="1">
      <alignment horizontal="center"/>
    </xf>
    <xf numFmtId="0" fontId="12" fillId="0" borderId="0" xfId="3" quotePrefix="1" applyFont="1" applyFill="1" applyBorder="1" applyAlignment="1">
      <alignment horizontal="center"/>
    </xf>
    <xf numFmtId="0" fontId="12" fillId="0" borderId="0" xfId="3" applyFill="1" applyAlignment="1">
      <alignment horizontal="center"/>
    </xf>
    <xf numFmtId="0" fontId="12" fillId="0" borderId="6" xfId="3" applyFill="1" applyBorder="1" applyAlignment="1">
      <alignment horizontal="center"/>
    </xf>
    <xf numFmtId="0" fontId="13" fillId="0" borderId="6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2" fillId="0" borderId="6" xfId="3" applyFont="1" applyFill="1" applyBorder="1" applyAlignment="1">
      <alignment horizontal="center"/>
    </xf>
    <xf numFmtId="6" fontId="12" fillId="0" borderId="6" xfId="3" quotePrefix="1" applyNumberFormat="1" applyFont="1" applyFill="1" applyBorder="1" applyAlignment="1">
      <alignment horizontal="center"/>
    </xf>
    <xf numFmtId="6" fontId="12" fillId="0" borderId="0" xfId="3" quotePrefix="1" applyNumberFormat="1" applyFont="1" applyFill="1" applyBorder="1" applyAlignment="1">
      <alignment horizontal="center"/>
    </xf>
    <xf numFmtId="0" fontId="12" fillId="0" borderId="7" xfId="3" applyFill="1" applyBorder="1"/>
    <xf numFmtId="0" fontId="12" fillId="0" borderId="0" xfId="3" quotePrefix="1" applyFont="1" applyFill="1"/>
    <xf numFmtId="0" fontId="12" fillId="0" borderId="0" xfId="3" quotePrefix="1" applyFont="1" applyFill="1" applyAlignment="1">
      <alignment horizontal="center"/>
    </xf>
    <xf numFmtId="0" fontId="12" fillId="0" borderId="0" xfId="3" quotePrefix="1" applyFill="1" applyAlignment="1">
      <alignment horizontal="center"/>
    </xf>
    <xf numFmtId="0" fontId="12" fillId="0" borderId="0" xfId="3" quotePrefix="1" applyFill="1"/>
    <xf numFmtId="0" fontId="16" fillId="0" borderId="0" xfId="3" applyFont="1" applyFill="1"/>
    <xf numFmtId="0" fontId="13" fillId="0" borderId="0" xfId="3" quotePrefix="1" applyFont="1" applyFill="1" applyAlignment="1">
      <alignment horizontal="center"/>
    </xf>
    <xf numFmtId="37" fontId="12" fillId="0" borderId="0" xfId="3" applyNumberFormat="1" applyFont="1" applyFill="1" applyProtection="1"/>
    <xf numFmtId="5" fontId="13" fillId="0" borderId="0" xfId="3" applyNumberFormat="1" applyFont="1" applyFill="1" applyProtection="1">
      <protection locked="0"/>
    </xf>
    <xf numFmtId="10" fontId="13" fillId="0" borderId="0" xfId="4" applyNumberFormat="1" applyFont="1" applyFill="1" applyProtection="1">
      <protection locked="0"/>
    </xf>
    <xf numFmtId="5" fontId="13" fillId="0" borderId="0" xfId="4" applyNumberFormat="1" applyFont="1" applyFill="1" applyProtection="1">
      <protection locked="0"/>
    </xf>
    <xf numFmtId="5" fontId="13" fillId="0" borderId="0" xfId="3" applyNumberFormat="1" applyFont="1" applyProtection="1">
      <protection locked="0"/>
    </xf>
    <xf numFmtId="10" fontId="13" fillId="0" borderId="0" xfId="4" applyNumberFormat="1" applyFont="1" applyFill="1" applyBorder="1" applyProtection="1">
      <protection locked="0"/>
    </xf>
    <xf numFmtId="172" fontId="12" fillId="0" borderId="0" xfId="3" applyNumberFormat="1" applyFont="1"/>
    <xf numFmtId="0" fontId="12" fillId="0" borderId="6" xfId="3" applyFill="1" applyBorder="1"/>
    <xf numFmtId="0" fontId="12" fillId="0" borderId="7" xfId="3" applyFont="1" applyBorder="1"/>
    <xf numFmtId="0" fontId="12" fillId="0" borderId="0" xfId="3" applyFont="1"/>
    <xf numFmtId="0" fontId="18" fillId="0" borderId="0" xfId="7" applyFont="1" applyFill="1" applyAlignment="1">
      <alignment horizontal="center"/>
    </xf>
    <xf numFmtId="37" fontId="12" fillId="0" borderId="0" xfId="3" applyNumberFormat="1" applyFill="1" applyProtection="1"/>
    <xf numFmtId="5" fontId="12" fillId="0" borderId="0" xfId="3" applyNumberFormat="1" applyFill="1" applyProtection="1"/>
    <xf numFmtId="37" fontId="12" fillId="0" borderId="0" xfId="3" applyNumberFormat="1" applyFill="1"/>
    <xf numFmtId="170" fontId="12" fillId="0" borderId="0" xfId="4" applyNumberFormat="1" applyFont="1" applyFill="1"/>
    <xf numFmtId="0" fontId="18" fillId="0" borderId="0" xfId="7" applyFont="1" applyFill="1"/>
    <xf numFmtId="172" fontId="0" fillId="0" borderId="0" xfId="3" applyNumberFormat="1" applyFont="1"/>
    <xf numFmtId="37" fontId="12" fillId="0" borderId="6" xfId="3" applyNumberFormat="1" applyFill="1" applyBorder="1" applyProtection="1"/>
    <xf numFmtId="5" fontId="12" fillId="0" borderId="6" xfId="3" applyNumberFormat="1" applyFill="1" applyBorder="1" applyProtection="1"/>
    <xf numFmtId="5" fontId="12" fillId="0" borderId="0" xfId="3" applyNumberFormat="1" applyFill="1" applyBorder="1" applyProtection="1"/>
    <xf numFmtId="37" fontId="12" fillId="0" borderId="0" xfId="3" applyNumberFormat="1" applyFill="1" applyBorder="1" applyProtection="1"/>
    <xf numFmtId="0" fontId="19" fillId="0" borderId="0" xfId="3" applyFont="1" applyFill="1"/>
    <xf numFmtId="37" fontId="12" fillId="0" borderId="8" xfId="3" applyNumberFormat="1" applyFill="1" applyBorder="1"/>
    <xf numFmtId="5" fontId="12" fillId="0" borderId="8" xfId="3" applyNumberFormat="1" applyFill="1" applyBorder="1"/>
    <xf numFmtId="37" fontId="12" fillId="0" borderId="8" xfId="3" applyNumberFormat="1" applyFont="1" applyFill="1" applyBorder="1" applyProtection="1"/>
    <xf numFmtId="5" fontId="12" fillId="0" borderId="0" xfId="3" applyNumberFormat="1" applyFill="1" applyBorder="1"/>
    <xf numFmtId="0" fontId="12" fillId="0" borderId="8" xfId="3" applyFill="1" applyBorder="1"/>
    <xf numFmtId="37" fontId="12" fillId="0" borderId="0" xfId="3" applyNumberFormat="1" applyFill="1" applyBorder="1"/>
    <xf numFmtId="10" fontId="13" fillId="0" borderId="0" xfId="4" quotePrefix="1" applyNumberFormat="1" applyFont="1" applyFill="1" applyBorder="1" applyProtection="1">
      <protection locked="0"/>
    </xf>
    <xf numFmtId="5" fontId="13" fillId="0" borderId="0" xfId="4" quotePrefix="1" applyNumberFormat="1" applyFont="1" applyFill="1" applyBorder="1" applyProtection="1">
      <protection locked="0"/>
    </xf>
    <xf numFmtId="5" fontId="12" fillId="0" borderId="0" xfId="3" applyNumberFormat="1" applyFill="1"/>
    <xf numFmtId="0" fontId="20" fillId="0" borderId="0" xfId="7" applyFont="1" applyFill="1"/>
    <xf numFmtId="5" fontId="13" fillId="0" borderId="8" xfId="4" applyNumberFormat="1" applyFont="1" applyFill="1" applyBorder="1" applyProtection="1">
      <protection locked="0"/>
    </xf>
    <xf numFmtId="5" fontId="13" fillId="0" borderId="0" xfId="4" applyNumberFormat="1" applyFont="1" applyFill="1" applyBorder="1" applyProtection="1">
      <protection locked="0"/>
    </xf>
    <xf numFmtId="0" fontId="12" fillId="0" borderId="0" xfId="3" applyFont="1" applyFill="1" applyAlignment="1">
      <alignment horizontal="right"/>
    </xf>
    <xf numFmtId="173" fontId="12" fillId="0" borderId="0" xfId="3" applyNumberFormat="1" applyFill="1"/>
    <xf numFmtId="0" fontId="18" fillId="0" borderId="0" xfId="9" applyFont="1" applyFill="1"/>
    <xf numFmtId="0" fontId="21" fillId="0" borderId="0" xfId="9" applyFont="1" applyFill="1" applyAlignment="1"/>
    <xf numFmtId="0" fontId="18" fillId="0" borderId="0" xfId="9" applyFont="1" applyFill="1" applyAlignment="1">
      <alignment horizontal="centerContinuous"/>
    </xf>
    <xf numFmtId="0" fontId="21" fillId="0" borderId="0" xfId="9" applyFont="1" applyFill="1" applyAlignment="1">
      <alignment horizontal="centerContinuous"/>
    </xf>
    <xf numFmtId="0" fontId="18" fillId="0" borderId="0" xfId="9" applyFont="1" applyFill="1" applyBorder="1" applyAlignment="1">
      <alignment horizontal="center"/>
    </xf>
    <xf numFmtId="0" fontId="18" fillId="0" borderId="0" xfId="9" applyFill="1"/>
    <xf numFmtId="0" fontId="18" fillId="0" borderId="0" xfId="9" applyFont="1" applyFill="1" applyBorder="1" applyAlignment="1">
      <alignment horizontal="centerContinuous"/>
    </xf>
    <xf numFmtId="0" fontId="23" fillId="0" borderId="11" xfId="9" applyFont="1" applyFill="1" applyBorder="1"/>
    <xf numFmtId="0" fontId="23" fillId="0" borderId="12" xfId="9" applyFont="1" applyFill="1" applyBorder="1"/>
    <xf numFmtId="0" fontId="18" fillId="0" borderId="7" xfId="9" applyFont="1" applyFill="1" applyBorder="1" applyAlignment="1">
      <alignment horizontal="center"/>
    </xf>
    <xf numFmtId="0" fontId="18" fillId="0" borderId="6" xfId="9" applyFont="1" applyFill="1" applyBorder="1" applyAlignment="1">
      <alignment horizontal="centerContinuous"/>
    </xf>
    <xf numFmtId="0" fontId="22" fillId="0" borderId="0" xfId="9" applyFont="1" applyFill="1"/>
    <xf numFmtId="0" fontId="18" fillId="0" borderId="6" xfId="9" applyFont="1" applyFill="1" applyBorder="1" applyAlignment="1">
      <alignment horizontal="center"/>
    </xf>
    <xf numFmtId="0" fontId="23" fillId="0" borderId="13" xfId="9" applyFont="1" applyFill="1" applyBorder="1"/>
    <xf numFmtId="7" fontId="24" fillId="0" borderId="14" xfId="9" applyNumberFormat="1" applyFont="1" applyFill="1" applyBorder="1"/>
    <xf numFmtId="0" fontId="25" fillId="0" borderId="0" xfId="9" applyFont="1" applyFill="1"/>
    <xf numFmtId="172" fontId="24" fillId="0" borderId="14" xfId="9" applyNumberFormat="1" applyFont="1" applyFill="1" applyBorder="1"/>
    <xf numFmtId="171" fontId="24" fillId="0" borderId="14" xfId="5" applyNumberFormat="1" applyFont="1" applyFill="1" applyBorder="1" applyAlignment="1">
      <alignment horizontal="right"/>
    </xf>
    <xf numFmtId="43" fontId="18" fillId="0" borderId="0" xfId="9" applyNumberFormat="1" applyFont="1" applyFill="1"/>
    <xf numFmtId="170" fontId="18" fillId="0" borderId="0" xfId="4" applyNumberFormat="1" applyFont="1" applyFill="1"/>
    <xf numFmtId="37" fontId="18" fillId="0" borderId="0" xfId="9" applyNumberFormat="1" applyFont="1" applyFill="1" applyProtection="1"/>
    <xf numFmtId="7" fontId="18" fillId="0" borderId="0" xfId="9" applyNumberFormat="1" applyFill="1"/>
    <xf numFmtId="7" fontId="18" fillId="0" borderId="0" xfId="9" applyNumberFormat="1" applyFont="1" applyFill="1"/>
    <xf numFmtId="10" fontId="18" fillId="0" borderId="0" xfId="9" applyNumberFormat="1" applyFont="1" applyFill="1" applyProtection="1"/>
    <xf numFmtId="0" fontId="23" fillId="0" borderId="15" xfId="9" applyFont="1" applyFill="1" applyBorder="1"/>
    <xf numFmtId="172" fontId="24" fillId="0" borderId="16" xfId="9" applyNumberFormat="1" applyFont="1" applyFill="1" applyBorder="1"/>
    <xf numFmtId="0" fontId="23" fillId="0" borderId="0" xfId="9" applyFont="1" applyFill="1"/>
    <xf numFmtId="172" fontId="23" fillId="0" borderId="0" xfId="9" applyNumberFormat="1" applyFont="1" applyFill="1"/>
    <xf numFmtId="0" fontId="18" fillId="0" borderId="0" xfId="9" applyFont="1" applyFill="1" applyBorder="1"/>
    <xf numFmtId="7" fontId="18" fillId="0" borderId="0" xfId="9" applyNumberFormat="1" applyFont="1" applyFill="1" applyProtection="1"/>
    <xf numFmtId="170" fontId="23" fillId="0" borderId="0" xfId="9" applyNumberFormat="1" applyFont="1" applyFill="1"/>
    <xf numFmtId="172" fontId="18" fillId="0" borderId="0" xfId="9" applyNumberFormat="1" applyFont="1" applyFill="1"/>
    <xf numFmtId="0" fontId="18" fillId="0" borderId="0" xfId="9" applyFont="1" applyFill="1" applyAlignment="1">
      <alignment horizontal="right"/>
    </xf>
    <xf numFmtId="10" fontId="18" fillId="0" borderId="0" xfId="4" applyNumberFormat="1" applyFont="1" applyFill="1" applyAlignment="1">
      <alignment horizontal="right"/>
    </xf>
    <xf numFmtId="5" fontId="18" fillId="0" borderId="0" xfId="9" applyNumberFormat="1" applyFont="1" applyFill="1"/>
    <xf numFmtId="174" fontId="18" fillId="0" borderId="0" xfId="9" applyNumberFormat="1" applyFont="1" applyFill="1" applyProtection="1"/>
    <xf numFmtId="37" fontId="18" fillId="0" borderId="7" xfId="9" applyNumberFormat="1" applyFont="1" applyFill="1" applyBorder="1" applyProtection="1"/>
    <xf numFmtId="0" fontId="18" fillId="0" borderId="7" xfId="9" applyFont="1" applyFill="1" applyBorder="1"/>
    <xf numFmtId="7" fontId="18" fillId="0" borderId="7" xfId="9" applyNumberFormat="1" applyFont="1" applyFill="1" applyBorder="1" applyProtection="1"/>
    <xf numFmtId="174" fontId="18" fillId="0" borderId="7" xfId="9" applyNumberFormat="1" applyFont="1" applyFill="1" applyBorder="1" applyProtection="1"/>
    <xf numFmtId="0" fontId="26" fillId="0" borderId="0" xfId="9" applyFont="1" applyFill="1"/>
    <xf numFmtId="0" fontId="26" fillId="0" borderId="0" xfId="9" quotePrefix="1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170" fontId="13" fillId="0" borderId="0" xfId="2" applyNumberFormat="1" applyFont="1" applyFill="1" applyProtection="1">
      <protection locked="0"/>
    </xf>
    <xf numFmtId="170" fontId="13" fillId="0" borderId="7" xfId="2" applyNumberFormat="1" applyFont="1" applyFill="1" applyBorder="1" applyProtection="1">
      <protection locked="0"/>
    </xf>
    <xf numFmtId="9" fontId="12" fillId="0" borderId="8" xfId="2" applyFont="1" applyFill="1" applyBorder="1"/>
    <xf numFmtId="9" fontId="12" fillId="0" borderId="8" xfId="3" applyNumberFormat="1" applyFill="1" applyBorder="1"/>
    <xf numFmtId="170" fontId="12" fillId="0" borderId="0" xfId="3" applyNumberFormat="1" applyFill="1" applyProtection="1"/>
    <xf numFmtId="170" fontId="13" fillId="0" borderId="8" xfId="2" applyNumberFormat="1" applyFont="1" applyFill="1" applyBorder="1" applyProtection="1">
      <protection locked="0"/>
    </xf>
    <xf numFmtId="172" fontId="12" fillId="0" borderId="8" xfId="3" applyNumberFormat="1" applyFont="1" applyBorder="1"/>
    <xf numFmtId="0" fontId="12" fillId="0" borderId="7" xfId="3" applyFont="1" applyFill="1" applyBorder="1" applyAlignment="1">
      <alignment horizontal="centerContinuous"/>
    </xf>
    <xf numFmtId="0" fontId="12" fillId="0" borderId="7" xfId="3" applyFill="1" applyBorder="1" applyAlignment="1">
      <alignment horizontal="centerContinuous"/>
    </xf>
    <xf numFmtId="10" fontId="13" fillId="0" borderId="0" xfId="2" applyNumberFormat="1" applyFont="1" applyFill="1" applyProtection="1">
      <protection locked="0"/>
    </xf>
    <xf numFmtId="7" fontId="12" fillId="0" borderId="0" xfId="3" applyNumberFormat="1" applyFill="1"/>
    <xf numFmtId="0" fontId="12" fillId="0" borderId="0" xfId="3" applyFont="1" applyFill="1" applyAlignment="1">
      <alignment horizontal="left"/>
    </xf>
    <xf numFmtId="0" fontId="12" fillId="0" borderId="0" xfId="3" quotePrefix="1" applyFont="1" applyFill="1" applyAlignment="1">
      <alignment horizontal="left"/>
    </xf>
    <xf numFmtId="0" fontId="14" fillId="0" borderId="0" xfId="3" quotePrefix="1" applyFont="1" applyFill="1" applyAlignment="1">
      <alignment horizontal="center"/>
    </xf>
    <xf numFmtId="0" fontId="14" fillId="0" borderId="0" xfId="3" applyFont="1" applyFill="1" applyAlignment="1">
      <alignment horizontal="center"/>
    </xf>
    <xf numFmtId="0" fontId="21" fillId="0" borderId="0" xfId="9" applyFont="1" applyFill="1" applyAlignment="1">
      <alignment horizontal="center"/>
    </xf>
    <xf numFmtId="0" fontId="18" fillId="0" borderId="7" xfId="9" applyFont="1" applyFill="1" applyBorder="1" applyAlignment="1">
      <alignment horizontal="center"/>
    </xf>
  </cellXfs>
  <cellStyles count="10">
    <cellStyle name="Comma" xfId="1" builtinId="3"/>
    <cellStyle name="Comma 2" xfId="5"/>
    <cellStyle name="Currency 2" xfId="8"/>
    <cellStyle name="Normal" xfId="0" builtinId="0"/>
    <cellStyle name="Normal 2" xfId="6"/>
    <cellStyle name="Normal_OR Blocking 04" xfId="7"/>
    <cellStyle name="Normal_OR Blocking 98 No Forecast" xfId="9"/>
    <cellStyle name="Normal_WA98" xfId="3"/>
    <cellStyle name="Percent" xfId="2" builtinId="5"/>
    <cellStyle name="Percent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Normal="100" zoomScaleSheetLayoutView="115" workbookViewId="0"/>
  </sheetViews>
  <sheetFormatPr defaultRowHeight="15.75"/>
  <cols>
    <col min="1" max="1" width="4.5703125" style="86" customWidth="1"/>
    <col min="2" max="2" width="33.85546875" style="86" bestFit="1" customWidth="1"/>
    <col min="3" max="3" width="12.5703125" style="86" customWidth="1"/>
    <col min="4" max="8" width="14.5703125" style="86" customWidth="1"/>
    <col min="9" max="9" width="21" style="86" customWidth="1"/>
    <col min="10" max="10" width="2.42578125" style="86" customWidth="1"/>
    <col min="11" max="11" width="30.85546875" style="86" bestFit="1" customWidth="1"/>
    <col min="12" max="12" width="2" style="86" customWidth="1"/>
    <col min="13" max="13" width="14.140625" style="86" customWidth="1"/>
    <col min="14" max="16384" width="9.140625" style="86"/>
  </cols>
  <sheetData>
    <row r="1" spans="1:17">
      <c r="A1" s="94" t="s">
        <v>916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7">
      <c r="A2" s="94" t="s">
        <v>917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7">
      <c r="A3" s="94" t="s">
        <v>918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7">
      <c r="A4" s="94" t="s">
        <v>919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7">
      <c r="A5" s="94" t="s">
        <v>920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7">
      <c r="A6" s="94" t="s">
        <v>921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7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</row>
    <row r="9" spans="1:17">
      <c r="D9" s="87" t="s">
        <v>883</v>
      </c>
      <c r="E9" s="87" t="s">
        <v>884</v>
      </c>
      <c r="F9" s="87" t="s">
        <v>885</v>
      </c>
      <c r="G9" s="87" t="s">
        <v>886</v>
      </c>
      <c r="H9" s="87" t="s">
        <v>887</v>
      </c>
      <c r="I9" s="87" t="s">
        <v>888</v>
      </c>
      <c r="K9" s="87" t="s">
        <v>912</v>
      </c>
      <c r="L9" s="87"/>
      <c r="M9" s="87" t="s">
        <v>909</v>
      </c>
    </row>
    <row r="10" spans="1:17" ht="12.75" customHeight="1">
      <c r="C10" s="87" t="s">
        <v>914</v>
      </c>
      <c r="D10" s="87" t="s">
        <v>889</v>
      </c>
      <c r="E10" s="87" t="s">
        <v>892</v>
      </c>
      <c r="F10" s="87" t="s">
        <v>894</v>
      </c>
      <c r="G10" s="87" t="s">
        <v>895</v>
      </c>
      <c r="H10" s="87" t="s">
        <v>897</v>
      </c>
      <c r="I10" s="87" t="s">
        <v>899</v>
      </c>
      <c r="J10" s="87"/>
      <c r="K10" s="87" t="s">
        <v>913</v>
      </c>
      <c r="L10" s="87"/>
      <c r="M10" s="87" t="s">
        <v>910</v>
      </c>
      <c r="N10" s="87"/>
      <c r="O10" s="87"/>
      <c r="P10" s="87"/>
      <c r="Q10" s="88"/>
    </row>
    <row r="11" spans="1:17">
      <c r="B11" s="89" t="s">
        <v>873</v>
      </c>
      <c r="C11" s="90" t="s">
        <v>915</v>
      </c>
      <c r="D11" s="90" t="s">
        <v>890</v>
      </c>
      <c r="E11" s="90" t="s">
        <v>891</v>
      </c>
      <c r="F11" s="90" t="s">
        <v>893</v>
      </c>
      <c r="G11" s="90" t="s">
        <v>891</v>
      </c>
      <c r="H11" s="90" t="s">
        <v>896</v>
      </c>
      <c r="I11" s="90" t="s">
        <v>898</v>
      </c>
      <c r="J11" s="87"/>
      <c r="K11" s="90" t="s">
        <v>911</v>
      </c>
      <c r="L11" s="90"/>
      <c r="M11" s="90" t="s">
        <v>923</v>
      </c>
      <c r="N11" s="87"/>
      <c r="O11" s="87"/>
      <c r="P11" s="87"/>
      <c r="Q11" s="88"/>
    </row>
    <row r="12" spans="1:17">
      <c r="B12" s="86" t="s">
        <v>900</v>
      </c>
      <c r="C12" s="91" t="s">
        <v>901</v>
      </c>
      <c r="D12" s="92" t="s">
        <v>902</v>
      </c>
      <c r="E12" s="91" t="s">
        <v>903</v>
      </c>
      <c r="F12" s="92" t="s">
        <v>904</v>
      </c>
      <c r="G12" s="91" t="s">
        <v>905</v>
      </c>
      <c r="H12" s="91" t="s">
        <v>906</v>
      </c>
      <c r="I12" s="91" t="s">
        <v>907</v>
      </c>
      <c r="J12" s="87"/>
      <c r="K12" s="91" t="s">
        <v>908</v>
      </c>
      <c r="L12" s="91"/>
      <c r="M12" s="91" t="s">
        <v>924</v>
      </c>
      <c r="N12" s="87"/>
      <c r="O12" s="87"/>
      <c r="P12" s="87"/>
      <c r="Q12" s="88"/>
    </row>
    <row r="13" spans="1:17">
      <c r="C13" s="91"/>
      <c r="D13" s="92"/>
      <c r="E13" s="91"/>
      <c r="F13" s="92"/>
      <c r="G13" s="91"/>
      <c r="H13" s="91"/>
      <c r="I13" s="91"/>
      <c r="J13" s="87"/>
      <c r="K13" s="92" t="s">
        <v>922</v>
      </c>
      <c r="L13" s="92"/>
      <c r="M13" s="87"/>
      <c r="N13" s="87"/>
      <c r="O13" s="87"/>
      <c r="P13" s="87"/>
      <c r="Q13" s="88"/>
    </row>
    <row r="14" spans="1:17">
      <c r="B14" s="88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</row>
    <row r="15" spans="1:17">
      <c r="B15" s="86" t="s">
        <v>874</v>
      </c>
      <c r="C15" s="91" t="s">
        <v>880</v>
      </c>
      <c r="D15" s="93">
        <f>'UE-140762 COS - G+T+D+R+M'!I151</f>
        <v>9145971.2464981265</v>
      </c>
      <c r="E15" s="93">
        <f>'UE-140762 COS - G+T+D+R+M'!I227</f>
        <v>21902505.093950134</v>
      </c>
      <c r="F15" s="93">
        <f>'UE-140762 COS - G+T+D+R+M'!I235</f>
        <v>0</v>
      </c>
      <c r="G15" s="93">
        <f>'UE-140762 COS - G+T+D+R+M'!I346</f>
        <v>8566883.0529965702</v>
      </c>
      <c r="H15" s="93">
        <f>'UE-140762 COS - G+T+D+R+M'!I392</f>
        <v>24056119.185526676</v>
      </c>
      <c r="I15" s="93">
        <f>'UE-140762 COS - G+T+D+R+M'!I434</f>
        <v>11016764.68117833</v>
      </c>
      <c r="J15" s="93"/>
      <c r="K15" s="98">
        <f>SUM(E15:I15)-D15</f>
        <v>56396300.767153591</v>
      </c>
      <c r="L15" s="93"/>
      <c r="M15" s="96">
        <f>K15/$K$22</f>
        <v>0.42986524523464786</v>
      </c>
      <c r="N15" s="93"/>
      <c r="O15" s="93"/>
      <c r="P15" s="93"/>
    </row>
    <row r="16" spans="1:17">
      <c r="B16" s="86" t="s">
        <v>875</v>
      </c>
      <c r="C16" s="91">
        <v>24</v>
      </c>
      <c r="D16" s="93">
        <f>'UE-140762 COS - G+T+D+R+M'!J151</f>
        <v>2859346.7959770127</v>
      </c>
      <c r="E16" s="93">
        <f>'UE-140762 COS - G+T+D+R+M'!J227</f>
        <v>6847480.2813572725</v>
      </c>
      <c r="F16" s="93">
        <f>'UE-140762 COS - G+T+D+R+M'!J235</f>
        <v>0</v>
      </c>
      <c r="G16" s="93">
        <f>'UE-140762 COS - G+T+D+R+M'!J346</f>
        <v>2678303.8070969875</v>
      </c>
      <c r="H16" s="93">
        <f>'UE-140762 COS - G+T+D+R+M'!J392</f>
        <v>7520774.4987295521</v>
      </c>
      <c r="I16" s="93">
        <f>'UE-140762 COS - G+T+D+R+M'!J434</f>
        <v>3444221.4986430444</v>
      </c>
      <c r="J16" s="93"/>
      <c r="K16" s="98">
        <f t="shared" ref="K16:K20" si="0">SUM(E16:I16)-D16</f>
        <v>17631433.289849844</v>
      </c>
      <c r="L16" s="93"/>
      <c r="M16" s="96">
        <f t="shared" ref="M16:M20" si="1">K16/$K$22</f>
        <v>0.13439073648238095</v>
      </c>
      <c r="N16" s="93"/>
      <c r="O16" s="93"/>
      <c r="P16" s="93"/>
    </row>
    <row r="17" spans="2:16">
      <c r="B17" s="86" t="s">
        <v>876</v>
      </c>
      <c r="C17" s="91">
        <v>36</v>
      </c>
      <c r="D17" s="93">
        <f>'UE-140762 COS - G+T+D+R+M'!K151</f>
        <v>4560279.3763815742</v>
      </c>
      <c r="E17" s="93">
        <f>'UE-140762 COS - G+T+D+R+M'!K227</f>
        <v>10920823.997700246</v>
      </c>
      <c r="F17" s="93">
        <f>'UE-140762 COS - G+T+D+R+M'!K235</f>
        <v>0</v>
      </c>
      <c r="G17" s="93">
        <f>'UE-140762 COS - G+T+D+R+M'!K346</f>
        <v>4271539.7909665937</v>
      </c>
      <c r="H17" s="93">
        <f>'UE-140762 COS - G+T+D+R+M'!K392</f>
        <v>11994639.086530928</v>
      </c>
      <c r="I17" s="93">
        <f>'UE-140762 COS - G+T+D+R+M'!K434</f>
        <v>5493077.0517415004</v>
      </c>
      <c r="J17" s="93"/>
      <c r="K17" s="98">
        <f t="shared" si="0"/>
        <v>28119800.550557695</v>
      </c>
      <c r="L17" s="93"/>
      <c r="M17" s="96">
        <f t="shared" si="1"/>
        <v>0.21433542262855329</v>
      </c>
      <c r="N17" s="93"/>
      <c r="O17" s="93"/>
      <c r="P17" s="93"/>
    </row>
    <row r="18" spans="2:16">
      <c r="B18" s="86" t="s">
        <v>877</v>
      </c>
      <c r="C18" s="91" t="s">
        <v>881</v>
      </c>
      <c r="D18" s="93">
        <f>'UE-140762 COS - G+T+D+R+M'!L151+'UE-140762 COS - G+T+D+R+M'!M151</f>
        <v>3910220.6027212706</v>
      </c>
      <c r="E18" s="93">
        <f>'UE-140762 COS - G+T+D+R+M'!L227+'UE-140762 COS - G+T+D+R+M'!M227</f>
        <v>9364082.2129594199</v>
      </c>
      <c r="F18" s="93">
        <f>'UE-140762 COS - G+T+D+R+M'!L235+'UE-140762 COS - G+T+D+R+M'!M235</f>
        <v>0</v>
      </c>
      <c r="G18" s="93">
        <f>'UE-140762 COS - G+T+D+R+M'!L346+'UE-140762 COS - G+T+D+R+M'!M346</f>
        <v>3662640.2721041786</v>
      </c>
      <c r="H18" s="93">
        <f>'UE-140762 COS - G+T+D+R+M'!L392+'UE-140762 COS - G+T+D+R+M'!M392</f>
        <v>10284827.092232659</v>
      </c>
      <c r="I18" s="93">
        <f>'UE-140762 COS - G+T+D+R+M'!L434+'UE-140762 COS - G+T+D+R+M'!M434</f>
        <v>4710049.8209164534</v>
      </c>
      <c r="J18" s="93"/>
      <c r="K18" s="98">
        <f t="shared" si="0"/>
        <v>24111378.795491438</v>
      </c>
      <c r="L18" s="93"/>
      <c r="M18" s="96">
        <f t="shared" si="1"/>
        <v>0.18378233355521795</v>
      </c>
      <c r="N18" s="93"/>
      <c r="O18" s="93"/>
      <c r="P18" s="93"/>
    </row>
    <row r="19" spans="2:16">
      <c r="B19" s="86" t="s">
        <v>878</v>
      </c>
      <c r="C19" s="91">
        <v>40</v>
      </c>
      <c r="D19" s="93">
        <f>'UE-140762 COS - G+T+D+R+M'!N151</f>
        <v>750497.0676250559</v>
      </c>
      <c r="E19" s="93">
        <f>'UE-140762 COS - G+T+D+R+M'!N227</f>
        <v>1797268.4806926581</v>
      </c>
      <c r="F19" s="93">
        <f>'UE-140762 COS - G+T+D+R+M'!N235</f>
        <v>0</v>
      </c>
      <c r="G19" s="93">
        <f>'UE-140762 COS - G+T+D+R+M'!N346</f>
        <v>702978.44118222583</v>
      </c>
      <c r="H19" s="93">
        <f>'UE-140762 COS - G+T+D+R+M'!N392</f>
        <v>1973989.0297697226</v>
      </c>
      <c r="I19" s="93">
        <f>'UE-140762 COS - G+T+D+R+M'!N434</f>
        <v>904010.0132728219</v>
      </c>
      <c r="J19" s="93"/>
      <c r="K19" s="98">
        <f t="shared" si="0"/>
        <v>4627748.8972923728</v>
      </c>
      <c r="L19" s="93"/>
      <c r="M19" s="96">
        <f t="shared" si="1"/>
        <v>3.527373936869229E-2</v>
      </c>
      <c r="N19" s="93"/>
      <c r="O19" s="93"/>
      <c r="P19" s="93"/>
    </row>
    <row r="20" spans="2:16">
      <c r="B20" s="86" t="s">
        <v>879</v>
      </c>
      <c r="C20" s="91" t="s">
        <v>882</v>
      </c>
      <c r="D20" s="93">
        <f>'UE-140762 COS - G+T+D+R+M'!O151</f>
        <v>50053.139881572293</v>
      </c>
      <c r="E20" s="93">
        <f>'UE-140762 COS - G+T+D+R+M'!O227</f>
        <v>119865.79901441201</v>
      </c>
      <c r="F20" s="93">
        <f>'UE-140762 COS - G+T+D+R+M'!O235</f>
        <v>0</v>
      </c>
      <c r="G20" s="93">
        <f>'UE-140762 COS - G+T+D+R+M'!O346</f>
        <v>46883.964998784591</v>
      </c>
      <c r="H20" s="93">
        <f>'UE-140762 COS - G+T+D+R+M'!O392</f>
        <v>131651.87885999199</v>
      </c>
      <c r="I20" s="93">
        <f>'UE-140762 COS - G+T+D+R+M'!O434</f>
        <v>60291.427642582734</v>
      </c>
      <c r="J20" s="93"/>
      <c r="K20" s="98">
        <f t="shared" si="0"/>
        <v>308639.93063419906</v>
      </c>
      <c r="L20" s="93"/>
      <c r="M20" s="96">
        <f t="shared" si="1"/>
        <v>2.3525227305076471E-3</v>
      </c>
      <c r="N20" s="93"/>
      <c r="O20" s="93"/>
      <c r="P20" s="93"/>
    </row>
    <row r="21" spans="2:16">
      <c r="K21" s="91"/>
    </row>
    <row r="22" spans="2:16">
      <c r="B22" s="86" t="s">
        <v>912</v>
      </c>
      <c r="D22" s="93">
        <f>SUM(D15:D20)</f>
        <v>21276368.229084615</v>
      </c>
      <c r="E22" s="93">
        <f t="shared" ref="E22:I22" si="2">SUM(E15:E20)</f>
        <v>50952025.865674146</v>
      </c>
      <c r="F22" s="93">
        <f t="shared" si="2"/>
        <v>0</v>
      </c>
      <c r="G22" s="93">
        <f t="shared" si="2"/>
        <v>19929229.329345342</v>
      </c>
      <c r="H22" s="93">
        <f t="shared" si="2"/>
        <v>55962000.771649532</v>
      </c>
      <c r="I22" s="93">
        <f t="shared" si="2"/>
        <v>25628414.493394732</v>
      </c>
      <c r="K22" s="98">
        <f>SUM(E22:I22)-D22</f>
        <v>131195302.23097914</v>
      </c>
      <c r="L22" s="93"/>
      <c r="M22" s="96">
        <f>K22/$K$22</f>
        <v>1</v>
      </c>
    </row>
    <row r="24" spans="2:16">
      <c r="B24" s="86" t="s">
        <v>925</v>
      </c>
      <c r="D24" s="97">
        <f>'UE-140762 COS - G+T+D+R+M'!H151-D22</f>
        <v>0</v>
      </c>
      <c r="E24" s="97">
        <f>'UE-140762 COS - G+T+D+R+M'!H227-E22</f>
        <v>0</v>
      </c>
      <c r="F24" s="97">
        <f>'UE-140762 COS - G+T+D+R+M'!H235-F22</f>
        <v>0</v>
      </c>
      <c r="G24" s="97">
        <f>'UE-140762 COS - G+T+D+R+M'!H346-G22</f>
        <v>0</v>
      </c>
      <c r="H24" s="97">
        <f>'UE-140762 COS - G+T+D+R+M'!H392-H22</f>
        <v>0</v>
      </c>
      <c r="I24" s="97">
        <f>'UE-140762 COS - G+T+D+R+M'!H434-I22</f>
        <v>0</v>
      </c>
      <c r="J24" s="93"/>
      <c r="K24" s="93"/>
      <c r="L24" s="93"/>
      <c r="M24" s="93"/>
    </row>
  </sheetData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X58"/>
  <sheetViews>
    <sheetView view="pageBreakPreview" topLeftCell="B1" zoomScale="80" zoomScaleNormal="55" zoomScaleSheetLayoutView="80" workbookViewId="0">
      <selection activeCell="F43" sqref="F43"/>
    </sheetView>
  </sheetViews>
  <sheetFormatPr defaultColWidth="11.7109375" defaultRowHeight="15.75"/>
  <cols>
    <col min="1" max="1" width="0" style="99" hidden="1" customWidth="1"/>
    <col min="2" max="2" width="5.28515625" style="99" customWidth="1"/>
    <col min="3" max="3" width="2.42578125" style="99" customWidth="1"/>
    <col min="4" max="4" width="41" style="100" customWidth="1"/>
    <col min="5" max="5" width="2.42578125" style="100" customWidth="1"/>
    <col min="6" max="6" width="6.42578125" style="100" bestFit="1" customWidth="1"/>
    <col min="7" max="7" width="2.42578125" style="100" customWidth="1"/>
    <col min="8" max="8" width="10.5703125" style="99" hidden="1" customWidth="1"/>
    <col min="9" max="9" width="11.140625" style="99" bestFit="1" customWidth="1"/>
    <col min="10" max="10" width="2.28515625" style="99" customWidth="1"/>
    <col min="11" max="11" width="12.5703125" style="99" hidden="1" customWidth="1"/>
    <col min="12" max="12" width="13.7109375" style="99" bestFit="1" customWidth="1"/>
    <col min="13" max="13" width="3.42578125" style="99" customWidth="1"/>
    <col min="14" max="14" width="13" style="99" bestFit="1" customWidth="1"/>
    <col min="15" max="15" width="3.140625" style="99" customWidth="1"/>
    <col min="16" max="16" width="12.7109375" style="99" bestFit="1" customWidth="1"/>
    <col min="17" max="17" width="2.7109375" style="99" customWidth="1"/>
    <col min="18" max="18" width="11.28515625" style="99" customWidth="1"/>
    <col min="19" max="19" width="3.42578125" style="99" customWidth="1"/>
    <col min="20" max="20" width="12.7109375" style="99" bestFit="1" customWidth="1"/>
    <col min="21" max="21" width="2.5703125" style="99" customWidth="1"/>
    <col min="22" max="22" width="13.140625" style="99" bestFit="1" customWidth="1"/>
    <col min="23" max="16384" width="11.7109375" style="99"/>
  </cols>
  <sheetData>
    <row r="1" spans="2:24">
      <c r="R1" s="101" t="s">
        <v>926</v>
      </c>
    </row>
    <row r="2" spans="2:24">
      <c r="B2" s="217" t="s">
        <v>927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3" spans="2:24">
      <c r="B3" s="218" t="s">
        <v>916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</row>
    <row r="4" spans="2:24">
      <c r="B4" s="218" t="s">
        <v>999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</row>
    <row r="5" spans="2:24">
      <c r="B5" s="218" t="s">
        <v>928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</row>
    <row r="6" spans="2:24">
      <c r="B6" s="218" t="s">
        <v>929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</row>
    <row r="7" spans="2:24">
      <c r="B7" s="217" t="s">
        <v>921</v>
      </c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</row>
    <row r="8" spans="2:24">
      <c r="M8" s="103"/>
      <c r="N8" s="103"/>
      <c r="O8" s="104"/>
      <c r="P8" s="104"/>
      <c r="Q8" s="104"/>
      <c r="R8" s="104"/>
      <c r="S8" s="103"/>
      <c r="T8" s="103"/>
      <c r="U8" s="103"/>
      <c r="V8" s="102"/>
      <c r="W8" s="102"/>
    </row>
    <row r="9" spans="2:24">
      <c r="M9" s="106"/>
      <c r="N9" s="105" t="s">
        <v>931</v>
      </c>
      <c r="O9" s="107"/>
      <c r="P9" s="107"/>
      <c r="Q9" s="106"/>
      <c r="S9" s="107"/>
      <c r="T9" s="107"/>
      <c r="U9" s="107"/>
    </row>
    <row r="10" spans="2:24">
      <c r="F10" s="109" t="s">
        <v>933</v>
      </c>
      <c r="G10" s="109"/>
      <c r="H10" s="106" t="s">
        <v>934</v>
      </c>
      <c r="M10" s="105"/>
      <c r="N10" s="105" t="s">
        <v>935</v>
      </c>
      <c r="O10" s="110"/>
      <c r="P10" s="91" t="s">
        <v>909</v>
      </c>
      <c r="Q10" s="105"/>
      <c r="R10" s="211" t="s">
        <v>993</v>
      </c>
      <c r="S10" s="211"/>
      <c r="T10" s="211"/>
      <c r="U10" s="211"/>
      <c r="V10" s="212"/>
    </row>
    <row r="11" spans="2:24">
      <c r="B11" s="111" t="s">
        <v>937</v>
      </c>
      <c r="F11" s="109" t="s">
        <v>938</v>
      </c>
      <c r="G11" s="109"/>
      <c r="H11" s="106" t="s">
        <v>939</v>
      </c>
      <c r="I11" s="106" t="s">
        <v>934</v>
      </c>
      <c r="K11" s="106" t="s">
        <v>940</v>
      </c>
      <c r="M11" s="106"/>
      <c r="N11" s="106" t="s">
        <v>941</v>
      </c>
      <c r="O11" s="111"/>
      <c r="P11" s="91" t="s">
        <v>910</v>
      </c>
      <c r="Q11" s="106"/>
      <c r="R11" s="111" t="s">
        <v>995</v>
      </c>
      <c r="S11" s="105"/>
      <c r="T11" s="105"/>
      <c r="U11" s="106"/>
      <c r="V11" s="111" t="s">
        <v>945</v>
      </c>
    </row>
    <row r="12" spans="2:24">
      <c r="B12" s="112" t="s">
        <v>915</v>
      </c>
      <c r="D12" s="113" t="s">
        <v>873</v>
      </c>
      <c r="F12" s="113" t="s">
        <v>915</v>
      </c>
      <c r="G12" s="114"/>
      <c r="H12" s="115" t="s">
        <v>930</v>
      </c>
      <c r="I12" s="108" t="s">
        <v>939</v>
      </c>
      <c r="K12" s="115" t="s">
        <v>930</v>
      </c>
      <c r="L12" s="108" t="s">
        <v>940</v>
      </c>
      <c r="M12" s="117"/>
      <c r="N12" s="116" t="s">
        <v>942</v>
      </c>
      <c r="O12" s="105"/>
      <c r="P12" s="203" t="s">
        <v>923</v>
      </c>
      <c r="Q12" s="117"/>
      <c r="R12" s="116" t="s">
        <v>942</v>
      </c>
      <c r="S12" s="117"/>
      <c r="T12" s="116" t="s">
        <v>943</v>
      </c>
      <c r="U12" s="117"/>
      <c r="V12" s="116" t="s">
        <v>944</v>
      </c>
    </row>
    <row r="13" spans="2:24">
      <c r="B13" s="119"/>
      <c r="D13" s="120" t="s">
        <v>946</v>
      </c>
      <c r="F13" s="120" t="s">
        <v>947</v>
      </c>
      <c r="G13" s="109"/>
      <c r="H13" s="120"/>
      <c r="I13" s="120" t="s">
        <v>948</v>
      </c>
      <c r="K13" s="120"/>
      <c r="L13" s="120" t="s">
        <v>949</v>
      </c>
      <c r="M13" s="120"/>
      <c r="N13" s="120" t="s">
        <v>950</v>
      </c>
      <c r="O13" s="120"/>
      <c r="P13" s="120" t="s">
        <v>951</v>
      </c>
      <c r="Q13" s="120"/>
      <c r="R13" s="120" t="s">
        <v>952</v>
      </c>
      <c r="S13" s="120"/>
      <c r="T13" s="120" t="s">
        <v>953</v>
      </c>
      <c r="U13" s="120"/>
      <c r="V13" s="121" t="s">
        <v>954</v>
      </c>
    </row>
    <row r="14" spans="2:24">
      <c r="O14" s="120"/>
      <c r="P14" s="120"/>
      <c r="Q14" s="120"/>
      <c r="R14" s="106" t="s">
        <v>926</v>
      </c>
      <c r="T14" s="121" t="s">
        <v>955</v>
      </c>
      <c r="V14" s="122" t="s">
        <v>994</v>
      </c>
    </row>
    <row r="15" spans="2:24">
      <c r="D15" s="123" t="s">
        <v>27</v>
      </c>
    </row>
    <row r="16" spans="2:24">
      <c r="B16" s="111">
        <v>1</v>
      </c>
      <c r="D16" s="100" t="s">
        <v>874</v>
      </c>
      <c r="F16" s="124" t="s">
        <v>956</v>
      </c>
      <c r="G16" s="124"/>
      <c r="H16" s="125">
        <v>101336.91666666667</v>
      </c>
      <c r="I16" s="125">
        <v>105258.64978493931</v>
      </c>
      <c r="J16" s="101"/>
      <c r="K16" s="125">
        <v>1569938.6044392167</v>
      </c>
      <c r="L16" s="125">
        <v>1569786.6374891768</v>
      </c>
      <c r="M16" s="126"/>
      <c r="N16" s="126">
        <v>148768.01803273332</v>
      </c>
      <c r="O16" s="127"/>
      <c r="P16" s="204">
        <f>'Attachment A'!M15</f>
        <v>0.42986524523464786</v>
      </c>
      <c r="Q16" s="128"/>
      <c r="R16" s="129">
        <f ca="1">P16*$R$50</f>
        <v>-7690.7194957601041</v>
      </c>
      <c r="S16" s="128"/>
      <c r="T16" s="204">
        <f ca="1">R16/N16</f>
        <v>-5.1696054013893766E-2</v>
      </c>
      <c r="U16" s="126"/>
      <c r="V16" s="131">
        <f ca="1">ROUND(R16/L16*100,3)</f>
        <v>-0.49</v>
      </c>
      <c r="X16" s="129">
        <f ca="1">V16*L16/100</f>
        <v>-7691.9545236969661</v>
      </c>
    </row>
    <row r="17" spans="2:24">
      <c r="D17" s="100" t="s">
        <v>957</v>
      </c>
      <c r="H17" s="132"/>
      <c r="I17" s="132"/>
      <c r="K17" s="132"/>
      <c r="L17" s="132"/>
      <c r="M17" s="117"/>
      <c r="N17" s="132"/>
      <c r="O17" s="102"/>
      <c r="P17" s="118"/>
      <c r="Q17" s="102"/>
      <c r="R17" s="118"/>
      <c r="S17" s="102"/>
      <c r="T17" s="118"/>
      <c r="U17" s="102"/>
      <c r="V17" s="133"/>
    </row>
    <row r="18" spans="2:24">
      <c r="V18" s="134"/>
    </row>
    <row r="19" spans="2:24">
      <c r="B19" s="135">
        <f>MAX(B$13:B18)+1</f>
        <v>2</v>
      </c>
      <c r="D19" s="123" t="s">
        <v>958</v>
      </c>
      <c r="H19" s="136">
        <f>SUM(H16:H16)</f>
        <v>101336.91666666667</v>
      </c>
      <c r="I19" s="136">
        <f>SUM(I16:I18)</f>
        <v>105258.64978493931</v>
      </c>
      <c r="K19" s="136">
        <f>SUM(K16:K16)</f>
        <v>1569938.6044392167</v>
      </c>
      <c r="L19" s="136">
        <f>SUM(L16:L18)</f>
        <v>1569786.6374891768</v>
      </c>
      <c r="M19" s="137"/>
      <c r="N19" s="137">
        <f>SUM(N16:N18)</f>
        <v>148768.01803273332</v>
      </c>
      <c r="O19" s="127"/>
      <c r="P19" s="208">
        <f>SUM(P16:P18)</f>
        <v>0.42986524523464786</v>
      </c>
      <c r="Q19" s="137"/>
      <c r="R19" s="137">
        <f ca="1">SUM(R16:R16)</f>
        <v>-7690.7194957601041</v>
      </c>
      <c r="S19" s="137"/>
      <c r="T19" s="204">
        <f ca="1">R19/N19</f>
        <v>-5.1696054013893766E-2</v>
      </c>
      <c r="U19" s="137"/>
      <c r="V19" s="134"/>
    </row>
    <row r="20" spans="2:24">
      <c r="L20" s="101" t="s">
        <v>926</v>
      </c>
      <c r="V20" s="134"/>
    </row>
    <row r="21" spans="2:24">
      <c r="D21" s="123" t="s">
        <v>959</v>
      </c>
      <c r="H21" s="138"/>
      <c r="I21" s="138"/>
      <c r="V21" s="134"/>
    </row>
    <row r="22" spans="2:24">
      <c r="B22" s="135">
        <f>MAX(B$13:B21)+1</f>
        <v>3</v>
      </c>
      <c r="D22" s="100" t="s">
        <v>875</v>
      </c>
      <c r="F22" s="109">
        <v>24</v>
      </c>
      <c r="G22" s="109"/>
      <c r="H22" s="125">
        <v>17306.416666666664</v>
      </c>
      <c r="I22" s="125">
        <v>19046.041792326934</v>
      </c>
      <c r="K22" s="125">
        <v>513041.74113523914</v>
      </c>
      <c r="L22" s="125">
        <v>536266.600352215</v>
      </c>
      <c r="M22" s="137"/>
      <c r="N22" s="126">
        <v>50590.494891159164</v>
      </c>
      <c r="O22" s="127"/>
      <c r="P22" s="213">
        <f>'Attachment A'!M16</f>
        <v>0.13439073648238095</v>
      </c>
      <c r="Q22" s="128"/>
      <c r="R22" s="129">
        <f ca="1">P22*$R$50</f>
        <v>-2404.3847893551433</v>
      </c>
      <c r="S22" s="128"/>
      <c r="T22" s="204">
        <f t="shared" ref="T22:T28" ca="1" si="0">R22/N22</f>
        <v>-4.7526413697433836E-2</v>
      </c>
      <c r="U22" s="126"/>
      <c r="V22" s="131">
        <f ca="1">ROUND(R22/L22*100,3)</f>
        <v>-0.44800000000000001</v>
      </c>
      <c r="W22" s="139"/>
      <c r="X22" s="129">
        <f t="shared" ref="X22:X28" ca="1" si="1">V22*L22/100</f>
        <v>-2402.4743695779234</v>
      </c>
    </row>
    <row r="23" spans="2:24">
      <c r="B23" s="135">
        <f>MAX(B$13:B22)+1</f>
        <v>4</v>
      </c>
      <c r="D23" s="140" t="s">
        <v>960</v>
      </c>
      <c r="E23" s="140"/>
      <c r="F23" s="135">
        <v>33</v>
      </c>
      <c r="G23" s="109"/>
      <c r="H23" s="125">
        <v>0</v>
      </c>
      <c r="I23" s="125">
        <v>0</v>
      </c>
      <c r="K23" s="125">
        <v>0</v>
      </c>
      <c r="L23" s="125">
        <v>0</v>
      </c>
      <c r="M23" s="126"/>
      <c r="N23" s="126">
        <v>0</v>
      </c>
      <c r="O23" s="127"/>
      <c r="P23" s="204" t="s">
        <v>926</v>
      </c>
      <c r="Q23" s="128"/>
      <c r="R23" s="129">
        <v>0</v>
      </c>
      <c r="S23" s="128"/>
      <c r="T23" s="204">
        <f ca="1">T24</f>
        <v>-5.110586631739239E-2</v>
      </c>
      <c r="U23" s="126"/>
      <c r="V23" s="131">
        <f ca="1">V24</f>
        <v>-0.41299999999999998</v>
      </c>
      <c r="W23" s="139"/>
      <c r="X23" s="129">
        <f t="shared" ca="1" si="1"/>
        <v>0</v>
      </c>
    </row>
    <row r="24" spans="2:24">
      <c r="B24" s="135">
        <f>MAX(B$13:B23)+1</f>
        <v>5</v>
      </c>
      <c r="D24" s="100" t="s">
        <v>876</v>
      </c>
      <c r="F24" s="109">
        <v>36</v>
      </c>
      <c r="G24" s="109"/>
      <c r="H24" s="125">
        <v>1058.6666666666667</v>
      </c>
      <c r="I24" s="125">
        <v>1085.852777777774</v>
      </c>
      <c r="K24" s="125">
        <v>901191.51506367233</v>
      </c>
      <c r="L24" s="125">
        <v>928614.07790582778</v>
      </c>
      <c r="M24" s="137"/>
      <c r="N24" s="126">
        <v>75033.954390272833</v>
      </c>
      <c r="O24" s="127"/>
      <c r="P24" s="204">
        <f>'Attachment A'!M17</f>
        <v>0.21433542262855329</v>
      </c>
      <c r="Q24" s="128"/>
      <c r="R24" s="129">
        <f t="shared" ref="R24:R25" ca="1" si="2">P24*$R$50</f>
        <v>-3834.6752423346011</v>
      </c>
      <c r="S24" s="128"/>
      <c r="T24" s="204">
        <f t="shared" ca="1" si="0"/>
        <v>-5.110586631739239E-2</v>
      </c>
      <c r="U24" s="126"/>
      <c r="V24" s="131">
        <f ca="1">ROUND(R24/L24*100,3)</f>
        <v>-0.41299999999999998</v>
      </c>
      <c r="W24" s="139"/>
      <c r="X24" s="129">
        <f t="shared" ca="1" si="1"/>
        <v>-3835.1761417510688</v>
      </c>
    </row>
    <row r="25" spans="2:24">
      <c r="B25" s="135">
        <f>MAX(B$13:B24)+1</f>
        <v>6</v>
      </c>
      <c r="D25" s="100" t="s">
        <v>878</v>
      </c>
      <c r="F25" s="109" t="s">
        <v>961</v>
      </c>
      <c r="G25" s="109"/>
      <c r="H25" s="125">
        <v>5259</v>
      </c>
      <c r="I25" s="125">
        <v>5224.9278642093977</v>
      </c>
      <c r="K25" s="125">
        <v>168033.04399999999</v>
      </c>
      <c r="L25" s="125">
        <v>160874.871894949</v>
      </c>
      <c r="M25" s="137"/>
      <c r="N25" s="126">
        <v>14342.200999999999</v>
      </c>
      <c r="O25" s="127"/>
      <c r="P25" s="204">
        <f>'Attachment A'!M19</f>
        <v>3.527373936869229E-2</v>
      </c>
      <c r="Q25" s="128"/>
      <c r="R25" s="129">
        <f t="shared" ca="1" si="2"/>
        <v>-631.08250331584804</v>
      </c>
      <c r="S25" s="128"/>
      <c r="T25" s="204">
        <f t="shared" ca="1" si="0"/>
        <v>-4.4001789077969838E-2</v>
      </c>
      <c r="U25" s="126"/>
      <c r="V25" s="131">
        <f ca="1">ROUND(R25/L25*100,3)</f>
        <v>-0.39200000000000002</v>
      </c>
      <c r="X25" s="129">
        <f t="shared" ca="1" si="1"/>
        <v>-630.6294978282001</v>
      </c>
    </row>
    <row r="26" spans="2:24">
      <c r="B26" s="135">
        <f>MAX(B$13:B25)+1</f>
        <v>7</v>
      </c>
      <c r="D26" s="100" t="s">
        <v>962</v>
      </c>
      <c r="F26" s="109">
        <v>47</v>
      </c>
      <c r="G26" s="109"/>
      <c r="H26" s="125">
        <v>1.0833333333333333</v>
      </c>
      <c r="I26" s="125">
        <v>1</v>
      </c>
      <c r="K26" s="125">
        <v>1616.6904507017675</v>
      </c>
      <c r="L26" s="125">
        <v>2252.8077291342674</v>
      </c>
      <c r="M26" s="137"/>
      <c r="N26" s="126">
        <v>333.5599054190115</v>
      </c>
      <c r="O26" s="127"/>
      <c r="P26" s="204" t="s">
        <v>926</v>
      </c>
      <c r="Q26" s="128"/>
      <c r="R26" s="129">
        <f ca="1">V26*L26/100</f>
        <v>-8.4930851388361877</v>
      </c>
      <c r="S26" s="128"/>
      <c r="T26" s="204">
        <f t="shared" ca="1" si="0"/>
        <v>-2.5461948516166351E-2</v>
      </c>
      <c r="U26" s="126"/>
      <c r="V26" s="131">
        <f ca="1">V27</f>
        <v>-0.377</v>
      </c>
      <c r="X26" s="129">
        <f t="shared" ca="1" si="1"/>
        <v>-8.4930851388361877</v>
      </c>
    </row>
    <row r="27" spans="2:24">
      <c r="B27" s="135">
        <f>MAX(B$13:B26)+1</f>
        <v>8</v>
      </c>
      <c r="D27" s="100" t="s">
        <v>877</v>
      </c>
      <c r="F27" s="109">
        <v>48</v>
      </c>
      <c r="G27" s="109"/>
      <c r="H27" s="125">
        <v>63.666666666666671</v>
      </c>
      <c r="I27" s="125">
        <v>66.156818181818238</v>
      </c>
      <c r="K27" s="125">
        <v>1712994.197548511</v>
      </c>
      <c r="L27" s="125">
        <v>873194.31983116991</v>
      </c>
      <c r="M27" s="137"/>
      <c r="N27" s="126">
        <v>57765.381444099854</v>
      </c>
      <c r="O27" s="127"/>
      <c r="P27" s="204">
        <f>'Attachment A'!M18</f>
        <v>0.18378233355521795</v>
      </c>
      <c r="Q27" s="128"/>
      <c r="R27" s="129">
        <f ca="1">P27*$R$50</f>
        <v>-3288.0498977717239</v>
      </c>
      <c r="S27" s="128"/>
      <c r="T27" s="204">
        <f t="shared" ca="1" si="0"/>
        <v>-5.6920768383631345E-2</v>
      </c>
      <c r="U27" s="126"/>
      <c r="V27" s="131">
        <f ca="1">ROUND((R26+R27)/(L26+L27)*100,3)</f>
        <v>-0.377</v>
      </c>
      <c r="X27" s="129">
        <f t="shared" ca="1" si="1"/>
        <v>-3291.9425857635106</v>
      </c>
    </row>
    <row r="28" spans="2:24">
      <c r="B28" s="135">
        <f>MAX(B$13:B27)+1</f>
        <v>9</v>
      </c>
      <c r="D28" s="100" t="s">
        <v>963</v>
      </c>
      <c r="F28" s="109" t="s">
        <v>964</v>
      </c>
      <c r="G28" s="109"/>
      <c r="H28" s="125">
        <v>28</v>
      </c>
      <c r="I28" s="125">
        <v>29.122222222222252</v>
      </c>
      <c r="K28" s="125">
        <v>233.86177246899351</v>
      </c>
      <c r="L28" s="125">
        <v>269.62791580171842</v>
      </c>
      <c r="M28" s="137"/>
      <c r="N28" s="126">
        <v>25.091272947769362</v>
      </c>
      <c r="O28" s="127"/>
      <c r="P28" s="204">
        <f>N28/($N$28+$N$41)*$P$41</f>
        <v>3.0748715679180677E-5</v>
      </c>
      <c r="Q28" s="128"/>
      <c r="R28" s="129">
        <f>L28/($L$28+$L$41)*$R$52</f>
        <v>-0.80461247755306131</v>
      </c>
      <c r="S28" s="128"/>
      <c r="T28" s="204">
        <f t="shared" si="0"/>
        <v>-3.20674235710545E-2</v>
      </c>
      <c r="U28" s="126"/>
      <c r="V28" s="131">
        <f>ROUND(R28/L28*100,3)</f>
        <v>-0.29799999999999999</v>
      </c>
      <c r="X28" s="129">
        <f t="shared" si="1"/>
        <v>-0.80349118908912087</v>
      </c>
    </row>
    <row r="29" spans="2:24">
      <c r="B29" s="111"/>
      <c r="D29" s="100" t="s">
        <v>957</v>
      </c>
      <c r="F29" s="109"/>
      <c r="G29" s="109"/>
      <c r="H29" s="132"/>
      <c r="I29" s="132"/>
      <c r="K29" s="132"/>
      <c r="L29" s="132"/>
      <c r="M29" s="117"/>
      <c r="N29" s="132"/>
      <c r="O29" s="102"/>
      <c r="P29" s="118"/>
      <c r="Q29" s="102"/>
      <c r="R29" s="118"/>
      <c r="S29" s="102"/>
      <c r="T29" s="118"/>
      <c r="U29" s="102"/>
      <c r="V29" s="133"/>
    </row>
    <row r="30" spans="2:24">
      <c r="B30" s="111"/>
      <c r="V30" s="134"/>
    </row>
    <row r="31" spans="2:24">
      <c r="B31" s="135">
        <f>MAX(B$13:B30)+1</f>
        <v>10</v>
      </c>
      <c r="D31" s="123" t="s">
        <v>965</v>
      </c>
      <c r="H31" s="136">
        <f>SUM(H22:H28)</f>
        <v>23716.833333333332</v>
      </c>
      <c r="I31" s="136">
        <f>SUM(I22:I30)</f>
        <v>25453.101474718143</v>
      </c>
      <c r="K31" s="136">
        <f>SUM(K22:K28)</f>
        <v>3297111.0499705928</v>
      </c>
      <c r="L31" s="136">
        <f>SUM(L22:L30)</f>
        <v>2501472.3056290983</v>
      </c>
      <c r="M31" s="126"/>
      <c r="N31" s="126">
        <f>SUM(N22:N30)</f>
        <v>198090.68290389862</v>
      </c>
      <c r="O31" s="127"/>
      <c r="P31" s="126">
        <f>SUM(P22:P28)</f>
        <v>0.56781298075052367</v>
      </c>
      <c r="Q31" s="126"/>
      <c r="R31" s="128">
        <f ca="1">SUM(R22:R28)</f>
        <v>-10167.490130393706</v>
      </c>
      <c r="S31" s="128"/>
      <c r="T31" s="204">
        <f t="shared" ref="T31" ca="1" si="3">R31/N31</f>
        <v>-5.1327452565380599E-2</v>
      </c>
      <c r="U31" s="137"/>
      <c r="V31" s="134"/>
    </row>
    <row r="32" spans="2:24">
      <c r="B32" s="111"/>
      <c r="V32" s="134"/>
    </row>
    <row r="33" spans="2:24">
      <c r="B33" s="111"/>
      <c r="D33" s="123" t="s">
        <v>966</v>
      </c>
      <c r="V33" s="141" t="s">
        <v>926</v>
      </c>
    </row>
    <row r="34" spans="2:24">
      <c r="B34" s="135">
        <f>MAX(B$13:B33)+1</f>
        <v>11</v>
      </c>
      <c r="D34" s="100" t="s">
        <v>967</v>
      </c>
      <c r="F34" s="109" t="s">
        <v>968</v>
      </c>
      <c r="G34" s="109"/>
      <c r="H34" s="125">
        <v>2828</v>
      </c>
      <c r="I34" s="125">
        <v>2460.6166666666663</v>
      </c>
      <c r="K34" s="125">
        <v>3735.0893644456642</v>
      </c>
      <c r="L34" s="125">
        <v>3285.7464134232382</v>
      </c>
      <c r="M34" s="137"/>
      <c r="N34" s="126">
        <v>488.55641257909394</v>
      </c>
      <c r="O34" s="127"/>
      <c r="P34" s="204">
        <f t="shared" ref="P34:P38" si="4">N34/($N$28+$N$41)*$P$41</f>
        <v>5.9871343534089458E-4</v>
      </c>
      <c r="Q34" s="128"/>
      <c r="R34" s="129">
        <f>L34/($L$28+$L$41)*$R$52</f>
        <v>-9.8051885853679384</v>
      </c>
      <c r="S34" s="128"/>
      <c r="T34" s="204">
        <f t="shared" ref="T34:T38" si="5">R34/N34</f>
        <v>-2.0069716276174238E-2</v>
      </c>
      <c r="U34" s="126"/>
      <c r="V34" s="131">
        <f t="shared" ref="V34:V38" si="6">ROUND(R34/L34*100,3)</f>
        <v>-0.29799999999999999</v>
      </c>
      <c r="X34" s="129">
        <f>V34*L34/100</f>
        <v>-9.7915243120012505</v>
      </c>
    </row>
    <row r="35" spans="2:24">
      <c r="B35" s="135">
        <f>MAX(B$13:B34)+1</f>
        <v>12</v>
      </c>
      <c r="D35" s="100" t="s">
        <v>969</v>
      </c>
      <c r="F35" s="109" t="s">
        <v>970</v>
      </c>
      <c r="G35" s="109"/>
      <c r="H35" s="125">
        <v>178</v>
      </c>
      <c r="I35" s="125">
        <v>177</v>
      </c>
      <c r="K35" s="125">
        <v>2902.2385934150548</v>
      </c>
      <c r="L35" s="125">
        <v>3932.5577854698172</v>
      </c>
      <c r="M35" s="137"/>
      <c r="N35" s="126">
        <v>800.33920538016253</v>
      </c>
      <c r="O35" s="127"/>
      <c r="P35" s="204">
        <f t="shared" si="4"/>
        <v>9.8079530378405175E-4</v>
      </c>
      <c r="Q35" s="128"/>
      <c r="R35" s="129">
        <f>L35/($L$28+$L$41)*$R$52</f>
        <v>-11.735376336975282</v>
      </c>
      <c r="S35" s="128"/>
      <c r="T35" s="204">
        <f t="shared" si="5"/>
        <v>-1.4663003209246706E-2</v>
      </c>
      <c r="U35" s="126"/>
      <c r="V35" s="131">
        <f t="shared" si="6"/>
        <v>-0.29799999999999999</v>
      </c>
      <c r="X35" s="129">
        <f>V35*L35/100</f>
        <v>-11.719022200700056</v>
      </c>
    </row>
    <row r="36" spans="2:24">
      <c r="B36" s="135">
        <f>MAX(B$13:B35)+1</f>
        <v>13</v>
      </c>
      <c r="D36" s="100" t="s">
        <v>969</v>
      </c>
      <c r="F36" s="109">
        <v>52</v>
      </c>
      <c r="G36" s="109"/>
      <c r="H36" s="125">
        <v>30</v>
      </c>
      <c r="I36" s="125">
        <v>1.1666666666666667</v>
      </c>
      <c r="K36" s="125">
        <v>466.2387672357238</v>
      </c>
      <c r="L36" s="125">
        <v>212.19525038227087</v>
      </c>
      <c r="M36" s="137"/>
      <c r="N36" s="126">
        <v>37.99214195369148</v>
      </c>
      <c r="O36" s="127"/>
      <c r="P36" s="204">
        <f t="shared" si="4"/>
        <v>4.6558401935561667E-5</v>
      </c>
      <c r="Q36" s="128"/>
      <c r="R36" s="129">
        <f>L36/($L$28+$L$41)*$R$52</f>
        <v>-0.63322429217836573</v>
      </c>
      <c r="S36" s="128"/>
      <c r="T36" s="204">
        <f t="shared" si="5"/>
        <v>-1.6667243793471849E-2</v>
      </c>
      <c r="U36" s="126"/>
      <c r="V36" s="131">
        <f t="shared" si="6"/>
        <v>-0.29799999999999999</v>
      </c>
      <c r="X36" s="129">
        <f>V36*L36/100</f>
        <v>-0.63234184613916722</v>
      </c>
    </row>
    <row r="37" spans="2:24">
      <c r="B37" s="135">
        <f>MAX(B$13:B36)+1</f>
        <v>14</v>
      </c>
      <c r="D37" s="100" t="s">
        <v>969</v>
      </c>
      <c r="F37" s="109">
        <v>53</v>
      </c>
      <c r="G37" s="109"/>
      <c r="H37" s="125">
        <v>272.33333333333337</v>
      </c>
      <c r="I37" s="125">
        <v>6.7847222222222223</v>
      </c>
      <c r="K37" s="125">
        <v>4499.9316487570059</v>
      </c>
      <c r="L37" s="125">
        <v>4656.9131691638522</v>
      </c>
      <c r="M37" s="125"/>
      <c r="N37" s="126">
        <v>339.07660882721854</v>
      </c>
      <c r="O37" s="127"/>
      <c r="P37" s="204">
        <f t="shared" si="4"/>
        <v>4.155297445447384E-4</v>
      </c>
      <c r="Q37" s="128"/>
      <c r="R37" s="129">
        <f>L37/($L$28+$L$41)*$R$52</f>
        <v>-13.89696772179153</v>
      </c>
      <c r="S37" s="128"/>
      <c r="T37" s="204">
        <f t="shared" si="5"/>
        <v>-4.0984743152462436E-2</v>
      </c>
      <c r="U37" s="126"/>
      <c r="V37" s="131">
        <f t="shared" si="6"/>
        <v>-0.29799999999999999</v>
      </c>
      <c r="X37" s="129">
        <f>V37*L37/100</f>
        <v>-13.877601244108281</v>
      </c>
    </row>
    <row r="38" spans="2:24">
      <c r="B38" s="135">
        <f>MAX(B$13:B37)+1</f>
        <v>15</v>
      </c>
      <c r="D38" s="100" t="s">
        <v>969</v>
      </c>
      <c r="F38" s="109">
        <v>57</v>
      </c>
      <c r="G38" s="109"/>
      <c r="H38" s="125">
        <v>50.666666666666664</v>
      </c>
      <c r="I38" s="125">
        <v>34.833333333333336</v>
      </c>
      <c r="K38" s="125">
        <v>2174.0459905922153</v>
      </c>
      <c r="L38" s="125">
        <v>1753.793178375513</v>
      </c>
      <c r="M38" s="125"/>
      <c r="N38" s="126">
        <v>228.62746192102367</v>
      </c>
      <c r="O38" s="127"/>
      <c r="P38" s="204">
        <f t="shared" si="4"/>
        <v>2.8017712922322012E-4</v>
      </c>
      <c r="Q38" s="128"/>
      <c r="R38" s="129">
        <f>L38/($L$28+$L$41)*$R$52</f>
        <v>-5.233597085719067</v>
      </c>
      <c r="S38" s="128"/>
      <c r="T38" s="204">
        <f t="shared" si="5"/>
        <v>-2.289137552306356E-2</v>
      </c>
      <c r="U38" s="126"/>
      <c r="V38" s="131">
        <f t="shared" si="6"/>
        <v>-0.29799999999999999</v>
      </c>
      <c r="X38" s="129">
        <f>V38*L38/100</f>
        <v>-5.2263036715590285</v>
      </c>
    </row>
    <row r="39" spans="2:24">
      <c r="B39" s="111"/>
      <c r="D39" s="100" t="s">
        <v>957</v>
      </c>
      <c r="H39" s="132"/>
      <c r="I39" s="132"/>
      <c r="K39" s="132"/>
      <c r="L39" s="132"/>
      <c r="M39" s="117"/>
      <c r="N39" s="132"/>
      <c r="O39" s="102"/>
      <c r="P39" s="118"/>
      <c r="Q39" s="102"/>
      <c r="R39" s="118"/>
      <c r="S39" s="102"/>
      <c r="T39" s="118"/>
      <c r="U39" s="102"/>
      <c r="V39" s="118"/>
    </row>
    <row r="40" spans="2:24">
      <c r="B40" s="111"/>
    </row>
    <row r="41" spans="2:24" ht="16.5" thickBot="1">
      <c r="B41" s="135">
        <f>MAX(B$13:B40)+1</f>
        <v>16</v>
      </c>
      <c r="D41" s="123" t="s">
        <v>971</v>
      </c>
      <c r="H41" s="142">
        <f>SUM(H34:H38)</f>
        <v>3359</v>
      </c>
      <c r="I41" s="142">
        <f>SUM(I34:I40)</f>
        <v>2680.4013888888885</v>
      </c>
      <c r="K41" s="142">
        <f>SUM(K34:K38)</f>
        <v>13777.544364445665</v>
      </c>
      <c r="L41" s="142">
        <f>SUM(L34:L40)</f>
        <v>13841.205796814691</v>
      </c>
      <c r="M41" s="117"/>
      <c r="N41" s="143">
        <f>SUM(N34:N40)</f>
        <v>1894.5918306611902</v>
      </c>
      <c r="O41" s="130"/>
      <c r="P41" s="205">
        <f>'Attachment A'!M20</f>
        <v>2.3525227305076471E-3</v>
      </c>
      <c r="Q41" s="144"/>
      <c r="R41" s="143">
        <f>SUM(R34:R38)</f>
        <v>-41.304354022032186</v>
      </c>
      <c r="S41" s="144"/>
      <c r="T41" s="205">
        <f t="shared" ref="T41" si="7">R41/N41</f>
        <v>-2.1801188706496985E-2</v>
      </c>
      <c r="U41" s="144"/>
      <c r="V41" s="210" t="s">
        <v>926</v>
      </c>
    </row>
    <row r="42" spans="2:24" ht="16.5" thickTop="1">
      <c r="B42" s="111"/>
      <c r="D42" s="123"/>
      <c r="H42" s="145"/>
      <c r="I42" s="145"/>
      <c r="K42" s="145"/>
      <c r="L42" s="145"/>
      <c r="M42" s="144"/>
      <c r="N42" s="144"/>
      <c r="O42" s="144"/>
      <c r="P42" s="144"/>
      <c r="Q42" s="144"/>
      <c r="R42" s="144"/>
      <c r="S42" s="144"/>
      <c r="T42" s="144"/>
      <c r="U42" s="144"/>
    </row>
    <row r="43" spans="2:24" ht="16.5" thickBot="1">
      <c r="B43" s="135">
        <f>MAX(B$13:B42)+1</f>
        <v>17</v>
      </c>
      <c r="D43" s="146" t="s">
        <v>972</v>
      </c>
      <c r="H43" s="147">
        <f>H41+H31+H19</f>
        <v>128412.75</v>
      </c>
      <c r="I43" s="147">
        <f>I41+I31+I19</f>
        <v>133392.15264854633</v>
      </c>
      <c r="K43" s="147">
        <f>K41+K31+K19</f>
        <v>4880827.1987742558</v>
      </c>
      <c r="L43" s="147">
        <f>L41+L31+L19</f>
        <v>4085100.1489150897</v>
      </c>
      <c r="M43" s="117"/>
      <c r="N43" s="148">
        <f>N19+N31+N41</f>
        <v>348753.29276729311</v>
      </c>
      <c r="O43" s="130"/>
      <c r="P43" s="206">
        <f>P41+P31+P19</f>
        <v>1.0000307487156792</v>
      </c>
      <c r="Q43" s="150"/>
      <c r="R43" s="148">
        <f ca="1">R41+R31+R19</f>
        <v>-17899.513980175841</v>
      </c>
      <c r="S43" s="150"/>
      <c r="T43" s="209">
        <f t="shared" ref="T43" ca="1" si="8">R43/N43</f>
        <v>-5.1324286684568614E-2</v>
      </c>
      <c r="U43" s="150"/>
      <c r="V43" s="151"/>
      <c r="X43" s="99" t="s">
        <v>926</v>
      </c>
    </row>
    <row r="44" spans="2:24" ht="16.5" thickTop="1">
      <c r="B44" s="215" t="s">
        <v>926</v>
      </c>
      <c r="C44" s="216"/>
      <c r="D44" s="216"/>
      <c r="H44" s="152"/>
      <c r="I44" s="152"/>
      <c r="K44" s="152"/>
      <c r="L44" s="152"/>
      <c r="M44" s="150"/>
      <c r="N44" s="150"/>
      <c r="O44" s="130"/>
      <c r="P44" s="130"/>
      <c r="Q44" s="130"/>
      <c r="R44" s="150"/>
      <c r="S44" s="150"/>
      <c r="T44" s="150"/>
      <c r="U44" s="150"/>
    </row>
    <row r="45" spans="2:24">
      <c r="B45" s="135">
        <v>18</v>
      </c>
      <c r="D45" s="100" t="s">
        <v>973</v>
      </c>
      <c r="H45" s="152"/>
      <c r="I45" s="152"/>
      <c r="K45" s="152"/>
      <c r="L45" s="152"/>
      <c r="M45" s="150"/>
      <c r="N45" s="128">
        <v>594.93922999999995</v>
      </c>
      <c r="O45" s="153"/>
      <c r="P45" s="154" t="s">
        <v>926</v>
      </c>
      <c r="Q45" s="154"/>
      <c r="R45" s="128" t="s">
        <v>926</v>
      </c>
      <c r="S45" s="128"/>
      <c r="T45" s="128" t="str">
        <f>P45</f>
        <v xml:space="preserve"> </v>
      </c>
      <c r="U45" s="150"/>
    </row>
    <row r="46" spans="2:24">
      <c r="B46" s="135"/>
      <c r="H46" s="152"/>
      <c r="I46" s="152"/>
      <c r="K46" s="152"/>
      <c r="L46" s="152"/>
      <c r="M46" s="150"/>
      <c r="N46" s="150"/>
      <c r="O46" s="153"/>
      <c r="P46" s="153"/>
      <c r="Q46" s="153"/>
      <c r="R46" s="128"/>
      <c r="S46" s="128"/>
      <c r="T46" s="128"/>
      <c r="U46" s="150"/>
    </row>
    <row r="47" spans="2:24" ht="16.5" thickBot="1">
      <c r="B47" s="135">
        <v>19</v>
      </c>
      <c r="D47" s="156" t="s">
        <v>974</v>
      </c>
      <c r="H47" s="149">
        <f>SUM(H43:H45)</f>
        <v>128412.75</v>
      </c>
      <c r="I47" s="149">
        <f>SUM(I43:I45)</f>
        <v>133392.15264854633</v>
      </c>
      <c r="K47" s="149">
        <f>SUM(K43:K45)</f>
        <v>4880827.1987742558</v>
      </c>
      <c r="L47" s="149">
        <f>SUM(L43:L45)</f>
        <v>4085100.1489150897</v>
      </c>
      <c r="M47" s="117"/>
      <c r="N47" s="148">
        <f>N43+N45</f>
        <v>349348.23199729313</v>
      </c>
      <c r="P47" s="207">
        <f>P43</f>
        <v>1.0000307487156792</v>
      </c>
      <c r="Q47" s="150"/>
      <c r="R47" s="157">
        <f ca="1">SUM(R43:R45)</f>
        <v>-17899.513980175841</v>
      </c>
      <c r="S47" s="158"/>
      <c r="T47" s="209">
        <f t="shared" ref="T47" ca="1" si="9">R47/N47</f>
        <v>-5.1236881543211966E-2</v>
      </c>
      <c r="U47" s="150"/>
      <c r="V47" s="151"/>
      <c r="X47" s="155">
        <f ca="1">SUM(X16:X38)</f>
        <v>-17902.720488220104</v>
      </c>
    </row>
    <row r="48" spans="2:24" ht="18.75" customHeight="1" thickTop="1"/>
    <row r="49" spans="13:20" ht="18.75" customHeight="1">
      <c r="R49" s="155">
        <v>-17899.493999999999</v>
      </c>
    </row>
    <row r="50" spans="13:20">
      <c r="M50" s="159"/>
      <c r="N50" s="159"/>
      <c r="O50" s="102"/>
      <c r="P50" s="102"/>
      <c r="Q50" s="102"/>
      <c r="R50" s="155">
        <f ca="1">R49-R26</f>
        <v>-17891.000914861164</v>
      </c>
      <c r="S50" s="155"/>
      <c r="T50" s="155"/>
    </row>
    <row r="51" spans="13:20">
      <c r="O51" s="102"/>
      <c r="P51" s="102"/>
      <c r="Q51" s="102"/>
      <c r="R51" s="99">
        <f>R49/L47*100</f>
        <v>-0.43816536553586571</v>
      </c>
      <c r="T51" s="99" t="s">
        <v>926</v>
      </c>
    </row>
    <row r="52" spans="13:20">
      <c r="R52" s="214">
        <f>'Attachment A'!M20*R49</f>
        <v>-42.108966499585243</v>
      </c>
    </row>
    <row r="53" spans="13:20">
      <c r="R53" s="102"/>
    </row>
    <row r="54" spans="13:20">
      <c r="R54" s="119"/>
    </row>
    <row r="55" spans="13:20">
      <c r="R55" s="160"/>
    </row>
    <row r="56" spans="13:20">
      <c r="R56" s="101"/>
    </row>
    <row r="58" spans="13:20">
      <c r="R58" s="119"/>
    </row>
  </sheetData>
  <mergeCells count="7">
    <mergeCell ref="B44:D44"/>
    <mergeCell ref="B2:V2"/>
    <mergeCell ref="B3:V3"/>
    <mergeCell ref="B4:V4"/>
    <mergeCell ref="B5:V5"/>
    <mergeCell ref="B6:V6"/>
    <mergeCell ref="B7:V7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view="pageBreakPreview" zoomScale="90" zoomScaleNormal="100" zoomScaleSheetLayoutView="90" workbookViewId="0"/>
  </sheetViews>
  <sheetFormatPr defaultColWidth="9.7109375" defaultRowHeight="15"/>
  <cols>
    <col min="1" max="1" width="5.28515625" style="161" customWidth="1"/>
    <col min="2" max="2" width="9.7109375" style="161"/>
    <col min="3" max="3" width="3.140625" style="161" customWidth="1"/>
    <col min="4" max="4" width="14" style="161" customWidth="1"/>
    <col min="5" max="5" width="3" style="161" customWidth="1"/>
    <col min="6" max="6" width="14" style="161" customWidth="1"/>
    <col min="7" max="7" width="3" style="161" customWidth="1"/>
    <col min="8" max="8" width="14" style="161" customWidth="1"/>
    <col min="9" max="9" width="3.28515625" style="161" customWidth="1"/>
    <col min="10" max="10" width="8.85546875" style="161" bestFit="1" customWidth="1"/>
    <col min="11" max="11" width="3.28515625" style="161" customWidth="1"/>
    <col min="12" max="12" width="2.5703125" style="161" customWidth="1"/>
    <col min="13" max="13" width="17.28515625" style="161" customWidth="1"/>
    <col min="14" max="14" width="17.42578125" style="161" customWidth="1"/>
    <col min="15" max="15" width="10.42578125" style="161" customWidth="1"/>
    <col min="16" max="16" width="9.42578125" style="161" customWidth="1"/>
    <col min="17" max="17" width="1.85546875" style="161" customWidth="1"/>
    <col min="18" max="16384" width="9.7109375" style="161"/>
  </cols>
  <sheetData>
    <row r="1" spans="1:20" ht="18.75">
      <c r="B1" s="219" t="s">
        <v>975</v>
      </c>
      <c r="C1" s="219"/>
      <c r="D1" s="219"/>
      <c r="E1" s="219"/>
      <c r="F1" s="219"/>
      <c r="G1" s="219"/>
      <c r="H1" s="219"/>
      <c r="I1" s="219"/>
      <c r="J1" s="219"/>
      <c r="K1" s="162"/>
    </row>
    <row r="2" spans="1:20" ht="18.75">
      <c r="A2" s="163"/>
      <c r="B2" s="219" t="s">
        <v>976</v>
      </c>
      <c r="C2" s="219"/>
      <c r="D2" s="219"/>
      <c r="E2" s="219"/>
      <c r="F2" s="219"/>
      <c r="G2" s="219"/>
      <c r="H2" s="219"/>
      <c r="I2" s="219"/>
      <c r="J2" s="219"/>
      <c r="K2" s="162"/>
    </row>
    <row r="3" spans="1:20" ht="18.75">
      <c r="A3" s="163"/>
      <c r="B3" s="219" t="s">
        <v>977</v>
      </c>
      <c r="C3" s="219"/>
      <c r="D3" s="219"/>
      <c r="E3" s="219"/>
      <c r="F3" s="219"/>
      <c r="G3" s="219"/>
      <c r="H3" s="219"/>
      <c r="I3" s="219"/>
      <c r="J3" s="219"/>
      <c r="K3" s="162"/>
    </row>
    <row r="4" spans="1:20" ht="18.75">
      <c r="B4" s="164" t="s">
        <v>926</v>
      </c>
      <c r="C4" s="164"/>
      <c r="D4" s="164"/>
      <c r="E4" s="164"/>
      <c r="F4" s="164"/>
      <c r="G4" s="164"/>
      <c r="H4" s="164"/>
      <c r="I4" s="164"/>
      <c r="J4" s="164"/>
      <c r="K4" s="164"/>
    </row>
    <row r="6" spans="1:20" ht="18.75" thickBot="1">
      <c r="D6" s="220" t="s">
        <v>978</v>
      </c>
      <c r="E6" s="220"/>
      <c r="F6" s="220"/>
      <c r="G6" s="220"/>
      <c r="H6" s="220"/>
      <c r="I6" s="220"/>
      <c r="J6" s="220"/>
      <c r="K6" s="165"/>
      <c r="L6" s="163"/>
      <c r="M6" s="166"/>
    </row>
    <row r="7" spans="1:20">
      <c r="D7" s="165" t="s">
        <v>926</v>
      </c>
      <c r="E7" s="167"/>
      <c r="F7" s="167" t="s">
        <v>926</v>
      </c>
      <c r="H7" s="220" t="s">
        <v>979</v>
      </c>
      <c r="I7" s="220"/>
      <c r="J7" s="220"/>
      <c r="K7" s="165"/>
      <c r="L7" s="167"/>
      <c r="M7" s="168" t="s">
        <v>980</v>
      </c>
      <c r="N7" s="169"/>
      <c r="O7" s="168" t="s">
        <v>981</v>
      </c>
      <c r="P7" s="169"/>
    </row>
    <row r="8" spans="1:20" ht="18">
      <c r="B8" s="170" t="s">
        <v>982</v>
      </c>
      <c r="D8" s="171" t="s">
        <v>931</v>
      </c>
      <c r="E8" s="172" t="s">
        <v>926</v>
      </c>
      <c r="F8" s="171" t="s">
        <v>932</v>
      </c>
      <c r="G8" s="172" t="s">
        <v>926</v>
      </c>
      <c r="H8" s="170" t="s">
        <v>983</v>
      </c>
      <c r="J8" s="173" t="s">
        <v>943</v>
      </c>
      <c r="K8" s="167"/>
      <c r="M8" s="174" t="s">
        <v>984</v>
      </c>
      <c r="N8" s="175">
        <v>7.75</v>
      </c>
      <c r="O8" s="174"/>
      <c r="P8" s="175">
        <v>7.75</v>
      </c>
    </row>
    <row r="9" spans="1:20">
      <c r="B9" s="176"/>
      <c r="D9" s="176"/>
      <c r="E9" s="176"/>
      <c r="F9" s="176"/>
      <c r="M9" s="174" t="s">
        <v>985</v>
      </c>
      <c r="N9" s="177">
        <f>6.717-0.217+0.004+P11</f>
        <v>6.8339999999999996</v>
      </c>
      <c r="O9" s="174"/>
      <c r="P9" s="178">
        <f ca="1">N9+P12</f>
        <v>6.3439999999999994</v>
      </c>
      <c r="Q9" s="179"/>
      <c r="R9" s="180">
        <f ca="1">(P9-N9)/N9</f>
        <v>-7.1700321919812737E-2</v>
      </c>
    </row>
    <row r="10" spans="1:20" ht="15.75" thickBot="1">
      <c r="B10" s="181">
        <v>50</v>
      </c>
      <c r="D10" s="182">
        <f>ROUND((($B10*N$9/100))+((B10*$P$14)/100),2)+P16+N8</f>
        <v>11.5</v>
      </c>
      <c r="F10" s="182">
        <f ca="1">ROUND((($B10*P$9/100))+((B10*$P$15)/100),2)+P17+P8</f>
        <v>11.25</v>
      </c>
      <c r="H10" s="183">
        <f ca="1">F10-D10</f>
        <v>-0.25</v>
      </c>
      <c r="J10" s="184">
        <f ca="1">(F10-D10)/D10</f>
        <v>-2.1739130434782608E-2</v>
      </c>
      <c r="K10" s="184"/>
      <c r="M10" s="185" t="s">
        <v>124</v>
      </c>
      <c r="N10" s="186">
        <f>10.613-0.217+0.004+P11</f>
        <v>10.729999999999999</v>
      </c>
      <c r="O10" s="185"/>
      <c r="P10" s="186">
        <f ca="1">N10+P12</f>
        <v>10.239999999999998</v>
      </c>
      <c r="R10" s="180">
        <f ca="1">(P10-N10)/N10</f>
        <v>-4.5666356011183622E-2</v>
      </c>
    </row>
    <row r="11" spans="1:20">
      <c r="B11" s="181">
        <v>100</v>
      </c>
      <c r="D11" s="182">
        <f>ROUND((($B11*N$9/100))+((B11*$P$14)/100),2)+P16+N8</f>
        <v>14.51</v>
      </c>
      <c r="F11" s="182">
        <f ca="1">ROUND((($B11*P$9/100))+((B11*$P$15)/100),2)+P17+P8</f>
        <v>14.02</v>
      </c>
      <c r="H11" s="183">
        <f ca="1">F11-D11</f>
        <v>-0.49000000000000021</v>
      </c>
      <c r="J11" s="184">
        <f ca="1">(F11-D11)/D11</f>
        <v>-3.3769813921433509E-2</v>
      </c>
      <c r="K11" s="184"/>
      <c r="M11" s="187"/>
      <c r="N11" s="187" t="s">
        <v>936</v>
      </c>
      <c r="O11" s="187"/>
      <c r="P11" s="188">
        <v>0.33</v>
      </c>
      <c r="T11" s="183"/>
    </row>
    <row r="12" spans="1:20">
      <c r="B12" s="181">
        <v>150</v>
      </c>
      <c r="D12" s="182">
        <f>ROUND((($B12*N$9/100))+((B12*$P$14)/100),2)+P16+N8</f>
        <v>17.52</v>
      </c>
      <c r="F12" s="182">
        <f ca="1">ROUND((($B12*P$9/100))+((B12*$P$15)/100),2)+P17+P8</f>
        <v>16.78</v>
      </c>
      <c r="H12" s="183">
        <f ca="1">F12-D12</f>
        <v>-0.73999999999999844</v>
      </c>
      <c r="J12" s="184">
        <f ca="1">(F12-D12)/D12</f>
        <v>-4.2237442922374344E-2</v>
      </c>
      <c r="K12" s="184"/>
      <c r="M12" s="187"/>
      <c r="N12" s="187" t="s">
        <v>996</v>
      </c>
      <c r="O12" s="187"/>
      <c r="P12" s="188">
        <f ca="1">'Attachment B p1'!V16</f>
        <v>-0.49</v>
      </c>
      <c r="Q12" s="189"/>
      <c r="T12" s="183"/>
    </row>
    <row r="13" spans="1:20">
      <c r="D13" s="190"/>
      <c r="F13" s="190"/>
      <c r="M13" s="187"/>
      <c r="N13" s="187"/>
      <c r="O13" s="187"/>
      <c r="P13" s="191"/>
      <c r="T13" s="183"/>
    </row>
    <row r="14" spans="1:20">
      <c r="B14" s="181">
        <v>200</v>
      </c>
      <c r="D14" s="182">
        <f>ROUND((($B14*N$9/100))+((B14*$P$14)/100),2)+P16+N8</f>
        <v>20.53</v>
      </c>
      <c r="F14" s="182">
        <f ca="1">ROUND((($B14*P$9/100))+((B14*$P$15)/100),2)+P17+P8</f>
        <v>19.55</v>
      </c>
      <c r="H14" s="183">
        <f ca="1">F14-D14</f>
        <v>-0.98000000000000043</v>
      </c>
      <c r="J14" s="184">
        <f ca="1">(F14-D14)/D14</f>
        <v>-4.7735021919142737E-2</v>
      </c>
      <c r="K14" s="184"/>
      <c r="M14" s="187"/>
      <c r="N14" s="187" t="s">
        <v>986</v>
      </c>
      <c r="O14" s="187"/>
      <c r="P14" s="188">
        <v>-0.81499999999999995</v>
      </c>
      <c r="R14" s="161" t="s">
        <v>926</v>
      </c>
      <c r="T14" s="183"/>
    </row>
    <row r="15" spans="1:20">
      <c r="B15" s="181">
        <v>300</v>
      </c>
      <c r="D15" s="182">
        <f>ROUND((($B15*N$9/100))+((B15*$P$14)/100),2)+P16+N8</f>
        <v>26.549999999999997</v>
      </c>
      <c r="F15" s="182">
        <f ca="1">ROUND((($B15*P$9/100))+((B15*$P$15)/100),2)+P17+P8</f>
        <v>25.08</v>
      </c>
      <c r="H15" s="183">
        <f ca="1">F15-D15</f>
        <v>-1.4699999999999989</v>
      </c>
      <c r="J15" s="184">
        <f ca="1">(F15-D15)/D15</f>
        <v>-5.5367231638418044E-2</v>
      </c>
      <c r="K15" s="184"/>
      <c r="M15" s="187"/>
      <c r="N15" s="161" t="s">
        <v>926</v>
      </c>
      <c r="O15" s="161" t="s">
        <v>926</v>
      </c>
      <c r="P15" s="188">
        <v>-0.81499999999999995</v>
      </c>
      <c r="T15" s="183"/>
    </row>
    <row r="16" spans="1:20">
      <c r="B16" s="181">
        <v>400</v>
      </c>
      <c r="D16" s="182">
        <f>ROUND((($B16*N$9/100))+((B16*$P$14)/100),2)+P16+N8</f>
        <v>32.569999999999993</v>
      </c>
      <c r="F16" s="182">
        <f ca="1">ROUND((($B16*P$9/100))+((B16*$P$15)/100),2)+P17+P8</f>
        <v>30.61</v>
      </c>
      <c r="H16" s="183">
        <f ca="1">F16-D16</f>
        <v>-1.9599999999999937</v>
      </c>
      <c r="J16" s="184">
        <f ca="1">(F16-D16)/D16</f>
        <v>-6.0178077985876391E-2</v>
      </c>
      <c r="K16" s="184"/>
      <c r="N16" s="161" t="s">
        <v>987</v>
      </c>
      <c r="P16" s="183">
        <v>0.74</v>
      </c>
      <c r="Q16" s="161" t="s">
        <v>926</v>
      </c>
      <c r="T16" s="183"/>
    </row>
    <row r="17" spans="2:20">
      <c r="B17" s="181">
        <v>500</v>
      </c>
      <c r="D17" s="182">
        <f>ROUND((($B17*N$9/100))+((B17*$P$14)/100),2)+P16+N8</f>
        <v>38.590000000000003</v>
      </c>
      <c r="F17" s="182">
        <f ca="1">ROUND((($B17*P$9/100))+((B17*$P$15)/100),2)+P17+P8</f>
        <v>36.14</v>
      </c>
      <c r="H17" s="183">
        <f ca="1">F17-D17</f>
        <v>-2.4500000000000028</v>
      </c>
      <c r="J17" s="184">
        <f ca="1">(F17-D17)/D17</f>
        <v>-6.3487950246177829E-2</v>
      </c>
      <c r="K17" s="184"/>
      <c r="N17" s="161" t="s">
        <v>988</v>
      </c>
      <c r="P17" s="183">
        <f>P16</f>
        <v>0.74</v>
      </c>
      <c r="T17" s="183"/>
    </row>
    <row r="18" spans="2:20">
      <c r="D18" s="190"/>
      <c r="F18" s="190"/>
      <c r="T18" s="183"/>
    </row>
    <row r="19" spans="2:20">
      <c r="B19" s="181">
        <v>600</v>
      </c>
      <c r="D19" s="182">
        <f>ROUND((($B19*N$9/100))+((B19*$P$14)/100),2)+P16+N8</f>
        <v>44.6</v>
      </c>
      <c r="F19" s="182">
        <f ca="1">ROUND((($B19*P$9/100))+((B19*$P$15)/100),2)+P17+P8</f>
        <v>41.660000000000004</v>
      </c>
      <c r="H19" s="183">
        <f ca="1">F19-D19</f>
        <v>-2.9399999999999977</v>
      </c>
      <c r="J19" s="184">
        <f ca="1">(F19-D19)/D19</f>
        <v>-6.5919282511210708E-2</v>
      </c>
      <c r="K19" s="184"/>
      <c r="N19" s="161" t="s">
        <v>926</v>
      </c>
      <c r="P19" s="192" t="s">
        <v>926</v>
      </c>
      <c r="T19" s="183"/>
    </row>
    <row r="20" spans="2:20">
      <c r="B20" s="181">
        <v>700</v>
      </c>
      <c r="D20" s="182">
        <f>ROUND((((600*N$9/100)+(($B20-600)*N$10/100)))+((B20*$P$14)/100),2)+P16+N8</f>
        <v>54.52</v>
      </c>
      <c r="F20" s="182">
        <f ca="1">ROUND((((600*P$9/100)+(($B20-600)*P$10/100)))+((B20*$P$15)/100),2)+P17+P8</f>
        <v>51.09</v>
      </c>
      <c r="H20" s="183">
        <f ca="1">F20-D20</f>
        <v>-3.4299999999999997</v>
      </c>
      <c r="J20" s="184">
        <f ca="1">(F20-D20)/D20</f>
        <v>-6.2912692589875266E-2</v>
      </c>
      <c r="K20" s="184"/>
      <c r="T20" s="183"/>
    </row>
    <row r="21" spans="2:20">
      <c r="B21" s="181">
        <v>800</v>
      </c>
      <c r="D21" s="182">
        <f>ROUND((((600*N$9/100)+(($B21-600)*N$10/100)))+((B21*$P$14)/100),2)+P16+N8</f>
        <v>64.430000000000007</v>
      </c>
      <c r="F21" s="182">
        <f ca="1">ROUND((((600*P$9/100)+(($B21-600)*P$10/100)))+((B21*$P$15)/100),2)+P17+P8</f>
        <v>60.510000000000005</v>
      </c>
      <c r="H21" s="183">
        <f ca="1">F21-D21</f>
        <v>-3.9200000000000017</v>
      </c>
      <c r="J21" s="184">
        <f ca="1">(F21-D21)/D21</f>
        <v>-6.0841223032748741E-2</v>
      </c>
      <c r="K21" s="184"/>
      <c r="T21" s="183"/>
    </row>
    <row r="22" spans="2:20">
      <c r="B22" s="181">
        <v>900</v>
      </c>
      <c r="D22" s="182">
        <f>ROUND((((600*N$9/100)+(($B22-600)*N$10/100)))+((B22*$P$14)/100),2)+P16+N8</f>
        <v>74.349999999999994</v>
      </c>
      <c r="F22" s="182">
        <f ca="1">ROUND((((600*P$9/100)+(($B22-600)*P$10/100)))+((B22*$P$15)/100),2)+P17+P8</f>
        <v>69.94</v>
      </c>
      <c r="H22" s="183">
        <f ca="1">F22-D22</f>
        <v>-4.4099999999999966</v>
      </c>
      <c r="J22" s="184">
        <f ca="1">(F22-D22)/D22</f>
        <v>-5.9314055144586375E-2</v>
      </c>
      <c r="K22" s="184"/>
      <c r="M22" s="193" t="s">
        <v>989</v>
      </c>
      <c r="N22" s="194">
        <f ca="1">'Attachment B p1'!T16</f>
        <v>-5.1696054013893766E-2</v>
      </c>
      <c r="T22" s="183"/>
    </row>
    <row r="23" spans="2:20">
      <c r="B23" s="181">
        <v>1000</v>
      </c>
      <c r="D23" s="182">
        <f>ROUND((((600*N$9/100)+(($B23-600)*N$10/100)))+((B23*$P$14)/100),2)+P16+N8</f>
        <v>84.259999999999991</v>
      </c>
      <c r="F23" s="182">
        <f ca="1">ROUND((((600*P$9/100)+(($B23-600)*P$10/100)))+((B23*$P$15)/100),2)+P17+P8</f>
        <v>79.36</v>
      </c>
      <c r="H23" s="183">
        <f ca="1">F23-D23</f>
        <v>-4.8999999999999915</v>
      </c>
      <c r="J23" s="184">
        <f ca="1">(F23-D23)/D23</f>
        <v>-5.8153334915736911E-2</v>
      </c>
      <c r="K23" s="184"/>
      <c r="N23" s="195" t="s">
        <v>926</v>
      </c>
      <c r="T23" s="183"/>
    </row>
    <row r="24" spans="2:20">
      <c r="D24" s="190"/>
      <c r="F24" s="190"/>
      <c r="J24" s="196"/>
      <c r="K24" s="196"/>
      <c r="T24" s="183"/>
    </row>
    <row r="25" spans="2:20">
      <c r="B25" s="181">
        <v>1100</v>
      </c>
      <c r="D25" s="182">
        <f>ROUND((((600*N$9/100)+(($B25-600)*N$10/100)))+((B25*$P$14)/100),2)+P16+N8</f>
        <v>94.179999999999993</v>
      </c>
      <c r="F25" s="182">
        <f ca="1">ROUND((((600*P$9/100)+(($B25-600)*P$10/100)))+((B25*$P$15)/100),2)+P17+P8</f>
        <v>88.789999999999992</v>
      </c>
      <c r="H25" s="183">
        <f ca="1">F25-D25</f>
        <v>-5.3900000000000006</v>
      </c>
      <c r="J25" s="184">
        <f ca="1">(F25-D25)/D25</f>
        <v>-5.7230834572095997E-2</v>
      </c>
      <c r="K25" s="184"/>
      <c r="T25" s="183"/>
    </row>
    <row r="26" spans="2:20">
      <c r="B26" s="181">
        <v>1200</v>
      </c>
      <c r="C26" s="161" t="s">
        <v>990</v>
      </c>
      <c r="D26" s="182">
        <f>ROUND((((600*N$9/100)+(($B26-600)*N$10/100)))+((B26*$P$14)/100),2)+P16+N8</f>
        <v>104.08999999999999</v>
      </c>
      <c r="F26" s="182">
        <f ca="1">ROUND((((600*P$9/100)+(($B26-600)*P$10/100)))+((B26*$P$15)/100),2)+P17+P8</f>
        <v>98.21</v>
      </c>
      <c r="H26" s="183">
        <f ca="1">F26-D26</f>
        <v>-5.8799999999999955</v>
      </c>
      <c r="J26" s="184">
        <f ca="1">(F26-D26)/D26</f>
        <v>-5.6489576328177499E-2</v>
      </c>
      <c r="K26" s="184"/>
      <c r="T26" s="183"/>
    </row>
    <row r="27" spans="2:20">
      <c r="B27" s="181">
        <v>1300</v>
      </c>
      <c r="D27" s="182">
        <f>ROUND((((600*N$9/100)+(($B27-600)*N$10/100)))+((B27*$P$14)/100),2)+P16+N8</f>
        <v>114.00999999999999</v>
      </c>
      <c r="F27" s="182">
        <f ca="1">ROUND((((600*P$9/100)+(($B27-600)*P$10/100)))+((B27*$P$15)/100),2)+P17+P8</f>
        <v>107.64</v>
      </c>
      <c r="H27" s="183">
        <f ca="1">F27-D27</f>
        <v>-6.3699999999999903</v>
      </c>
      <c r="J27" s="184">
        <f ca="1">(F27-D27)/D27</f>
        <v>-5.587229190421885E-2</v>
      </c>
      <c r="K27" s="184"/>
      <c r="M27" s="183"/>
      <c r="T27" s="183"/>
    </row>
    <row r="28" spans="2:20">
      <c r="B28" s="181">
        <v>1400</v>
      </c>
      <c r="D28" s="182">
        <f>ROUND((((600*N$9/100)+(($B28-600)*N$10/100)))+((B28*$P$14)/100),2)+P16+N8</f>
        <v>123.92</v>
      </c>
      <c r="F28" s="182">
        <f ca="1">ROUND((((600*P$9/100)+(($B28-600)*P$10/100)))+((B28*$P$15)/100),2)+P17+P8</f>
        <v>117.05999999999999</v>
      </c>
      <c r="H28" s="183">
        <f ca="1">F28-D28</f>
        <v>-6.8600000000000136</v>
      </c>
      <c r="J28" s="184">
        <f ca="1">(F28-D28)/D28</f>
        <v>-5.5358295674628903E-2</v>
      </c>
      <c r="K28" s="184"/>
      <c r="T28" s="183"/>
    </row>
    <row r="29" spans="2:20">
      <c r="B29" s="181">
        <v>1500</v>
      </c>
      <c r="D29" s="182">
        <f>ROUND((((600*N$9/100)+(($B29-600)*N$10/100)))+((B29*$P$14)/100),2)+P16+N8</f>
        <v>133.83999999999997</v>
      </c>
      <c r="F29" s="182">
        <f ca="1">ROUND((((600*P$9/100)+(($B29-600)*P$10/100)))+((B29*$P$15)/100),2)+P17+P8</f>
        <v>126.49</v>
      </c>
      <c r="H29" s="183">
        <f ca="1">F29-D29</f>
        <v>-7.3499999999999801</v>
      </c>
      <c r="J29" s="184">
        <f ca="1">(F29-D29)/D29</f>
        <v>-5.4916317991631658E-2</v>
      </c>
      <c r="K29" s="184"/>
      <c r="T29" s="183"/>
    </row>
    <row r="30" spans="2:20">
      <c r="D30" s="190"/>
      <c r="F30" s="190"/>
      <c r="T30" s="183"/>
    </row>
    <row r="31" spans="2:20">
      <c r="B31" s="181">
        <v>1600</v>
      </c>
      <c r="D31" s="182">
        <f>ROUND((((600*N$9/100)+(($B31-600)*N$10/100)))+((B31*$P$14)/100),2)+P16+N8</f>
        <v>143.75</v>
      </c>
      <c r="F31" s="182">
        <f ca="1">ROUND((((600*P$9/100)+(($B31-600)*P$10/100)))+((B31*$P$15)/100),2)+P17+P8</f>
        <v>135.91</v>
      </c>
      <c r="H31" s="183">
        <f ca="1">F31-D31</f>
        <v>-7.8400000000000034</v>
      </c>
      <c r="J31" s="184">
        <f ca="1">(F31-D31)/D31</f>
        <v>-5.4539130434782632E-2</v>
      </c>
      <c r="K31" s="184"/>
      <c r="T31" s="183"/>
    </row>
    <row r="32" spans="2:20">
      <c r="B32" s="181">
        <v>2000</v>
      </c>
      <c r="D32" s="182">
        <f>ROUND((((600*N$9/100)+(($B32-600)*N$10/100)))+((B32*$P$14)/100),2)+P16+N8</f>
        <v>183.41</v>
      </c>
      <c r="F32" s="182">
        <f ca="1">ROUND((((600*P$9/100)+(($B32-600)*P$10/100)))+((B32*$P$15)/100),2)+P17+P8</f>
        <v>173.61</v>
      </c>
      <c r="H32" s="183">
        <f ca="1">F32-D32</f>
        <v>-9.7999999999999829</v>
      </c>
      <c r="J32" s="184">
        <f ca="1">(F32-D32)/D32</f>
        <v>-5.3432201079548464E-2</v>
      </c>
      <c r="K32" s="184"/>
      <c r="T32" s="183"/>
    </row>
    <row r="33" spans="2:20">
      <c r="B33" s="181">
        <v>2600</v>
      </c>
      <c r="D33" s="182">
        <f>ROUND((((600*N$9/100)+(($B33-600)*N$10/100)))+((B33*$P$14)/100),2)+P16+N8</f>
        <v>242.9</v>
      </c>
      <c r="F33" s="182">
        <f ca="1">ROUND((((600*P$9/100)+(($B33-600)*P$10/100)))+((B33*$P$15)/100),2)+P17+P8</f>
        <v>230.16</v>
      </c>
      <c r="H33" s="183">
        <f ca="1">F33-D33</f>
        <v>-12.740000000000009</v>
      </c>
      <c r="J33" s="184">
        <f ca="1">(F33-D33)/D33</f>
        <v>-5.2449567723342978E-2</v>
      </c>
      <c r="K33" s="184"/>
      <c r="T33" s="183"/>
    </row>
    <row r="34" spans="2:20">
      <c r="B34" s="197"/>
      <c r="C34" s="198"/>
      <c r="D34" s="199"/>
      <c r="E34" s="198"/>
      <c r="F34" s="199"/>
      <c r="G34" s="198"/>
      <c r="H34" s="198"/>
      <c r="I34" s="198"/>
      <c r="J34" s="200"/>
      <c r="K34" s="200"/>
      <c r="T34" s="183"/>
    </row>
    <row r="35" spans="2:20">
      <c r="B35" s="201"/>
    </row>
    <row r="36" spans="2:20">
      <c r="B36" s="161" t="s">
        <v>991</v>
      </c>
    </row>
    <row r="37" spans="2:20">
      <c r="B37" s="161" t="s">
        <v>992</v>
      </c>
    </row>
    <row r="38" spans="2:20" ht="16.5">
      <c r="B38" s="202" t="s">
        <v>997</v>
      </c>
    </row>
    <row r="39" spans="2:20">
      <c r="B39" s="202" t="s">
        <v>998</v>
      </c>
    </row>
    <row r="47" spans="2:20">
      <c r="P47" s="195"/>
    </row>
  </sheetData>
  <mergeCells count="5">
    <mergeCell ref="B1:J1"/>
    <mergeCell ref="B2:J2"/>
    <mergeCell ref="B3:J3"/>
    <mergeCell ref="D6:J6"/>
    <mergeCell ref="H7:J7"/>
  </mergeCells>
  <printOptions horizontalCentered="1"/>
  <pageMargins left="0.75" right="0.75" top="1" bottom="1" header="0.5" footer="0.5"/>
  <pageSetup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8"/>
  <sheetViews>
    <sheetView zoomScale="85" zoomScaleNormal="85" workbookViewId="0">
      <selection activeCell="E41" sqref="E41"/>
    </sheetView>
  </sheetViews>
  <sheetFormatPr defaultRowHeight="15"/>
  <cols>
    <col min="1" max="1" width="7.28515625" style="2" customWidth="1"/>
    <col min="2" max="2" width="3.5703125" style="2" customWidth="1"/>
    <col min="3" max="3" width="11.5703125" style="2" customWidth="1"/>
    <col min="4" max="4" width="8" style="2" customWidth="1"/>
    <col min="5" max="5" width="50.7109375" style="2" customWidth="1"/>
    <col min="6" max="6" width="10.28515625" style="2" bestFit="1" customWidth="1"/>
    <col min="7" max="7" width="3" style="4" customWidth="1"/>
    <col min="8" max="8" width="19.42578125" style="5" bestFit="1" customWidth="1"/>
    <col min="9" max="9" width="19" style="5" bestFit="1" customWidth="1"/>
    <col min="10" max="10" width="18.7109375" style="5" customWidth="1"/>
    <col min="11" max="12" width="24.140625" style="5" customWidth="1"/>
    <col min="13" max="13" width="26.28515625" style="5" customWidth="1"/>
    <col min="14" max="14" width="18" style="5" customWidth="1"/>
    <col min="15" max="15" width="21.28515625" style="5" customWidth="1"/>
    <col min="16" max="16" width="13" style="5" hidden="1" customWidth="1"/>
    <col min="17" max="17" width="14.140625" style="5" hidden="1" customWidth="1"/>
    <col min="18" max="18" width="16" style="5" bestFit="1" customWidth="1"/>
  </cols>
  <sheetData>
    <row r="1" spans="1:18">
      <c r="A1" s="1">
        <v>1</v>
      </c>
      <c r="E1" s="3" t="s">
        <v>0</v>
      </c>
      <c r="R1" s="6"/>
    </row>
    <row r="2" spans="1:18">
      <c r="A2" s="1">
        <v>2</v>
      </c>
      <c r="B2" s="7" t="s">
        <v>1</v>
      </c>
      <c r="C2" s="8"/>
      <c r="D2" s="7"/>
      <c r="E2" s="7"/>
      <c r="F2" s="8"/>
      <c r="G2" s="9"/>
      <c r="H2" s="10"/>
      <c r="I2" s="11"/>
      <c r="J2" s="10"/>
      <c r="K2" s="10"/>
      <c r="L2" s="10"/>
      <c r="M2" s="11"/>
      <c r="N2" s="11"/>
      <c r="O2" s="11"/>
      <c r="R2" s="12"/>
    </row>
    <row r="3" spans="1:18">
      <c r="A3" s="1">
        <v>3</v>
      </c>
      <c r="B3" s="7" t="s">
        <v>2</v>
      </c>
      <c r="C3" s="8"/>
      <c r="D3" s="8"/>
      <c r="E3" s="8"/>
      <c r="F3" s="8"/>
      <c r="G3" s="9"/>
      <c r="H3" s="10"/>
      <c r="I3" s="11"/>
      <c r="J3" s="10"/>
      <c r="K3" s="11"/>
      <c r="L3" s="11"/>
      <c r="M3" s="11"/>
      <c r="N3" s="11"/>
      <c r="O3" s="11"/>
      <c r="R3" s="12"/>
    </row>
    <row r="4" spans="1:18">
      <c r="A4" s="1">
        <v>4</v>
      </c>
      <c r="B4" s="7" t="s">
        <v>3</v>
      </c>
      <c r="C4" s="8"/>
      <c r="D4" s="8"/>
      <c r="E4" s="8"/>
      <c r="F4" s="8"/>
      <c r="G4" s="9"/>
      <c r="H4" s="10"/>
      <c r="I4" s="11"/>
      <c r="J4" s="10"/>
      <c r="K4" s="11"/>
      <c r="L4" s="11"/>
      <c r="M4" s="11"/>
      <c r="N4" s="11"/>
      <c r="O4" s="11"/>
      <c r="R4" s="12"/>
    </row>
    <row r="5" spans="1:18">
      <c r="A5" s="1">
        <v>5</v>
      </c>
      <c r="B5" s="13" t="s">
        <v>4</v>
      </c>
      <c r="C5" s="8"/>
      <c r="D5" s="8"/>
      <c r="E5" s="8"/>
      <c r="F5" s="8"/>
      <c r="G5" s="9"/>
      <c r="H5" s="10"/>
      <c r="I5" s="11"/>
      <c r="J5" s="10"/>
      <c r="K5" s="11"/>
      <c r="L5" s="11"/>
      <c r="M5" s="11"/>
      <c r="N5" s="11"/>
      <c r="O5" s="11"/>
      <c r="R5" s="12"/>
    </row>
    <row r="6" spans="1:18">
      <c r="A6" s="1">
        <v>6</v>
      </c>
      <c r="B6" s="7" t="s">
        <v>5</v>
      </c>
      <c r="C6" s="8"/>
      <c r="D6" s="8"/>
      <c r="E6" s="7"/>
      <c r="F6" s="8"/>
      <c r="G6" s="9"/>
      <c r="H6" s="10"/>
      <c r="I6" s="11"/>
      <c r="J6" s="10"/>
      <c r="K6" s="11"/>
      <c r="L6" s="11"/>
      <c r="M6" s="11"/>
      <c r="N6" s="11"/>
      <c r="O6" s="11"/>
      <c r="R6" s="12"/>
    </row>
    <row r="7" spans="1:18">
      <c r="A7" s="1">
        <v>7</v>
      </c>
      <c r="B7" s="14"/>
      <c r="H7" s="15"/>
      <c r="I7" s="15"/>
      <c r="J7" s="15"/>
      <c r="K7" s="15"/>
      <c r="L7" s="15"/>
      <c r="M7" s="15"/>
      <c r="N7" s="15"/>
      <c r="O7" s="15"/>
      <c r="R7" s="12"/>
    </row>
    <row r="8" spans="1:18">
      <c r="A8" s="1">
        <v>8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2"/>
    </row>
    <row r="9" spans="1:18">
      <c r="A9" s="1">
        <v>9</v>
      </c>
      <c r="C9" s="16" t="s">
        <v>6</v>
      </c>
      <c r="E9" s="16" t="s">
        <v>7</v>
      </c>
      <c r="F9" s="16" t="s">
        <v>8</v>
      </c>
      <c r="G9" s="17"/>
      <c r="H9" s="16" t="s">
        <v>9</v>
      </c>
      <c r="I9" s="18" t="s">
        <v>10</v>
      </c>
      <c r="J9" s="16" t="s">
        <v>11</v>
      </c>
      <c r="K9" s="18" t="s">
        <v>12</v>
      </c>
      <c r="L9" s="16" t="s">
        <v>13</v>
      </c>
      <c r="M9" s="18" t="s">
        <v>14</v>
      </c>
      <c r="N9" s="18" t="s">
        <v>15</v>
      </c>
      <c r="O9" s="16" t="s">
        <v>16</v>
      </c>
      <c r="P9" s="19" t="s">
        <v>17</v>
      </c>
      <c r="Q9" s="19" t="s">
        <v>18</v>
      </c>
      <c r="R9" s="12"/>
    </row>
    <row r="10" spans="1:18">
      <c r="A10" s="1">
        <v>10</v>
      </c>
      <c r="G10" s="17"/>
      <c r="H10" s="18" t="s">
        <v>19</v>
      </c>
      <c r="I10" s="14"/>
      <c r="J10" s="18" t="s">
        <v>20</v>
      </c>
      <c r="K10" s="18" t="s">
        <v>21</v>
      </c>
      <c r="L10" s="18" t="s">
        <v>21</v>
      </c>
      <c r="M10" s="18" t="s">
        <v>21</v>
      </c>
      <c r="N10" s="16" t="s">
        <v>22</v>
      </c>
      <c r="O10" s="18" t="s">
        <v>23</v>
      </c>
      <c r="P10" s="15"/>
      <c r="Q10" s="15"/>
      <c r="R10" s="20" t="s">
        <v>24</v>
      </c>
    </row>
    <row r="11" spans="1:18">
      <c r="A11" s="1">
        <v>11</v>
      </c>
      <c r="F11" s="16" t="s">
        <v>25</v>
      </c>
      <c r="G11" s="17"/>
      <c r="H11" s="18" t="s">
        <v>26</v>
      </c>
      <c r="I11" s="18" t="s">
        <v>27</v>
      </c>
      <c r="J11" s="18" t="s">
        <v>28</v>
      </c>
      <c r="K11" s="18" t="s">
        <v>29</v>
      </c>
      <c r="L11" s="18" t="s">
        <v>30</v>
      </c>
      <c r="M11" s="18" t="s">
        <v>31</v>
      </c>
      <c r="N11" s="18" t="s">
        <v>32</v>
      </c>
      <c r="O11" s="18" t="s">
        <v>33</v>
      </c>
      <c r="P11" s="19"/>
      <c r="Q11" s="19"/>
      <c r="R11" s="21"/>
    </row>
    <row r="12" spans="1:18">
      <c r="A12" s="1">
        <v>12</v>
      </c>
      <c r="B12" s="22"/>
      <c r="D12" s="22"/>
      <c r="E12" s="16" t="s">
        <v>34</v>
      </c>
      <c r="F12" s="16" t="s">
        <v>35</v>
      </c>
      <c r="G12" s="23"/>
      <c r="H12" s="24" t="s">
        <v>36</v>
      </c>
      <c r="I12" s="24" t="s">
        <v>37</v>
      </c>
      <c r="J12" s="24" t="s">
        <v>38</v>
      </c>
      <c r="K12" s="24" t="s">
        <v>39</v>
      </c>
      <c r="L12" s="24" t="s">
        <v>40</v>
      </c>
      <c r="M12" s="24" t="s">
        <v>40</v>
      </c>
      <c r="N12" s="24" t="s">
        <v>41</v>
      </c>
      <c r="O12" s="24" t="s">
        <v>42</v>
      </c>
      <c r="P12" s="19"/>
      <c r="Q12" s="19"/>
      <c r="R12" s="25">
        <v>0</v>
      </c>
    </row>
    <row r="13" spans="1:18">
      <c r="A13" s="1">
        <v>13</v>
      </c>
      <c r="G13" s="17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2"/>
    </row>
    <row r="14" spans="1:18">
      <c r="A14" s="26">
        <v>14</v>
      </c>
      <c r="E14" s="2" t="s">
        <v>43</v>
      </c>
      <c r="G14" s="17"/>
      <c r="H14" s="27">
        <v>349967558.47266328</v>
      </c>
      <c r="I14" s="27">
        <v>152860472.68660611</v>
      </c>
      <c r="J14" s="27">
        <v>52445478.731966898</v>
      </c>
      <c r="K14" s="27">
        <v>72969672.859510571</v>
      </c>
      <c r="L14" s="27">
        <v>28477831.268328972</v>
      </c>
      <c r="M14" s="27">
        <v>27555823.139530849</v>
      </c>
      <c r="N14" s="27">
        <v>13924652.1751399</v>
      </c>
      <c r="O14" s="27">
        <v>1733627.6115800331</v>
      </c>
      <c r="P14" s="27">
        <v>0</v>
      </c>
      <c r="Q14" s="27">
        <v>0</v>
      </c>
      <c r="R14" s="28">
        <v>0</v>
      </c>
    </row>
    <row r="15" spans="1:18">
      <c r="A15" s="26">
        <v>15</v>
      </c>
      <c r="G15" s="17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28"/>
    </row>
    <row r="16" spans="1:18">
      <c r="A16" s="26">
        <v>16</v>
      </c>
      <c r="E16" s="2" t="s">
        <v>44</v>
      </c>
      <c r="G16" s="17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8"/>
    </row>
    <row r="17" spans="1:18">
      <c r="A17" s="26">
        <v>17</v>
      </c>
      <c r="E17" s="2" t="s">
        <v>45</v>
      </c>
      <c r="G17" s="17"/>
      <c r="H17" s="27">
        <v>222372837.90412873</v>
      </c>
      <c r="I17" s="27">
        <v>100892245.73578122</v>
      </c>
      <c r="J17" s="27">
        <v>29847331.542471569</v>
      </c>
      <c r="K17" s="27">
        <v>45138353.93967057</v>
      </c>
      <c r="L17" s="27">
        <v>18221233.463069603</v>
      </c>
      <c r="M17" s="27">
        <v>19469130.584968224</v>
      </c>
      <c r="N17" s="27">
        <v>7924474.2986314353</v>
      </c>
      <c r="O17" s="27">
        <v>880068.33953612542</v>
      </c>
      <c r="P17" s="27">
        <v>0</v>
      </c>
      <c r="Q17" s="27">
        <v>0</v>
      </c>
      <c r="R17" s="28">
        <v>0</v>
      </c>
    </row>
    <row r="18" spans="1:18">
      <c r="A18" s="26">
        <v>18</v>
      </c>
      <c r="E18" s="2" t="s">
        <v>46</v>
      </c>
      <c r="G18" s="17"/>
      <c r="H18" s="27">
        <v>44425460.676255137</v>
      </c>
      <c r="I18" s="27">
        <v>21402828.772353709</v>
      </c>
      <c r="J18" s="27">
        <v>6097455.921459889</v>
      </c>
      <c r="K18" s="27">
        <v>8566490.7051675282</v>
      </c>
      <c r="L18" s="27">
        <v>3324119.8579578879</v>
      </c>
      <c r="M18" s="27">
        <v>3053105.9729814394</v>
      </c>
      <c r="N18" s="27">
        <v>1717223.7430869194</v>
      </c>
      <c r="O18" s="27">
        <v>264235.70324777224</v>
      </c>
      <c r="P18" s="27">
        <v>0</v>
      </c>
      <c r="Q18" s="27">
        <v>0</v>
      </c>
      <c r="R18" s="28">
        <v>0</v>
      </c>
    </row>
    <row r="19" spans="1:18">
      <c r="A19" s="26">
        <v>19</v>
      </c>
      <c r="E19" s="2" t="s">
        <v>47</v>
      </c>
      <c r="G19" s="17"/>
      <c r="H19" s="27">
        <v>5116518.9589061905</v>
      </c>
      <c r="I19" s="27">
        <v>2363954.1354099363</v>
      </c>
      <c r="J19" s="27">
        <v>691609.83210450492</v>
      </c>
      <c r="K19" s="27">
        <v>1015169.8873787054</v>
      </c>
      <c r="L19" s="27">
        <v>409208.0136524869</v>
      </c>
      <c r="M19" s="27">
        <v>434502.75337316166</v>
      </c>
      <c r="N19" s="27">
        <v>181228.85713594034</v>
      </c>
      <c r="O19" s="27">
        <v>20845.479851454133</v>
      </c>
      <c r="P19" s="27">
        <v>0</v>
      </c>
      <c r="Q19" s="27">
        <v>0</v>
      </c>
      <c r="R19" s="28">
        <v>0</v>
      </c>
    </row>
    <row r="20" spans="1:18">
      <c r="A20" s="26">
        <v>20</v>
      </c>
      <c r="E20" s="2" t="s">
        <v>48</v>
      </c>
      <c r="G20" s="17"/>
      <c r="H20" s="27">
        <v>21407838.189118814</v>
      </c>
      <c r="I20" s="27">
        <v>10235379.010221239</v>
      </c>
      <c r="J20" s="27">
        <v>2922846.1711257873</v>
      </c>
      <c r="K20" s="27">
        <v>4171381.0695271953</v>
      </c>
      <c r="L20" s="27">
        <v>1622086.173041756</v>
      </c>
      <c r="M20" s="27">
        <v>1535871.7526753808</v>
      </c>
      <c r="N20" s="27">
        <v>813403.41492499807</v>
      </c>
      <c r="O20" s="27">
        <v>106870.59760245736</v>
      </c>
      <c r="P20" s="27">
        <v>0</v>
      </c>
      <c r="Q20" s="27">
        <v>0</v>
      </c>
      <c r="R20" s="28">
        <v>0</v>
      </c>
    </row>
    <row r="21" spans="1:18">
      <c r="A21" s="26">
        <v>21</v>
      </c>
      <c r="E21" s="2" t="s">
        <v>49</v>
      </c>
      <c r="G21" s="17"/>
      <c r="H21" s="27">
        <v>2431233.8013410191</v>
      </c>
      <c r="I21" s="27">
        <v>1716604.5617105861</v>
      </c>
      <c r="J21" s="27">
        <v>398578.4221066038</v>
      </c>
      <c r="K21" s="27">
        <v>227607.58280547659</v>
      </c>
      <c r="L21" s="27">
        <v>48479.091651144794</v>
      </c>
      <c r="M21" s="27">
        <v>-153159.92214499792</v>
      </c>
      <c r="N21" s="27">
        <v>135657.03728143364</v>
      </c>
      <c r="O21" s="27">
        <v>57467.027930771779</v>
      </c>
      <c r="P21" s="27">
        <v>0</v>
      </c>
      <c r="Q21" s="27">
        <v>0</v>
      </c>
      <c r="R21" s="28">
        <v>0</v>
      </c>
    </row>
    <row r="22" spans="1:18">
      <c r="A22" s="26">
        <v>22</v>
      </c>
      <c r="E22" s="2" t="s">
        <v>50</v>
      </c>
      <c r="G22" s="17"/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8">
        <v>0</v>
      </c>
    </row>
    <row r="23" spans="1:18">
      <c r="A23" s="26">
        <v>23</v>
      </c>
      <c r="E23" s="2" t="s">
        <v>51</v>
      </c>
      <c r="G23" s="17"/>
      <c r="H23" s="27">
        <v>5855791.9934263164</v>
      </c>
      <c r="I23" s="27">
        <v>2402002.761456904</v>
      </c>
      <c r="J23" s="27">
        <v>773777.47712792072</v>
      </c>
      <c r="K23" s="27">
        <v>1306834.4626584863</v>
      </c>
      <c r="L23" s="27">
        <v>541539.41612736415</v>
      </c>
      <c r="M23" s="27">
        <v>629716.66351661598</v>
      </c>
      <c r="N23" s="27">
        <v>196227.46752167493</v>
      </c>
      <c r="O23" s="27">
        <v>5693.7450173504603</v>
      </c>
      <c r="P23" s="27">
        <v>0</v>
      </c>
      <c r="Q23" s="27">
        <v>0</v>
      </c>
      <c r="R23" s="28">
        <v>0</v>
      </c>
    </row>
    <row r="24" spans="1:18">
      <c r="A24" s="26">
        <v>24</v>
      </c>
      <c r="E24" s="2" t="s">
        <v>52</v>
      </c>
      <c r="G24" s="17"/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8">
        <v>0</v>
      </c>
    </row>
    <row r="25" spans="1:18">
      <c r="A25" s="26">
        <v>25</v>
      </c>
      <c r="E25" s="2" t="s">
        <v>53</v>
      </c>
      <c r="G25" s="17"/>
      <c r="H25" s="27">
        <v>-762126.72836567636</v>
      </c>
      <c r="I25" s="27">
        <v>-325599.90482958057</v>
      </c>
      <c r="J25" s="27">
        <v>-102865.0499214114</v>
      </c>
      <c r="K25" s="27">
        <v>-164110.05815977976</v>
      </c>
      <c r="L25" s="27">
        <v>-66962.920955876878</v>
      </c>
      <c r="M25" s="27">
        <v>-73766.262543365709</v>
      </c>
      <c r="N25" s="27">
        <v>-27019.802972373505</v>
      </c>
      <c r="O25" s="27">
        <v>-1802.7289832886065</v>
      </c>
      <c r="P25" s="27">
        <v>0</v>
      </c>
      <c r="Q25" s="27">
        <v>0</v>
      </c>
      <c r="R25" s="28">
        <v>0</v>
      </c>
    </row>
    <row r="26" spans="1:18">
      <c r="A26" s="26">
        <v>26</v>
      </c>
      <c r="G26" s="17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28"/>
    </row>
    <row r="27" spans="1:18">
      <c r="A27" s="26">
        <v>27</v>
      </c>
      <c r="E27" s="2" t="s">
        <v>54</v>
      </c>
      <c r="G27" s="17"/>
      <c r="H27" s="29">
        <v>300847554.79481053</v>
      </c>
      <c r="I27" s="29">
        <v>138687415.07210401</v>
      </c>
      <c r="J27" s="29">
        <v>40628734.316474862</v>
      </c>
      <c r="K27" s="29">
        <v>60261727.58904817</v>
      </c>
      <c r="L27" s="29">
        <v>24099703.094544362</v>
      </c>
      <c r="M27" s="29">
        <v>24895401.542826455</v>
      </c>
      <c r="N27" s="29">
        <v>10941195.01561003</v>
      </c>
      <c r="O27" s="29">
        <v>1333378.1642026426</v>
      </c>
      <c r="P27" s="29">
        <v>0</v>
      </c>
      <c r="Q27" s="29">
        <v>0</v>
      </c>
      <c r="R27" s="28">
        <v>0</v>
      </c>
    </row>
    <row r="28" spans="1:18">
      <c r="A28" s="26">
        <v>28</v>
      </c>
      <c r="G28" s="17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8"/>
    </row>
    <row r="29" spans="1:18" ht="15.75" thickBot="1">
      <c r="A29" s="26">
        <v>29</v>
      </c>
      <c r="E29" s="2" t="s">
        <v>55</v>
      </c>
      <c r="G29" s="17"/>
      <c r="H29" s="30">
        <v>49120003.67785275</v>
      </c>
      <c r="I29" s="30">
        <v>14173057.614502102</v>
      </c>
      <c r="J29" s="30">
        <v>11816744.415492035</v>
      </c>
      <c r="K29" s="30">
        <v>12707945.270462401</v>
      </c>
      <c r="L29" s="30">
        <v>4378128.1737846099</v>
      </c>
      <c r="M29" s="30">
        <v>2660421.5967043936</v>
      </c>
      <c r="N29" s="30">
        <v>2983457.1595298704</v>
      </c>
      <c r="O29" s="30">
        <v>400249.44737739046</v>
      </c>
      <c r="P29" s="30">
        <v>0</v>
      </c>
      <c r="Q29" s="30">
        <v>0</v>
      </c>
      <c r="R29" s="28">
        <v>0</v>
      </c>
    </row>
    <row r="30" spans="1:18" ht="15.75" thickTop="1">
      <c r="A30" s="26">
        <v>30</v>
      </c>
      <c r="G30" s="17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28"/>
    </row>
    <row r="31" spans="1:18">
      <c r="A31" s="26">
        <v>31</v>
      </c>
      <c r="G31" s="17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28"/>
    </row>
    <row r="32" spans="1:18">
      <c r="A32" s="26">
        <v>32</v>
      </c>
      <c r="E32" s="2" t="s">
        <v>56</v>
      </c>
      <c r="G32" s="17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8"/>
    </row>
    <row r="33" spans="1:18">
      <c r="A33" s="26">
        <v>33</v>
      </c>
      <c r="E33" s="2" t="s">
        <v>57</v>
      </c>
      <c r="G33" s="17"/>
      <c r="H33" s="27">
        <v>1751925684.3521798</v>
      </c>
      <c r="I33" s="27">
        <v>838590413.92508256</v>
      </c>
      <c r="J33" s="27">
        <v>240056900.35004994</v>
      </c>
      <c r="K33" s="27">
        <v>340240936.12416899</v>
      </c>
      <c r="L33" s="27">
        <v>132550759.45485765</v>
      </c>
      <c r="M33" s="27">
        <v>123934183.32424732</v>
      </c>
      <c r="N33" s="27">
        <v>67199107.6231848</v>
      </c>
      <c r="O33" s="27">
        <v>9353383.550588388</v>
      </c>
      <c r="P33" s="27">
        <v>0</v>
      </c>
      <c r="Q33" s="27">
        <v>0</v>
      </c>
      <c r="R33" s="28">
        <v>0</v>
      </c>
    </row>
    <row r="34" spans="1:18">
      <c r="A34" s="26">
        <v>34</v>
      </c>
      <c r="E34" s="2" t="s">
        <v>58</v>
      </c>
      <c r="G34" s="17"/>
      <c r="H34" s="27">
        <v>234061.84233843299</v>
      </c>
      <c r="I34" s="27">
        <v>100615.05125688398</v>
      </c>
      <c r="J34" s="27">
        <v>31455.74337428495</v>
      </c>
      <c r="K34" s="27">
        <v>50167.743898825844</v>
      </c>
      <c r="L34" s="27">
        <v>20469.526342158395</v>
      </c>
      <c r="M34" s="27">
        <v>22546.905239032341</v>
      </c>
      <c r="N34" s="27">
        <v>8256.2364228018323</v>
      </c>
      <c r="O34" s="27">
        <v>550.63580444566082</v>
      </c>
      <c r="P34" s="27">
        <v>0</v>
      </c>
      <c r="Q34" s="27">
        <v>0</v>
      </c>
      <c r="R34" s="28">
        <v>0</v>
      </c>
    </row>
    <row r="35" spans="1:18">
      <c r="A35" s="26">
        <v>35</v>
      </c>
      <c r="E35" s="2" t="s">
        <v>59</v>
      </c>
      <c r="G35" s="17"/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8">
        <v>0</v>
      </c>
    </row>
    <row r="36" spans="1:18">
      <c r="A36" s="26">
        <v>36</v>
      </c>
      <c r="E36" s="2" t="s">
        <v>60</v>
      </c>
      <c r="G36" s="17"/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8">
        <v>0</v>
      </c>
    </row>
    <row r="37" spans="1:18">
      <c r="A37" s="26">
        <v>37</v>
      </c>
      <c r="E37" s="2" t="s">
        <v>61</v>
      </c>
      <c r="G37" s="17"/>
      <c r="H37" s="27">
        <v>-2.066371962428093E-9</v>
      </c>
      <c r="I37" s="27">
        <v>-7.7946870452881251E-10</v>
      </c>
      <c r="J37" s="27">
        <v>-2.8245104151033897E-10</v>
      </c>
      <c r="K37" s="27">
        <v>-5.1740072625704209E-10</v>
      </c>
      <c r="L37" s="27">
        <v>-2.0371136300718229E-10</v>
      </c>
      <c r="M37" s="27">
        <v>-1.9539929330486454E-10</v>
      </c>
      <c r="N37" s="27">
        <v>-8.6996331266331082E-11</v>
      </c>
      <c r="O37" s="27">
        <v>-9.445025535217335E-13</v>
      </c>
      <c r="P37" s="27">
        <v>0</v>
      </c>
      <c r="Q37" s="27">
        <v>0</v>
      </c>
      <c r="R37" s="28">
        <v>0</v>
      </c>
    </row>
    <row r="38" spans="1:18">
      <c r="A38" s="26">
        <v>38</v>
      </c>
      <c r="E38" s="2" t="s">
        <v>62</v>
      </c>
      <c r="G38" s="17"/>
      <c r="H38" s="27">
        <v>-9.1968104243278503E-9</v>
      </c>
      <c r="I38" s="27">
        <v>-3.9533891684302572E-9</v>
      </c>
      <c r="J38" s="27">
        <v>-1.2359661262142584E-9</v>
      </c>
      <c r="K38" s="27">
        <v>-1.9712022491329946E-9</v>
      </c>
      <c r="L38" s="27">
        <v>-8.0429322167094846E-10</v>
      </c>
      <c r="M38" s="27">
        <v>-8.8591805937697854E-10</v>
      </c>
      <c r="N38" s="27">
        <v>-3.2440589393101302E-10</v>
      </c>
      <c r="O38" s="27">
        <v>-2.1635705571400949E-11</v>
      </c>
      <c r="P38" s="27">
        <v>0</v>
      </c>
      <c r="Q38" s="27">
        <v>0</v>
      </c>
      <c r="R38" s="28">
        <v>0</v>
      </c>
    </row>
    <row r="39" spans="1:18">
      <c r="A39" s="26">
        <v>39</v>
      </c>
      <c r="E39" s="2" t="s">
        <v>63</v>
      </c>
      <c r="G39" s="17"/>
      <c r="H39" s="27">
        <v>1.2277868609089637E-4</v>
      </c>
      <c r="I39" s="27">
        <v>5.5301803774185628E-5</v>
      </c>
      <c r="J39" s="27">
        <v>1.6642125945984311E-5</v>
      </c>
      <c r="K39" s="27">
        <v>2.5290815411636396E-5</v>
      </c>
      <c r="L39" s="27">
        <v>1.0125861970319369E-5</v>
      </c>
      <c r="M39" s="27">
        <v>1.0471967217857298E-5</v>
      </c>
      <c r="N39" s="27">
        <v>4.5014009452787985E-6</v>
      </c>
      <c r="O39" s="27">
        <v>4.4471082563456346E-7</v>
      </c>
      <c r="P39" s="27">
        <v>0</v>
      </c>
      <c r="Q39" s="27">
        <v>0</v>
      </c>
      <c r="R39" s="28">
        <v>0</v>
      </c>
    </row>
    <row r="40" spans="1:18">
      <c r="A40" s="26">
        <v>40</v>
      </c>
      <c r="E40" s="2" t="s">
        <v>64</v>
      </c>
      <c r="G40" s="17"/>
      <c r="H40" s="27">
        <v>8025149.4338921374</v>
      </c>
      <c r="I40" s="27">
        <v>3449732.8294447395</v>
      </c>
      <c r="J40" s="27">
        <v>1078505.7428019268</v>
      </c>
      <c r="K40" s="27">
        <v>1720073.7955705666</v>
      </c>
      <c r="L40" s="27">
        <v>701827.37218350661</v>
      </c>
      <c r="M40" s="27">
        <v>773053.3179065272</v>
      </c>
      <c r="N40" s="27">
        <v>283077.02952591982</v>
      </c>
      <c r="O40" s="27">
        <v>18879.346458951833</v>
      </c>
      <c r="P40" s="27">
        <v>0</v>
      </c>
      <c r="Q40" s="27">
        <v>0</v>
      </c>
      <c r="R40" s="28">
        <v>0</v>
      </c>
    </row>
    <row r="41" spans="1:18">
      <c r="A41" s="26">
        <v>41</v>
      </c>
      <c r="E41" s="2" t="s">
        <v>65</v>
      </c>
      <c r="G41" s="17"/>
      <c r="H41" s="27">
        <v>31018483.084840607</v>
      </c>
      <c r="I41" s="27">
        <v>14178854.662441827</v>
      </c>
      <c r="J41" s="27">
        <v>4173353.5173906083</v>
      </c>
      <c r="K41" s="27">
        <v>6252340.7400955753</v>
      </c>
      <c r="L41" s="27">
        <v>2509869.8900969578</v>
      </c>
      <c r="M41" s="27">
        <v>2641433.8174118614</v>
      </c>
      <c r="N41" s="27">
        <v>1121228.0955773962</v>
      </c>
      <c r="O41" s="27">
        <v>141402.36182637783</v>
      </c>
      <c r="P41" s="27">
        <v>0</v>
      </c>
      <c r="Q41" s="27">
        <v>0</v>
      </c>
      <c r="R41" s="28">
        <v>0</v>
      </c>
    </row>
    <row r="42" spans="1:18">
      <c r="A42" s="26">
        <v>42</v>
      </c>
      <c r="E42" s="2" t="s">
        <v>66</v>
      </c>
      <c r="G42" s="17"/>
      <c r="H42" s="27">
        <v>1932316.2836254872</v>
      </c>
      <c r="I42" s="27">
        <v>830635.61313157319</v>
      </c>
      <c r="J42" s="27">
        <v>259685.40847332653</v>
      </c>
      <c r="K42" s="27">
        <v>414163.82730290422</v>
      </c>
      <c r="L42" s="27">
        <v>168987.8139635527</v>
      </c>
      <c r="M42" s="27">
        <v>186137.78180788574</v>
      </c>
      <c r="N42" s="27">
        <v>68160.020966485521</v>
      </c>
      <c r="O42" s="27">
        <v>4545.8179797590201</v>
      </c>
      <c r="P42" s="27">
        <v>0</v>
      </c>
      <c r="Q42" s="27">
        <v>0</v>
      </c>
      <c r="R42" s="28">
        <v>0</v>
      </c>
    </row>
    <row r="43" spans="1:18">
      <c r="A43" s="26">
        <v>43</v>
      </c>
      <c r="E43" s="2" t="s">
        <v>67</v>
      </c>
      <c r="G43" s="17"/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8">
        <v>0</v>
      </c>
    </row>
    <row r="44" spans="1:18">
      <c r="A44" s="26">
        <v>44</v>
      </c>
      <c r="G44" s="17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28"/>
    </row>
    <row r="45" spans="1:18">
      <c r="A45" s="26">
        <v>45</v>
      </c>
      <c r="E45" s="2" t="s">
        <v>68</v>
      </c>
      <c r="G45" s="17"/>
      <c r="H45" s="29">
        <v>1793135694.9969993</v>
      </c>
      <c r="I45" s="29">
        <v>857150252.08141303</v>
      </c>
      <c r="J45" s="29">
        <v>245599900.76210672</v>
      </c>
      <c r="K45" s="29">
        <v>348677682.23106223</v>
      </c>
      <c r="L45" s="29">
        <v>135951914.05745393</v>
      </c>
      <c r="M45" s="29">
        <v>127557355.14662308</v>
      </c>
      <c r="N45" s="29">
        <v>68679829.005681917</v>
      </c>
      <c r="O45" s="29">
        <v>9518761.7126583662</v>
      </c>
      <c r="P45" s="29">
        <v>0</v>
      </c>
      <c r="Q45" s="29">
        <v>0</v>
      </c>
      <c r="R45" s="28">
        <v>0</v>
      </c>
    </row>
    <row r="46" spans="1:18">
      <c r="A46" s="26">
        <v>46</v>
      </c>
      <c r="G46" s="17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28"/>
    </row>
    <row r="47" spans="1:18">
      <c r="A47" s="26">
        <v>47</v>
      </c>
      <c r="E47" s="2" t="s">
        <v>69</v>
      </c>
      <c r="G47" s="17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28"/>
    </row>
    <row r="48" spans="1:18">
      <c r="A48" s="26">
        <v>48</v>
      </c>
      <c r="E48" s="2" t="s">
        <v>70</v>
      </c>
      <c r="G48" s="17"/>
      <c r="H48" s="27">
        <v>-639633916.47395515</v>
      </c>
      <c r="I48" s="27">
        <v>-310663840.32925391</v>
      </c>
      <c r="J48" s="27">
        <v>-87713172.139935404</v>
      </c>
      <c r="K48" s="27">
        <v>-122903521.88587229</v>
      </c>
      <c r="L48" s="27">
        <v>-47369387.98829399</v>
      </c>
      <c r="M48" s="27">
        <v>-41966143.812317044</v>
      </c>
      <c r="N48" s="27">
        <v>-25158333.626155213</v>
      </c>
      <c r="O48" s="27">
        <v>-3859516.6921272958</v>
      </c>
      <c r="P48" s="27">
        <v>0</v>
      </c>
      <c r="Q48" s="27">
        <v>0</v>
      </c>
      <c r="R48" s="28">
        <v>0</v>
      </c>
    </row>
    <row r="49" spans="1:18">
      <c r="A49" s="26">
        <v>49</v>
      </c>
      <c r="E49" s="2" t="s">
        <v>71</v>
      </c>
      <c r="G49" s="17"/>
      <c r="H49" s="27">
        <v>-46269157.488720722</v>
      </c>
      <c r="I49" s="27">
        <v>-23748187.639217608</v>
      </c>
      <c r="J49" s="27">
        <v>-6293349.0088484343</v>
      </c>
      <c r="K49" s="27">
        <v>-7954557.9806069098</v>
      </c>
      <c r="L49" s="27">
        <v>-3155142.7161763227</v>
      </c>
      <c r="M49" s="27">
        <v>-3194212.0509253228</v>
      </c>
      <c r="N49" s="27">
        <v>-1613064.7498835702</v>
      </c>
      <c r="O49" s="27">
        <v>-310643.34306254878</v>
      </c>
      <c r="P49" s="27">
        <v>0</v>
      </c>
      <c r="Q49" s="27">
        <v>0</v>
      </c>
      <c r="R49" s="28">
        <v>0</v>
      </c>
    </row>
    <row r="50" spans="1:18">
      <c r="A50" s="26">
        <v>50</v>
      </c>
      <c r="E50" s="2" t="s">
        <v>72</v>
      </c>
      <c r="G50" s="17"/>
      <c r="H50" s="27">
        <v>-246679935.11340493</v>
      </c>
      <c r="I50" s="27">
        <v>-117637408.61054994</v>
      </c>
      <c r="J50" s="27">
        <v>-33831978.743533008</v>
      </c>
      <c r="K50" s="27">
        <v>-47993520.056064613</v>
      </c>
      <c r="L50" s="27">
        <v>-18751841.283450894</v>
      </c>
      <c r="M50" s="27">
        <v>-17837747.322016291</v>
      </c>
      <c r="N50" s="27">
        <v>-9375460.8632119428</v>
      </c>
      <c r="O50" s="27">
        <v>-1251978.2345782451</v>
      </c>
      <c r="P50" s="27">
        <v>0</v>
      </c>
      <c r="Q50" s="27">
        <v>0</v>
      </c>
      <c r="R50" s="28">
        <v>0</v>
      </c>
    </row>
    <row r="51" spans="1:18">
      <c r="A51" s="26">
        <v>51</v>
      </c>
      <c r="E51" s="2" t="s">
        <v>73</v>
      </c>
      <c r="G51" s="17"/>
      <c r="H51" s="27">
        <v>-246775.10778380535</v>
      </c>
      <c r="I51" s="27">
        <v>-118029.51028571857</v>
      </c>
      <c r="J51" s="27">
        <v>-33900.484608154606</v>
      </c>
      <c r="K51" s="27">
        <v>-47949.487199932555</v>
      </c>
      <c r="L51" s="27">
        <v>-18663.822262286321</v>
      </c>
      <c r="M51" s="27">
        <v>-17494.604035783093</v>
      </c>
      <c r="N51" s="27">
        <v>-9458.7111465467642</v>
      </c>
      <c r="O51" s="27">
        <v>-1278.4882453834423</v>
      </c>
      <c r="P51" s="27">
        <v>0</v>
      </c>
      <c r="Q51" s="27">
        <v>0</v>
      </c>
      <c r="R51" s="28">
        <v>0</v>
      </c>
    </row>
    <row r="52" spans="1:18">
      <c r="A52" s="26">
        <v>52</v>
      </c>
      <c r="E52" s="2" t="s">
        <v>74</v>
      </c>
      <c r="G52" s="17"/>
      <c r="H52" s="27">
        <v>-488824.40959822887</v>
      </c>
      <c r="I52" s="27">
        <v>-70339.051256215927</v>
      </c>
      <c r="J52" s="27">
        <v>-261146.06115201497</v>
      </c>
      <c r="K52" s="27">
        <v>-2401.6595847386784</v>
      </c>
      <c r="L52" s="27">
        <v>0</v>
      </c>
      <c r="M52" s="27">
        <v>0</v>
      </c>
      <c r="N52" s="27">
        <v>-151100.59124110671</v>
      </c>
      <c r="O52" s="27">
        <v>-3837.0463641525594</v>
      </c>
      <c r="P52" s="27">
        <v>0</v>
      </c>
      <c r="Q52" s="27">
        <v>0</v>
      </c>
      <c r="R52" s="28">
        <v>0</v>
      </c>
    </row>
    <row r="53" spans="1:18">
      <c r="A53" s="26">
        <v>53</v>
      </c>
      <c r="E53" s="2" t="s">
        <v>75</v>
      </c>
      <c r="G53" s="17"/>
      <c r="H53" s="27">
        <v>-3361133.7291666698</v>
      </c>
      <c r="I53" s="27">
        <v>-2732689.5457170624</v>
      </c>
      <c r="J53" s="27">
        <v>-297256.92135311483</v>
      </c>
      <c r="K53" s="27">
        <v>-227064.39435162395</v>
      </c>
      <c r="L53" s="27">
        <v>0</v>
      </c>
      <c r="M53" s="27">
        <v>0</v>
      </c>
      <c r="N53" s="27">
        <v>-102064.33575462081</v>
      </c>
      <c r="O53" s="27">
        <v>-2058.531990247569</v>
      </c>
      <c r="P53" s="27">
        <v>0</v>
      </c>
      <c r="Q53" s="27">
        <v>0</v>
      </c>
      <c r="R53" s="28">
        <v>0</v>
      </c>
    </row>
    <row r="54" spans="1:18">
      <c r="A54" s="26">
        <v>54</v>
      </c>
      <c r="E54" s="2" t="s">
        <v>76</v>
      </c>
      <c r="G54" s="17"/>
      <c r="H54" s="27">
        <v>-6838656.5700603072</v>
      </c>
      <c r="I54" s="27">
        <v>-3110917.2336319042</v>
      </c>
      <c r="J54" s="27">
        <v>-928673.53639214195</v>
      </c>
      <c r="K54" s="27">
        <v>-1396221.2862179212</v>
      </c>
      <c r="L54" s="27">
        <v>-556570.81063573854</v>
      </c>
      <c r="M54" s="27">
        <v>-566814.29722614994</v>
      </c>
      <c r="N54" s="27">
        <v>-252795.69619611776</v>
      </c>
      <c r="O54" s="27">
        <v>-26663.709760333786</v>
      </c>
      <c r="P54" s="27">
        <v>0</v>
      </c>
      <c r="Q54" s="27">
        <v>0</v>
      </c>
      <c r="R54" s="28">
        <v>0</v>
      </c>
    </row>
    <row r="55" spans="1:18">
      <c r="A55" s="26">
        <v>55</v>
      </c>
      <c r="G55" s="17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28"/>
    </row>
    <row r="56" spans="1:18">
      <c r="A56" s="26">
        <v>56</v>
      </c>
      <c r="E56" s="2" t="s">
        <v>77</v>
      </c>
      <c r="G56" s="17"/>
      <c r="H56" s="29">
        <v>-943518398.89268959</v>
      </c>
      <c r="I56" s="29">
        <v>-458081411.91991234</v>
      </c>
      <c r="J56" s="29">
        <v>-129359476.8958223</v>
      </c>
      <c r="K56" s="29">
        <v>-180525236.74989802</v>
      </c>
      <c r="L56" s="29">
        <v>-69851606.620819226</v>
      </c>
      <c r="M56" s="29">
        <v>-63582412.086520575</v>
      </c>
      <c r="N56" s="29">
        <v>-36662278.573589124</v>
      </c>
      <c r="O56" s="29">
        <v>-5455976.0461282087</v>
      </c>
      <c r="P56" s="29">
        <v>0</v>
      </c>
      <c r="Q56" s="29">
        <v>0</v>
      </c>
      <c r="R56" s="28">
        <v>0</v>
      </c>
    </row>
    <row r="57" spans="1:18">
      <c r="A57" s="26">
        <v>57</v>
      </c>
      <c r="G57" s="17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28"/>
    </row>
    <row r="58" spans="1:18" ht="15.75" thickBot="1">
      <c r="A58" s="26">
        <v>58</v>
      </c>
      <c r="E58" s="2" t="s">
        <v>78</v>
      </c>
      <c r="G58" s="17"/>
      <c r="H58" s="30">
        <v>849617296.10430932</v>
      </c>
      <c r="I58" s="30">
        <v>399068840.16150063</v>
      </c>
      <c r="J58" s="30">
        <v>116240423.86628442</v>
      </c>
      <c r="K58" s="30">
        <v>168152445.48116419</v>
      </c>
      <c r="L58" s="30">
        <v>66100307.43663469</v>
      </c>
      <c r="M58" s="30">
        <v>63974943.060102493</v>
      </c>
      <c r="N58" s="30">
        <v>32017550.432092786</v>
      </c>
      <c r="O58" s="30">
        <v>4062785.6665301574</v>
      </c>
      <c r="P58" s="30">
        <v>0</v>
      </c>
      <c r="Q58" s="30">
        <v>0</v>
      </c>
      <c r="R58" s="28">
        <v>0</v>
      </c>
    </row>
    <row r="59" spans="1:18" ht="15.75" thickTop="1">
      <c r="A59" s="26">
        <v>59</v>
      </c>
      <c r="G59" s="17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28"/>
    </row>
    <row r="60" spans="1:18">
      <c r="A60" s="26">
        <v>60</v>
      </c>
      <c r="R60" s="28"/>
    </row>
    <row r="61" spans="1:18">
      <c r="A61" s="26">
        <v>61</v>
      </c>
      <c r="E61" s="2" t="s">
        <v>79</v>
      </c>
      <c r="G61" s="17"/>
      <c r="H61" s="31">
        <v>5.7814269910793088E-2</v>
      </c>
      <c r="I61" s="31">
        <v>3.5515320135659688E-2</v>
      </c>
      <c r="J61" s="31">
        <v>0.10165778842208341</v>
      </c>
      <c r="K61" s="31">
        <v>7.5573954539280841E-2</v>
      </c>
      <c r="L61" s="31">
        <v>6.6234611359131529E-2</v>
      </c>
      <c r="M61" s="31">
        <v>4.1585368731082879E-2</v>
      </c>
      <c r="N61" s="31">
        <v>9.3181930512066996E-2</v>
      </c>
      <c r="O61" s="31">
        <v>9.8516013452224646E-2</v>
      </c>
      <c r="P61" s="31">
        <v>0</v>
      </c>
      <c r="Q61" s="31">
        <v>0</v>
      </c>
      <c r="R61" s="32"/>
    </row>
    <row r="62" spans="1:18">
      <c r="A62" s="26">
        <v>62</v>
      </c>
      <c r="G62" s="17"/>
      <c r="H62" s="33"/>
      <c r="R62" s="28"/>
    </row>
    <row r="63" spans="1:18">
      <c r="A63" s="26">
        <v>63</v>
      </c>
      <c r="E63" s="2" t="s">
        <v>80</v>
      </c>
      <c r="G63" s="17"/>
      <c r="H63" s="31">
        <v>6.3420200871434546E-2</v>
      </c>
      <c r="I63" s="31">
        <v>2.0313783366827154E-2</v>
      </c>
      <c r="J63" s="31">
        <v>0.14817473114649798</v>
      </c>
      <c r="K63" s="31">
        <v>9.7751700249914641E-2</v>
      </c>
      <c r="L63" s="31">
        <v>7.9697682890260066E-2</v>
      </c>
      <c r="M63" s="31">
        <v>3.204788078693771E-2</v>
      </c>
      <c r="N63" s="31">
        <v>0.13178992946465687</v>
      </c>
      <c r="O63" s="31">
        <v>0.14210132119123264</v>
      </c>
      <c r="P63" s="31">
        <v>0</v>
      </c>
      <c r="Q63" s="31">
        <v>0</v>
      </c>
      <c r="R63" s="32"/>
    </row>
    <row r="64" spans="1:18">
      <c r="A64" s="26">
        <v>64</v>
      </c>
      <c r="H64" s="14"/>
      <c r="J64" s="14"/>
      <c r="K64" s="14"/>
      <c r="L64" s="14"/>
      <c r="M64" s="14"/>
      <c r="N64" s="14"/>
      <c r="O64" s="14"/>
      <c r="P64" s="14"/>
      <c r="Q64" s="14"/>
      <c r="R64" s="28"/>
    </row>
    <row r="65" spans="1:18">
      <c r="A65" s="26">
        <v>65</v>
      </c>
      <c r="H65" s="14"/>
      <c r="J65" s="14"/>
      <c r="K65" s="14"/>
      <c r="L65" s="14"/>
      <c r="M65" s="14"/>
      <c r="N65" s="14"/>
      <c r="O65" s="14"/>
      <c r="P65" s="14"/>
      <c r="Q65" s="14"/>
      <c r="R65" s="28"/>
    </row>
    <row r="66" spans="1:18">
      <c r="A66" s="26">
        <v>66</v>
      </c>
      <c r="H66" s="14"/>
      <c r="J66" s="14"/>
      <c r="K66" s="14"/>
      <c r="L66" s="14"/>
      <c r="M66" s="14"/>
      <c r="N66" s="14"/>
      <c r="O66" s="14"/>
      <c r="P66" s="14"/>
      <c r="Q66" s="14"/>
      <c r="R66" s="28"/>
    </row>
    <row r="67" spans="1:18">
      <c r="A67" s="26">
        <v>67</v>
      </c>
      <c r="H67" s="14"/>
      <c r="J67" s="14"/>
      <c r="K67" s="14"/>
      <c r="L67" s="14"/>
      <c r="M67" s="14"/>
      <c r="N67" s="14"/>
      <c r="O67" s="14"/>
      <c r="P67" s="14"/>
      <c r="Q67" s="14"/>
      <c r="R67" s="28"/>
    </row>
    <row r="68" spans="1:18">
      <c r="A68" s="26">
        <v>68</v>
      </c>
      <c r="H68" s="14"/>
      <c r="J68" s="14"/>
      <c r="K68" s="14"/>
      <c r="L68" s="14"/>
      <c r="M68" s="14"/>
      <c r="N68" s="14"/>
      <c r="O68" s="14"/>
      <c r="P68" s="14"/>
      <c r="Q68" s="14"/>
      <c r="R68" s="28"/>
    </row>
    <row r="69" spans="1:18">
      <c r="A69" s="26">
        <v>69</v>
      </c>
      <c r="H69" s="14"/>
      <c r="J69" s="14"/>
      <c r="K69" s="14"/>
      <c r="L69" s="14"/>
      <c r="M69" s="14"/>
      <c r="N69" s="14"/>
      <c r="O69" s="14"/>
      <c r="P69" s="14"/>
      <c r="Q69" s="14"/>
      <c r="R69" s="28"/>
    </row>
    <row r="70" spans="1:18">
      <c r="A70" s="26">
        <v>70</v>
      </c>
      <c r="H70" s="2"/>
      <c r="J70" s="2"/>
      <c r="K70" s="2"/>
      <c r="L70" s="2"/>
      <c r="M70" s="2"/>
      <c r="N70" s="2"/>
      <c r="O70" s="2"/>
      <c r="P70" s="2"/>
      <c r="Q70" s="2"/>
      <c r="R70" s="28"/>
    </row>
    <row r="71" spans="1:18">
      <c r="A71" s="26">
        <v>71</v>
      </c>
      <c r="B71" s="7" t="s">
        <v>1</v>
      </c>
      <c r="C71" s="8"/>
      <c r="D71" s="8"/>
      <c r="E71" s="8"/>
      <c r="F71" s="8"/>
      <c r="G71" s="34"/>
      <c r="H71" s="10"/>
      <c r="I71" s="8"/>
      <c r="J71" s="10"/>
      <c r="K71" s="11"/>
      <c r="L71" s="11"/>
      <c r="M71" s="11"/>
      <c r="N71" s="11"/>
      <c r="O71" s="11"/>
      <c r="P71" s="10"/>
      <c r="Q71" s="10"/>
      <c r="R71" s="28"/>
    </row>
    <row r="72" spans="1:18">
      <c r="A72" s="26">
        <v>72</v>
      </c>
      <c r="B72" s="7" t="s">
        <v>2</v>
      </c>
      <c r="C72" s="8"/>
      <c r="D72" s="8"/>
      <c r="E72" s="8"/>
      <c r="F72" s="8"/>
      <c r="G72" s="34"/>
      <c r="H72" s="10"/>
      <c r="I72" s="8"/>
      <c r="J72" s="10"/>
      <c r="K72" s="11"/>
      <c r="L72" s="11"/>
      <c r="M72" s="11"/>
      <c r="N72" s="11"/>
      <c r="O72" s="11"/>
      <c r="P72" s="10"/>
      <c r="Q72" s="10"/>
      <c r="R72" s="28"/>
    </row>
    <row r="73" spans="1:18">
      <c r="A73" s="26">
        <v>73</v>
      </c>
      <c r="B73" s="7" t="s">
        <v>3</v>
      </c>
      <c r="C73" s="8"/>
      <c r="D73" s="8"/>
      <c r="E73" s="8"/>
      <c r="F73" s="8"/>
      <c r="G73" s="34"/>
      <c r="H73" s="10"/>
      <c r="I73" s="8"/>
      <c r="J73" s="10"/>
      <c r="K73" s="11"/>
      <c r="L73" s="11"/>
      <c r="M73" s="11"/>
      <c r="N73" s="11"/>
      <c r="O73" s="11"/>
      <c r="P73" s="10"/>
      <c r="Q73" s="10"/>
      <c r="R73" s="28"/>
    </row>
    <row r="74" spans="1:18">
      <c r="A74" s="26">
        <v>74</v>
      </c>
      <c r="B74" s="7" t="s">
        <v>81</v>
      </c>
      <c r="C74" s="8"/>
      <c r="D74" s="8"/>
      <c r="E74" s="8"/>
      <c r="F74" s="8"/>
      <c r="G74" s="34"/>
      <c r="H74" s="10"/>
      <c r="I74" s="8"/>
      <c r="J74" s="10"/>
      <c r="K74" s="11"/>
      <c r="L74" s="11"/>
      <c r="M74" s="11"/>
      <c r="N74" s="11"/>
      <c r="O74" s="11"/>
      <c r="P74" s="11"/>
      <c r="Q74" s="11"/>
      <c r="R74" s="28"/>
    </row>
    <row r="75" spans="1:18">
      <c r="A75" s="26">
        <v>75</v>
      </c>
      <c r="B75" s="7" t="s">
        <v>5</v>
      </c>
      <c r="C75" s="8"/>
      <c r="D75" s="8"/>
      <c r="E75" s="8"/>
      <c r="F75" s="8"/>
      <c r="G75" s="34"/>
      <c r="H75" s="10"/>
      <c r="I75" s="8"/>
      <c r="J75" s="10"/>
      <c r="K75" s="11"/>
      <c r="L75" s="11"/>
      <c r="M75" s="11"/>
      <c r="N75" s="11"/>
      <c r="O75" s="11"/>
      <c r="P75" s="11"/>
      <c r="Q75" s="11"/>
      <c r="R75" s="28"/>
    </row>
    <row r="76" spans="1:18">
      <c r="A76" s="26">
        <v>76</v>
      </c>
      <c r="B76" s="8"/>
      <c r="C76" s="8"/>
      <c r="D76" s="8"/>
      <c r="E76" s="8"/>
      <c r="F76" s="8"/>
      <c r="G76" s="34"/>
      <c r="H76" s="8"/>
      <c r="I76" s="8"/>
      <c r="J76" s="8"/>
      <c r="K76" s="8"/>
      <c r="L76" s="8"/>
      <c r="M76" s="8"/>
      <c r="N76" s="8"/>
      <c r="O76" s="8"/>
      <c r="P76" s="8"/>
      <c r="Q76" s="8"/>
      <c r="R76" s="28"/>
    </row>
    <row r="77" spans="1:18">
      <c r="A77" s="26">
        <v>77</v>
      </c>
      <c r="G77" s="17"/>
      <c r="H77" s="2"/>
      <c r="I77" s="2"/>
      <c r="J77" s="2"/>
      <c r="K77" s="2"/>
      <c r="L77" s="2"/>
      <c r="M77" s="2"/>
      <c r="N77" s="2"/>
      <c r="O77" s="2"/>
      <c r="P77" s="2"/>
      <c r="Q77" s="2"/>
      <c r="R77" s="28"/>
    </row>
    <row r="78" spans="1:18">
      <c r="A78" s="26">
        <v>78</v>
      </c>
      <c r="C78" s="16" t="s">
        <v>6</v>
      </c>
      <c r="E78" s="16" t="s">
        <v>7</v>
      </c>
      <c r="F78" s="16" t="s">
        <v>8</v>
      </c>
      <c r="G78" s="17"/>
      <c r="H78" s="16" t="s">
        <v>9</v>
      </c>
      <c r="I78" s="18" t="s">
        <v>10</v>
      </c>
      <c r="J78" s="16" t="s">
        <v>11</v>
      </c>
      <c r="K78" s="18" t="s">
        <v>12</v>
      </c>
      <c r="L78" s="16" t="s">
        <v>13</v>
      </c>
      <c r="M78" s="16" t="s">
        <v>14</v>
      </c>
      <c r="N78" s="18" t="s">
        <v>15</v>
      </c>
      <c r="O78" s="16" t="s">
        <v>16</v>
      </c>
      <c r="P78" s="16" t="s">
        <v>17</v>
      </c>
      <c r="Q78" s="16" t="s">
        <v>18</v>
      </c>
      <c r="R78" s="28"/>
    </row>
    <row r="79" spans="1:18">
      <c r="A79" s="26">
        <v>79</v>
      </c>
      <c r="G79" s="17"/>
      <c r="H79" s="16" t="s">
        <v>19</v>
      </c>
      <c r="I79" s="16"/>
      <c r="J79" s="16" t="s">
        <v>20</v>
      </c>
      <c r="K79" s="16" t="s">
        <v>21</v>
      </c>
      <c r="L79" s="16" t="s">
        <v>21</v>
      </c>
      <c r="M79" s="16" t="s">
        <v>21</v>
      </c>
      <c r="N79" s="16" t="s">
        <v>22</v>
      </c>
      <c r="O79" s="16" t="s">
        <v>23</v>
      </c>
      <c r="P79" s="16"/>
      <c r="Q79" s="16"/>
      <c r="R79" s="28"/>
    </row>
    <row r="80" spans="1:18">
      <c r="A80" s="26">
        <v>80</v>
      </c>
      <c r="F80" s="16" t="s">
        <v>25</v>
      </c>
      <c r="G80" s="17"/>
      <c r="H80" s="16" t="s">
        <v>26</v>
      </c>
      <c r="I80" s="16" t="s">
        <v>27</v>
      </c>
      <c r="J80" s="16" t="s">
        <v>28</v>
      </c>
      <c r="K80" s="16" t="s">
        <v>29</v>
      </c>
      <c r="L80" s="16" t="s">
        <v>30</v>
      </c>
      <c r="M80" s="16" t="s">
        <v>31</v>
      </c>
      <c r="N80" s="16" t="s">
        <v>32</v>
      </c>
      <c r="O80" s="16" t="s">
        <v>33</v>
      </c>
      <c r="P80" s="16"/>
      <c r="Q80" s="16"/>
      <c r="R80" s="28"/>
    </row>
    <row r="81" spans="1:18">
      <c r="A81" s="26">
        <v>81</v>
      </c>
      <c r="D81" s="22"/>
      <c r="E81" s="16" t="s">
        <v>34</v>
      </c>
      <c r="F81" s="16" t="s">
        <v>35</v>
      </c>
      <c r="G81" s="23"/>
      <c r="H81" s="35" t="s">
        <v>36</v>
      </c>
      <c r="I81" s="35" t="s">
        <v>37</v>
      </c>
      <c r="J81" s="35" t="s">
        <v>38</v>
      </c>
      <c r="K81" s="35" t="s">
        <v>39</v>
      </c>
      <c r="L81" s="35" t="s">
        <v>40</v>
      </c>
      <c r="M81" s="35" t="s">
        <v>40</v>
      </c>
      <c r="N81" s="35" t="s">
        <v>41</v>
      </c>
      <c r="O81" s="35" t="s">
        <v>42</v>
      </c>
      <c r="P81" s="35"/>
      <c r="Q81" s="35"/>
      <c r="R81" s="28"/>
    </row>
    <row r="82" spans="1:18">
      <c r="A82" s="26">
        <v>82</v>
      </c>
      <c r="G82" s="17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28"/>
    </row>
    <row r="83" spans="1:18">
      <c r="A83" s="26">
        <v>83</v>
      </c>
      <c r="E83" s="2" t="s">
        <v>78</v>
      </c>
      <c r="G83" s="17"/>
      <c r="H83" s="27">
        <v>849617296.1043098</v>
      </c>
      <c r="I83" s="27">
        <v>399068840.16150063</v>
      </c>
      <c r="J83" s="27">
        <v>116240423.86628442</v>
      </c>
      <c r="K83" s="27">
        <v>168152445.48116419</v>
      </c>
      <c r="L83" s="27">
        <v>66100307.43663469</v>
      </c>
      <c r="M83" s="27">
        <v>63974943.060102493</v>
      </c>
      <c r="N83" s="27">
        <v>32017550.432092786</v>
      </c>
      <c r="O83" s="27">
        <v>4062785.6665301574</v>
      </c>
      <c r="P83" s="27">
        <v>0</v>
      </c>
      <c r="Q83" s="27">
        <v>0</v>
      </c>
      <c r="R83" s="28">
        <v>0</v>
      </c>
    </row>
    <row r="84" spans="1:18">
      <c r="A84" s="26">
        <v>84</v>
      </c>
      <c r="G84" s="1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8"/>
    </row>
    <row r="85" spans="1:18">
      <c r="A85" s="26">
        <v>85</v>
      </c>
      <c r="G85" s="17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28"/>
    </row>
    <row r="86" spans="1:18">
      <c r="A86" s="26">
        <v>86</v>
      </c>
      <c r="E86" s="2" t="s">
        <v>82</v>
      </c>
      <c r="F86" s="36">
        <v>5.7814269910793088E-2</v>
      </c>
      <c r="G86" s="17"/>
      <c r="H86" s="27">
        <v>49120003.67785278</v>
      </c>
      <c r="I86" s="27">
        <v>23071873.638084143</v>
      </c>
      <c r="J86" s="27">
        <v>6720355.2399503617</v>
      </c>
      <c r="K86" s="27">
        <v>9721610.8692079447</v>
      </c>
      <c r="L86" s="27">
        <v>3821541.0153280017</v>
      </c>
      <c r="M86" s="27">
        <v>3698664.625604385</v>
      </c>
      <c r="N86" s="27">
        <v>1851071.3025634419</v>
      </c>
      <c r="O86" s="27">
        <v>234886.98711447587</v>
      </c>
      <c r="P86" s="27">
        <v>0</v>
      </c>
      <c r="Q86" s="27">
        <v>0</v>
      </c>
      <c r="R86" s="28">
        <v>0</v>
      </c>
    </row>
    <row r="87" spans="1:18">
      <c r="A87" s="26">
        <v>87</v>
      </c>
      <c r="E87" s="2" t="s">
        <v>83</v>
      </c>
      <c r="G87" s="17"/>
      <c r="H87" s="27">
        <v>222372837.90412867</v>
      </c>
      <c r="I87" s="27">
        <v>100892245.73578122</v>
      </c>
      <c r="J87" s="27">
        <v>29847331.542471569</v>
      </c>
      <c r="K87" s="27">
        <v>45138353.93967057</v>
      </c>
      <c r="L87" s="27">
        <v>18221233.463069603</v>
      </c>
      <c r="M87" s="27">
        <v>19469130.584968224</v>
      </c>
      <c r="N87" s="27">
        <v>7924474.2986314353</v>
      </c>
      <c r="O87" s="27">
        <v>880068.33953612542</v>
      </c>
      <c r="P87" s="27">
        <v>0</v>
      </c>
      <c r="Q87" s="27">
        <v>0</v>
      </c>
      <c r="R87" s="28">
        <v>0</v>
      </c>
    </row>
    <row r="88" spans="1:18">
      <c r="A88" s="26">
        <v>88</v>
      </c>
      <c r="E88" s="2" t="s">
        <v>84</v>
      </c>
      <c r="F88" s="16" t="s">
        <v>85</v>
      </c>
      <c r="G88" s="17"/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8">
        <v>0</v>
      </c>
    </row>
    <row r="89" spans="1:18">
      <c r="A89" s="26">
        <v>89</v>
      </c>
      <c r="E89" s="2" t="s">
        <v>46</v>
      </c>
      <c r="G89" s="17"/>
      <c r="H89" s="27">
        <v>44425460.676255144</v>
      </c>
      <c r="I89" s="27">
        <v>21402828.772353709</v>
      </c>
      <c r="J89" s="27">
        <v>6097455.921459889</v>
      </c>
      <c r="K89" s="27">
        <v>8566490.7051675282</v>
      </c>
      <c r="L89" s="27">
        <v>3324119.8579578879</v>
      </c>
      <c r="M89" s="27">
        <v>3053105.9729814394</v>
      </c>
      <c r="N89" s="27">
        <v>1717223.7430869194</v>
      </c>
      <c r="O89" s="27">
        <v>264235.70324777224</v>
      </c>
      <c r="P89" s="27">
        <v>0</v>
      </c>
      <c r="Q89" s="27">
        <v>0</v>
      </c>
      <c r="R89" s="28">
        <v>0</v>
      </c>
    </row>
    <row r="90" spans="1:18">
      <c r="A90" s="26">
        <v>90</v>
      </c>
      <c r="E90" s="2" t="s">
        <v>47</v>
      </c>
      <c r="G90" s="17"/>
      <c r="H90" s="27">
        <v>5116518.9589061886</v>
      </c>
      <c r="I90" s="27">
        <v>2363954.1354099363</v>
      </c>
      <c r="J90" s="27">
        <v>691609.83210450492</v>
      </c>
      <c r="K90" s="27">
        <v>1015169.8873787054</v>
      </c>
      <c r="L90" s="27">
        <v>409208.0136524869</v>
      </c>
      <c r="M90" s="27">
        <v>434502.75337316166</v>
      </c>
      <c r="N90" s="27">
        <v>181228.85713594034</v>
      </c>
      <c r="O90" s="27">
        <v>20845.479851454133</v>
      </c>
      <c r="P90" s="27">
        <v>0</v>
      </c>
      <c r="Q90" s="27">
        <v>0</v>
      </c>
      <c r="R90" s="28">
        <v>0</v>
      </c>
    </row>
    <row r="91" spans="1:18">
      <c r="A91" s="26">
        <v>91</v>
      </c>
      <c r="E91" s="2" t="s">
        <v>48</v>
      </c>
      <c r="G91" s="17"/>
      <c r="H91" s="27">
        <v>21407838.189118821</v>
      </c>
      <c r="I91" s="27">
        <v>10235379.010221239</v>
      </c>
      <c r="J91" s="27">
        <v>2922846.1711257873</v>
      </c>
      <c r="K91" s="27">
        <v>4171381.0695271953</v>
      </c>
      <c r="L91" s="27">
        <v>1622086.173041756</v>
      </c>
      <c r="M91" s="27">
        <v>1535871.7526753808</v>
      </c>
      <c r="N91" s="27">
        <v>813403.41492499807</v>
      </c>
      <c r="O91" s="27">
        <v>106870.59760245736</v>
      </c>
      <c r="P91" s="27">
        <v>0</v>
      </c>
      <c r="Q91" s="27">
        <v>0</v>
      </c>
      <c r="R91" s="28">
        <v>0</v>
      </c>
    </row>
    <row r="92" spans="1:18">
      <c r="A92" s="26">
        <v>92</v>
      </c>
      <c r="E92" s="2" t="s">
        <v>86</v>
      </c>
      <c r="G92" s="17"/>
      <c r="H92" s="27">
        <v>2431233.8013410228</v>
      </c>
      <c r="I92" s="27">
        <v>1716604.5617105861</v>
      </c>
      <c r="J92" s="27">
        <v>398578.4221066038</v>
      </c>
      <c r="K92" s="27">
        <v>227607.58280547659</v>
      </c>
      <c r="L92" s="27">
        <v>48479.091651144794</v>
      </c>
      <c r="M92" s="27">
        <v>-153159.92214499792</v>
      </c>
      <c r="N92" s="27">
        <v>135657.03728143364</v>
      </c>
      <c r="O92" s="27">
        <v>57467.027930771779</v>
      </c>
      <c r="P92" s="27">
        <v>0</v>
      </c>
      <c r="Q92" s="27">
        <v>0</v>
      </c>
      <c r="R92" s="28">
        <v>0</v>
      </c>
    </row>
    <row r="93" spans="1:18">
      <c r="A93" s="26">
        <v>93</v>
      </c>
      <c r="E93" s="2" t="s">
        <v>87</v>
      </c>
      <c r="F93" s="37" t="s">
        <v>88</v>
      </c>
      <c r="G93" s="17"/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8">
        <v>0</v>
      </c>
    </row>
    <row r="94" spans="1:18">
      <c r="A94" s="26">
        <v>94</v>
      </c>
      <c r="E94" s="2" t="s">
        <v>89</v>
      </c>
      <c r="G94" s="17"/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8">
        <v>0</v>
      </c>
    </row>
    <row r="95" spans="1:18">
      <c r="A95" s="26">
        <v>95</v>
      </c>
      <c r="E95" s="2" t="s">
        <v>90</v>
      </c>
      <c r="F95" s="37" t="s">
        <v>88</v>
      </c>
      <c r="G95" s="17"/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8">
        <v>0</v>
      </c>
    </row>
    <row r="96" spans="1:18">
      <c r="A96" s="26">
        <v>96</v>
      </c>
      <c r="E96" s="2" t="s">
        <v>91</v>
      </c>
      <c r="G96" s="17"/>
      <c r="H96" s="27">
        <v>5855791.9934263164</v>
      </c>
      <c r="I96" s="27">
        <v>2402002.761456904</v>
      </c>
      <c r="J96" s="27">
        <v>773777.47712792072</v>
      </c>
      <c r="K96" s="27">
        <v>1306834.4626584863</v>
      </c>
      <c r="L96" s="27">
        <v>541539.41612736415</v>
      </c>
      <c r="M96" s="27">
        <v>629716.66351661598</v>
      </c>
      <c r="N96" s="27">
        <v>196227.46752167493</v>
      </c>
      <c r="O96" s="27">
        <v>5693.7450173504603</v>
      </c>
      <c r="P96" s="27">
        <v>0</v>
      </c>
      <c r="Q96" s="27">
        <v>0</v>
      </c>
      <c r="R96" s="28">
        <v>0</v>
      </c>
    </row>
    <row r="97" spans="1:18">
      <c r="A97" s="26">
        <v>97</v>
      </c>
      <c r="E97" s="2" t="s">
        <v>92</v>
      </c>
      <c r="G97" s="17"/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8">
        <v>0</v>
      </c>
    </row>
    <row r="98" spans="1:18">
      <c r="A98" s="26">
        <v>98</v>
      </c>
      <c r="E98" s="2" t="s">
        <v>93</v>
      </c>
      <c r="G98" s="17"/>
      <c r="H98" s="27">
        <v>-762126.72836567636</v>
      </c>
      <c r="I98" s="27">
        <v>-325599.90482958057</v>
      </c>
      <c r="J98" s="27">
        <v>-102865.0499214114</v>
      </c>
      <c r="K98" s="27">
        <v>-164110.05815977976</v>
      </c>
      <c r="L98" s="27">
        <v>-66962.920955876878</v>
      </c>
      <c r="M98" s="27">
        <v>-73766.262543365709</v>
      </c>
      <c r="N98" s="27">
        <v>-27019.802972373505</v>
      </c>
      <c r="O98" s="27">
        <v>-1802.7289832886065</v>
      </c>
      <c r="P98" s="27">
        <v>0</v>
      </c>
      <c r="Q98" s="27">
        <v>0</v>
      </c>
      <c r="R98" s="28">
        <v>0</v>
      </c>
    </row>
    <row r="99" spans="1:18">
      <c r="A99" s="26">
        <v>99</v>
      </c>
      <c r="E99" s="2" t="s">
        <v>94</v>
      </c>
      <c r="G99" s="17"/>
      <c r="H99" s="27">
        <v>-29305547.018697821</v>
      </c>
      <c r="I99" s="27">
        <v>-12772353.886606075</v>
      </c>
      <c r="J99" s="27">
        <v>-3972382.2737517115</v>
      </c>
      <c r="K99" s="27">
        <v>-6159496.7554786634</v>
      </c>
      <c r="L99" s="27">
        <v>-2442221.0528443148</v>
      </c>
      <c r="M99" s="27">
        <v>-2615158.7445722315</v>
      </c>
      <c r="N99" s="27">
        <v>-1258363.1751399005</v>
      </c>
      <c r="O99" s="27">
        <v>-85571.083638259879</v>
      </c>
      <c r="P99" s="27">
        <v>0</v>
      </c>
      <c r="Q99" s="27">
        <v>0</v>
      </c>
      <c r="R99" s="28">
        <v>0</v>
      </c>
    </row>
    <row r="100" spans="1:18">
      <c r="A100" s="26">
        <v>100</v>
      </c>
      <c r="G100" s="1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8"/>
    </row>
    <row r="101" spans="1:18">
      <c r="A101" s="26">
        <v>101</v>
      </c>
      <c r="E101" s="2" t="s">
        <v>95</v>
      </c>
      <c r="G101" s="17"/>
      <c r="H101" s="27">
        <v>320662011.45396549</v>
      </c>
      <c r="I101" s="27">
        <v>148986934.82358211</v>
      </c>
      <c r="J101" s="27">
        <v>43376707.2826735</v>
      </c>
      <c r="K101" s="27">
        <v>63823841.702777453</v>
      </c>
      <c r="L101" s="27">
        <v>25479023.057028051</v>
      </c>
      <c r="M101" s="27">
        <v>25978907.423858613</v>
      </c>
      <c r="N101" s="27">
        <v>11533903.14303357</v>
      </c>
      <c r="O101" s="27">
        <v>1482694.067678859</v>
      </c>
      <c r="P101" s="27">
        <v>0</v>
      </c>
      <c r="Q101" s="27">
        <v>0</v>
      </c>
      <c r="R101" s="28">
        <v>0</v>
      </c>
    </row>
    <row r="102" spans="1:18">
      <c r="A102" s="26">
        <v>102</v>
      </c>
      <c r="E102" s="2" t="s">
        <v>43</v>
      </c>
      <c r="G102" s="17"/>
      <c r="H102" s="38">
        <v>320662011.50063211</v>
      </c>
      <c r="I102" s="38">
        <v>140088118.80000001</v>
      </c>
      <c r="J102" s="38">
        <v>48473096.458215185</v>
      </c>
      <c r="K102" s="38">
        <v>66810176.104031913</v>
      </c>
      <c r="L102" s="38">
        <v>26035610.215484656</v>
      </c>
      <c r="M102" s="38">
        <v>24940664.394958615</v>
      </c>
      <c r="N102" s="38">
        <v>12666289</v>
      </c>
      <c r="O102" s="38">
        <v>1648056.5279417732</v>
      </c>
      <c r="P102" s="38">
        <v>0</v>
      </c>
      <c r="Q102" s="38">
        <v>0</v>
      </c>
      <c r="R102" s="28">
        <v>0</v>
      </c>
    </row>
    <row r="103" spans="1:18">
      <c r="A103" s="26">
        <v>103</v>
      </c>
      <c r="G103" s="17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28"/>
    </row>
    <row r="104" spans="1:18">
      <c r="A104" s="26">
        <v>104</v>
      </c>
      <c r="E104" s="2" t="s">
        <v>96</v>
      </c>
      <c r="G104" s="17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28"/>
    </row>
    <row r="105" spans="1:18">
      <c r="A105" s="26">
        <v>105</v>
      </c>
      <c r="E105" s="2" t="s">
        <v>97</v>
      </c>
      <c r="G105" s="17"/>
      <c r="H105" s="27">
        <v>-4.6666622161865234E-2</v>
      </c>
      <c r="I105" s="27">
        <v>8898816.0235821009</v>
      </c>
      <c r="J105" s="27">
        <v>-5096389.175541684</v>
      </c>
      <c r="K105" s="27">
        <v>-2986334.4012544602</v>
      </c>
      <c r="L105" s="27">
        <v>-556587.15845660493</v>
      </c>
      <c r="M105" s="27">
        <v>1038243.0288999975</v>
      </c>
      <c r="N105" s="27">
        <v>-1132385.8569664303</v>
      </c>
      <c r="O105" s="27">
        <v>-165362.46026291419</v>
      </c>
      <c r="P105" s="27">
        <v>0</v>
      </c>
      <c r="Q105" s="27">
        <v>0</v>
      </c>
      <c r="R105" s="28">
        <v>0</v>
      </c>
    </row>
    <row r="106" spans="1:18">
      <c r="A106" s="26">
        <v>106</v>
      </c>
      <c r="G106" s="17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28"/>
    </row>
    <row r="107" spans="1:18">
      <c r="A107" s="26">
        <v>107</v>
      </c>
      <c r="E107" s="2" t="s">
        <v>98</v>
      </c>
      <c r="G107" s="17"/>
      <c r="H107" s="27">
        <v>320662011.45396549</v>
      </c>
      <c r="I107" s="27">
        <v>140088118.80000004</v>
      </c>
      <c r="J107" s="27">
        <v>48473096.458215185</v>
      </c>
      <c r="K107" s="27">
        <v>66810176.104031906</v>
      </c>
      <c r="L107" s="27">
        <v>26035610.215484656</v>
      </c>
      <c r="M107" s="27">
        <v>24940664.394958615</v>
      </c>
      <c r="N107" s="27">
        <v>12666289</v>
      </c>
      <c r="O107" s="27">
        <v>1648056.5279417732</v>
      </c>
      <c r="P107" s="27">
        <v>0</v>
      </c>
      <c r="Q107" s="27">
        <v>0</v>
      </c>
      <c r="R107" s="28">
        <v>0</v>
      </c>
    </row>
    <row r="108" spans="1:18">
      <c r="A108" s="26">
        <v>108</v>
      </c>
      <c r="E108" s="40"/>
      <c r="F108" s="41"/>
      <c r="G108" s="42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28"/>
    </row>
    <row r="109" spans="1:18">
      <c r="A109" s="26">
        <v>109</v>
      </c>
      <c r="E109" s="2" t="s">
        <v>99</v>
      </c>
      <c r="G109" s="17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28"/>
    </row>
    <row r="110" spans="1:18">
      <c r="A110" s="26">
        <v>110</v>
      </c>
      <c r="E110" s="2" t="s">
        <v>100</v>
      </c>
      <c r="G110" s="1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8"/>
    </row>
    <row r="111" spans="1:18">
      <c r="A111" s="26">
        <v>111</v>
      </c>
      <c r="E111" s="2" t="s">
        <v>101</v>
      </c>
      <c r="G111" s="17"/>
      <c r="H111" s="31">
        <v>-1.4553211947454129E-10</v>
      </c>
      <c r="I111" s="31">
        <v>6.3522988957305473E-2</v>
      </c>
      <c r="J111" s="31">
        <v>-0.10513851080124162</v>
      </c>
      <c r="K111" s="31">
        <v>-4.469879553384741E-2</v>
      </c>
      <c r="L111" s="31">
        <v>-2.1377918698658932E-2</v>
      </c>
      <c r="M111" s="31">
        <v>4.1628523300680911E-2</v>
      </c>
      <c r="N111" s="31">
        <v>-8.9401549022482457E-2</v>
      </c>
      <c r="O111" s="31">
        <v>-0.10033785702085854</v>
      </c>
      <c r="P111" s="31">
        <v>0</v>
      </c>
      <c r="Q111" s="31">
        <v>0</v>
      </c>
      <c r="R111" s="28"/>
    </row>
    <row r="112" spans="1:18">
      <c r="A112" s="26">
        <v>112</v>
      </c>
      <c r="G112" s="17"/>
      <c r="I112" s="14"/>
      <c r="L112" s="14"/>
      <c r="M112" s="14"/>
      <c r="N112" s="14"/>
      <c r="O112" s="14"/>
      <c r="P112" s="14"/>
      <c r="Q112" s="14"/>
      <c r="R112" s="28"/>
    </row>
    <row r="113" spans="1:18">
      <c r="A113" s="26">
        <v>113</v>
      </c>
      <c r="G113" s="17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28"/>
    </row>
    <row r="114" spans="1:18">
      <c r="A114" s="26">
        <v>114</v>
      </c>
      <c r="G114" s="17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28"/>
    </row>
    <row r="115" spans="1:18">
      <c r="A115" s="26">
        <v>115</v>
      </c>
      <c r="G115" s="17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28"/>
    </row>
    <row r="116" spans="1:18">
      <c r="A116" s="26">
        <v>116</v>
      </c>
      <c r="G116" s="17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28"/>
    </row>
    <row r="117" spans="1:18">
      <c r="A117" s="26">
        <v>117</v>
      </c>
      <c r="G117" s="17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28"/>
    </row>
    <row r="118" spans="1:18">
      <c r="A118" s="26">
        <v>118</v>
      </c>
      <c r="G118" s="17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28"/>
    </row>
    <row r="119" spans="1:18">
      <c r="A119" s="26">
        <v>119</v>
      </c>
      <c r="G119" s="17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28"/>
    </row>
    <row r="120" spans="1:18">
      <c r="A120" s="26">
        <v>120</v>
      </c>
      <c r="C120" s="3"/>
      <c r="F120" s="44" t="s">
        <v>102</v>
      </c>
      <c r="H120" s="7" t="s">
        <v>103</v>
      </c>
      <c r="I120" s="7"/>
      <c r="J120" s="7"/>
      <c r="K120" s="10"/>
      <c r="L120" s="10"/>
      <c r="M120" s="10"/>
      <c r="N120" s="7"/>
      <c r="O120" s="7"/>
      <c r="R120" s="28"/>
    </row>
    <row r="121" spans="1:18">
      <c r="A121" s="26">
        <v>121</v>
      </c>
      <c r="F121" s="45" t="s">
        <v>104</v>
      </c>
      <c r="G121" s="17"/>
      <c r="H121" s="14"/>
      <c r="I121" s="46"/>
      <c r="J121" s="14"/>
      <c r="K121" s="14"/>
      <c r="L121" s="14"/>
      <c r="M121" s="14"/>
      <c r="N121" s="14"/>
      <c r="O121" s="14"/>
      <c r="R121" s="28"/>
    </row>
    <row r="122" spans="1:18">
      <c r="A122" s="26">
        <v>122</v>
      </c>
      <c r="C122" s="16" t="s">
        <v>6</v>
      </c>
      <c r="E122" s="16" t="s">
        <v>7</v>
      </c>
      <c r="F122" s="47"/>
      <c r="G122" s="17"/>
      <c r="H122" s="16" t="s">
        <v>9</v>
      </c>
      <c r="I122" s="18" t="s">
        <v>10</v>
      </c>
      <c r="J122" s="16" t="s">
        <v>11</v>
      </c>
      <c r="K122" s="18" t="s">
        <v>12</v>
      </c>
      <c r="L122" s="16" t="s">
        <v>13</v>
      </c>
      <c r="M122" s="16" t="s">
        <v>14</v>
      </c>
      <c r="N122" s="18" t="s">
        <v>15</v>
      </c>
      <c r="O122" s="16" t="s">
        <v>16</v>
      </c>
      <c r="P122" s="16" t="s">
        <v>17</v>
      </c>
      <c r="Q122" s="16" t="s">
        <v>18</v>
      </c>
      <c r="R122" s="28"/>
    </row>
    <row r="123" spans="1:18">
      <c r="A123" s="26">
        <v>123</v>
      </c>
      <c r="F123" s="47"/>
      <c r="G123" s="17"/>
      <c r="H123" s="16" t="s">
        <v>19</v>
      </c>
      <c r="I123" s="16"/>
      <c r="J123" s="16" t="s">
        <v>20</v>
      </c>
      <c r="K123" s="16" t="s">
        <v>21</v>
      </c>
      <c r="L123" s="16" t="s">
        <v>21</v>
      </c>
      <c r="M123" s="16" t="s">
        <v>21</v>
      </c>
      <c r="N123" s="16" t="s">
        <v>22</v>
      </c>
      <c r="O123" s="16" t="s">
        <v>23</v>
      </c>
      <c r="P123" s="16"/>
      <c r="Q123" s="16"/>
      <c r="R123" s="28"/>
    </row>
    <row r="124" spans="1:18">
      <c r="A124" s="26">
        <v>124</v>
      </c>
      <c r="C124" s="16" t="s">
        <v>105</v>
      </c>
      <c r="F124" s="47" t="s">
        <v>25</v>
      </c>
      <c r="G124" s="17"/>
      <c r="H124" s="16" t="s">
        <v>26</v>
      </c>
      <c r="I124" s="16" t="s">
        <v>27</v>
      </c>
      <c r="J124" s="16" t="s">
        <v>28</v>
      </c>
      <c r="K124" s="16" t="s">
        <v>29</v>
      </c>
      <c r="L124" s="16" t="s">
        <v>30</v>
      </c>
      <c r="M124" s="16" t="s">
        <v>31</v>
      </c>
      <c r="N124" s="16" t="s">
        <v>32</v>
      </c>
      <c r="O124" s="16" t="s">
        <v>33</v>
      </c>
      <c r="P124" s="16"/>
      <c r="Q124" s="16"/>
      <c r="R124" s="28"/>
    </row>
    <row r="125" spans="1:18">
      <c r="A125" s="26">
        <v>125</v>
      </c>
      <c r="C125" s="16" t="s">
        <v>106</v>
      </c>
      <c r="D125" s="22"/>
      <c r="E125" s="16" t="s">
        <v>34</v>
      </c>
      <c r="F125" s="48" t="s">
        <v>35</v>
      </c>
      <c r="G125" s="23"/>
      <c r="H125" s="35" t="s">
        <v>36</v>
      </c>
      <c r="I125" s="35" t="s">
        <v>37</v>
      </c>
      <c r="J125" s="35" t="s">
        <v>38</v>
      </c>
      <c r="K125" s="35" t="s">
        <v>39</v>
      </c>
      <c r="L125" s="35" t="s">
        <v>40</v>
      </c>
      <c r="M125" s="35" t="s">
        <v>40</v>
      </c>
      <c r="N125" s="35" t="s">
        <v>41</v>
      </c>
      <c r="O125" s="35" t="s">
        <v>42</v>
      </c>
      <c r="P125" s="35"/>
      <c r="Q125" s="35"/>
      <c r="R125" s="28"/>
    </row>
    <row r="126" spans="1:18">
      <c r="A126" s="26">
        <v>126</v>
      </c>
      <c r="C126" s="2" t="s">
        <v>107</v>
      </c>
      <c r="D126" s="14" t="s">
        <v>108</v>
      </c>
      <c r="F126" s="47" t="s">
        <v>6</v>
      </c>
      <c r="G126" s="17"/>
      <c r="H126" s="27">
        <v>140088118.80000001</v>
      </c>
      <c r="I126" s="27">
        <v>140088118.80000001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8">
        <v>0</v>
      </c>
    </row>
    <row r="127" spans="1:18">
      <c r="A127" s="26">
        <v>127</v>
      </c>
      <c r="F127" s="47"/>
      <c r="G127" s="17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8"/>
    </row>
    <row r="128" spans="1:18">
      <c r="A128" s="26">
        <v>128</v>
      </c>
      <c r="C128" s="2" t="s">
        <v>109</v>
      </c>
      <c r="D128" s="14" t="s">
        <v>110</v>
      </c>
      <c r="F128" s="47" t="s">
        <v>6</v>
      </c>
      <c r="G128" s="17"/>
      <c r="H128" s="27">
        <v>178925836.17269036</v>
      </c>
      <c r="I128" s="27">
        <v>0</v>
      </c>
      <c r="J128" s="27">
        <v>48473096.458215185</v>
      </c>
      <c r="K128" s="27">
        <v>66810176.104031913</v>
      </c>
      <c r="L128" s="27">
        <v>26035610.215484656</v>
      </c>
      <c r="M128" s="27">
        <v>24940664.394958615</v>
      </c>
      <c r="N128" s="27">
        <v>12666289</v>
      </c>
      <c r="O128" s="27">
        <v>0</v>
      </c>
      <c r="P128" s="27">
        <v>0</v>
      </c>
      <c r="Q128" s="27">
        <v>0</v>
      </c>
      <c r="R128" s="28">
        <v>0</v>
      </c>
    </row>
    <row r="129" spans="1:18">
      <c r="A129" s="26">
        <v>129</v>
      </c>
      <c r="E129" s="2" t="s">
        <v>111</v>
      </c>
      <c r="F129" s="49" t="s">
        <v>112</v>
      </c>
      <c r="G129" s="17"/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  <c r="R129" s="28">
        <v>0</v>
      </c>
    </row>
    <row r="130" spans="1:18">
      <c r="A130" s="26">
        <v>130</v>
      </c>
      <c r="E130" s="2" t="s">
        <v>113</v>
      </c>
      <c r="F130" s="50" t="s">
        <v>112</v>
      </c>
      <c r="G130" s="17"/>
      <c r="H130" s="51">
        <v>0</v>
      </c>
      <c r="I130" s="51">
        <v>0</v>
      </c>
      <c r="J130" s="51">
        <v>0</v>
      </c>
      <c r="K130" s="51">
        <v>0</v>
      </c>
      <c r="L130" s="51">
        <v>0</v>
      </c>
      <c r="M130" s="51">
        <v>0</v>
      </c>
      <c r="N130" s="51">
        <v>0</v>
      </c>
      <c r="O130" s="51">
        <v>0</v>
      </c>
      <c r="P130" s="51">
        <v>0</v>
      </c>
      <c r="Q130" s="51">
        <v>0</v>
      </c>
      <c r="R130" s="28">
        <v>0</v>
      </c>
    </row>
    <row r="131" spans="1:18">
      <c r="A131" s="26">
        <v>131</v>
      </c>
      <c r="F131" s="47"/>
      <c r="G131" s="17"/>
      <c r="H131" s="27">
        <v>178925836.17269036</v>
      </c>
      <c r="I131" s="27">
        <v>0</v>
      </c>
      <c r="J131" s="27">
        <v>48473096.458215185</v>
      </c>
      <c r="K131" s="27">
        <v>66810176.104031913</v>
      </c>
      <c r="L131" s="27">
        <v>26035610.215484656</v>
      </c>
      <c r="M131" s="27">
        <v>24940664.394958615</v>
      </c>
      <c r="N131" s="27">
        <v>12666289</v>
      </c>
      <c r="O131" s="27">
        <v>0</v>
      </c>
      <c r="P131" s="27">
        <v>0</v>
      </c>
      <c r="Q131" s="27">
        <v>0</v>
      </c>
      <c r="R131" s="28">
        <v>0</v>
      </c>
    </row>
    <row r="132" spans="1:18">
      <c r="A132" s="26">
        <v>132</v>
      </c>
      <c r="F132" s="47"/>
      <c r="G132" s="17"/>
      <c r="H132" s="14"/>
      <c r="I132" s="46"/>
      <c r="J132" s="14"/>
      <c r="K132" s="14"/>
      <c r="L132" s="14"/>
      <c r="M132" s="14"/>
      <c r="N132" s="14"/>
      <c r="O132" s="14"/>
      <c r="P132" s="14"/>
      <c r="Q132" s="14"/>
      <c r="R132" s="28"/>
    </row>
    <row r="133" spans="1:18">
      <c r="A133" s="26">
        <v>133</v>
      </c>
      <c r="C133" s="2" t="s">
        <v>114</v>
      </c>
      <c r="D133" s="14" t="s">
        <v>115</v>
      </c>
      <c r="F133" s="47" t="s">
        <v>6</v>
      </c>
      <c r="G133" s="17"/>
      <c r="H133" s="27">
        <v>1648056.5279417732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1648056.5279417732</v>
      </c>
      <c r="P133" s="27">
        <v>0</v>
      </c>
      <c r="Q133" s="27">
        <v>0</v>
      </c>
      <c r="R133" s="28">
        <v>0</v>
      </c>
    </row>
    <row r="134" spans="1:18">
      <c r="A134" s="26">
        <v>134</v>
      </c>
      <c r="F134" s="47"/>
      <c r="G134" s="17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8"/>
    </row>
    <row r="135" spans="1:18">
      <c r="A135" s="26">
        <v>135</v>
      </c>
      <c r="C135" s="2" t="s">
        <v>116</v>
      </c>
      <c r="D135" s="14" t="s">
        <v>117</v>
      </c>
      <c r="F135" s="47" t="s">
        <v>6</v>
      </c>
      <c r="G135" s="17"/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8">
        <v>0</v>
      </c>
    </row>
    <row r="136" spans="1:18">
      <c r="A136" s="26">
        <v>136</v>
      </c>
      <c r="F136" s="47"/>
      <c r="G136" s="17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8"/>
    </row>
    <row r="137" spans="1:18">
      <c r="A137" s="26">
        <v>137</v>
      </c>
      <c r="C137" s="2" t="s">
        <v>118</v>
      </c>
      <c r="D137" s="14" t="s">
        <v>119</v>
      </c>
      <c r="F137" s="47" t="s">
        <v>6</v>
      </c>
      <c r="G137" s="17"/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8">
        <v>0</v>
      </c>
    </row>
    <row r="138" spans="1:18">
      <c r="A138" s="26">
        <v>138</v>
      </c>
      <c r="E138" s="2" t="s">
        <v>120</v>
      </c>
      <c r="F138" s="49" t="s">
        <v>112</v>
      </c>
      <c r="G138" s="17"/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  <c r="R138" s="28">
        <v>0</v>
      </c>
    </row>
    <row r="139" spans="1:18">
      <c r="A139" s="26">
        <v>139</v>
      </c>
      <c r="F139" s="47"/>
      <c r="G139" s="17"/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8">
        <v>0</v>
      </c>
    </row>
    <row r="140" spans="1:18">
      <c r="A140" s="26">
        <v>140</v>
      </c>
      <c r="F140" s="47"/>
      <c r="G140" s="17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8"/>
    </row>
    <row r="141" spans="1:18">
      <c r="A141" s="26">
        <v>141</v>
      </c>
      <c r="C141" s="2" t="s">
        <v>121</v>
      </c>
      <c r="F141" s="47"/>
      <c r="G141" s="17"/>
      <c r="H141" s="27">
        <v>320662011.50063211</v>
      </c>
      <c r="I141" s="27">
        <v>140088118.80000001</v>
      </c>
      <c r="J141" s="27">
        <v>48473096.458215185</v>
      </c>
      <c r="K141" s="27">
        <v>66810176.104031913</v>
      </c>
      <c r="L141" s="27">
        <v>26035610.215484656</v>
      </c>
      <c r="M141" s="27">
        <v>24940664.394958615</v>
      </c>
      <c r="N141" s="27">
        <v>12666289</v>
      </c>
      <c r="O141" s="27">
        <v>1648056.5279417732</v>
      </c>
      <c r="P141" s="27">
        <v>0</v>
      </c>
      <c r="Q141" s="27">
        <v>0</v>
      </c>
      <c r="R141" s="28">
        <v>0</v>
      </c>
    </row>
    <row r="142" spans="1:18">
      <c r="A142" s="26">
        <v>142</v>
      </c>
      <c r="F142" s="52"/>
      <c r="G142" s="17"/>
      <c r="H142" s="15"/>
      <c r="I142" s="53"/>
      <c r="J142" s="15"/>
      <c r="K142" s="15"/>
      <c r="L142" s="15"/>
      <c r="M142" s="15"/>
      <c r="N142" s="15"/>
      <c r="O142" s="15"/>
      <c r="P142" s="15"/>
      <c r="Q142" s="15"/>
      <c r="R142" s="28"/>
    </row>
    <row r="143" spans="1:18">
      <c r="A143" s="26">
        <v>143</v>
      </c>
      <c r="C143" s="2" t="s">
        <v>122</v>
      </c>
      <c r="D143" s="2" t="s">
        <v>123</v>
      </c>
      <c r="F143" s="49" t="s">
        <v>112</v>
      </c>
      <c r="G143" s="17"/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8">
        <v>0</v>
      </c>
    </row>
    <row r="144" spans="1:18">
      <c r="A144" s="26">
        <v>144</v>
      </c>
      <c r="E144" s="2" t="s">
        <v>120</v>
      </c>
      <c r="F144" s="49" t="s">
        <v>112</v>
      </c>
      <c r="G144" s="17"/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8">
        <v>0</v>
      </c>
    </row>
    <row r="145" spans="1:18">
      <c r="A145" s="26">
        <v>145</v>
      </c>
      <c r="E145" s="2" t="s">
        <v>124</v>
      </c>
      <c r="F145" s="49" t="s">
        <v>112</v>
      </c>
      <c r="G145" s="17"/>
      <c r="H145" s="51">
        <v>0</v>
      </c>
      <c r="I145" s="51">
        <v>0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1">
        <v>0</v>
      </c>
      <c r="P145" s="51">
        <v>0</v>
      </c>
      <c r="Q145" s="51">
        <v>0</v>
      </c>
      <c r="R145" s="28">
        <v>0</v>
      </c>
    </row>
    <row r="146" spans="1:18">
      <c r="A146" s="26">
        <v>146</v>
      </c>
      <c r="F146" s="47"/>
      <c r="G146" s="17"/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8">
        <v>0</v>
      </c>
    </row>
    <row r="147" spans="1:18">
      <c r="A147" s="26">
        <v>147</v>
      </c>
      <c r="F147" s="47"/>
      <c r="G147" s="1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8"/>
    </row>
    <row r="148" spans="1:18">
      <c r="A148" s="26">
        <v>148</v>
      </c>
      <c r="C148" s="2" t="s">
        <v>125</v>
      </c>
      <c r="D148" s="2" t="s">
        <v>123</v>
      </c>
      <c r="F148" s="47" t="s">
        <v>112</v>
      </c>
      <c r="G148" s="17"/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8">
        <v>0</v>
      </c>
    </row>
    <row r="149" spans="1:18">
      <c r="A149" s="26">
        <v>149</v>
      </c>
      <c r="E149" s="2" t="s">
        <v>120</v>
      </c>
      <c r="F149" s="47" t="s">
        <v>112</v>
      </c>
      <c r="G149" s="17"/>
      <c r="H149" s="27">
        <v>19974335.401835293</v>
      </c>
      <c r="I149" s="27">
        <v>8586272.5859090369</v>
      </c>
      <c r="J149" s="27">
        <v>2684365.6453987402</v>
      </c>
      <c r="K149" s="27">
        <v>4281207.6200768417</v>
      </c>
      <c r="L149" s="27">
        <v>1746825.456854224</v>
      </c>
      <c r="M149" s="27">
        <v>1924104.514509669</v>
      </c>
      <c r="N149" s="27">
        <v>704569.50102718186</v>
      </c>
      <c r="O149" s="27">
        <v>46990.078059601132</v>
      </c>
      <c r="P149" s="27">
        <v>0</v>
      </c>
      <c r="Q149" s="27">
        <v>0</v>
      </c>
      <c r="R149" s="28">
        <v>0</v>
      </c>
    </row>
    <row r="150" spans="1:18">
      <c r="A150" s="26">
        <v>150</v>
      </c>
      <c r="E150" s="2" t="s">
        <v>124</v>
      </c>
      <c r="F150" s="47" t="s">
        <v>112</v>
      </c>
      <c r="G150" s="17"/>
      <c r="H150" s="51">
        <v>1302032.8272493181</v>
      </c>
      <c r="I150" s="51">
        <v>559698.66058909008</v>
      </c>
      <c r="J150" s="51">
        <v>174981.15057827259</v>
      </c>
      <c r="K150" s="51">
        <v>279071.75630473276</v>
      </c>
      <c r="L150" s="51">
        <v>113867.32236858339</v>
      </c>
      <c r="M150" s="51">
        <v>125423.30898879432</v>
      </c>
      <c r="N150" s="51">
        <v>45927.566597874007</v>
      </c>
      <c r="O150" s="51">
        <v>3063.0618219711582</v>
      </c>
      <c r="P150" s="51">
        <v>0</v>
      </c>
      <c r="Q150" s="51">
        <v>0</v>
      </c>
      <c r="R150" s="28">
        <v>0</v>
      </c>
    </row>
    <row r="151" spans="1:18">
      <c r="A151" s="26">
        <v>151</v>
      </c>
      <c r="F151" s="47"/>
      <c r="G151" s="17"/>
      <c r="H151" s="27">
        <v>21276368.229084611</v>
      </c>
      <c r="I151" s="27">
        <v>9145971.2464981265</v>
      </c>
      <c r="J151" s="27">
        <v>2859346.7959770127</v>
      </c>
      <c r="K151" s="27">
        <v>4560279.3763815742</v>
      </c>
      <c r="L151" s="27">
        <v>1860692.7792228074</v>
      </c>
      <c r="M151" s="27">
        <v>2049527.8234984633</v>
      </c>
      <c r="N151" s="27">
        <v>750497.0676250559</v>
      </c>
      <c r="O151" s="27">
        <v>50053.139881572293</v>
      </c>
      <c r="P151" s="27">
        <v>0</v>
      </c>
      <c r="Q151" s="27">
        <v>0</v>
      </c>
      <c r="R151" s="28">
        <v>0</v>
      </c>
    </row>
    <row r="152" spans="1:18">
      <c r="A152" s="26">
        <v>152</v>
      </c>
      <c r="F152" s="47"/>
      <c r="G152" s="1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8"/>
    </row>
    <row r="153" spans="1:18">
      <c r="A153" s="26">
        <v>153</v>
      </c>
      <c r="C153" s="2" t="s">
        <v>126</v>
      </c>
      <c r="D153" s="2" t="s">
        <v>127</v>
      </c>
      <c r="F153" s="49" t="s">
        <v>112</v>
      </c>
      <c r="G153" s="17"/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8">
        <v>0</v>
      </c>
    </row>
    <row r="154" spans="1:18">
      <c r="A154" s="26">
        <v>154</v>
      </c>
      <c r="F154" s="49"/>
      <c r="G154" s="17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28"/>
    </row>
    <row r="155" spans="1:18">
      <c r="A155" s="26">
        <v>155</v>
      </c>
      <c r="C155" s="2" t="s">
        <v>128</v>
      </c>
      <c r="F155" s="47" t="s">
        <v>129</v>
      </c>
      <c r="G155" s="17"/>
      <c r="H155" s="27">
        <v>292128.01280278654</v>
      </c>
      <c r="I155" s="27">
        <v>135025.14281117477</v>
      </c>
      <c r="J155" s="27">
        <v>39523.650421246777</v>
      </c>
      <c r="K155" s="27">
        <v>58417.110667847461</v>
      </c>
      <c r="L155" s="27">
        <v>23306.667603164704</v>
      </c>
      <c r="M155" s="27">
        <v>23868.291579661469</v>
      </c>
      <c r="N155" s="27">
        <v>10678.07357562077</v>
      </c>
      <c r="O155" s="27">
        <v>1309.0761440705671</v>
      </c>
      <c r="P155" s="27">
        <v>0</v>
      </c>
      <c r="Q155" s="27">
        <v>0</v>
      </c>
      <c r="R155" s="28">
        <v>0</v>
      </c>
    </row>
    <row r="156" spans="1:18">
      <c r="A156" s="26">
        <v>156</v>
      </c>
      <c r="F156" s="47"/>
      <c r="G156" s="1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8"/>
    </row>
    <row r="157" spans="1:18">
      <c r="A157" s="26">
        <v>157</v>
      </c>
      <c r="C157" s="2" t="s">
        <v>130</v>
      </c>
      <c r="F157" s="47" t="s">
        <v>6</v>
      </c>
      <c r="G157" s="54"/>
      <c r="H157" s="27">
        <v>651520.17000000004</v>
      </c>
      <c r="I157" s="27">
        <v>778</v>
      </c>
      <c r="J157" s="27">
        <v>164144</v>
      </c>
      <c r="K157" s="27">
        <v>209234</v>
      </c>
      <c r="L157" s="27">
        <v>40921</v>
      </c>
      <c r="M157" s="27">
        <v>0</v>
      </c>
      <c r="N157" s="27">
        <v>235203.17</v>
      </c>
      <c r="O157" s="27">
        <v>1240</v>
      </c>
      <c r="P157" s="27">
        <v>0</v>
      </c>
      <c r="Q157" s="27">
        <v>0</v>
      </c>
      <c r="R157" s="28">
        <v>0</v>
      </c>
    </row>
    <row r="158" spans="1:18">
      <c r="A158" s="26">
        <v>158</v>
      </c>
      <c r="F158" s="47"/>
      <c r="G158" s="1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8"/>
    </row>
    <row r="159" spans="1:18">
      <c r="A159" s="26">
        <v>159</v>
      </c>
      <c r="C159" s="2" t="s">
        <v>131</v>
      </c>
      <c r="F159" s="47"/>
      <c r="G159" s="17"/>
      <c r="H159" s="27">
        <v>342882027.91251951</v>
      </c>
      <c r="I159" s="27">
        <v>149369893.18930933</v>
      </c>
      <c r="J159" s="27">
        <v>51536110.904613443</v>
      </c>
      <c r="K159" s="27">
        <v>71638106.591081336</v>
      </c>
      <c r="L159" s="27">
        <v>27960530.66231063</v>
      </c>
      <c r="M159" s="27">
        <v>27014060.51003674</v>
      </c>
      <c r="N159" s="27">
        <v>13662667.311200676</v>
      </c>
      <c r="O159" s="27">
        <v>1700658.743967416</v>
      </c>
      <c r="P159" s="27">
        <v>0</v>
      </c>
      <c r="Q159" s="27">
        <v>0</v>
      </c>
      <c r="R159" s="28">
        <v>0</v>
      </c>
    </row>
    <row r="160" spans="1:18">
      <c r="A160" s="26">
        <v>160</v>
      </c>
      <c r="F160" s="52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28"/>
    </row>
    <row r="161" spans="1:18">
      <c r="A161" s="26">
        <v>161</v>
      </c>
      <c r="C161" s="2" t="s">
        <v>132</v>
      </c>
      <c r="F161" s="47"/>
      <c r="G161" s="17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28"/>
    </row>
    <row r="162" spans="1:18">
      <c r="A162" s="26">
        <v>162</v>
      </c>
      <c r="C162" s="2" t="s">
        <v>133</v>
      </c>
      <c r="D162" s="2" t="s">
        <v>134</v>
      </c>
      <c r="F162" s="47" t="s">
        <v>6</v>
      </c>
      <c r="G162" s="17"/>
      <c r="H162" s="27">
        <v>693936.56</v>
      </c>
      <c r="I162" s="27">
        <v>498134.34435641498</v>
      </c>
      <c r="J162" s="27">
        <v>63689.608866644092</v>
      </c>
      <c r="K162" s="27">
        <v>80902.809241532377</v>
      </c>
      <c r="L162" s="27">
        <v>23148.997155728175</v>
      </c>
      <c r="M162" s="27">
        <v>14089.111513601192</v>
      </c>
      <c r="N162" s="27">
        <v>7155.2527774910641</v>
      </c>
      <c r="O162" s="27">
        <v>6816.4360885882061</v>
      </c>
      <c r="P162" s="27">
        <v>0</v>
      </c>
      <c r="Q162" s="27">
        <v>0</v>
      </c>
      <c r="R162" s="28">
        <v>0</v>
      </c>
    </row>
    <row r="163" spans="1:18">
      <c r="A163" s="26">
        <v>163</v>
      </c>
      <c r="E163" s="2" t="s">
        <v>135</v>
      </c>
      <c r="F163" s="47" t="s">
        <v>136</v>
      </c>
      <c r="G163" s="17"/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8">
        <v>0</v>
      </c>
    </row>
    <row r="164" spans="1:18">
      <c r="A164" s="26">
        <v>164</v>
      </c>
      <c r="F164" s="47"/>
      <c r="G164" s="17"/>
      <c r="H164" s="27">
        <v>693936.56</v>
      </c>
      <c r="I164" s="27">
        <v>498134.34435641498</v>
      </c>
      <c r="J164" s="27">
        <v>63689.608866644092</v>
      </c>
      <c r="K164" s="27">
        <v>80902.809241532377</v>
      </c>
      <c r="L164" s="27">
        <v>23148.997155728175</v>
      </c>
      <c r="M164" s="27">
        <v>14089.111513601192</v>
      </c>
      <c r="N164" s="27">
        <v>7155.2527774910641</v>
      </c>
      <c r="O164" s="27">
        <v>6816.4360885882061</v>
      </c>
      <c r="P164" s="27">
        <v>0</v>
      </c>
      <c r="Q164" s="27">
        <v>0</v>
      </c>
      <c r="R164" s="28">
        <v>0</v>
      </c>
    </row>
    <row r="165" spans="1:18">
      <c r="A165" s="26">
        <v>165</v>
      </c>
      <c r="F165" s="47"/>
      <c r="G165" s="17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28"/>
    </row>
    <row r="166" spans="1:18">
      <c r="A166" s="26">
        <v>166</v>
      </c>
      <c r="C166" s="2" t="s">
        <v>137</v>
      </c>
      <c r="D166" s="2" t="s">
        <v>138</v>
      </c>
      <c r="F166" s="47" t="s">
        <v>6</v>
      </c>
      <c r="G166" s="17"/>
      <c r="H166" s="27">
        <v>219722.31</v>
      </c>
      <c r="I166" s="27">
        <v>170157.74568211555</v>
      </c>
      <c r="J166" s="27">
        <v>31024.987811355037</v>
      </c>
      <c r="K166" s="27">
        <v>4125.5189474617773</v>
      </c>
      <c r="L166" s="27">
        <v>838.85228025726178</v>
      </c>
      <c r="M166" s="27">
        <v>1.528361372652685</v>
      </c>
      <c r="N166" s="27">
        <v>8967.3701337564034</v>
      </c>
      <c r="O166" s="27">
        <v>4606.3067836813098</v>
      </c>
      <c r="P166" s="27">
        <v>0</v>
      </c>
      <c r="Q166" s="27">
        <v>0</v>
      </c>
      <c r="R166" s="28">
        <v>0</v>
      </c>
    </row>
    <row r="167" spans="1:18">
      <c r="A167" s="26">
        <v>167</v>
      </c>
      <c r="E167" s="2" t="s">
        <v>120</v>
      </c>
      <c r="F167" s="49" t="s">
        <v>112</v>
      </c>
      <c r="G167" s="17"/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8">
        <v>0</v>
      </c>
    </row>
    <row r="168" spans="1:18">
      <c r="A168" s="26">
        <v>168</v>
      </c>
      <c r="E168" s="2" t="s">
        <v>139</v>
      </c>
      <c r="F168" s="47" t="s">
        <v>136</v>
      </c>
      <c r="G168" s="17"/>
      <c r="H168" s="55">
        <v>475.29164226964781</v>
      </c>
      <c r="I168" s="55">
        <v>374.55298129526136</v>
      </c>
      <c r="J168" s="55">
        <v>67.25550848176006</v>
      </c>
      <c r="K168" s="55">
        <v>3.7726022871424445</v>
      </c>
      <c r="L168" s="55">
        <v>0.21840149922079422</v>
      </c>
      <c r="M168" s="55">
        <v>3.5796115099306545E-3</v>
      </c>
      <c r="N168" s="55">
        <v>18.782328916432228</v>
      </c>
      <c r="O168" s="55">
        <v>10.706240178320986</v>
      </c>
      <c r="P168" s="55">
        <v>0</v>
      </c>
      <c r="Q168" s="55">
        <v>0</v>
      </c>
      <c r="R168" s="28">
        <v>0</v>
      </c>
    </row>
    <row r="169" spans="1:18">
      <c r="A169" s="26">
        <v>169</v>
      </c>
      <c r="F169" s="47"/>
      <c r="G169" s="17"/>
      <c r="H169" s="56">
        <v>220197.60164226967</v>
      </c>
      <c r="I169" s="56">
        <v>170532.29866341079</v>
      </c>
      <c r="J169" s="56">
        <v>31092.243319836798</v>
      </c>
      <c r="K169" s="56">
        <v>4129.2915497489194</v>
      </c>
      <c r="L169" s="56">
        <v>839.07068175648249</v>
      </c>
      <c r="M169" s="56">
        <v>1.5319409841626157</v>
      </c>
      <c r="N169" s="56">
        <v>8986.1524626728351</v>
      </c>
      <c r="O169" s="56">
        <v>4617.0130238596312</v>
      </c>
      <c r="P169" s="27">
        <v>0</v>
      </c>
      <c r="Q169" s="27">
        <v>0</v>
      </c>
      <c r="R169" s="28">
        <v>0</v>
      </c>
    </row>
    <row r="170" spans="1:18">
      <c r="A170" s="26">
        <v>170</v>
      </c>
      <c r="F170" s="47"/>
      <c r="G170" s="17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28"/>
    </row>
    <row r="171" spans="1:18">
      <c r="A171" s="26">
        <v>171</v>
      </c>
      <c r="C171" s="2" t="s">
        <v>140</v>
      </c>
      <c r="D171" s="2" t="s">
        <v>141</v>
      </c>
      <c r="F171" s="49" t="s">
        <v>112</v>
      </c>
      <c r="G171" s="17"/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8">
        <v>0</v>
      </c>
    </row>
    <row r="172" spans="1:18">
      <c r="A172" s="26">
        <v>172</v>
      </c>
      <c r="F172" s="47"/>
      <c r="G172" s="17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28"/>
    </row>
    <row r="173" spans="1:18">
      <c r="A173" s="26">
        <v>173</v>
      </c>
      <c r="C173" s="2" t="s">
        <v>142</v>
      </c>
      <c r="D173" s="2" t="s">
        <v>143</v>
      </c>
      <c r="F173" s="47" t="s">
        <v>6</v>
      </c>
      <c r="G173" s="17"/>
      <c r="H173" s="27">
        <v>984996.96</v>
      </c>
      <c r="I173" s="27">
        <v>481749.00754881982</v>
      </c>
      <c r="J173" s="27">
        <v>115383.39955675008</v>
      </c>
      <c r="K173" s="27">
        <v>198700.62700564202</v>
      </c>
      <c r="L173" s="27">
        <v>66632.758072419165</v>
      </c>
      <c r="M173" s="27">
        <v>57844.120023091411</v>
      </c>
      <c r="N173" s="27">
        <v>61588.057726853498</v>
      </c>
      <c r="O173" s="27">
        <v>3098.9900664240881</v>
      </c>
      <c r="P173" s="27">
        <v>0</v>
      </c>
      <c r="Q173" s="27">
        <v>0</v>
      </c>
      <c r="R173" s="28">
        <v>0</v>
      </c>
    </row>
    <row r="174" spans="1:18">
      <c r="A174" s="26">
        <v>174</v>
      </c>
      <c r="E174" s="2" t="s">
        <v>120</v>
      </c>
      <c r="F174" s="49" t="s">
        <v>112</v>
      </c>
      <c r="G174" s="17"/>
      <c r="H174" s="27">
        <v>190855.12076914008</v>
      </c>
      <c r="I174" s="27">
        <v>82041.983293714729</v>
      </c>
      <c r="J174" s="27">
        <v>25649.1602415985</v>
      </c>
      <c r="K174" s="27">
        <v>40907.012970877222</v>
      </c>
      <c r="L174" s="27">
        <v>16690.947499554277</v>
      </c>
      <c r="M174" s="27">
        <v>18384.851966361242</v>
      </c>
      <c r="N174" s="27">
        <v>6732.173787190939</v>
      </c>
      <c r="O174" s="27">
        <v>448.99100984318426</v>
      </c>
      <c r="P174" s="27">
        <v>0</v>
      </c>
      <c r="Q174" s="27">
        <v>0</v>
      </c>
      <c r="R174" s="28">
        <v>0</v>
      </c>
    </row>
    <row r="175" spans="1:18">
      <c r="A175" s="26">
        <v>175</v>
      </c>
      <c r="E175" s="2" t="s">
        <v>139</v>
      </c>
      <c r="F175" s="47" t="s">
        <v>136</v>
      </c>
      <c r="G175" s="17"/>
      <c r="H175" s="51">
        <v>249629.69574079817</v>
      </c>
      <c r="I175" s="51">
        <v>196720.36796830469</v>
      </c>
      <c r="J175" s="51">
        <v>35323.516397263986</v>
      </c>
      <c r="K175" s="51">
        <v>1981.4225148022304</v>
      </c>
      <c r="L175" s="51">
        <v>114.70746579821073</v>
      </c>
      <c r="M175" s="51">
        <v>1.8800611090638408</v>
      </c>
      <c r="N175" s="51">
        <v>9864.737007204867</v>
      </c>
      <c r="O175" s="51">
        <v>5623.0643263151023</v>
      </c>
      <c r="P175" s="27">
        <v>0</v>
      </c>
      <c r="Q175" s="27">
        <v>0</v>
      </c>
      <c r="R175" s="28">
        <v>0</v>
      </c>
    </row>
    <row r="176" spans="1:18">
      <c r="A176" s="26">
        <v>176</v>
      </c>
      <c r="F176" s="47"/>
      <c r="G176" s="17"/>
      <c r="H176" s="27">
        <v>1425481.7765099383</v>
      </c>
      <c r="I176" s="27">
        <v>760511.35881083924</v>
      </c>
      <c r="J176" s="27">
        <v>176356.07619561255</v>
      </c>
      <c r="K176" s="27">
        <v>241589.0624913215</v>
      </c>
      <c r="L176" s="27">
        <v>83438.413037771665</v>
      </c>
      <c r="M176" s="27">
        <v>76230.85205056172</v>
      </c>
      <c r="N176" s="27">
        <v>78184.968521249306</v>
      </c>
      <c r="O176" s="27">
        <v>9171.0454025823747</v>
      </c>
      <c r="P176" s="27">
        <v>0</v>
      </c>
      <c r="Q176" s="27">
        <v>0</v>
      </c>
      <c r="R176" s="28">
        <v>0</v>
      </c>
    </row>
    <row r="177" spans="1:18">
      <c r="A177" s="26">
        <v>177</v>
      </c>
      <c r="F177" s="47"/>
      <c r="G177" s="17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28"/>
    </row>
    <row r="178" spans="1:18">
      <c r="A178" s="26">
        <v>178</v>
      </c>
      <c r="C178" s="2" t="s">
        <v>144</v>
      </c>
      <c r="D178" s="2" t="s">
        <v>145</v>
      </c>
      <c r="F178" s="47" t="s">
        <v>6</v>
      </c>
      <c r="G178" s="17"/>
      <c r="H178" s="27">
        <v>-2967898.9533333336</v>
      </c>
      <c r="I178" s="27">
        <v>-1275796.6314666662</v>
      </c>
      <c r="J178" s="27">
        <v>-398858.132415322</v>
      </c>
      <c r="K178" s="27">
        <v>-636125.88648386078</v>
      </c>
      <c r="L178" s="27">
        <v>-259553.14268407843</v>
      </c>
      <c r="M178" s="27">
        <v>-285894.26129211951</v>
      </c>
      <c r="N178" s="27">
        <v>-104688.89579860251</v>
      </c>
      <c r="O178" s="27">
        <v>-6982.0498593509164</v>
      </c>
      <c r="P178" s="27">
        <v>0</v>
      </c>
      <c r="Q178" s="27">
        <v>0</v>
      </c>
      <c r="R178" s="28">
        <v>0</v>
      </c>
    </row>
    <row r="179" spans="1:18">
      <c r="A179" s="26">
        <v>179</v>
      </c>
      <c r="E179" s="2" t="s">
        <v>120</v>
      </c>
      <c r="F179" s="49" t="s">
        <v>112</v>
      </c>
      <c r="G179" s="17"/>
      <c r="H179" s="27">
        <v>7110914.8206122424</v>
      </c>
      <c r="I179" s="27">
        <v>3056735.1432051733</v>
      </c>
      <c r="J179" s="27">
        <v>955641.07980555715</v>
      </c>
      <c r="K179" s="27">
        <v>1524120.9333515684</v>
      </c>
      <c r="L179" s="27">
        <v>621874.35928537231</v>
      </c>
      <c r="M179" s="27">
        <v>684986.16015912988</v>
      </c>
      <c r="N179" s="27">
        <v>250828.55605524755</v>
      </c>
      <c r="O179" s="27">
        <v>16728.588750194009</v>
      </c>
      <c r="P179" s="27">
        <v>0</v>
      </c>
      <c r="Q179" s="27">
        <v>0</v>
      </c>
      <c r="R179" s="28">
        <v>0</v>
      </c>
    </row>
    <row r="180" spans="1:18">
      <c r="A180" s="26">
        <v>180</v>
      </c>
      <c r="E180" s="2" t="s">
        <v>124</v>
      </c>
      <c r="F180" s="49" t="s">
        <v>112</v>
      </c>
      <c r="G180" s="17"/>
      <c r="H180" s="27">
        <v>543438.37746783311</v>
      </c>
      <c r="I180" s="27">
        <v>233605.27140012922</v>
      </c>
      <c r="J180" s="27">
        <v>73033.08378069225</v>
      </c>
      <c r="K180" s="27">
        <v>116478.0943071433</v>
      </c>
      <c r="L180" s="27">
        <v>47525.585852791002</v>
      </c>
      <c r="M180" s="27">
        <v>52348.78730170877</v>
      </c>
      <c r="N180" s="27">
        <v>19169.103689745371</v>
      </c>
      <c r="O180" s="27">
        <v>1278.4511356232724</v>
      </c>
      <c r="P180" s="27">
        <v>0</v>
      </c>
      <c r="Q180" s="27">
        <v>0</v>
      </c>
      <c r="R180" s="28">
        <v>0</v>
      </c>
    </row>
    <row r="181" spans="1:18">
      <c r="A181" s="26">
        <v>181</v>
      </c>
      <c r="E181" s="2" t="s">
        <v>139</v>
      </c>
      <c r="F181" s="47" t="s">
        <v>136</v>
      </c>
      <c r="G181" s="17"/>
      <c r="H181" s="51">
        <v>59460.423911472331</v>
      </c>
      <c r="I181" s="51">
        <v>46857.712327470152</v>
      </c>
      <c r="J181" s="51">
        <v>8413.8678004320864</v>
      </c>
      <c r="K181" s="51">
        <v>471.96397178727528</v>
      </c>
      <c r="L181" s="51">
        <v>27.322689001129156</v>
      </c>
      <c r="M181" s="51">
        <v>0.44782024106813245</v>
      </c>
      <c r="N181" s="51">
        <v>2349.7262314201739</v>
      </c>
      <c r="O181" s="51">
        <v>1339.3830711204494</v>
      </c>
      <c r="P181" s="51">
        <v>0</v>
      </c>
      <c r="Q181" s="51">
        <v>0</v>
      </c>
      <c r="R181" s="28">
        <v>0</v>
      </c>
    </row>
    <row r="182" spans="1:18">
      <c r="A182" s="26">
        <v>182</v>
      </c>
      <c r="F182" s="47"/>
      <c r="G182" s="17"/>
      <c r="H182" s="57">
        <v>4745914.6686582137</v>
      </c>
      <c r="I182" s="57">
        <v>2061401.4954661066</v>
      </c>
      <c r="J182" s="57">
        <v>638229.89897135948</v>
      </c>
      <c r="K182" s="57">
        <v>1004945.1051466381</v>
      </c>
      <c r="L182" s="57">
        <v>409874.12514308607</v>
      </c>
      <c r="M182" s="57">
        <v>451441.13398896024</v>
      </c>
      <c r="N182" s="57">
        <v>167658.4901778106</v>
      </c>
      <c r="O182" s="57">
        <v>12364.373097586817</v>
      </c>
      <c r="P182" s="57">
        <v>0</v>
      </c>
      <c r="Q182" s="57">
        <v>0</v>
      </c>
      <c r="R182" s="28">
        <v>0</v>
      </c>
    </row>
    <row r="183" spans="1:18">
      <c r="A183" s="26">
        <v>183</v>
      </c>
      <c r="F183" s="47"/>
      <c r="G183" s="1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8"/>
    </row>
    <row r="184" spans="1:18">
      <c r="A184" s="26">
        <v>184</v>
      </c>
      <c r="C184" s="2" t="s">
        <v>146</v>
      </c>
      <c r="F184" s="47"/>
      <c r="G184" s="17"/>
      <c r="H184" s="51">
        <v>7085530.6068104217</v>
      </c>
      <c r="I184" s="51">
        <v>3490579.497296771</v>
      </c>
      <c r="J184" s="51">
        <v>909367.8273534528</v>
      </c>
      <c r="K184" s="51">
        <v>1331566.2684292407</v>
      </c>
      <c r="L184" s="51">
        <v>517300.60601834243</v>
      </c>
      <c r="M184" s="51">
        <v>541762.62949410733</v>
      </c>
      <c r="N184" s="51">
        <v>261984.86393922381</v>
      </c>
      <c r="O184" s="51">
        <v>32968.867612617025</v>
      </c>
      <c r="P184" s="51">
        <v>0</v>
      </c>
      <c r="Q184" s="51">
        <v>0</v>
      </c>
      <c r="R184" s="28">
        <v>0</v>
      </c>
    </row>
    <row r="185" spans="1:18">
      <c r="A185" s="26">
        <v>185</v>
      </c>
      <c r="F185" s="52"/>
      <c r="R185" s="28"/>
    </row>
    <row r="186" spans="1:18" ht="15.75" thickBot="1">
      <c r="A186" s="26">
        <v>186</v>
      </c>
      <c r="C186" s="2" t="s">
        <v>147</v>
      </c>
      <c r="F186" s="52"/>
      <c r="G186" s="17"/>
      <c r="H186" s="30">
        <v>349967558.51932997</v>
      </c>
      <c r="I186" s="30">
        <v>152860472.68660611</v>
      </c>
      <c r="J186" s="30">
        <v>52445478.731966898</v>
      </c>
      <c r="K186" s="30">
        <v>72969672.859510571</v>
      </c>
      <c r="L186" s="30">
        <v>28477831.268328972</v>
      </c>
      <c r="M186" s="30">
        <v>27555823.139530849</v>
      </c>
      <c r="N186" s="30">
        <v>13924652.1751399</v>
      </c>
      <c r="O186" s="30">
        <v>1733627.6115800331</v>
      </c>
      <c r="P186" s="30">
        <v>0</v>
      </c>
      <c r="Q186" s="30">
        <v>0</v>
      </c>
      <c r="R186" s="28">
        <v>0</v>
      </c>
    </row>
    <row r="187" spans="1:18" ht="15.75" thickTop="1">
      <c r="A187" s="26">
        <v>187</v>
      </c>
      <c r="F187" s="52"/>
      <c r="G187" s="17"/>
      <c r="H187" s="35"/>
      <c r="I187" s="35"/>
      <c r="J187" s="35"/>
      <c r="K187" s="35"/>
      <c r="L187" s="35"/>
      <c r="M187" s="35"/>
      <c r="N187" s="35"/>
      <c r="O187" s="35"/>
      <c r="P187" s="58"/>
      <c r="Q187" s="58"/>
      <c r="R187" s="28"/>
    </row>
    <row r="188" spans="1:18">
      <c r="A188" s="26">
        <v>188</v>
      </c>
      <c r="C188" s="2" t="s">
        <v>148</v>
      </c>
      <c r="F188" s="47"/>
      <c r="G188" s="17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28"/>
    </row>
    <row r="189" spans="1:18">
      <c r="A189" s="26">
        <v>189</v>
      </c>
      <c r="C189" s="2" t="s">
        <v>149</v>
      </c>
      <c r="D189" s="2" t="s">
        <v>150</v>
      </c>
      <c r="F189" s="49" t="s">
        <v>112</v>
      </c>
      <c r="G189" s="17"/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8">
        <v>0</v>
      </c>
    </row>
    <row r="190" spans="1:18">
      <c r="A190" s="26">
        <v>190</v>
      </c>
      <c r="C190" s="2" t="s">
        <v>151</v>
      </c>
      <c r="D190" s="2" t="s">
        <v>152</v>
      </c>
      <c r="F190" s="49" t="s">
        <v>112</v>
      </c>
      <c r="G190" s="17"/>
      <c r="H190" s="27">
        <v>14631.40828696555</v>
      </c>
      <c r="I190" s="27">
        <v>6289.5339114047056</v>
      </c>
      <c r="J190" s="27">
        <v>1966.3257354597126</v>
      </c>
      <c r="K190" s="27">
        <v>3136.0290788376788</v>
      </c>
      <c r="L190" s="27">
        <v>1279.5678029393107</v>
      </c>
      <c r="M190" s="27">
        <v>1409.4265552383731</v>
      </c>
      <c r="N190" s="27">
        <v>516.10448251134744</v>
      </c>
      <c r="O190" s="27">
        <v>34.420720574424422</v>
      </c>
      <c r="P190" s="27">
        <v>0</v>
      </c>
      <c r="Q190" s="27">
        <v>0</v>
      </c>
      <c r="R190" s="28">
        <v>0</v>
      </c>
    </row>
    <row r="191" spans="1:18">
      <c r="A191" s="26">
        <v>191</v>
      </c>
      <c r="C191" s="2" t="s">
        <v>153</v>
      </c>
      <c r="D191" s="2" t="s">
        <v>154</v>
      </c>
      <c r="F191" s="49" t="s">
        <v>112</v>
      </c>
      <c r="G191" s="17"/>
      <c r="H191" s="27">
        <v>-778052.00970179273</v>
      </c>
      <c r="I191" s="27">
        <v>-334457.51795577176</v>
      </c>
      <c r="J191" s="27">
        <v>-104562.98260542056</v>
      </c>
      <c r="K191" s="27">
        <v>-166764.106326429</v>
      </c>
      <c r="L191" s="27">
        <v>-68043.368150251539</v>
      </c>
      <c r="M191" s="27">
        <v>-74948.845820071045</v>
      </c>
      <c r="N191" s="27">
        <v>-27444.803805508287</v>
      </c>
      <c r="O191" s="27">
        <v>-1830.3850383406241</v>
      </c>
      <c r="P191" s="27">
        <v>0</v>
      </c>
      <c r="Q191" s="27">
        <v>0</v>
      </c>
      <c r="R191" s="28">
        <v>0</v>
      </c>
    </row>
    <row r="192" spans="1:18">
      <c r="A192" s="26">
        <v>192</v>
      </c>
      <c r="C192" s="59">
        <v>41181</v>
      </c>
      <c r="D192" s="2" t="s">
        <v>155</v>
      </c>
      <c r="F192" s="49" t="s">
        <v>112</v>
      </c>
      <c r="G192" s="17"/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8">
        <v>0</v>
      </c>
    </row>
    <row r="193" spans="1:18">
      <c r="A193" s="26">
        <v>193</v>
      </c>
      <c r="C193" s="2" t="s">
        <v>156</v>
      </c>
      <c r="D193" s="2" t="s">
        <v>157</v>
      </c>
      <c r="F193" s="49" t="s">
        <v>112</v>
      </c>
      <c r="G193" s="17"/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8">
        <v>0</v>
      </c>
    </row>
    <row r="194" spans="1:18">
      <c r="A194" s="26">
        <v>194</v>
      </c>
      <c r="C194" s="2" t="s">
        <v>158</v>
      </c>
      <c r="D194" s="2" t="s">
        <v>159</v>
      </c>
      <c r="F194" s="49" t="s">
        <v>112</v>
      </c>
      <c r="G194" s="17"/>
      <c r="H194" s="51">
        <v>-2875.4942235764124</v>
      </c>
      <c r="I194" s="51">
        <v>-1236.075029588488</v>
      </c>
      <c r="J194" s="51">
        <v>-386.43978645726634</v>
      </c>
      <c r="K194" s="51">
        <v>-616.32026967621414</v>
      </c>
      <c r="L194" s="51">
        <v>-251.47202195868925</v>
      </c>
      <c r="M194" s="51">
        <v>-276.99301657473359</v>
      </c>
      <c r="N194" s="51">
        <v>-101.4294337986146</v>
      </c>
      <c r="O194" s="51">
        <v>-6.7646655224069496</v>
      </c>
      <c r="P194" s="51">
        <v>0</v>
      </c>
      <c r="Q194" s="51">
        <v>0</v>
      </c>
      <c r="R194" s="28">
        <v>0</v>
      </c>
    </row>
    <row r="195" spans="1:18">
      <c r="A195" s="26">
        <v>195</v>
      </c>
      <c r="F195" s="52"/>
      <c r="R195" s="28"/>
    </row>
    <row r="196" spans="1:18">
      <c r="A196" s="26">
        <v>196</v>
      </c>
      <c r="C196" s="2" t="s">
        <v>160</v>
      </c>
      <c r="F196" s="52"/>
      <c r="H196" s="27">
        <v>-766296.09563840367</v>
      </c>
      <c r="I196" s="27">
        <v>-329404.05907395558</v>
      </c>
      <c r="J196" s="27">
        <v>-102983.09665641811</v>
      </c>
      <c r="K196" s="27">
        <v>-164244.39751726753</v>
      </c>
      <c r="L196" s="27">
        <v>-67015.272369270911</v>
      </c>
      <c r="M196" s="27">
        <v>-73816.412281407407</v>
      </c>
      <c r="N196" s="27">
        <v>-27030.128756795555</v>
      </c>
      <c r="O196" s="27">
        <v>-1802.7289832886065</v>
      </c>
      <c r="P196" s="27">
        <v>0</v>
      </c>
      <c r="Q196" s="27">
        <v>0</v>
      </c>
      <c r="R196" s="28">
        <v>0</v>
      </c>
    </row>
    <row r="197" spans="1:18">
      <c r="A197" s="26">
        <v>197</v>
      </c>
      <c r="F197" s="52"/>
      <c r="R197" s="28"/>
    </row>
    <row r="198" spans="1:18">
      <c r="A198" s="26">
        <v>198</v>
      </c>
      <c r="C198" s="2" t="s">
        <v>161</v>
      </c>
      <c r="F198" s="47"/>
      <c r="G198" s="17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28"/>
    </row>
    <row r="199" spans="1:18">
      <c r="A199" s="26">
        <v>199</v>
      </c>
      <c r="C199" s="2" t="s">
        <v>162</v>
      </c>
      <c r="D199" s="2" t="s">
        <v>163</v>
      </c>
      <c r="F199" s="47" t="s">
        <v>85</v>
      </c>
      <c r="G199" s="17"/>
      <c r="H199" s="27">
        <v>4169.3672727272733</v>
      </c>
      <c r="I199" s="27">
        <v>3804.1542443750232</v>
      </c>
      <c r="J199" s="27">
        <v>118.04673500671396</v>
      </c>
      <c r="K199" s="27">
        <v>134.33935748776278</v>
      </c>
      <c r="L199" s="27">
        <v>52.351413394028832</v>
      </c>
      <c r="M199" s="27">
        <v>50.149738041694249</v>
      </c>
      <c r="N199" s="27">
        <v>10.325784422049097</v>
      </c>
      <c r="O199" s="27">
        <v>0</v>
      </c>
      <c r="P199" s="27">
        <v>0</v>
      </c>
      <c r="Q199" s="27">
        <v>0</v>
      </c>
      <c r="R199" s="28">
        <v>0</v>
      </c>
    </row>
    <row r="200" spans="1:18">
      <c r="A200" s="26">
        <v>200</v>
      </c>
      <c r="F200" s="47"/>
      <c r="G200" s="17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28"/>
    </row>
    <row r="201" spans="1:18">
      <c r="A201" s="26">
        <v>201</v>
      </c>
      <c r="C201" s="2" t="s">
        <v>164</v>
      </c>
      <c r="D201" s="2" t="s">
        <v>165</v>
      </c>
      <c r="F201" s="47"/>
      <c r="G201" s="17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8"/>
    </row>
    <row r="202" spans="1:18">
      <c r="A202" s="26">
        <v>202</v>
      </c>
      <c r="D202" s="2" t="s">
        <v>166</v>
      </c>
      <c r="F202" s="47" t="s">
        <v>167</v>
      </c>
      <c r="G202" s="60"/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8">
        <v>0</v>
      </c>
    </row>
    <row r="203" spans="1:18">
      <c r="A203" s="26">
        <v>203</v>
      </c>
      <c r="D203" s="2" t="s">
        <v>168</v>
      </c>
      <c r="F203" s="47" t="s">
        <v>167</v>
      </c>
      <c r="G203" s="17"/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8">
        <v>0</v>
      </c>
    </row>
    <row r="204" spans="1:18">
      <c r="A204" s="26">
        <v>204</v>
      </c>
      <c r="D204" s="2" t="s">
        <v>169</v>
      </c>
      <c r="F204" s="47" t="s">
        <v>167</v>
      </c>
      <c r="G204" s="17"/>
      <c r="H204" s="51">
        <v>0</v>
      </c>
      <c r="I204" s="51">
        <v>0</v>
      </c>
      <c r="J204" s="51">
        <v>0</v>
      </c>
      <c r="K204" s="51">
        <v>0</v>
      </c>
      <c r="L204" s="51">
        <v>0</v>
      </c>
      <c r="M204" s="51">
        <v>0</v>
      </c>
      <c r="N204" s="51">
        <v>0</v>
      </c>
      <c r="O204" s="51">
        <v>0</v>
      </c>
      <c r="P204" s="51">
        <v>0</v>
      </c>
      <c r="Q204" s="51">
        <v>0</v>
      </c>
      <c r="R204" s="28">
        <v>0</v>
      </c>
    </row>
    <row r="205" spans="1:18">
      <c r="A205" s="26">
        <v>205</v>
      </c>
      <c r="E205" s="2" t="s">
        <v>170</v>
      </c>
      <c r="F205" s="47"/>
      <c r="G205" s="17"/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27">
        <v>0</v>
      </c>
      <c r="N205" s="27">
        <v>0</v>
      </c>
      <c r="O205" s="27">
        <v>0</v>
      </c>
      <c r="P205" s="27">
        <v>0</v>
      </c>
      <c r="Q205" s="27">
        <v>0</v>
      </c>
      <c r="R205" s="28">
        <v>0</v>
      </c>
    </row>
    <row r="206" spans="1:18">
      <c r="A206" s="26">
        <v>206</v>
      </c>
      <c r="F206" s="47"/>
      <c r="G206" s="17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8"/>
    </row>
    <row r="207" spans="1:18" ht="15.75" thickBot="1">
      <c r="A207" s="26">
        <v>207</v>
      </c>
      <c r="C207" s="2" t="s">
        <v>171</v>
      </c>
      <c r="F207" s="47"/>
      <c r="G207" s="17"/>
      <c r="H207" s="61">
        <v>-762126.72836567636</v>
      </c>
      <c r="I207" s="61">
        <v>-325599.90482958057</v>
      </c>
      <c r="J207" s="61">
        <v>-102865.0499214114</v>
      </c>
      <c r="K207" s="61">
        <v>-164110.05815977976</v>
      </c>
      <c r="L207" s="61">
        <v>-66962.920955876878</v>
      </c>
      <c r="M207" s="61">
        <v>-73766.262543365709</v>
      </c>
      <c r="N207" s="61">
        <v>-27019.802972373505</v>
      </c>
      <c r="O207" s="61">
        <v>-1802.7289832886065</v>
      </c>
      <c r="P207" s="61">
        <v>0</v>
      </c>
      <c r="Q207" s="61">
        <v>0</v>
      </c>
      <c r="R207" s="28">
        <v>0</v>
      </c>
    </row>
    <row r="208" spans="1:18" ht="15.75" thickTop="1">
      <c r="A208" s="26">
        <v>208</v>
      </c>
      <c r="F208" s="47"/>
      <c r="G208" s="17"/>
      <c r="H208" s="2"/>
      <c r="I208" s="2"/>
      <c r="J208" s="2"/>
      <c r="K208" s="2"/>
      <c r="L208" s="2"/>
      <c r="M208" s="2"/>
      <c r="N208" s="2"/>
      <c r="O208" s="2"/>
      <c r="R208" s="28"/>
    </row>
    <row r="209" spans="1:18">
      <c r="A209" s="26">
        <v>209</v>
      </c>
      <c r="F209" s="47"/>
      <c r="G209" s="17"/>
      <c r="H209" s="2"/>
      <c r="I209" s="2"/>
      <c r="J209" s="2"/>
      <c r="K209" s="2"/>
      <c r="L209" s="2"/>
      <c r="M209" s="2"/>
      <c r="N209" s="2"/>
      <c r="O209" s="2"/>
      <c r="R209" s="28"/>
    </row>
    <row r="210" spans="1:18">
      <c r="A210" s="26">
        <v>210</v>
      </c>
      <c r="F210" s="47"/>
      <c r="G210" s="17"/>
      <c r="H210" s="7" t="s">
        <v>172</v>
      </c>
      <c r="I210" s="7"/>
      <c r="J210" s="7"/>
      <c r="K210" s="7"/>
      <c r="L210" s="7"/>
      <c r="M210" s="7"/>
      <c r="N210" s="7"/>
      <c r="O210" s="7"/>
      <c r="R210" s="28"/>
    </row>
    <row r="211" spans="1:18">
      <c r="A211" s="26">
        <v>211</v>
      </c>
      <c r="F211" s="47"/>
      <c r="G211" s="17"/>
      <c r="H211" s="7"/>
      <c r="I211" s="7"/>
      <c r="J211" s="7"/>
      <c r="K211" s="7"/>
      <c r="L211" s="7"/>
      <c r="M211" s="7"/>
      <c r="N211" s="7"/>
      <c r="O211" s="7"/>
      <c r="R211" s="28"/>
    </row>
    <row r="212" spans="1:18">
      <c r="A212" s="26">
        <v>212</v>
      </c>
      <c r="C212" s="16" t="s">
        <v>6</v>
      </c>
      <c r="E212" s="16" t="s">
        <v>7</v>
      </c>
      <c r="F212" s="47" t="s">
        <v>8</v>
      </c>
      <c r="G212" s="17"/>
      <c r="H212" s="16" t="s">
        <v>9</v>
      </c>
      <c r="I212" s="18" t="s">
        <v>10</v>
      </c>
      <c r="J212" s="16" t="s">
        <v>11</v>
      </c>
      <c r="K212" s="18" t="s">
        <v>12</v>
      </c>
      <c r="L212" s="16" t="s">
        <v>13</v>
      </c>
      <c r="M212" s="16" t="s">
        <v>14</v>
      </c>
      <c r="N212" s="18" t="s">
        <v>15</v>
      </c>
      <c r="O212" s="16" t="s">
        <v>16</v>
      </c>
      <c r="P212" s="16" t="s">
        <v>17</v>
      </c>
      <c r="Q212" s="16" t="s">
        <v>18</v>
      </c>
      <c r="R212" s="28"/>
    </row>
    <row r="213" spans="1:18">
      <c r="A213" s="26">
        <v>213</v>
      </c>
      <c r="F213" s="47"/>
      <c r="G213" s="17"/>
      <c r="H213" s="16" t="s">
        <v>19</v>
      </c>
      <c r="I213" s="16"/>
      <c r="J213" s="16" t="s">
        <v>20</v>
      </c>
      <c r="K213" s="16" t="s">
        <v>21</v>
      </c>
      <c r="L213" s="16" t="s">
        <v>21</v>
      </c>
      <c r="M213" s="16" t="s">
        <v>21</v>
      </c>
      <c r="N213" s="16" t="s">
        <v>22</v>
      </c>
      <c r="O213" s="16" t="s">
        <v>23</v>
      </c>
      <c r="P213" s="16"/>
      <c r="Q213" s="16"/>
      <c r="R213" s="28"/>
    </row>
    <row r="214" spans="1:18">
      <c r="A214" s="26">
        <v>214</v>
      </c>
      <c r="C214" s="16" t="s">
        <v>105</v>
      </c>
      <c r="F214" s="47" t="s">
        <v>25</v>
      </c>
      <c r="G214" s="17"/>
      <c r="H214" s="16" t="s">
        <v>26</v>
      </c>
      <c r="I214" s="16" t="s">
        <v>27</v>
      </c>
      <c r="J214" s="16" t="s">
        <v>28</v>
      </c>
      <c r="K214" s="16" t="s">
        <v>29</v>
      </c>
      <c r="L214" s="16" t="s">
        <v>30</v>
      </c>
      <c r="M214" s="16" t="s">
        <v>31</v>
      </c>
      <c r="N214" s="16" t="s">
        <v>32</v>
      </c>
      <c r="O214" s="16" t="s">
        <v>33</v>
      </c>
      <c r="P214" s="16"/>
      <c r="Q214" s="16"/>
      <c r="R214" s="28"/>
    </row>
    <row r="215" spans="1:18">
      <c r="A215" s="26">
        <v>215</v>
      </c>
      <c r="C215" s="16" t="s">
        <v>106</v>
      </c>
      <c r="D215" s="22"/>
      <c r="E215" s="16" t="s">
        <v>34</v>
      </c>
      <c r="F215" s="48" t="s">
        <v>35</v>
      </c>
      <c r="G215" s="23"/>
      <c r="H215" s="35" t="s">
        <v>36</v>
      </c>
      <c r="I215" s="35" t="s">
        <v>37</v>
      </c>
      <c r="J215" s="35" t="s">
        <v>38</v>
      </c>
      <c r="K215" s="35" t="s">
        <v>39</v>
      </c>
      <c r="L215" s="35" t="s">
        <v>40</v>
      </c>
      <c r="M215" s="35" t="s">
        <v>40</v>
      </c>
      <c r="N215" s="35" t="s">
        <v>41</v>
      </c>
      <c r="O215" s="35" t="s">
        <v>42</v>
      </c>
      <c r="P215" s="35"/>
      <c r="Q215" s="35"/>
      <c r="R215" s="28"/>
    </row>
    <row r="216" spans="1:18">
      <c r="A216" s="26">
        <v>216</v>
      </c>
      <c r="C216" s="2" t="s">
        <v>173</v>
      </c>
      <c r="D216" s="2" t="s">
        <v>174</v>
      </c>
      <c r="F216" s="49" t="s">
        <v>112</v>
      </c>
      <c r="G216" s="17"/>
      <c r="H216" s="27">
        <v>12486.137459342368</v>
      </c>
      <c r="I216" s="27">
        <v>5367.3565409937301</v>
      </c>
      <c r="J216" s="27">
        <v>1678.0212089812662</v>
      </c>
      <c r="K216" s="27">
        <v>2676.2215493463573</v>
      </c>
      <c r="L216" s="27">
        <v>1091.9563696600544</v>
      </c>
      <c r="M216" s="27">
        <v>1202.7751097091068</v>
      </c>
      <c r="N216" s="27">
        <v>440.4327584625085</v>
      </c>
      <c r="O216" s="27">
        <v>29.373922189345929</v>
      </c>
      <c r="P216" s="27">
        <v>0</v>
      </c>
      <c r="Q216" s="27">
        <v>0</v>
      </c>
      <c r="R216" s="28">
        <v>0</v>
      </c>
    </row>
    <row r="217" spans="1:18">
      <c r="A217" s="26">
        <v>217</v>
      </c>
      <c r="E217" s="2" t="s">
        <v>175</v>
      </c>
      <c r="F217" s="49" t="s">
        <v>112</v>
      </c>
      <c r="G217" s="17"/>
      <c r="H217" s="51">
        <v>3504682.6931601968</v>
      </c>
      <c r="I217" s="51">
        <v>1506541.285364934</v>
      </c>
      <c r="J217" s="51">
        <v>470996.88827085326</v>
      </c>
      <c r="K217" s="51">
        <v>751177.64621746726</v>
      </c>
      <c r="L217" s="51">
        <v>306496.75313082716</v>
      </c>
      <c r="M217" s="51">
        <v>337602.01058873988</v>
      </c>
      <c r="N217" s="51">
        <v>123623.26388849938</v>
      </c>
      <c r="O217" s="51">
        <v>8244.8456988761227</v>
      </c>
      <c r="P217" s="51">
        <v>0</v>
      </c>
      <c r="Q217" s="51">
        <v>0</v>
      </c>
      <c r="R217" s="28">
        <v>0</v>
      </c>
    </row>
    <row r="218" spans="1:18">
      <c r="A218" s="26">
        <v>218</v>
      </c>
      <c r="E218" s="2" t="s">
        <v>176</v>
      </c>
      <c r="F218" s="47"/>
      <c r="G218" s="17"/>
      <c r="H218" s="27">
        <v>3517168.8306195391</v>
      </c>
      <c r="I218" s="27">
        <v>1511908.6419059278</v>
      </c>
      <c r="J218" s="27">
        <v>472674.90947983455</v>
      </c>
      <c r="K218" s="27">
        <v>753853.86776681361</v>
      </c>
      <c r="L218" s="27">
        <v>307588.7095004872</v>
      </c>
      <c r="M218" s="27">
        <v>338804.78569844901</v>
      </c>
      <c r="N218" s="27">
        <v>124063.69664696189</v>
      </c>
      <c r="O218" s="27">
        <v>8274.2196210654693</v>
      </c>
      <c r="P218" s="27">
        <v>0</v>
      </c>
      <c r="Q218" s="27">
        <v>0</v>
      </c>
      <c r="R218" s="27">
        <v>0</v>
      </c>
    </row>
    <row r="219" spans="1:18">
      <c r="A219" s="26">
        <v>219</v>
      </c>
      <c r="F219" s="47"/>
      <c r="G219" s="17"/>
      <c r="H219" s="14"/>
      <c r="I219" s="14"/>
      <c r="J219" s="14"/>
      <c r="K219" s="14"/>
      <c r="L219" s="14"/>
      <c r="M219" s="14"/>
      <c r="N219" s="14"/>
      <c r="O219" s="14"/>
      <c r="P219" s="27"/>
      <c r="Q219" s="27"/>
      <c r="R219" s="27"/>
    </row>
    <row r="220" spans="1:18">
      <c r="A220" s="26">
        <v>220</v>
      </c>
      <c r="C220" s="2" t="s">
        <v>177</v>
      </c>
      <c r="D220" s="2" t="s">
        <v>178</v>
      </c>
      <c r="F220" s="50" t="s">
        <v>112</v>
      </c>
      <c r="G220" s="17"/>
      <c r="H220" s="27">
        <v>-5948.3946136533305</v>
      </c>
      <c r="I220" s="27">
        <v>-2557.0081093505473</v>
      </c>
      <c r="J220" s="27">
        <v>-799.40913301669912</v>
      </c>
      <c r="K220" s="27">
        <v>-1274.9516734787967</v>
      </c>
      <c r="L220" s="27">
        <v>-520.20790326718213</v>
      </c>
      <c r="M220" s="27">
        <v>-573.00193973731643</v>
      </c>
      <c r="N220" s="27">
        <v>-209.82212126414069</v>
      </c>
      <c r="O220" s="27">
        <v>-13.993733538648716</v>
      </c>
      <c r="P220" s="27">
        <v>0</v>
      </c>
      <c r="Q220" s="27">
        <v>0</v>
      </c>
      <c r="R220" s="28">
        <v>0</v>
      </c>
    </row>
    <row r="221" spans="1:18">
      <c r="A221" s="26">
        <v>221</v>
      </c>
      <c r="E221" s="2" t="s">
        <v>179</v>
      </c>
      <c r="F221" s="50" t="s">
        <v>112</v>
      </c>
      <c r="G221" s="17"/>
      <c r="H221" s="27">
        <v>411360.38408894319</v>
      </c>
      <c r="I221" s="27">
        <v>176829.53238621249</v>
      </c>
      <c r="J221" s="27">
        <v>55283.024977388188</v>
      </c>
      <c r="K221" s="27">
        <v>88169.101776347656</v>
      </c>
      <c r="L221" s="27">
        <v>35974.903615660362</v>
      </c>
      <c r="M221" s="27">
        <v>39625.867704376389</v>
      </c>
      <c r="N221" s="27">
        <v>14510.21897495854</v>
      </c>
      <c r="O221" s="27">
        <v>967.73465399959525</v>
      </c>
      <c r="P221" s="27">
        <v>0</v>
      </c>
      <c r="Q221" s="27">
        <v>0</v>
      </c>
      <c r="R221" s="28">
        <v>0</v>
      </c>
    </row>
    <row r="222" spans="1:18">
      <c r="A222" s="26">
        <v>222</v>
      </c>
      <c r="E222" s="2" t="s">
        <v>180</v>
      </c>
      <c r="F222" s="50" t="s">
        <v>112</v>
      </c>
      <c r="G222" s="17"/>
      <c r="H222" s="51">
        <v>-12426.18748769342</v>
      </c>
      <c r="I222" s="51">
        <v>-5341.5861317290446</v>
      </c>
      <c r="J222" s="51">
        <v>-1669.9644881392662</v>
      </c>
      <c r="K222" s="51">
        <v>-2663.3721468364101</v>
      </c>
      <c r="L222" s="51">
        <v>-1086.7135350671974</v>
      </c>
      <c r="M222" s="51">
        <v>-1197.0001986157511</v>
      </c>
      <c r="N222" s="51">
        <v>-438.31809878740302</v>
      </c>
      <c r="O222" s="51">
        <v>-29.232888518348489</v>
      </c>
      <c r="P222" s="51">
        <v>0</v>
      </c>
      <c r="Q222" s="51">
        <v>0</v>
      </c>
      <c r="R222" s="28">
        <v>0</v>
      </c>
    </row>
    <row r="223" spans="1:18">
      <c r="A223" s="26">
        <v>223</v>
      </c>
      <c r="E223" s="2" t="s">
        <v>181</v>
      </c>
      <c r="F223" s="47"/>
      <c r="G223" s="17"/>
      <c r="H223" s="27">
        <v>392985.80198759644</v>
      </c>
      <c r="I223" s="27">
        <v>168930.93814513291</v>
      </c>
      <c r="J223" s="27">
        <v>52813.651356232222</v>
      </c>
      <c r="K223" s="27">
        <v>84230.777956032456</v>
      </c>
      <c r="L223" s="27">
        <v>34367.982177325983</v>
      </c>
      <c r="M223" s="27">
        <v>37855.86556602332</v>
      </c>
      <c r="N223" s="27">
        <v>13862.078754906996</v>
      </c>
      <c r="O223" s="27">
        <v>924.50803194259811</v>
      </c>
      <c r="P223" s="27">
        <v>0</v>
      </c>
      <c r="Q223" s="27">
        <v>0</v>
      </c>
      <c r="R223" s="27">
        <v>0</v>
      </c>
    </row>
    <row r="224" spans="1:18">
      <c r="A224" s="26">
        <v>224</v>
      </c>
      <c r="F224" s="47"/>
      <c r="G224" s="17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8"/>
    </row>
    <row r="225" spans="1:18">
      <c r="A225" s="26">
        <v>225</v>
      </c>
      <c r="C225" s="2" t="s">
        <v>182</v>
      </c>
      <c r="D225" s="2" t="s">
        <v>178</v>
      </c>
      <c r="F225" s="47"/>
      <c r="G225" s="1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8"/>
    </row>
    <row r="226" spans="1:18">
      <c r="A226" s="26">
        <v>226</v>
      </c>
      <c r="E226" s="2" t="s">
        <v>179</v>
      </c>
      <c r="F226" s="47" t="s">
        <v>112</v>
      </c>
      <c r="G226" s="17"/>
      <c r="H226" s="51">
        <v>50952025.865674138</v>
      </c>
      <c r="I226" s="51">
        <v>21902505.093950134</v>
      </c>
      <c r="J226" s="51">
        <v>6847480.2813572725</v>
      </c>
      <c r="K226" s="51">
        <v>10920823.997700246</v>
      </c>
      <c r="L226" s="51">
        <v>4455932.7792341225</v>
      </c>
      <c r="M226" s="51">
        <v>4908149.4337252965</v>
      </c>
      <c r="N226" s="51">
        <v>1797268.4806926581</v>
      </c>
      <c r="O226" s="51">
        <v>119865.79901441201</v>
      </c>
      <c r="P226" s="51">
        <v>0</v>
      </c>
      <c r="Q226" s="51">
        <v>0</v>
      </c>
      <c r="R226" s="28">
        <v>0</v>
      </c>
    </row>
    <row r="227" spans="1:18">
      <c r="A227" s="26">
        <v>227</v>
      </c>
      <c r="E227" s="2" t="s">
        <v>183</v>
      </c>
      <c r="F227" s="47"/>
      <c r="G227" s="17"/>
      <c r="H227" s="27">
        <v>50952025.865674138</v>
      </c>
      <c r="I227" s="27">
        <v>21902505.093950134</v>
      </c>
      <c r="J227" s="27">
        <v>6847480.2813572725</v>
      </c>
      <c r="K227" s="27">
        <v>10920823.997700246</v>
      </c>
      <c r="L227" s="27">
        <v>4455932.7792341225</v>
      </c>
      <c r="M227" s="27">
        <v>4908149.4337252965</v>
      </c>
      <c r="N227" s="27">
        <v>1797268.4806926581</v>
      </c>
      <c r="O227" s="27">
        <v>119865.79901441201</v>
      </c>
      <c r="P227" s="27">
        <v>0</v>
      </c>
      <c r="Q227" s="27">
        <v>0</v>
      </c>
      <c r="R227" s="27">
        <v>0</v>
      </c>
    </row>
    <row r="228" spans="1:18">
      <c r="A228" s="26">
        <v>228</v>
      </c>
      <c r="F228" s="47"/>
      <c r="G228" s="17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8"/>
    </row>
    <row r="229" spans="1:18">
      <c r="A229" s="26">
        <v>229</v>
      </c>
      <c r="C229" s="2" t="s">
        <v>184</v>
      </c>
      <c r="D229" s="2" t="s">
        <v>185</v>
      </c>
      <c r="F229" s="49" t="s">
        <v>112</v>
      </c>
      <c r="G229" s="17"/>
      <c r="H229" s="27">
        <v>1010690.752982358</v>
      </c>
      <c r="I229" s="27">
        <v>434460.82838715223</v>
      </c>
      <c r="J229" s="27">
        <v>135827.47464923127</v>
      </c>
      <c r="K229" s="27">
        <v>216626.82968724449</v>
      </c>
      <c r="L229" s="27">
        <v>88388.439504952359</v>
      </c>
      <c r="M229" s="27">
        <v>97358.665580825793</v>
      </c>
      <c r="N229" s="27">
        <v>35650.842203047061</v>
      </c>
      <c r="O229" s="27">
        <v>2377.6729699048869</v>
      </c>
      <c r="P229" s="27">
        <v>0</v>
      </c>
      <c r="Q229" s="27">
        <v>0</v>
      </c>
      <c r="R229" s="28">
        <v>0</v>
      </c>
    </row>
    <row r="230" spans="1:18">
      <c r="A230" s="26">
        <v>230</v>
      </c>
      <c r="E230" s="2" t="s">
        <v>175</v>
      </c>
      <c r="F230" s="49" t="s">
        <v>112</v>
      </c>
      <c r="G230" s="17"/>
      <c r="H230" s="51">
        <v>210409.63182563824</v>
      </c>
      <c r="I230" s="51">
        <v>90447.787984459952</v>
      </c>
      <c r="J230" s="51">
        <v>28277.105384034152</v>
      </c>
      <c r="K230" s="51">
        <v>45098.237362466476</v>
      </c>
      <c r="L230" s="51">
        <v>18401.057849793502</v>
      </c>
      <c r="M230" s="51">
        <v>20268.515289616556</v>
      </c>
      <c r="N230" s="51">
        <v>7421.9345136800675</v>
      </c>
      <c r="O230" s="51">
        <v>494.99344158755929</v>
      </c>
      <c r="P230" s="51">
        <v>0</v>
      </c>
      <c r="Q230" s="51">
        <v>0</v>
      </c>
      <c r="R230" s="28">
        <v>0</v>
      </c>
    </row>
    <row r="231" spans="1:18">
      <c r="A231" s="26">
        <v>231</v>
      </c>
      <c r="E231" s="2" t="s">
        <v>186</v>
      </c>
      <c r="F231" s="47"/>
      <c r="G231" s="17"/>
      <c r="H231" s="27">
        <v>1221100.3848079962</v>
      </c>
      <c r="I231" s="27">
        <v>524908.61637161218</v>
      </c>
      <c r="J231" s="27">
        <v>164104.58003326543</v>
      </c>
      <c r="K231" s="27">
        <v>261725.06704971095</v>
      </c>
      <c r="L231" s="27">
        <v>106789.49735474586</v>
      </c>
      <c r="M231" s="27">
        <v>117627.18087044235</v>
      </c>
      <c r="N231" s="27">
        <v>43072.77671672713</v>
      </c>
      <c r="O231" s="27">
        <v>2872.6664114924461</v>
      </c>
      <c r="P231" s="27">
        <v>0</v>
      </c>
      <c r="Q231" s="27">
        <v>0</v>
      </c>
      <c r="R231" s="28">
        <v>0</v>
      </c>
    </row>
    <row r="232" spans="1:18">
      <c r="A232" s="26">
        <v>232</v>
      </c>
      <c r="F232" s="47"/>
      <c r="G232" s="17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8"/>
    </row>
    <row r="233" spans="1:18">
      <c r="A233" s="26">
        <v>233</v>
      </c>
      <c r="C233" s="2" t="s">
        <v>187</v>
      </c>
      <c r="D233" s="2" t="s">
        <v>188</v>
      </c>
      <c r="F233" s="49" t="s">
        <v>112</v>
      </c>
      <c r="G233" s="17"/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7">
        <v>0</v>
      </c>
      <c r="Q233" s="27">
        <v>0</v>
      </c>
      <c r="R233" s="28">
        <v>0</v>
      </c>
    </row>
    <row r="234" spans="1:18">
      <c r="A234" s="26">
        <v>234</v>
      </c>
      <c r="F234" s="49"/>
      <c r="G234" s="17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8"/>
    </row>
    <row r="235" spans="1:18">
      <c r="A235" s="26">
        <v>235</v>
      </c>
      <c r="C235" s="2" t="s">
        <v>189</v>
      </c>
      <c r="D235" s="2" t="s">
        <v>190</v>
      </c>
      <c r="F235" s="49" t="s">
        <v>112</v>
      </c>
      <c r="G235" s="17"/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8">
        <v>0</v>
      </c>
    </row>
    <row r="236" spans="1:18">
      <c r="A236" s="26">
        <v>236</v>
      </c>
      <c r="F236" s="47"/>
      <c r="G236" s="17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8"/>
    </row>
    <row r="237" spans="1:18">
      <c r="A237" s="26">
        <v>237</v>
      </c>
      <c r="C237" s="2" t="s">
        <v>191</v>
      </c>
      <c r="D237" s="2" t="s">
        <v>192</v>
      </c>
      <c r="F237" s="49" t="s">
        <v>112</v>
      </c>
      <c r="G237" s="17"/>
      <c r="H237" s="27">
        <v>708.44922869457878</v>
      </c>
      <c r="I237" s="27">
        <v>304.53770142909224</v>
      </c>
      <c r="J237" s="27">
        <v>95.209013604639196</v>
      </c>
      <c r="K237" s="27">
        <v>151.84576484312515</v>
      </c>
      <c r="L237" s="27">
        <v>61.956361634876828</v>
      </c>
      <c r="M237" s="27">
        <v>68.244090820007173</v>
      </c>
      <c r="N237" s="27">
        <v>24.989653448923658</v>
      </c>
      <c r="O237" s="27">
        <v>1.6666429139146073</v>
      </c>
      <c r="P237" s="27">
        <v>0</v>
      </c>
      <c r="Q237" s="27">
        <v>0</v>
      </c>
      <c r="R237" s="28">
        <v>0</v>
      </c>
    </row>
    <row r="238" spans="1:18">
      <c r="A238" s="26">
        <v>238</v>
      </c>
      <c r="E238" s="2" t="s">
        <v>175</v>
      </c>
      <c r="F238" s="49" t="s">
        <v>112</v>
      </c>
      <c r="G238" s="17"/>
      <c r="H238" s="51">
        <v>11257.418964988272</v>
      </c>
      <c r="I238" s="51">
        <v>4839.1731640938597</v>
      </c>
      <c r="J238" s="51">
        <v>1512.8928255954968</v>
      </c>
      <c r="K238" s="51">
        <v>2412.8636515674525</v>
      </c>
      <c r="L238" s="51">
        <v>984.50064199423616</v>
      </c>
      <c r="M238" s="51">
        <v>1084.4140852000755</v>
      </c>
      <c r="N238" s="51">
        <v>397.09126253517007</v>
      </c>
      <c r="O238" s="51">
        <v>26.483334001982787</v>
      </c>
      <c r="P238" s="51">
        <v>0</v>
      </c>
      <c r="Q238" s="51">
        <v>0</v>
      </c>
      <c r="R238" s="28">
        <v>0</v>
      </c>
    </row>
    <row r="239" spans="1:18">
      <c r="A239" s="26">
        <v>239</v>
      </c>
      <c r="E239" s="2" t="s">
        <v>193</v>
      </c>
      <c r="F239" s="47"/>
      <c r="G239" s="17"/>
      <c r="H239" s="27">
        <v>11965.868193682851</v>
      </c>
      <c r="I239" s="27">
        <v>5143.7108655229522</v>
      </c>
      <c r="J239" s="27">
        <v>1608.1018392001361</v>
      </c>
      <c r="K239" s="27">
        <v>2564.7094164105774</v>
      </c>
      <c r="L239" s="27">
        <v>1046.4570036291129</v>
      </c>
      <c r="M239" s="27">
        <v>1152.6581760200827</v>
      </c>
      <c r="N239" s="27">
        <v>422.08091598409374</v>
      </c>
      <c r="O239" s="27">
        <v>28.149976915897394</v>
      </c>
      <c r="P239" s="27">
        <v>0</v>
      </c>
      <c r="Q239" s="27">
        <v>0</v>
      </c>
      <c r="R239" s="28">
        <v>0</v>
      </c>
    </row>
    <row r="240" spans="1:18">
      <c r="A240" s="26">
        <v>240</v>
      </c>
      <c r="F240" s="47"/>
      <c r="G240" s="17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8"/>
    </row>
    <row r="241" spans="1:18">
      <c r="A241" s="26">
        <v>241</v>
      </c>
      <c r="C241" s="2" t="s">
        <v>194</v>
      </c>
      <c r="D241" s="2" t="s">
        <v>195</v>
      </c>
      <c r="F241" s="49" t="s">
        <v>112</v>
      </c>
      <c r="G241" s="17"/>
      <c r="H241" s="27">
        <v>-2618419.5001748279</v>
      </c>
      <c r="I241" s="27">
        <v>-1125567.5405698365</v>
      </c>
      <c r="J241" s="27">
        <v>-351891.32504832302</v>
      </c>
      <c r="K241" s="27">
        <v>-561220.05018881708</v>
      </c>
      <c r="L241" s="27">
        <v>-228989.93871949497</v>
      </c>
      <c r="M241" s="27">
        <v>-252229.30724912244</v>
      </c>
      <c r="N241" s="27">
        <v>-92361.447007068433</v>
      </c>
      <c r="O241" s="27">
        <v>-6159.8913921657559</v>
      </c>
      <c r="P241" s="27">
        <v>0</v>
      </c>
      <c r="Q241" s="27">
        <v>0</v>
      </c>
      <c r="R241" s="28">
        <v>0</v>
      </c>
    </row>
    <row r="242" spans="1:18">
      <c r="A242" s="26">
        <v>242</v>
      </c>
      <c r="E242" s="2" t="s">
        <v>175</v>
      </c>
      <c r="F242" s="49" t="s">
        <v>112</v>
      </c>
      <c r="G242" s="17"/>
      <c r="H242" s="51">
        <v>283852.79253255663</v>
      </c>
      <c r="I242" s="51">
        <v>122018.45027254708</v>
      </c>
      <c r="J242" s="51">
        <v>38147.185841030776</v>
      </c>
      <c r="K242" s="51">
        <v>60839.708251760589</v>
      </c>
      <c r="L242" s="51">
        <v>24823.91899504558</v>
      </c>
      <c r="M242" s="51">
        <v>27343.209602752835</v>
      </c>
      <c r="N242" s="51">
        <v>10012.549422868889</v>
      </c>
      <c r="O242" s="51">
        <v>667.77014655091091</v>
      </c>
      <c r="P242" s="51">
        <v>0</v>
      </c>
      <c r="Q242" s="51">
        <v>0</v>
      </c>
      <c r="R242" s="28">
        <v>0</v>
      </c>
    </row>
    <row r="243" spans="1:18">
      <c r="A243" s="26">
        <v>243</v>
      </c>
      <c r="E243" s="2" t="s">
        <v>196</v>
      </c>
      <c r="F243" s="47"/>
      <c r="G243" s="17"/>
      <c r="H243" s="56">
        <v>-2334566.7076422712</v>
      </c>
      <c r="I243" s="56">
        <v>-1003549.0902972894</v>
      </c>
      <c r="J243" s="56">
        <v>-313744.13920729223</v>
      </c>
      <c r="K243" s="56">
        <v>-500380.34193705651</v>
      </c>
      <c r="L243" s="56">
        <v>-204166.01972444938</v>
      </c>
      <c r="M243" s="56">
        <v>-224886.0976463696</v>
      </c>
      <c r="N243" s="56">
        <v>-82348.897584199542</v>
      </c>
      <c r="O243" s="56">
        <v>-5492.1212456148451</v>
      </c>
      <c r="P243" s="27">
        <v>0</v>
      </c>
      <c r="Q243" s="27">
        <v>0</v>
      </c>
      <c r="R243" s="28">
        <v>0</v>
      </c>
    </row>
    <row r="244" spans="1:18">
      <c r="A244" s="26">
        <v>244</v>
      </c>
      <c r="F244" s="47"/>
      <c r="G244" s="17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8"/>
    </row>
    <row r="245" spans="1:18">
      <c r="A245" s="26">
        <v>245</v>
      </c>
      <c r="C245" s="2" t="s">
        <v>197</v>
      </c>
      <c r="D245" s="2" t="s">
        <v>198</v>
      </c>
      <c r="F245" s="49" t="s">
        <v>112</v>
      </c>
      <c r="G245" s="17"/>
      <c r="H245" s="27">
        <v>87274.576432028742</v>
      </c>
      <c r="I245" s="27">
        <v>37516.307200704054</v>
      </c>
      <c r="J245" s="27">
        <v>11728.894602888193</v>
      </c>
      <c r="K245" s="27">
        <v>18706.033224286861</v>
      </c>
      <c r="L245" s="27">
        <v>7632.4668020558865</v>
      </c>
      <c r="M245" s="27">
        <v>8407.0585146655867</v>
      </c>
      <c r="N245" s="27">
        <v>3078.5006625763972</v>
      </c>
      <c r="O245" s="27">
        <v>205.31542485177465</v>
      </c>
      <c r="P245" s="27">
        <v>0</v>
      </c>
      <c r="Q245" s="27">
        <v>0</v>
      </c>
      <c r="R245" s="28">
        <v>0</v>
      </c>
    </row>
    <row r="246" spans="1:18">
      <c r="A246" s="26">
        <v>246</v>
      </c>
      <c r="E246" s="2" t="s">
        <v>175</v>
      </c>
      <c r="F246" s="49" t="s">
        <v>112</v>
      </c>
      <c r="G246" s="17"/>
      <c r="H246" s="51">
        <v>4990.4364429728512</v>
      </c>
      <c r="I246" s="51">
        <v>2145.2151853864484</v>
      </c>
      <c r="J246" s="51">
        <v>670.66842893963508</v>
      </c>
      <c r="K246" s="51">
        <v>1069.6273041055204</v>
      </c>
      <c r="L246" s="51">
        <v>436.43111242625076</v>
      </c>
      <c r="M246" s="51">
        <v>480.72294252230142</v>
      </c>
      <c r="N246" s="51">
        <v>176.0313544254482</v>
      </c>
      <c r="O246" s="51">
        <v>11.740115167247364</v>
      </c>
      <c r="P246" s="51">
        <v>0</v>
      </c>
      <c r="Q246" s="51">
        <v>0</v>
      </c>
      <c r="R246" s="28">
        <v>0</v>
      </c>
    </row>
    <row r="247" spans="1:18">
      <c r="A247" s="26">
        <v>247</v>
      </c>
      <c r="E247" s="2" t="s">
        <v>199</v>
      </c>
      <c r="F247" s="47"/>
      <c r="G247" s="17"/>
      <c r="H247" s="56">
        <v>92265.012875001587</v>
      </c>
      <c r="I247" s="56">
        <v>39661.522386090503</v>
      </c>
      <c r="J247" s="56">
        <v>12399.563031827827</v>
      </c>
      <c r="K247" s="56">
        <v>19775.660528392382</v>
      </c>
      <c r="L247" s="56">
        <v>8068.8979144821369</v>
      </c>
      <c r="M247" s="56">
        <v>8887.781457187888</v>
      </c>
      <c r="N247" s="56">
        <v>3254.5320170018454</v>
      </c>
      <c r="O247" s="56">
        <v>217.055540019022</v>
      </c>
      <c r="P247" s="27">
        <v>0</v>
      </c>
      <c r="Q247" s="27">
        <v>0</v>
      </c>
      <c r="R247" s="28">
        <v>0</v>
      </c>
    </row>
    <row r="248" spans="1:18">
      <c r="A248" s="26">
        <v>248</v>
      </c>
      <c r="F248" s="47"/>
      <c r="G248" s="17"/>
      <c r="H248" s="14"/>
      <c r="I248" s="56"/>
      <c r="J248" s="56"/>
      <c r="K248" s="56"/>
      <c r="L248" s="56"/>
      <c r="M248" s="56"/>
      <c r="N248" s="56"/>
      <c r="O248" s="56"/>
      <c r="P248" s="14"/>
      <c r="Q248" s="14"/>
      <c r="R248" s="28"/>
    </row>
    <row r="249" spans="1:18">
      <c r="A249" s="26">
        <v>249</v>
      </c>
      <c r="C249" s="2" t="s">
        <v>200</v>
      </c>
      <c r="D249" s="2" t="s">
        <v>201</v>
      </c>
      <c r="F249" s="49" t="s">
        <v>112</v>
      </c>
      <c r="G249" s="17"/>
      <c r="H249" s="27">
        <v>148351.36239966669</v>
      </c>
      <c r="I249" s="56">
        <v>63771.094778826839</v>
      </c>
      <c r="J249" s="56">
        <v>19937.048851055806</v>
      </c>
      <c r="K249" s="56">
        <v>31796.951957454232</v>
      </c>
      <c r="L249" s="56">
        <v>12973.845246181934</v>
      </c>
      <c r="M249" s="56">
        <v>14290.514321724635</v>
      </c>
      <c r="N249" s="56">
        <v>5232.9072922762607</v>
      </c>
      <c r="O249" s="56">
        <v>348.99995214699345</v>
      </c>
      <c r="P249" s="27">
        <v>0</v>
      </c>
      <c r="Q249" s="27">
        <v>0</v>
      </c>
      <c r="R249" s="28">
        <v>0</v>
      </c>
    </row>
    <row r="250" spans="1:18">
      <c r="A250" s="26">
        <v>250</v>
      </c>
      <c r="E250" s="2" t="s">
        <v>175</v>
      </c>
      <c r="F250" s="49" t="s">
        <v>112</v>
      </c>
      <c r="G250" s="17"/>
      <c r="H250" s="51">
        <v>59230.372557464274</v>
      </c>
      <c r="I250" s="55">
        <v>25461.078624753936</v>
      </c>
      <c r="J250" s="55">
        <v>7960.0133901234312</v>
      </c>
      <c r="K250" s="55">
        <v>12695.166934550771</v>
      </c>
      <c r="L250" s="55">
        <v>5179.9031367437528</v>
      </c>
      <c r="M250" s="55">
        <v>5705.5929492119767</v>
      </c>
      <c r="N250" s="55">
        <v>2089.2767243025396</v>
      </c>
      <c r="O250" s="55">
        <v>139.3407977778711</v>
      </c>
      <c r="P250" s="51">
        <v>0</v>
      </c>
      <c r="Q250" s="51">
        <v>0</v>
      </c>
      <c r="R250" s="28">
        <v>0</v>
      </c>
    </row>
    <row r="251" spans="1:18">
      <c r="A251" s="26">
        <v>251</v>
      </c>
      <c r="E251" s="2" t="s">
        <v>202</v>
      </c>
      <c r="F251" s="47"/>
      <c r="G251" s="17"/>
      <c r="H251" s="56">
        <v>207581.73495713098</v>
      </c>
      <c r="I251" s="56">
        <v>89232.173403580775</v>
      </c>
      <c r="J251" s="56">
        <v>27897.062241179236</v>
      </c>
      <c r="K251" s="56">
        <v>44492.118892005004</v>
      </c>
      <c r="L251" s="56">
        <v>18153.748382925689</v>
      </c>
      <c r="M251" s="56">
        <v>19996.107270936613</v>
      </c>
      <c r="N251" s="56">
        <v>7322.1840165787999</v>
      </c>
      <c r="O251" s="56">
        <v>488.34074992486455</v>
      </c>
      <c r="P251" s="27">
        <v>0</v>
      </c>
      <c r="Q251" s="27">
        <v>0</v>
      </c>
      <c r="R251" s="28">
        <v>0</v>
      </c>
    </row>
    <row r="252" spans="1:18">
      <c r="A252" s="26">
        <v>252</v>
      </c>
      <c r="F252" s="47"/>
      <c r="G252" s="17"/>
      <c r="H252" s="14"/>
      <c r="I252" s="56"/>
      <c r="J252" s="56"/>
      <c r="K252" s="56"/>
      <c r="L252" s="56"/>
      <c r="M252" s="56"/>
      <c r="N252" s="56"/>
      <c r="O252" s="56"/>
      <c r="P252" s="14"/>
      <c r="Q252" s="14"/>
      <c r="R252" s="28"/>
    </row>
    <row r="253" spans="1:18">
      <c r="A253" s="26">
        <v>253</v>
      </c>
      <c r="C253" s="2" t="s">
        <v>203</v>
      </c>
      <c r="D253" s="2" t="s">
        <v>204</v>
      </c>
      <c r="F253" s="49" t="s">
        <v>112</v>
      </c>
      <c r="G253" s="17"/>
      <c r="H253" s="27">
        <v>2631060.1483139647</v>
      </c>
      <c r="I253" s="56">
        <v>1131001.3158820914</v>
      </c>
      <c r="J253" s="56">
        <v>353590.11106135626</v>
      </c>
      <c r="K253" s="56">
        <v>563929.3888500178</v>
      </c>
      <c r="L253" s="56">
        <v>230095.40758823903</v>
      </c>
      <c r="M253" s="56">
        <v>253446.96619303938</v>
      </c>
      <c r="N253" s="56">
        <v>92807.329934979687</v>
      </c>
      <c r="O253" s="56">
        <v>6189.6288042414244</v>
      </c>
      <c r="P253" s="27">
        <v>0</v>
      </c>
      <c r="Q253" s="27">
        <v>0</v>
      </c>
      <c r="R253" s="28">
        <v>0</v>
      </c>
    </row>
    <row r="254" spans="1:18">
      <c r="A254" s="26">
        <v>254</v>
      </c>
      <c r="E254" s="2" t="s">
        <v>175</v>
      </c>
      <c r="F254" s="49" t="s">
        <v>112</v>
      </c>
      <c r="G254" s="17"/>
      <c r="H254" s="51">
        <v>88837.570230636236</v>
      </c>
      <c r="I254" s="55">
        <v>38188.183913242698</v>
      </c>
      <c r="J254" s="55">
        <v>11938.946490600447</v>
      </c>
      <c r="K254" s="55">
        <v>19041.038160677206</v>
      </c>
      <c r="L254" s="55">
        <v>7769.156073632952</v>
      </c>
      <c r="M254" s="55">
        <v>8557.6198907289418</v>
      </c>
      <c r="N254" s="55">
        <v>3133.6332984633605</v>
      </c>
      <c r="O254" s="55">
        <v>208.99240329064125</v>
      </c>
      <c r="P254" s="51">
        <v>0</v>
      </c>
      <c r="Q254" s="51">
        <v>0</v>
      </c>
      <c r="R254" s="28">
        <v>0</v>
      </c>
    </row>
    <row r="255" spans="1:18">
      <c r="A255" s="26">
        <v>255</v>
      </c>
      <c r="E255" s="2" t="s">
        <v>205</v>
      </c>
      <c r="F255" s="47"/>
      <c r="G255" s="17"/>
      <c r="H255" s="56">
        <v>2719897.718544601</v>
      </c>
      <c r="I255" s="56">
        <v>1169189.4997953342</v>
      </c>
      <c r="J255" s="56">
        <v>365529.05755195674</v>
      </c>
      <c r="K255" s="56">
        <v>582970.42701069498</v>
      </c>
      <c r="L255" s="56">
        <v>237864.56366187197</v>
      </c>
      <c r="M255" s="56">
        <v>262004.58608376831</v>
      </c>
      <c r="N255" s="56">
        <v>95940.96323344305</v>
      </c>
      <c r="O255" s="56">
        <v>6398.6212075320655</v>
      </c>
      <c r="P255" s="27">
        <v>0</v>
      </c>
      <c r="Q255" s="27">
        <v>0</v>
      </c>
      <c r="R255" s="28">
        <v>0</v>
      </c>
    </row>
    <row r="256" spans="1:18">
      <c r="A256" s="26">
        <v>256</v>
      </c>
      <c r="F256" s="47"/>
      <c r="G256" s="17"/>
      <c r="H256" s="14"/>
      <c r="I256" s="56"/>
      <c r="J256" s="56"/>
      <c r="K256" s="56"/>
      <c r="L256" s="56"/>
      <c r="M256" s="56"/>
      <c r="N256" s="56"/>
      <c r="O256" s="56"/>
      <c r="P256" s="14"/>
      <c r="Q256" s="14"/>
      <c r="R256" s="28"/>
    </row>
    <row r="257" spans="1:18">
      <c r="A257" s="26">
        <v>257</v>
      </c>
      <c r="C257" s="2" t="s">
        <v>206</v>
      </c>
      <c r="D257" s="2" t="s">
        <v>207</v>
      </c>
      <c r="F257" s="49" t="s">
        <v>112</v>
      </c>
      <c r="G257" s="17"/>
      <c r="H257" s="27">
        <v>6333841.6859148154</v>
      </c>
      <c r="I257" s="56">
        <v>2722698.4095932078</v>
      </c>
      <c r="J257" s="56">
        <v>851209.6489328976</v>
      </c>
      <c r="K257" s="56">
        <v>1357566.6346129007</v>
      </c>
      <c r="L257" s="56">
        <v>553916.59717618825</v>
      </c>
      <c r="M257" s="56">
        <v>610131.60823055275</v>
      </c>
      <c r="N257" s="56">
        <v>223418.28083151783</v>
      </c>
      <c r="O257" s="56">
        <v>14900.506537551484</v>
      </c>
      <c r="P257" s="27">
        <v>0</v>
      </c>
      <c r="Q257" s="27">
        <v>0</v>
      </c>
      <c r="R257" s="28">
        <v>0</v>
      </c>
    </row>
    <row r="258" spans="1:18">
      <c r="A258" s="26">
        <v>258</v>
      </c>
      <c r="E258" s="2" t="s">
        <v>175</v>
      </c>
      <c r="F258" s="49" t="s">
        <v>112</v>
      </c>
      <c r="G258" s="17"/>
      <c r="H258" s="51">
        <v>621167.31731813482</v>
      </c>
      <c r="I258" s="55">
        <v>267018.24119070836</v>
      </c>
      <c r="J258" s="55">
        <v>83479.133253168984</v>
      </c>
      <c r="K258" s="55">
        <v>133138.1594804271</v>
      </c>
      <c r="L258" s="55">
        <v>54323.253366290453</v>
      </c>
      <c r="M258" s="55">
        <v>59836.325738670945</v>
      </c>
      <c r="N258" s="55">
        <v>21910.894055429671</v>
      </c>
      <c r="O258" s="55">
        <v>1461.3102334393689</v>
      </c>
      <c r="P258" s="51">
        <v>0</v>
      </c>
      <c r="Q258" s="51">
        <v>0</v>
      </c>
      <c r="R258" s="28">
        <v>0</v>
      </c>
    </row>
    <row r="259" spans="1:18">
      <c r="A259" s="26">
        <v>259</v>
      </c>
      <c r="E259" s="2" t="s">
        <v>208</v>
      </c>
      <c r="F259" s="47"/>
      <c r="G259" s="17"/>
      <c r="H259" s="56">
        <v>6955009.0032329503</v>
      </c>
      <c r="I259" s="56">
        <v>2989716.650783916</v>
      </c>
      <c r="J259" s="56">
        <v>934688.78218606662</v>
      </c>
      <c r="K259" s="56">
        <v>1490704.7940933278</v>
      </c>
      <c r="L259" s="56">
        <v>608239.85054247873</v>
      </c>
      <c r="M259" s="56">
        <v>669967.93396922364</v>
      </c>
      <c r="N259" s="56">
        <v>245329.1748869475</v>
      </c>
      <c r="O259" s="56">
        <v>16361.816770990852</v>
      </c>
      <c r="P259" s="27">
        <v>0</v>
      </c>
      <c r="Q259" s="27">
        <v>0</v>
      </c>
      <c r="R259" s="28">
        <v>0</v>
      </c>
    </row>
    <row r="260" spans="1:18">
      <c r="A260" s="26">
        <v>260</v>
      </c>
      <c r="F260" s="47"/>
      <c r="G260" s="17"/>
      <c r="H260" s="14"/>
      <c r="I260" s="56"/>
      <c r="J260" s="56"/>
      <c r="K260" s="56"/>
      <c r="L260" s="56"/>
      <c r="M260" s="56"/>
      <c r="N260" s="56"/>
      <c r="O260" s="56"/>
      <c r="P260" s="14"/>
      <c r="Q260" s="14"/>
      <c r="R260" s="28"/>
    </row>
    <row r="261" spans="1:18">
      <c r="A261" s="26">
        <v>261</v>
      </c>
      <c r="C261" s="2" t="s">
        <v>209</v>
      </c>
      <c r="D261" s="2" t="s">
        <v>210</v>
      </c>
      <c r="F261" s="49" t="s">
        <v>112</v>
      </c>
      <c r="G261" s="17"/>
      <c r="H261" s="27">
        <v>1886125.7554656211</v>
      </c>
      <c r="I261" s="56">
        <v>810779.91041661473</v>
      </c>
      <c r="J261" s="56">
        <v>253477.82937541202</v>
      </c>
      <c r="K261" s="56">
        <v>404263.56092832331</v>
      </c>
      <c r="L261" s="56">
        <v>164948.29080385942</v>
      </c>
      <c r="M261" s="56">
        <v>181688.3019142109</v>
      </c>
      <c r="N261" s="56">
        <v>66530.708314872187</v>
      </c>
      <c r="O261" s="56">
        <v>4437.1537123287826</v>
      </c>
      <c r="P261" s="27">
        <v>0</v>
      </c>
      <c r="Q261" s="27">
        <v>0</v>
      </c>
      <c r="R261" s="28">
        <v>0</v>
      </c>
    </row>
    <row r="262" spans="1:18">
      <c r="A262" s="26">
        <v>262</v>
      </c>
      <c r="E262" s="2" t="s">
        <v>175</v>
      </c>
      <c r="F262" s="49" t="s">
        <v>112</v>
      </c>
      <c r="G262" s="17"/>
      <c r="H262" s="51">
        <v>128954.90990791922</v>
      </c>
      <c r="I262" s="55">
        <v>55433.23397177962</v>
      </c>
      <c r="J262" s="55">
        <v>17330.345315544353</v>
      </c>
      <c r="K262" s="55">
        <v>27639.605115140883</v>
      </c>
      <c r="L262" s="55">
        <v>11277.557669968768</v>
      </c>
      <c r="M262" s="55">
        <v>12422.07659631153</v>
      </c>
      <c r="N262" s="55">
        <v>4548.7218824051388</v>
      </c>
      <c r="O262" s="55">
        <v>303.36935676894581</v>
      </c>
      <c r="P262" s="51">
        <v>0</v>
      </c>
      <c r="Q262" s="51">
        <v>0</v>
      </c>
      <c r="R262" s="28">
        <v>0</v>
      </c>
    </row>
    <row r="263" spans="1:18">
      <c r="A263" s="26">
        <v>263</v>
      </c>
      <c r="E263" s="2" t="s">
        <v>211</v>
      </c>
      <c r="F263" s="47"/>
      <c r="G263" s="17"/>
      <c r="H263" s="56">
        <v>2015080.6653735403</v>
      </c>
      <c r="I263" s="56">
        <v>866213.14438839431</v>
      </c>
      <c r="J263" s="56">
        <v>270808.17469095637</v>
      </c>
      <c r="K263" s="56">
        <v>431903.16604346421</v>
      </c>
      <c r="L263" s="56">
        <v>176225.8484738282</v>
      </c>
      <c r="M263" s="56">
        <v>194110.37851052242</v>
      </c>
      <c r="N263" s="56">
        <v>71079.430197277325</v>
      </c>
      <c r="O263" s="56">
        <v>4740.5230690977287</v>
      </c>
      <c r="P263" s="27">
        <v>0</v>
      </c>
      <c r="Q263" s="27">
        <v>0</v>
      </c>
      <c r="R263" s="28">
        <v>0</v>
      </c>
    </row>
    <row r="264" spans="1:18">
      <c r="A264" s="26">
        <v>264</v>
      </c>
      <c r="F264" s="47"/>
      <c r="G264" s="17"/>
      <c r="H264" s="14"/>
      <c r="I264" s="56"/>
      <c r="J264" s="56"/>
      <c r="K264" s="56"/>
      <c r="L264" s="56"/>
      <c r="M264" s="56"/>
      <c r="N264" s="56"/>
      <c r="O264" s="56"/>
      <c r="P264" s="14"/>
      <c r="Q264" s="14"/>
      <c r="R264" s="28"/>
    </row>
    <row r="265" spans="1:18">
      <c r="A265" s="26">
        <v>265</v>
      </c>
      <c r="C265" s="2" t="s">
        <v>212</v>
      </c>
      <c r="D265" s="2" t="s">
        <v>213</v>
      </c>
      <c r="F265" s="49" t="s">
        <v>112</v>
      </c>
      <c r="G265" s="17"/>
      <c r="H265" s="57">
        <v>611299.49902260536</v>
      </c>
      <c r="I265" s="62">
        <v>262776.40905916964</v>
      </c>
      <c r="J265" s="62">
        <v>82152.989884958472</v>
      </c>
      <c r="K265" s="62">
        <v>131023.13647563303</v>
      </c>
      <c r="L265" s="62">
        <v>53460.27816058429</v>
      </c>
      <c r="M265" s="62">
        <v>58885.77027092583</v>
      </c>
      <c r="N265" s="62">
        <v>21562.819204735555</v>
      </c>
      <c r="O265" s="62">
        <v>1438.0959665986165</v>
      </c>
      <c r="P265" s="57">
        <v>0</v>
      </c>
      <c r="Q265" s="57">
        <v>0</v>
      </c>
      <c r="R265" s="28">
        <v>0</v>
      </c>
    </row>
    <row r="266" spans="1:18">
      <c r="A266" s="26">
        <v>266</v>
      </c>
      <c r="E266" s="2" t="s">
        <v>175</v>
      </c>
      <c r="F266" s="49" t="s">
        <v>112</v>
      </c>
      <c r="G266" s="17"/>
      <c r="H266" s="51">
        <v>83338.18014346181</v>
      </c>
      <c r="I266" s="55">
        <v>35824.18724477847</v>
      </c>
      <c r="J266" s="55">
        <v>11199.879406581171</v>
      </c>
      <c r="K266" s="55">
        <v>17862.324062143398</v>
      </c>
      <c r="L266" s="55">
        <v>7288.2151858292264</v>
      </c>
      <c r="M266" s="55">
        <v>8027.8700351813177</v>
      </c>
      <c r="N266" s="55">
        <v>2939.6492458415996</v>
      </c>
      <c r="O266" s="55">
        <v>196.054963106635</v>
      </c>
      <c r="P266" s="51">
        <v>0</v>
      </c>
      <c r="Q266" s="51">
        <v>0</v>
      </c>
      <c r="R266" s="28">
        <v>0</v>
      </c>
    </row>
    <row r="267" spans="1:18">
      <c r="A267" s="26">
        <v>267</v>
      </c>
      <c r="E267" s="2" t="s">
        <v>214</v>
      </c>
      <c r="F267" s="47"/>
      <c r="G267" s="17"/>
      <c r="H267" s="56">
        <v>694637.67916606716</v>
      </c>
      <c r="I267" s="56">
        <v>298600.59630394808</v>
      </c>
      <c r="J267" s="56">
        <v>93352.869291539639</v>
      </c>
      <c r="K267" s="56">
        <v>148885.46053777644</v>
      </c>
      <c r="L267" s="56">
        <v>60748.493346413517</v>
      </c>
      <c r="M267" s="56">
        <v>66913.640306107147</v>
      </c>
      <c r="N267" s="56">
        <v>24502.468450577155</v>
      </c>
      <c r="O267" s="56">
        <v>1634.1509297052517</v>
      </c>
      <c r="P267" s="27">
        <v>0</v>
      </c>
      <c r="Q267" s="27">
        <v>0</v>
      </c>
      <c r="R267" s="28">
        <v>0</v>
      </c>
    </row>
    <row r="268" spans="1:18">
      <c r="A268" s="26">
        <v>268</v>
      </c>
      <c r="F268" s="47"/>
      <c r="G268" s="17"/>
      <c r="H268" s="63"/>
      <c r="I268" s="56"/>
      <c r="J268" s="56"/>
      <c r="K268" s="56"/>
      <c r="L268" s="56"/>
      <c r="M268" s="56"/>
      <c r="N268" s="56"/>
      <c r="O268" s="56"/>
      <c r="P268" s="14"/>
      <c r="Q268" s="14"/>
      <c r="R268" s="28"/>
    </row>
    <row r="269" spans="1:18" ht="15.75" thickBot="1">
      <c r="A269" s="26">
        <v>269</v>
      </c>
      <c r="C269" s="2" t="s">
        <v>215</v>
      </c>
      <c r="F269" s="47"/>
      <c r="G269" s="17"/>
      <c r="H269" s="61">
        <v>66445151.857789971</v>
      </c>
      <c r="I269" s="61">
        <v>28562461.498002306</v>
      </c>
      <c r="J269" s="61">
        <v>8929612.8938520383</v>
      </c>
      <c r="K269" s="61">
        <v>14241549.705057818</v>
      </c>
      <c r="L269" s="61">
        <v>5810860.8078678623</v>
      </c>
      <c r="M269" s="61">
        <v>6400584.2539876075</v>
      </c>
      <c r="N269" s="61">
        <v>2343768.9689448643</v>
      </c>
      <c r="O269" s="61">
        <v>156313.73007748337</v>
      </c>
      <c r="P269" s="61">
        <v>0</v>
      </c>
      <c r="Q269" s="61">
        <v>0</v>
      </c>
      <c r="R269" s="28">
        <v>0</v>
      </c>
    </row>
    <row r="270" spans="1:18" ht="15.75" thickTop="1">
      <c r="A270" s="26">
        <v>270</v>
      </c>
      <c r="F270" s="47"/>
      <c r="G270" s="1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28"/>
    </row>
    <row r="271" spans="1:18">
      <c r="A271" s="26">
        <v>271</v>
      </c>
      <c r="F271" s="47"/>
      <c r="G271" s="1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28"/>
    </row>
    <row r="272" spans="1:18">
      <c r="A272" s="26">
        <v>272</v>
      </c>
      <c r="F272" s="47"/>
      <c r="G272" s="17"/>
      <c r="H272" s="7" t="s">
        <v>216</v>
      </c>
      <c r="I272" s="7"/>
      <c r="J272" s="7"/>
      <c r="K272" s="7"/>
      <c r="L272" s="7"/>
      <c r="M272" s="7"/>
      <c r="N272" s="7"/>
      <c r="O272" s="7"/>
      <c r="P272" s="2"/>
      <c r="Q272" s="2"/>
      <c r="R272" s="28"/>
    </row>
    <row r="273" spans="1:18">
      <c r="A273" s="26">
        <v>273</v>
      </c>
      <c r="F273" s="47"/>
      <c r="G273" s="17"/>
      <c r="H273" s="7"/>
      <c r="I273" s="7"/>
      <c r="J273" s="7"/>
      <c r="K273" s="7"/>
      <c r="L273" s="7"/>
      <c r="M273" s="7"/>
      <c r="N273" s="7"/>
      <c r="O273" s="7"/>
      <c r="P273" s="2"/>
      <c r="Q273" s="2"/>
      <c r="R273" s="28"/>
    </row>
    <row r="274" spans="1:18">
      <c r="A274" s="26">
        <v>274</v>
      </c>
      <c r="F274" s="47"/>
      <c r="G274" s="17"/>
      <c r="H274" s="7"/>
      <c r="I274" s="7"/>
      <c r="J274" s="7"/>
      <c r="K274" s="7"/>
      <c r="L274" s="7"/>
      <c r="M274" s="7"/>
      <c r="N274" s="7"/>
      <c r="O274" s="7"/>
      <c r="P274" s="2"/>
      <c r="Q274" s="2"/>
      <c r="R274" s="28"/>
    </row>
    <row r="275" spans="1:18">
      <c r="A275" s="26">
        <v>275</v>
      </c>
      <c r="C275" s="2" t="s">
        <v>217</v>
      </c>
      <c r="D275" s="2" t="s">
        <v>218</v>
      </c>
      <c r="F275" s="49" t="s">
        <v>112</v>
      </c>
      <c r="G275" s="17"/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8">
        <v>0</v>
      </c>
    </row>
    <row r="276" spans="1:18">
      <c r="A276" s="26">
        <v>276</v>
      </c>
      <c r="F276" s="47"/>
      <c r="G276" s="17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28"/>
    </row>
    <row r="277" spans="1:18">
      <c r="A277" s="26">
        <v>277</v>
      </c>
      <c r="C277" s="2" t="s">
        <v>219</v>
      </c>
      <c r="D277" s="2" t="s">
        <v>220</v>
      </c>
      <c r="F277" s="49" t="s">
        <v>112</v>
      </c>
      <c r="G277" s="17"/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27">
        <v>0</v>
      </c>
      <c r="P277" s="27">
        <v>0</v>
      </c>
      <c r="Q277" s="27">
        <v>0</v>
      </c>
      <c r="R277" s="28">
        <v>0</v>
      </c>
    </row>
    <row r="278" spans="1:18">
      <c r="A278" s="26">
        <v>278</v>
      </c>
      <c r="F278" s="47"/>
      <c r="G278" s="17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28"/>
    </row>
    <row r="279" spans="1:18">
      <c r="A279" s="26">
        <v>279</v>
      </c>
      <c r="C279" s="2" t="s">
        <v>221</v>
      </c>
      <c r="D279" s="2" t="s">
        <v>222</v>
      </c>
      <c r="F279" s="49" t="s">
        <v>112</v>
      </c>
      <c r="G279" s="17"/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8">
        <v>0</v>
      </c>
    </row>
    <row r="280" spans="1:18">
      <c r="A280" s="26">
        <v>280</v>
      </c>
      <c r="F280" s="47"/>
      <c r="G280" s="17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28"/>
    </row>
    <row r="281" spans="1:18">
      <c r="A281" s="26">
        <v>281</v>
      </c>
      <c r="C281" s="2" t="s">
        <v>223</v>
      </c>
      <c r="D281" s="2" t="s">
        <v>185</v>
      </c>
      <c r="F281" s="49" t="s">
        <v>112</v>
      </c>
      <c r="G281" s="17"/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0</v>
      </c>
      <c r="N281" s="27">
        <v>0</v>
      </c>
      <c r="O281" s="27">
        <v>0</v>
      </c>
      <c r="P281" s="27">
        <v>0</v>
      </c>
      <c r="Q281" s="27">
        <v>0</v>
      </c>
      <c r="R281" s="28">
        <v>0</v>
      </c>
    </row>
    <row r="282" spans="1:18">
      <c r="A282" s="26">
        <v>282</v>
      </c>
      <c r="F282" s="47"/>
      <c r="G282" s="17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28"/>
    </row>
    <row r="283" spans="1:18">
      <c r="A283" s="26">
        <v>283</v>
      </c>
      <c r="C283" s="2" t="s">
        <v>224</v>
      </c>
      <c r="D283" s="2" t="s">
        <v>192</v>
      </c>
      <c r="F283" s="49" t="s">
        <v>112</v>
      </c>
      <c r="G283" s="17"/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8">
        <v>0</v>
      </c>
    </row>
    <row r="284" spans="1:18">
      <c r="A284" s="26">
        <v>284</v>
      </c>
      <c r="F284" s="47"/>
      <c r="G284" s="17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28"/>
    </row>
    <row r="285" spans="1:18">
      <c r="A285" s="26">
        <v>285</v>
      </c>
      <c r="C285" s="2" t="s">
        <v>225</v>
      </c>
      <c r="D285" s="2" t="s">
        <v>226</v>
      </c>
      <c r="F285" s="49" t="s">
        <v>112</v>
      </c>
      <c r="G285" s="17"/>
      <c r="H285" s="27">
        <v>0</v>
      </c>
      <c r="I285" s="27">
        <v>0</v>
      </c>
      <c r="J285" s="27">
        <v>0</v>
      </c>
      <c r="K285" s="27">
        <v>0</v>
      </c>
      <c r="L285" s="27">
        <v>0</v>
      </c>
      <c r="M285" s="27">
        <v>0</v>
      </c>
      <c r="N285" s="27">
        <v>0</v>
      </c>
      <c r="O285" s="27">
        <v>0</v>
      </c>
      <c r="P285" s="27">
        <v>0</v>
      </c>
      <c r="Q285" s="27">
        <v>0</v>
      </c>
      <c r="R285" s="28">
        <v>0</v>
      </c>
    </row>
    <row r="286" spans="1:18">
      <c r="A286" s="26">
        <v>286</v>
      </c>
      <c r="F286" s="47"/>
      <c r="G286" s="17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28"/>
    </row>
    <row r="287" spans="1:18">
      <c r="A287" s="26">
        <v>287</v>
      </c>
      <c r="C287" s="2" t="s">
        <v>227</v>
      </c>
      <c r="D287" s="2" t="s">
        <v>228</v>
      </c>
      <c r="F287" s="49" t="s">
        <v>112</v>
      </c>
      <c r="G287" s="17"/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0</v>
      </c>
      <c r="N287" s="27">
        <v>0</v>
      </c>
      <c r="O287" s="27">
        <v>0</v>
      </c>
      <c r="P287" s="27">
        <v>0</v>
      </c>
      <c r="Q287" s="27">
        <v>0</v>
      </c>
      <c r="R287" s="28">
        <v>0</v>
      </c>
    </row>
    <row r="288" spans="1:18">
      <c r="A288" s="26">
        <v>288</v>
      </c>
      <c r="F288" s="47"/>
      <c r="G288" s="17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28"/>
    </row>
    <row r="289" spans="1:18">
      <c r="A289" s="26">
        <v>289</v>
      </c>
      <c r="C289" s="2" t="s">
        <v>229</v>
      </c>
      <c r="D289" s="2" t="s">
        <v>204</v>
      </c>
      <c r="F289" s="49" t="s">
        <v>112</v>
      </c>
      <c r="G289" s="17"/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27">
        <v>0</v>
      </c>
      <c r="P289" s="27">
        <v>0</v>
      </c>
      <c r="Q289" s="27">
        <v>0</v>
      </c>
      <c r="R289" s="28">
        <v>0</v>
      </c>
    </row>
    <row r="290" spans="1:18">
      <c r="A290" s="26">
        <v>290</v>
      </c>
      <c r="F290" s="47"/>
      <c r="G290" s="17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28"/>
    </row>
    <row r="291" spans="1:18">
      <c r="A291" s="26">
        <v>291</v>
      </c>
      <c r="C291" s="2" t="s">
        <v>230</v>
      </c>
      <c r="D291" s="2" t="s">
        <v>231</v>
      </c>
      <c r="F291" s="49" t="s">
        <v>112</v>
      </c>
      <c r="G291" s="17"/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8">
        <v>0</v>
      </c>
    </row>
    <row r="292" spans="1:18">
      <c r="A292" s="26">
        <v>292</v>
      </c>
      <c r="F292" s="47"/>
      <c r="G292" s="17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28"/>
    </row>
    <row r="293" spans="1:18">
      <c r="A293" s="26">
        <v>293</v>
      </c>
      <c r="C293" s="2" t="s">
        <v>232</v>
      </c>
      <c r="D293" s="2" t="s">
        <v>210</v>
      </c>
      <c r="F293" s="49" t="s">
        <v>112</v>
      </c>
      <c r="G293" s="17"/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0</v>
      </c>
      <c r="Q293" s="27">
        <v>0</v>
      </c>
      <c r="R293" s="28">
        <v>0</v>
      </c>
    </row>
    <row r="294" spans="1:18">
      <c r="A294" s="26">
        <v>294</v>
      </c>
      <c r="F294" s="47"/>
      <c r="G294" s="17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28"/>
    </row>
    <row r="295" spans="1:18">
      <c r="A295" s="26">
        <v>295</v>
      </c>
      <c r="C295" s="2" t="s">
        <v>233</v>
      </c>
      <c r="D295" s="2" t="s">
        <v>234</v>
      </c>
      <c r="F295" s="49" t="s">
        <v>112</v>
      </c>
      <c r="G295" s="17"/>
      <c r="H295" s="51">
        <v>0</v>
      </c>
      <c r="I295" s="51">
        <v>0</v>
      </c>
      <c r="J295" s="51">
        <v>0</v>
      </c>
      <c r="K295" s="51">
        <v>0</v>
      </c>
      <c r="L295" s="51">
        <v>0</v>
      </c>
      <c r="M295" s="51">
        <v>0</v>
      </c>
      <c r="N295" s="51">
        <v>0</v>
      </c>
      <c r="O295" s="51">
        <v>0</v>
      </c>
      <c r="P295" s="51">
        <v>0</v>
      </c>
      <c r="Q295" s="51">
        <v>0</v>
      </c>
      <c r="R295" s="28">
        <v>0</v>
      </c>
    </row>
    <row r="296" spans="1:18">
      <c r="A296" s="26">
        <v>296</v>
      </c>
      <c r="F296" s="47"/>
      <c r="G296" s="17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28"/>
    </row>
    <row r="297" spans="1:18" ht="15.75" thickBot="1">
      <c r="A297" s="26">
        <v>297</v>
      </c>
      <c r="C297" s="2" t="s">
        <v>235</v>
      </c>
      <c r="F297" s="47"/>
      <c r="G297" s="17"/>
      <c r="H297" s="61">
        <v>0</v>
      </c>
      <c r="I297" s="61">
        <v>0</v>
      </c>
      <c r="J297" s="61">
        <v>0</v>
      </c>
      <c r="K297" s="61">
        <v>0</v>
      </c>
      <c r="L297" s="61">
        <v>0</v>
      </c>
      <c r="M297" s="61">
        <v>0</v>
      </c>
      <c r="N297" s="61">
        <v>0</v>
      </c>
      <c r="O297" s="61">
        <v>0</v>
      </c>
      <c r="P297" s="61">
        <v>0</v>
      </c>
      <c r="Q297" s="61">
        <v>0</v>
      </c>
      <c r="R297" s="28">
        <v>0</v>
      </c>
    </row>
    <row r="298" spans="1:18" ht="15.75" thickTop="1">
      <c r="A298" s="26">
        <v>298</v>
      </c>
      <c r="F298" s="47"/>
      <c r="G298" s="17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28"/>
    </row>
    <row r="299" spans="1:18">
      <c r="A299" s="26">
        <v>299</v>
      </c>
      <c r="F299" s="47"/>
      <c r="G299" s="17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28"/>
    </row>
    <row r="300" spans="1:18">
      <c r="A300" s="26">
        <v>300</v>
      </c>
      <c r="F300" s="47"/>
      <c r="G300" s="17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28"/>
    </row>
    <row r="301" spans="1:18">
      <c r="A301" s="26">
        <v>301</v>
      </c>
      <c r="F301" s="47"/>
      <c r="G301" s="17"/>
      <c r="H301" s="7" t="s">
        <v>236</v>
      </c>
      <c r="I301" s="7"/>
      <c r="J301" s="7"/>
      <c r="K301" s="7"/>
      <c r="L301" s="7"/>
      <c r="M301" s="7"/>
      <c r="N301" s="7"/>
      <c r="O301" s="7"/>
      <c r="P301" s="10"/>
      <c r="Q301" s="10"/>
      <c r="R301" s="28"/>
    </row>
    <row r="302" spans="1:18">
      <c r="A302" s="26">
        <v>302</v>
      </c>
      <c r="F302" s="47"/>
      <c r="G302" s="17"/>
      <c r="H302" s="2"/>
      <c r="I302" s="2"/>
      <c r="J302" s="2"/>
      <c r="K302" s="2"/>
      <c r="L302" s="2"/>
      <c r="M302" s="2"/>
      <c r="N302" s="2"/>
      <c r="O302" s="2"/>
      <c r="R302" s="28"/>
    </row>
    <row r="303" spans="1:18">
      <c r="A303" s="26">
        <v>303</v>
      </c>
      <c r="C303" s="16" t="s">
        <v>6</v>
      </c>
      <c r="E303" s="16" t="s">
        <v>7</v>
      </c>
      <c r="F303" s="47" t="s">
        <v>8</v>
      </c>
      <c r="G303" s="17"/>
      <c r="H303" s="16" t="s">
        <v>9</v>
      </c>
      <c r="I303" s="18" t="s">
        <v>10</v>
      </c>
      <c r="J303" s="16" t="s">
        <v>11</v>
      </c>
      <c r="K303" s="18" t="s">
        <v>12</v>
      </c>
      <c r="L303" s="16" t="s">
        <v>13</v>
      </c>
      <c r="M303" s="16" t="s">
        <v>14</v>
      </c>
      <c r="N303" s="18" t="s">
        <v>15</v>
      </c>
      <c r="O303" s="16" t="s">
        <v>16</v>
      </c>
      <c r="P303" s="16" t="s">
        <v>17</v>
      </c>
      <c r="Q303" s="16" t="s">
        <v>18</v>
      </c>
      <c r="R303" s="28"/>
    </row>
    <row r="304" spans="1:18">
      <c r="A304" s="26">
        <v>304</v>
      </c>
      <c r="F304" s="47"/>
      <c r="G304" s="17"/>
      <c r="H304" s="18" t="s">
        <v>19</v>
      </c>
      <c r="I304" s="14"/>
      <c r="J304" s="18" t="s">
        <v>20</v>
      </c>
      <c r="K304" s="18" t="s">
        <v>21</v>
      </c>
      <c r="L304" s="18" t="s">
        <v>21</v>
      </c>
      <c r="M304" s="18" t="s">
        <v>21</v>
      </c>
      <c r="N304" s="16" t="s">
        <v>22</v>
      </c>
      <c r="O304" s="18" t="s">
        <v>23</v>
      </c>
      <c r="P304" s="16"/>
      <c r="Q304" s="16"/>
      <c r="R304" s="28"/>
    </row>
    <row r="305" spans="1:18">
      <c r="A305" s="26">
        <v>305</v>
      </c>
      <c r="C305" s="16" t="s">
        <v>105</v>
      </c>
      <c r="F305" s="47" t="s">
        <v>25</v>
      </c>
      <c r="G305" s="17"/>
      <c r="H305" s="18" t="s">
        <v>26</v>
      </c>
      <c r="I305" s="18" t="s">
        <v>27</v>
      </c>
      <c r="J305" s="18" t="s">
        <v>28</v>
      </c>
      <c r="K305" s="18" t="s">
        <v>29</v>
      </c>
      <c r="L305" s="18" t="s">
        <v>30</v>
      </c>
      <c r="M305" s="18" t="s">
        <v>31</v>
      </c>
      <c r="N305" s="18" t="s">
        <v>32</v>
      </c>
      <c r="O305" s="18" t="s">
        <v>33</v>
      </c>
      <c r="P305" s="16"/>
      <c r="Q305" s="16"/>
      <c r="R305" s="28"/>
    </row>
    <row r="306" spans="1:18">
      <c r="A306" s="26">
        <v>306</v>
      </c>
      <c r="C306" s="16" t="s">
        <v>106</v>
      </c>
      <c r="D306" s="22"/>
      <c r="E306" s="16" t="s">
        <v>34</v>
      </c>
      <c r="F306" s="48" t="s">
        <v>35</v>
      </c>
      <c r="G306" s="23"/>
      <c r="H306" s="24" t="s">
        <v>36</v>
      </c>
      <c r="I306" s="24" t="s">
        <v>37</v>
      </c>
      <c r="J306" s="24" t="s">
        <v>38</v>
      </c>
      <c r="K306" s="24" t="s">
        <v>39</v>
      </c>
      <c r="L306" s="24" t="s">
        <v>40</v>
      </c>
      <c r="M306" s="24" t="s">
        <v>40</v>
      </c>
      <c r="N306" s="24" t="s">
        <v>41</v>
      </c>
      <c r="O306" s="24" t="s">
        <v>42</v>
      </c>
      <c r="P306" s="35"/>
      <c r="Q306" s="35"/>
      <c r="R306" s="28"/>
    </row>
    <row r="307" spans="1:18">
      <c r="A307" s="26">
        <v>307</v>
      </c>
      <c r="C307" s="2" t="s">
        <v>237</v>
      </c>
      <c r="D307" s="2" t="s">
        <v>218</v>
      </c>
      <c r="F307" s="49" t="s">
        <v>112</v>
      </c>
      <c r="G307" s="17"/>
      <c r="H307" s="27">
        <v>1668955.8594577517</v>
      </c>
      <c r="I307" s="27">
        <v>717426.11981160892</v>
      </c>
      <c r="J307" s="27">
        <v>224292.20710911238</v>
      </c>
      <c r="K307" s="27">
        <v>357716.35948527767</v>
      </c>
      <c r="L307" s="27">
        <v>145956.02421890589</v>
      </c>
      <c r="M307" s="27">
        <v>160768.57823289419</v>
      </c>
      <c r="N307" s="27">
        <v>58870.314004364584</v>
      </c>
      <c r="O307" s="27">
        <v>3926.2565955882878</v>
      </c>
      <c r="P307" s="27">
        <v>0</v>
      </c>
      <c r="Q307" s="27">
        <v>0</v>
      </c>
      <c r="R307" s="28">
        <v>0</v>
      </c>
    </row>
    <row r="308" spans="1:18">
      <c r="A308" s="26">
        <v>308</v>
      </c>
      <c r="F308" s="47"/>
      <c r="G308" s="17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28"/>
    </row>
    <row r="309" spans="1:18">
      <c r="A309" s="26">
        <v>309</v>
      </c>
      <c r="C309" s="2" t="s">
        <v>238</v>
      </c>
      <c r="D309" s="2" t="s">
        <v>239</v>
      </c>
      <c r="F309" s="49" t="s">
        <v>112</v>
      </c>
      <c r="G309" s="17"/>
      <c r="H309" s="27">
        <v>42632.636978201437</v>
      </c>
      <c r="I309" s="27">
        <v>18326.288949634276</v>
      </c>
      <c r="J309" s="27">
        <v>5729.4314816864799</v>
      </c>
      <c r="K309" s="27">
        <v>9137.6842644924945</v>
      </c>
      <c r="L309" s="27">
        <v>3728.3731382373981</v>
      </c>
      <c r="M309" s="27">
        <v>4106.7523712289394</v>
      </c>
      <c r="N309" s="27">
        <v>1503.812525369151</v>
      </c>
      <c r="O309" s="27">
        <v>100.29424755269974</v>
      </c>
      <c r="P309" s="27">
        <v>0</v>
      </c>
      <c r="Q309" s="27">
        <v>0</v>
      </c>
      <c r="R309" s="28">
        <v>0</v>
      </c>
    </row>
    <row r="310" spans="1:18">
      <c r="A310" s="26">
        <v>310</v>
      </c>
      <c r="F310" s="47"/>
      <c r="G310" s="17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28"/>
    </row>
    <row r="311" spans="1:18">
      <c r="A311" s="26">
        <v>311</v>
      </c>
      <c r="C311" s="2" t="s">
        <v>240</v>
      </c>
      <c r="D311" s="2" t="s">
        <v>241</v>
      </c>
      <c r="F311" s="49" t="s">
        <v>112</v>
      </c>
      <c r="G311" s="17"/>
      <c r="H311" s="27">
        <v>897795.06395001151</v>
      </c>
      <c r="I311" s="27">
        <v>385930.89533532807</v>
      </c>
      <c r="J311" s="27">
        <v>120655.33985448838</v>
      </c>
      <c r="K311" s="27">
        <v>192429.28446555478</v>
      </c>
      <c r="L311" s="27">
        <v>78515.31684012113</v>
      </c>
      <c r="M311" s="27">
        <v>86483.555066968169</v>
      </c>
      <c r="N311" s="27">
        <v>31668.589092271141</v>
      </c>
      <c r="O311" s="27">
        <v>2112.0832952799692</v>
      </c>
      <c r="P311" s="27">
        <v>0</v>
      </c>
      <c r="Q311" s="27">
        <v>0</v>
      </c>
      <c r="R311" s="28">
        <v>0</v>
      </c>
    </row>
    <row r="312" spans="1:18">
      <c r="A312" s="26">
        <v>312</v>
      </c>
      <c r="F312" s="47"/>
      <c r="G312" s="17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28"/>
    </row>
    <row r="313" spans="1:18">
      <c r="A313" s="26">
        <v>313</v>
      </c>
      <c r="C313" s="2" t="s">
        <v>242</v>
      </c>
      <c r="D313" s="2" t="s">
        <v>192</v>
      </c>
      <c r="F313" s="49" t="s">
        <v>112</v>
      </c>
      <c r="G313" s="17"/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7">
        <v>0</v>
      </c>
      <c r="Q313" s="27">
        <v>0</v>
      </c>
      <c r="R313" s="28">
        <v>0</v>
      </c>
    </row>
    <row r="314" spans="1:18">
      <c r="A314" s="26">
        <v>314</v>
      </c>
      <c r="F314" s="47"/>
      <c r="G314" s="17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28"/>
    </row>
    <row r="315" spans="1:18">
      <c r="A315" s="26">
        <v>315</v>
      </c>
      <c r="C315" s="2" t="s">
        <v>243</v>
      </c>
      <c r="D315" s="2" t="s">
        <v>244</v>
      </c>
      <c r="F315" s="49" t="s">
        <v>112</v>
      </c>
      <c r="G315" s="17"/>
      <c r="H315" s="27">
        <v>2798039.3588498617</v>
      </c>
      <c r="I315" s="27">
        <v>1202779.8751681927</v>
      </c>
      <c r="J315" s="27">
        <v>376030.57014252199</v>
      </c>
      <c r="K315" s="27">
        <v>599718.94851041143</v>
      </c>
      <c r="L315" s="27">
        <v>244698.32327286928</v>
      </c>
      <c r="M315" s="27">
        <v>269531.87947590434</v>
      </c>
      <c r="N315" s="27">
        <v>98697.31108741292</v>
      </c>
      <c r="O315" s="27">
        <v>6582.4511925493443</v>
      </c>
      <c r="P315" s="27">
        <v>0</v>
      </c>
      <c r="Q315" s="27">
        <v>0</v>
      </c>
      <c r="R315" s="28">
        <v>0</v>
      </c>
    </row>
    <row r="316" spans="1:18">
      <c r="A316" s="26">
        <v>316</v>
      </c>
      <c r="F316" s="47"/>
      <c r="G316" s="17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28"/>
    </row>
    <row r="317" spans="1:18">
      <c r="A317" s="26">
        <v>317</v>
      </c>
      <c r="C317" s="2" t="s">
        <v>245</v>
      </c>
      <c r="D317" s="2" t="s">
        <v>246</v>
      </c>
      <c r="F317" s="49" t="s">
        <v>112</v>
      </c>
      <c r="G317" s="17"/>
      <c r="H317" s="27">
        <v>256851.83262054384</v>
      </c>
      <c r="I317" s="27">
        <v>110411.67601839881</v>
      </c>
      <c r="J317" s="27">
        <v>34518.506952724136</v>
      </c>
      <c r="K317" s="27">
        <v>55052.4460976427</v>
      </c>
      <c r="L317" s="27">
        <v>22462.590661214228</v>
      </c>
      <c r="M317" s="27">
        <v>24742.238515723584</v>
      </c>
      <c r="N317" s="27">
        <v>9060.1246002280423</v>
      </c>
      <c r="O317" s="27">
        <v>604.24977461237506</v>
      </c>
      <c r="P317" s="27">
        <v>0</v>
      </c>
      <c r="Q317" s="27">
        <v>0</v>
      </c>
      <c r="R317" s="28">
        <v>0</v>
      </c>
    </row>
    <row r="318" spans="1:18">
      <c r="A318" s="26">
        <v>318</v>
      </c>
      <c r="F318" s="47"/>
      <c r="G318" s="17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28"/>
    </row>
    <row r="319" spans="1:18">
      <c r="A319" s="26">
        <v>319</v>
      </c>
      <c r="C319" s="2" t="s">
        <v>247</v>
      </c>
      <c r="D319" s="2" t="s">
        <v>201</v>
      </c>
      <c r="F319" s="49" t="s">
        <v>112</v>
      </c>
      <c r="G319" s="17"/>
      <c r="H319" s="27">
        <v>121.48359807937427</v>
      </c>
      <c r="I319" s="27">
        <v>52.221576680377616</v>
      </c>
      <c r="J319" s="27">
        <v>16.326270216416674</v>
      </c>
      <c r="K319" s="27">
        <v>26.038238336779994</v>
      </c>
      <c r="L319" s="27">
        <v>10.624165332469557</v>
      </c>
      <c r="M319" s="27">
        <v>11.702373811242047</v>
      </c>
      <c r="N319" s="27">
        <v>4.2851807762228162</v>
      </c>
      <c r="O319" s="27">
        <v>0.28579292586558319</v>
      </c>
      <c r="P319" s="27">
        <v>0</v>
      </c>
      <c r="Q319" s="27">
        <v>0</v>
      </c>
      <c r="R319" s="28">
        <v>0</v>
      </c>
    </row>
    <row r="320" spans="1:18">
      <c r="A320" s="26">
        <v>320</v>
      </c>
      <c r="F320" s="47"/>
      <c r="G320" s="17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28"/>
    </row>
    <row r="321" spans="1:18">
      <c r="A321" s="26">
        <v>321</v>
      </c>
      <c r="C321" s="2" t="s">
        <v>248</v>
      </c>
      <c r="D321" s="2" t="s">
        <v>204</v>
      </c>
      <c r="F321" s="49" t="s">
        <v>112</v>
      </c>
      <c r="G321" s="17"/>
      <c r="H321" s="27">
        <v>199597.98875672166</v>
      </c>
      <c r="I321" s="27">
        <v>85800.238385250646</v>
      </c>
      <c r="J321" s="27">
        <v>26824.120709417824</v>
      </c>
      <c r="K321" s="27">
        <v>42780.91927598117</v>
      </c>
      <c r="L321" s="27">
        <v>17455.541868247019</v>
      </c>
      <c r="M321" s="27">
        <v>19227.042278391455</v>
      </c>
      <c r="N321" s="27">
        <v>7040.5674339197758</v>
      </c>
      <c r="O321" s="27">
        <v>469.55880551379761</v>
      </c>
      <c r="P321" s="27">
        <v>0</v>
      </c>
      <c r="Q321" s="27">
        <v>0</v>
      </c>
      <c r="R321" s="28">
        <v>0</v>
      </c>
    </row>
    <row r="322" spans="1:18">
      <c r="A322" s="26">
        <v>322</v>
      </c>
      <c r="F322" s="47"/>
      <c r="G322" s="17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28"/>
    </row>
    <row r="323" spans="1:18">
      <c r="A323" s="26">
        <v>323</v>
      </c>
      <c r="C323" s="2" t="s">
        <v>249</v>
      </c>
      <c r="D323" s="2" t="s">
        <v>250</v>
      </c>
      <c r="F323" s="49" t="s">
        <v>112</v>
      </c>
      <c r="G323" s="17"/>
      <c r="H323" s="27">
        <v>443876.22403185896</v>
      </c>
      <c r="I323" s="27">
        <v>190806.96189728455</v>
      </c>
      <c r="J323" s="27">
        <v>59652.852654659859</v>
      </c>
      <c r="K323" s="27">
        <v>95138.398072634911</v>
      </c>
      <c r="L323" s="27">
        <v>38818.527487024003</v>
      </c>
      <c r="M323" s="27">
        <v>42758.080775229777</v>
      </c>
      <c r="N323" s="27">
        <v>15657.174238459065</v>
      </c>
      <c r="O323" s="27">
        <v>1044.2289065668531</v>
      </c>
      <c r="P323" s="27">
        <v>0</v>
      </c>
      <c r="Q323" s="27">
        <v>0</v>
      </c>
      <c r="R323" s="28">
        <v>0</v>
      </c>
    </row>
    <row r="324" spans="1:18">
      <c r="A324" s="26">
        <v>324</v>
      </c>
      <c r="F324" s="47"/>
      <c r="G324" s="17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28"/>
    </row>
    <row r="325" spans="1:18">
      <c r="A325" s="26">
        <v>325</v>
      </c>
      <c r="C325" s="2" t="s">
        <v>251</v>
      </c>
      <c r="D325" s="2" t="s">
        <v>210</v>
      </c>
      <c r="F325" s="49" t="s">
        <v>112</v>
      </c>
      <c r="G325" s="17"/>
      <c r="H325" s="27">
        <v>523501.6759381814</v>
      </c>
      <c r="I325" s="27">
        <v>225035.17630791551</v>
      </c>
      <c r="J325" s="27">
        <v>70353.775779092946</v>
      </c>
      <c r="K325" s="27">
        <v>112204.95295896607</v>
      </c>
      <c r="L325" s="27">
        <v>45782.05160961912</v>
      </c>
      <c r="M325" s="27">
        <v>50428.308014367372</v>
      </c>
      <c r="N325" s="27">
        <v>18465.861676117027</v>
      </c>
      <c r="O325" s="27">
        <v>1231.5495921034201</v>
      </c>
      <c r="P325" s="27">
        <v>0</v>
      </c>
      <c r="Q325" s="27">
        <v>0</v>
      </c>
      <c r="R325" s="28">
        <v>0</v>
      </c>
    </row>
    <row r="326" spans="1:18">
      <c r="A326" s="26">
        <v>326</v>
      </c>
      <c r="F326" s="47"/>
      <c r="G326" s="17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28"/>
    </row>
    <row r="327" spans="1:18">
      <c r="A327" s="26">
        <v>327</v>
      </c>
      <c r="C327" s="2" t="s">
        <v>252</v>
      </c>
      <c r="D327" s="2" t="s">
        <v>253</v>
      </c>
      <c r="F327" s="49" t="s">
        <v>112</v>
      </c>
      <c r="G327" s="17"/>
      <c r="H327" s="51">
        <v>794548.44077908306</v>
      </c>
      <c r="I327" s="51">
        <v>341548.76034630765</v>
      </c>
      <c r="J327" s="51">
        <v>106779.95012722844</v>
      </c>
      <c r="K327" s="51">
        <v>170299.87585324285</v>
      </c>
      <c r="L327" s="51">
        <v>69486.038715921735</v>
      </c>
      <c r="M327" s="51">
        <v>76537.92785311809</v>
      </c>
      <c r="N327" s="51">
        <v>28026.694615842222</v>
      </c>
      <c r="O327" s="51">
        <v>1869.1932674222023</v>
      </c>
      <c r="P327" s="51">
        <v>0</v>
      </c>
      <c r="Q327" s="51">
        <v>0</v>
      </c>
      <c r="R327" s="28">
        <v>0</v>
      </c>
    </row>
    <row r="328" spans="1:18">
      <c r="A328" s="26">
        <v>328</v>
      </c>
      <c r="F328" s="47"/>
      <c r="G328" s="17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28"/>
    </row>
    <row r="329" spans="1:18" ht="15.75" thickBot="1">
      <c r="A329" s="26">
        <v>329</v>
      </c>
      <c r="C329" s="2" t="s">
        <v>254</v>
      </c>
      <c r="F329" s="47"/>
      <c r="G329" s="17"/>
      <c r="H329" s="61">
        <v>7625920.5649602953</v>
      </c>
      <c r="I329" s="61">
        <v>3278118.2137966016</v>
      </c>
      <c r="J329" s="61">
        <v>1024853.0810811488</v>
      </c>
      <c r="K329" s="61">
        <v>1634504.9072225408</v>
      </c>
      <c r="L329" s="61">
        <v>666913.41197749227</v>
      </c>
      <c r="M329" s="61">
        <v>734596.06495763711</v>
      </c>
      <c r="N329" s="61">
        <v>268994.73445476021</v>
      </c>
      <c r="O329" s="61">
        <v>17940.151470114815</v>
      </c>
      <c r="P329" s="61">
        <v>0</v>
      </c>
      <c r="Q329" s="61">
        <v>0</v>
      </c>
      <c r="R329" s="28">
        <v>0</v>
      </c>
    </row>
    <row r="330" spans="1:18" ht="15.75" thickTop="1">
      <c r="A330" s="26">
        <v>330</v>
      </c>
      <c r="F330" s="47"/>
      <c r="G330" s="17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28"/>
    </row>
    <row r="331" spans="1:18">
      <c r="A331" s="26">
        <v>331</v>
      </c>
      <c r="F331" s="47"/>
      <c r="G331" s="17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28"/>
    </row>
    <row r="332" spans="1:18">
      <c r="A332" s="26">
        <v>332</v>
      </c>
      <c r="F332" s="47"/>
      <c r="G332" s="17"/>
      <c r="H332" s="7" t="s">
        <v>255</v>
      </c>
      <c r="I332" s="7"/>
      <c r="J332" s="7"/>
      <c r="K332" s="7"/>
      <c r="L332" s="7"/>
      <c r="M332" s="7"/>
      <c r="N332" s="7"/>
      <c r="O332" s="7"/>
      <c r="P332" s="14"/>
      <c r="Q332" s="14"/>
      <c r="R332" s="28"/>
    </row>
    <row r="333" spans="1:18">
      <c r="A333" s="26">
        <v>333</v>
      </c>
      <c r="F333" s="47"/>
      <c r="G333" s="17"/>
      <c r="H333" s="7"/>
      <c r="I333" s="7"/>
      <c r="J333" s="7"/>
      <c r="K333" s="7"/>
      <c r="L333" s="7"/>
      <c r="M333" s="7"/>
      <c r="N333" s="7"/>
      <c r="O333" s="7"/>
      <c r="P333" s="14"/>
      <c r="Q333" s="14"/>
      <c r="R333" s="28"/>
    </row>
    <row r="334" spans="1:18">
      <c r="A334" s="26">
        <v>334</v>
      </c>
      <c r="F334" s="47"/>
      <c r="G334" s="17"/>
      <c r="H334" s="18"/>
      <c r="I334" s="18"/>
      <c r="J334" s="18"/>
      <c r="K334" s="18"/>
      <c r="L334" s="18"/>
      <c r="M334" s="18"/>
      <c r="N334" s="18"/>
      <c r="O334" s="18"/>
      <c r="P334" s="14"/>
      <c r="Q334" s="14"/>
      <c r="R334" s="28"/>
    </row>
    <row r="335" spans="1:18">
      <c r="A335" s="26">
        <v>335</v>
      </c>
      <c r="C335" s="2" t="s">
        <v>256</v>
      </c>
      <c r="D335" s="2" t="s">
        <v>218</v>
      </c>
      <c r="F335" s="49" t="s">
        <v>112</v>
      </c>
      <c r="G335" s="64"/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8">
        <v>0</v>
      </c>
    </row>
    <row r="336" spans="1:18">
      <c r="A336" s="26">
        <v>336</v>
      </c>
      <c r="E336" s="2" t="s">
        <v>257</v>
      </c>
      <c r="F336" s="49" t="s">
        <v>112</v>
      </c>
      <c r="G336" s="64"/>
      <c r="H336" s="51">
        <v>47500.06841174524</v>
      </c>
      <c r="I336" s="51">
        <v>20418.628556477419</v>
      </c>
      <c r="J336" s="51">
        <v>6383.5691768179231</v>
      </c>
      <c r="K336" s="51">
        <v>10180.947237916611</v>
      </c>
      <c r="L336" s="51">
        <v>4154.0470325901251</v>
      </c>
      <c r="M336" s="51">
        <v>4575.6263841529135</v>
      </c>
      <c r="N336" s="51">
        <v>1675.5050331509556</v>
      </c>
      <c r="O336" s="51">
        <v>111.74499063929898</v>
      </c>
      <c r="P336" s="51">
        <v>0</v>
      </c>
      <c r="Q336" s="51">
        <v>0</v>
      </c>
      <c r="R336" s="28">
        <v>0</v>
      </c>
    </row>
    <row r="337" spans="1:18">
      <c r="A337" s="26">
        <v>337</v>
      </c>
      <c r="E337" s="2" t="s">
        <v>258</v>
      </c>
      <c r="F337" s="49"/>
      <c r="G337" s="64"/>
      <c r="H337" s="27">
        <v>47500.06841174524</v>
      </c>
      <c r="I337" s="27">
        <v>20418.628556477419</v>
      </c>
      <c r="J337" s="27">
        <v>6383.5691768179231</v>
      </c>
      <c r="K337" s="27">
        <v>10180.947237916611</v>
      </c>
      <c r="L337" s="27">
        <v>4154.0470325901251</v>
      </c>
      <c r="M337" s="27">
        <v>4575.6263841529135</v>
      </c>
      <c r="N337" s="27">
        <v>1675.5050331509556</v>
      </c>
      <c r="O337" s="27">
        <v>111.74499063929898</v>
      </c>
      <c r="P337" s="27">
        <v>0</v>
      </c>
      <c r="Q337" s="27">
        <v>0</v>
      </c>
      <c r="R337" s="28">
        <v>0</v>
      </c>
    </row>
    <row r="338" spans="1:18">
      <c r="A338" s="26">
        <v>338</v>
      </c>
      <c r="F338" s="65"/>
      <c r="G338" s="6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28"/>
    </row>
    <row r="339" spans="1:18">
      <c r="A339" s="26">
        <v>339</v>
      </c>
      <c r="C339" s="2" t="s">
        <v>259</v>
      </c>
      <c r="D339" s="2" t="s">
        <v>260</v>
      </c>
      <c r="E339" s="2" t="s">
        <v>261</v>
      </c>
      <c r="F339" s="49" t="s">
        <v>112</v>
      </c>
      <c r="G339" s="64"/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  <c r="R339" s="28">
        <v>0</v>
      </c>
    </row>
    <row r="340" spans="1:18">
      <c r="A340" s="26">
        <v>340</v>
      </c>
      <c r="E340" s="2" t="s">
        <v>262</v>
      </c>
      <c r="F340" s="49" t="s">
        <v>112</v>
      </c>
      <c r="G340" s="17"/>
      <c r="H340" s="51">
        <v>0</v>
      </c>
      <c r="I340" s="51">
        <v>0</v>
      </c>
      <c r="J340" s="51">
        <v>0</v>
      </c>
      <c r="K340" s="51">
        <v>0</v>
      </c>
      <c r="L340" s="51">
        <v>0</v>
      </c>
      <c r="M340" s="51">
        <v>0</v>
      </c>
      <c r="N340" s="51">
        <v>0</v>
      </c>
      <c r="O340" s="51">
        <v>0</v>
      </c>
      <c r="P340" s="27">
        <v>0</v>
      </c>
      <c r="Q340" s="27">
        <v>0</v>
      </c>
      <c r="R340" s="28">
        <v>0</v>
      </c>
    </row>
    <row r="341" spans="1:18">
      <c r="A341" s="26">
        <v>341</v>
      </c>
      <c r="E341" s="2" t="s">
        <v>263</v>
      </c>
      <c r="F341" s="49"/>
      <c r="G341" s="17"/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0</v>
      </c>
      <c r="O341" s="27">
        <v>0</v>
      </c>
      <c r="P341" s="27">
        <v>0</v>
      </c>
      <c r="Q341" s="27">
        <v>0</v>
      </c>
      <c r="R341" s="28">
        <v>0</v>
      </c>
    </row>
    <row r="342" spans="1:18">
      <c r="A342" s="26">
        <v>342</v>
      </c>
      <c r="F342" s="49"/>
      <c r="G342" s="17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28"/>
    </row>
    <row r="343" spans="1:18">
      <c r="A343" s="26">
        <v>343</v>
      </c>
      <c r="F343" s="49"/>
      <c r="G343" s="6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28"/>
    </row>
    <row r="344" spans="1:18">
      <c r="A344" s="26">
        <v>344</v>
      </c>
      <c r="C344" s="2" t="s">
        <v>264</v>
      </c>
      <c r="D344" s="2" t="s">
        <v>260</v>
      </c>
      <c r="E344" s="2" t="s">
        <v>179</v>
      </c>
      <c r="F344" s="49" t="s">
        <v>112</v>
      </c>
      <c r="G344" s="64"/>
      <c r="H344" s="27">
        <v>19929229.329345338</v>
      </c>
      <c r="I344" s="27">
        <v>8566883.0529965702</v>
      </c>
      <c r="J344" s="27">
        <v>2678303.8070969875</v>
      </c>
      <c r="K344" s="27">
        <v>4271539.7909665937</v>
      </c>
      <c r="L344" s="27">
        <v>1742880.7731338874</v>
      </c>
      <c r="M344" s="27">
        <v>1919759.4989702911</v>
      </c>
      <c r="N344" s="27">
        <v>702978.44118222583</v>
      </c>
      <c r="O344" s="27">
        <v>46883.964998784591</v>
      </c>
      <c r="P344" s="27">
        <v>0</v>
      </c>
      <c r="Q344" s="27">
        <v>0</v>
      </c>
      <c r="R344" s="28">
        <v>0</v>
      </c>
    </row>
    <row r="345" spans="1:18">
      <c r="A345" s="26">
        <v>345</v>
      </c>
      <c r="E345" s="2" t="s">
        <v>261</v>
      </c>
      <c r="F345" s="49" t="s">
        <v>112</v>
      </c>
      <c r="G345" s="17"/>
      <c r="H345" s="51">
        <v>0</v>
      </c>
      <c r="I345" s="51">
        <v>0</v>
      </c>
      <c r="J345" s="51">
        <v>0</v>
      </c>
      <c r="K345" s="51">
        <v>0</v>
      </c>
      <c r="L345" s="51">
        <v>0</v>
      </c>
      <c r="M345" s="51">
        <v>0</v>
      </c>
      <c r="N345" s="51">
        <v>0</v>
      </c>
      <c r="O345" s="51">
        <v>0</v>
      </c>
      <c r="P345" s="27">
        <v>0</v>
      </c>
      <c r="Q345" s="27">
        <v>0</v>
      </c>
      <c r="R345" s="28">
        <v>0</v>
      </c>
    </row>
    <row r="346" spans="1:18">
      <c r="A346" s="26">
        <v>346</v>
      </c>
      <c r="E346" s="2" t="s">
        <v>265</v>
      </c>
      <c r="F346" s="47"/>
      <c r="G346" s="17"/>
      <c r="H346" s="27">
        <v>19929229.329345338</v>
      </c>
      <c r="I346" s="27">
        <v>8566883.0529965702</v>
      </c>
      <c r="J346" s="27">
        <v>2678303.8070969875</v>
      </c>
      <c r="K346" s="27">
        <v>4271539.7909665937</v>
      </c>
      <c r="L346" s="27">
        <v>1742880.7731338874</v>
      </c>
      <c r="M346" s="27">
        <v>1919759.4989702911</v>
      </c>
      <c r="N346" s="27">
        <v>702978.44118222583</v>
      </c>
      <c r="O346" s="27">
        <v>46883.964998784591</v>
      </c>
      <c r="P346" s="27">
        <v>0</v>
      </c>
      <c r="Q346" s="27">
        <v>0</v>
      </c>
      <c r="R346" s="28">
        <v>0</v>
      </c>
    </row>
    <row r="347" spans="1:18">
      <c r="A347" s="26">
        <v>347</v>
      </c>
      <c r="F347" s="47"/>
      <c r="G347" s="17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28"/>
    </row>
    <row r="348" spans="1:18">
      <c r="A348" s="26">
        <v>348</v>
      </c>
      <c r="C348" s="2" t="s">
        <v>266</v>
      </c>
      <c r="D348" s="2" t="s">
        <v>267</v>
      </c>
      <c r="F348" s="49" t="s">
        <v>112</v>
      </c>
      <c r="G348" s="17"/>
      <c r="H348" s="27">
        <v>-5456.1147420522757</v>
      </c>
      <c r="I348" s="27">
        <v>-2345.3941016206791</v>
      </c>
      <c r="J348" s="27">
        <v>-733.25127851678144</v>
      </c>
      <c r="K348" s="27">
        <v>-1169.4386591476548</v>
      </c>
      <c r="L348" s="27">
        <v>-477.15630759153129</v>
      </c>
      <c r="M348" s="27">
        <v>-525.58119184786233</v>
      </c>
      <c r="N348" s="27">
        <v>-192.45756937683177</v>
      </c>
      <c r="O348" s="27">
        <v>-12.835633950935849</v>
      </c>
      <c r="P348" s="27">
        <v>0</v>
      </c>
      <c r="Q348" s="27">
        <v>0</v>
      </c>
      <c r="R348" s="28">
        <v>0</v>
      </c>
    </row>
    <row r="349" spans="1:18">
      <c r="A349" s="26">
        <v>349</v>
      </c>
      <c r="E349" s="2" t="s">
        <v>257</v>
      </c>
      <c r="F349" s="49" t="s">
        <v>112</v>
      </c>
      <c r="G349" s="17"/>
      <c r="H349" s="51">
        <v>2238336.1316789547</v>
      </c>
      <c r="I349" s="51">
        <v>962182.9101617469</v>
      </c>
      <c r="J349" s="51">
        <v>300811.6412314584</v>
      </c>
      <c r="K349" s="51">
        <v>479754.72076816991</v>
      </c>
      <c r="L349" s="51">
        <v>195750.31945514178</v>
      </c>
      <c r="M349" s="51">
        <v>215616.31810577621</v>
      </c>
      <c r="N349" s="51">
        <v>78954.485328370371</v>
      </c>
      <c r="O349" s="51">
        <v>5265.7366282912999</v>
      </c>
      <c r="P349" s="27">
        <v>0</v>
      </c>
      <c r="Q349" s="27">
        <v>0</v>
      </c>
      <c r="R349" s="28">
        <v>0</v>
      </c>
    </row>
    <row r="350" spans="1:18">
      <c r="A350" s="26">
        <v>350</v>
      </c>
      <c r="E350" s="2" t="s">
        <v>268</v>
      </c>
      <c r="F350" s="49"/>
      <c r="G350" s="17"/>
      <c r="H350" s="27">
        <v>2232880.0169369024</v>
      </c>
      <c r="I350" s="27">
        <v>959837.51606012625</v>
      </c>
      <c r="J350" s="27">
        <v>300078.38995294162</v>
      </c>
      <c r="K350" s="27">
        <v>478585.28210902226</v>
      </c>
      <c r="L350" s="27">
        <v>195273.16314755025</v>
      </c>
      <c r="M350" s="27">
        <v>215090.73691392835</v>
      </c>
      <c r="N350" s="27">
        <v>78762.027758993543</v>
      </c>
      <c r="O350" s="27">
        <v>5252.9009943403644</v>
      </c>
      <c r="P350" s="27">
        <v>0</v>
      </c>
      <c r="Q350" s="27">
        <v>0</v>
      </c>
      <c r="R350" s="28">
        <v>0</v>
      </c>
    </row>
    <row r="351" spans="1:18">
      <c r="A351" s="26">
        <v>351</v>
      </c>
      <c r="F351" s="47"/>
      <c r="G351" s="17"/>
      <c r="H351" s="14"/>
      <c r="I351" s="14"/>
      <c r="J351" s="14"/>
      <c r="K351" s="14"/>
      <c r="L351" s="14"/>
      <c r="M351" s="14"/>
      <c r="N351" s="14"/>
      <c r="O351" s="14"/>
      <c r="P351" s="27"/>
      <c r="Q351" s="27"/>
      <c r="R351" s="28"/>
    </row>
    <row r="352" spans="1:18">
      <c r="A352" s="26">
        <v>352</v>
      </c>
      <c r="C352" s="2" t="s">
        <v>269</v>
      </c>
      <c r="D352" s="2" t="s">
        <v>270</v>
      </c>
      <c r="F352" s="49" t="s">
        <v>112</v>
      </c>
      <c r="G352" s="17"/>
      <c r="H352" s="27">
        <v>156066.20427155937</v>
      </c>
      <c r="I352" s="27">
        <v>67087.437172034523</v>
      </c>
      <c r="J352" s="27">
        <v>20973.852132064578</v>
      </c>
      <c r="K352" s="27">
        <v>33450.515850578813</v>
      </c>
      <c r="L352" s="27">
        <v>13648.535137300352</v>
      </c>
      <c r="M352" s="27">
        <v>15033.676072832161</v>
      </c>
      <c r="N352" s="27">
        <v>5505.0386137360774</v>
      </c>
      <c r="O352" s="27">
        <v>367.14929301289311</v>
      </c>
      <c r="P352" s="27">
        <v>0</v>
      </c>
      <c r="Q352" s="27">
        <v>0</v>
      </c>
      <c r="R352" s="28">
        <v>0</v>
      </c>
    </row>
    <row r="353" spans="1:18">
      <c r="A353" s="26">
        <v>353</v>
      </c>
      <c r="E353" s="2" t="s">
        <v>257</v>
      </c>
      <c r="F353" s="49" t="s">
        <v>112</v>
      </c>
      <c r="G353" s="17"/>
      <c r="H353" s="27">
        <v>920113.10657260544</v>
      </c>
      <c r="I353" s="27">
        <v>395524.6462004467</v>
      </c>
      <c r="J353" s="27">
        <v>123654.67803938394</v>
      </c>
      <c r="K353" s="27">
        <v>197212.83156331049</v>
      </c>
      <c r="L353" s="27">
        <v>80467.10768652508</v>
      </c>
      <c r="M353" s="27">
        <v>88633.42617412933</v>
      </c>
      <c r="N353" s="27">
        <v>32455.829910959885</v>
      </c>
      <c r="O353" s="27">
        <v>2164.58699785006</v>
      </c>
      <c r="P353" s="27">
        <v>0</v>
      </c>
      <c r="Q353" s="27">
        <v>0</v>
      </c>
      <c r="R353" s="28">
        <v>0</v>
      </c>
    </row>
    <row r="354" spans="1:18">
      <c r="A354" s="26">
        <v>354</v>
      </c>
      <c r="E354" s="2" t="s">
        <v>271</v>
      </c>
      <c r="F354" s="49"/>
      <c r="G354" s="17"/>
      <c r="H354" s="27">
        <v>1076179.3108441648</v>
      </c>
      <c r="I354" s="27">
        <v>462612.08337248123</v>
      </c>
      <c r="J354" s="27">
        <v>144628.53017144851</v>
      </c>
      <c r="K354" s="27">
        <v>230663.34741388931</v>
      </c>
      <c r="L354" s="27">
        <v>94115.64282382543</v>
      </c>
      <c r="M354" s="27">
        <v>103667.1022469615</v>
      </c>
      <c r="N354" s="27">
        <v>37960.868524695965</v>
      </c>
      <c r="O354" s="27">
        <v>2531.736290862953</v>
      </c>
      <c r="P354" s="27">
        <v>0</v>
      </c>
      <c r="Q354" s="27">
        <v>0</v>
      </c>
      <c r="R354" s="28">
        <v>0</v>
      </c>
    </row>
    <row r="355" spans="1:18">
      <c r="A355" s="26">
        <v>355</v>
      </c>
      <c r="F355" s="49"/>
      <c r="G355" s="17"/>
      <c r="H355" s="14"/>
      <c r="I355" s="14"/>
      <c r="J355" s="14"/>
      <c r="K355" s="14"/>
      <c r="L355" s="14"/>
      <c r="M355" s="14"/>
      <c r="N355" s="14"/>
      <c r="O355" s="14"/>
      <c r="P355" s="27"/>
      <c r="Q355" s="27"/>
      <c r="R355" s="28"/>
    </row>
    <row r="356" spans="1:18">
      <c r="A356" s="26">
        <v>356</v>
      </c>
      <c r="C356" s="66" t="s">
        <v>272</v>
      </c>
      <c r="D356" s="2" t="s">
        <v>201</v>
      </c>
      <c r="F356" s="47"/>
      <c r="G356" s="1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8"/>
    </row>
    <row r="357" spans="1:18">
      <c r="A357" s="26">
        <v>357</v>
      </c>
      <c r="E357" s="2" t="s">
        <v>273</v>
      </c>
      <c r="F357" s="49" t="s">
        <v>112</v>
      </c>
      <c r="G357" s="17"/>
      <c r="H357" s="27">
        <v>795.44805803426505</v>
      </c>
      <c r="I357" s="27">
        <v>341.93547453832377</v>
      </c>
      <c r="J357" s="27">
        <v>106.90085035270461</v>
      </c>
      <c r="K357" s="27">
        <v>170.49269569783621</v>
      </c>
      <c r="L357" s="27">
        <v>69.56471338975507</v>
      </c>
      <c r="M357" s="27">
        <v>76.624586937748631</v>
      </c>
      <c r="N357" s="27">
        <v>28.058427480433089</v>
      </c>
      <c r="O357" s="27">
        <v>1.871309637463775</v>
      </c>
      <c r="P357" s="27">
        <v>0</v>
      </c>
      <c r="Q357" s="27">
        <v>0</v>
      </c>
      <c r="R357" s="28">
        <v>0</v>
      </c>
    </row>
    <row r="358" spans="1:18">
      <c r="A358" s="26">
        <v>358</v>
      </c>
      <c r="E358" s="2" t="s">
        <v>257</v>
      </c>
      <c r="F358" s="49" t="s">
        <v>112</v>
      </c>
      <c r="G358" s="17"/>
      <c r="H358" s="51">
        <v>423643.79422283714</v>
      </c>
      <c r="I358" s="51">
        <v>182109.74349573659</v>
      </c>
      <c r="J358" s="51">
        <v>56933.801511797341</v>
      </c>
      <c r="K358" s="51">
        <v>90801.871678715674</v>
      </c>
      <c r="L358" s="51">
        <v>37049.130772018994</v>
      </c>
      <c r="M358" s="51">
        <v>40809.114326440598</v>
      </c>
      <c r="N358" s="51">
        <v>14943.50078258027</v>
      </c>
      <c r="O358" s="51">
        <v>996.63165554772877</v>
      </c>
      <c r="P358" s="27">
        <v>0</v>
      </c>
      <c r="Q358" s="27">
        <v>0</v>
      </c>
      <c r="R358" s="28">
        <v>0</v>
      </c>
    </row>
    <row r="359" spans="1:18">
      <c r="A359" s="26">
        <v>359</v>
      </c>
      <c r="E359" s="2" t="s">
        <v>274</v>
      </c>
      <c r="F359" s="49"/>
      <c r="G359" s="17"/>
      <c r="H359" s="27">
        <v>424439.24228087143</v>
      </c>
      <c r="I359" s="27">
        <v>182451.67897027492</v>
      </c>
      <c r="J359" s="27">
        <v>57040.702362150048</v>
      </c>
      <c r="K359" s="27">
        <v>90972.364374413504</v>
      </c>
      <c r="L359" s="27">
        <v>37118.695485408753</v>
      </c>
      <c r="M359" s="27">
        <v>40885.738913378344</v>
      </c>
      <c r="N359" s="27">
        <v>14971.559210060703</v>
      </c>
      <c r="O359" s="27">
        <v>998.50296518519258</v>
      </c>
      <c r="P359" s="27">
        <v>0</v>
      </c>
      <c r="Q359" s="27">
        <v>0</v>
      </c>
      <c r="R359" s="28">
        <v>0</v>
      </c>
    </row>
    <row r="360" spans="1:18">
      <c r="A360" s="26">
        <v>360</v>
      </c>
      <c r="F360" s="49"/>
      <c r="G360" s="17"/>
      <c r="H360" s="14"/>
      <c r="I360" s="14"/>
      <c r="J360" s="14"/>
      <c r="K360" s="14"/>
      <c r="L360" s="14"/>
      <c r="M360" s="14"/>
      <c r="N360" s="14"/>
      <c r="O360" s="14"/>
      <c r="P360" s="27"/>
      <c r="Q360" s="27"/>
      <c r="R360" s="28"/>
    </row>
    <row r="361" spans="1:18">
      <c r="A361" s="26">
        <v>361</v>
      </c>
      <c r="C361" s="2" t="s">
        <v>275</v>
      </c>
      <c r="D361" s="2" t="s">
        <v>204</v>
      </c>
      <c r="F361" s="47"/>
      <c r="G361" s="1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8"/>
    </row>
    <row r="362" spans="1:18">
      <c r="A362" s="26">
        <v>362</v>
      </c>
      <c r="E362" s="2" t="s">
        <v>273</v>
      </c>
      <c r="F362" s="49" t="s">
        <v>112</v>
      </c>
      <c r="G362" s="17"/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27">
        <v>0</v>
      </c>
      <c r="P362" s="27">
        <v>0</v>
      </c>
      <c r="Q362" s="27">
        <v>0</v>
      </c>
      <c r="R362" s="28">
        <v>0</v>
      </c>
    </row>
    <row r="363" spans="1:18">
      <c r="A363" s="26">
        <v>363</v>
      </c>
      <c r="E363" s="2" t="s">
        <v>257</v>
      </c>
      <c r="F363" s="49" t="s">
        <v>112</v>
      </c>
      <c r="G363" s="17"/>
      <c r="H363" s="51">
        <v>11917.513653653305</v>
      </c>
      <c r="I363" s="51">
        <v>5122.9249293149423</v>
      </c>
      <c r="J363" s="51">
        <v>1601.6034369532986</v>
      </c>
      <c r="K363" s="51">
        <v>2554.3453256373355</v>
      </c>
      <c r="L363" s="51">
        <v>1042.2282300664979</v>
      </c>
      <c r="M363" s="51">
        <v>1148.0002393780785</v>
      </c>
      <c r="N363" s="51">
        <v>420.37527054179856</v>
      </c>
      <c r="O363" s="51">
        <v>28.036221761354643</v>
      </c>
      <c r="P363" s="27">
        <v>0</v>
      </c>
      <c r="Q363" s="27">
        <v>0</v>
      </c>
      <c r="R363" s="28">
        <v>0</v>
      </c>
    </row>
    <row r="364" spans="1:18">
      <c r="A364" s="26">
        <v>364</v>
      </c>
      <c r="E364" s="2" t="s">
        <v>276</v>
      </c>
      <c r="F364" s="49"/>
      <c r="G364" s="17"/>
      <c r="H364" s="27">
        <v>11917.513653653305</v>
      </c>
      <c r="I364" s="27">
        <v>5122.9249293149423</v>
      </c>
      <c r="J364" s="27">
        <v>1601.6034369532986</v>
      </c>
      <c r="K364" s="27">
        <v>2554.3453256373355</v>
      </c>
      <c r="L364" s="27">
        <v>1042.2282300664979</v>
      </c>
      <c r="M364" s="27">
        <v>1148.0002393780785</v>
      </c>
      <c r="N364" s="27">
        <v>420.37527054179856</v>
      </c>
      <c r="O364" s="27">
        <v>28.036221761354643</v>
      </c>
      <c r="P364" s="27">
        <v>0</v>
      </c>
      <c r="Q364" s="27">
        <v>0</v>
      </c>
      <c r="R364" s="28">
        <v>0</v>
      </c>
    </row>
    <row r="365" spans="1:18">
      <c r="A365" s="26">
        <v>365</v>
      </c>
      <c r="F365" s="49"/>
      <c r="G365" s="17"/>
      <c r="H365" s="14"/>
      <c r="I365" s="14"/>
      <c r="J365" s="14"/>
      <c r="K365" s="14"/>
      <c r="L365" s="14"/>
      <c r="M365" s="14"/>
      <c r="N365" s="14"/>
      <c r="O365" s="14"/>
      <c r="P365" s="27"/>
      <c r="Q365" s="27"/>
      <c r="R365" s="28"/>
    </row>
    <row r="366" spans="1:18">
      <c r="A366" s="26">
        <v>366</v>
      </c>
      <c r="C366" s="2" t="s">
        <v>277</v>
      </c>
      <c r="D366" s="2" t="s">
        <v>278</v>
      </c>
      <c r="F366" s="47"/>
      <c r="G366" s="1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8"/>
    </row>
    <row r="367" spans="1:18">
      <c r="A367" s="26">
        <v>367</v>
      </c>
      <c r="E367" s="2" t="s">
        <v>273</v>
      </c>
      <c r="F367" s="49" t="s">
        <v>112</v>
      </c>
      <c r="G367" s="17"/>
      <c r="H367" s="57">
        <v>0</v>
      </c>
      <c r="I367" s="57">
        <v>0</v>
      </c>
      <c r="J367" s="57">
        <v>0</v>
      </c>
      <c r="K367" s="57">
        <v>0</v>
      </c>
      <c r="L367" s="57">
        <v>0</v>
      </c>
      <c r="M367" s="57">
        <v>0</v>
      </c>
      <c r="N367" s="57">
        <v>0</v>
      </c>
      <c r="O367" s="57">
        <v>0</v>
      </c>
      <c r="P367" s="27">
        <v>0</v>
      </c>
      <c r="Q367" s="27">
        <v>0</v>
      </c>
      <c r="R367" s="28">
        <v>0</v>
      </c>
    </row>
    <row r="368" spans="1:18">
      <c r="A368" s="26">
        <v>368</v>
      </c>
      <c r="E368" s="2" t="s">
        <v>257</v>
      </c>
      <c r="F368" s="49" t="s">
        <v>112</v>
      </c>
      <c r="G368" s="17"/>
      <c r="H368" s="51">
        <v>1493996.2314285745</v>
      </c>
      <c r="I368" s="51">
        <v>642217.05640268396</v>
      </c>
      <c r="J368" s="51">
        <v>200779.25384358782</v>
      </c>
      <c r="K368" s="51">
        <v>320216.31366870948</v>
      </c>
      <c r="L368" s="51">
        <v>130655.19312667185</v>
      </c>
      <c r="M368" s="51">
        <v>143914.92060797309</v>
      </c>
      <c r="N368" s="51">
        <v>52698.833685220037</v>
      </c>
      <c r="O368" s="51">
        <v>3514.6600937284857</v>
      </c>
      <c r="P368" s="27">
        <v>0</v>
      </c>
      <c r="Q368" s="27">
        <v>0</v>
      </c>
      <c r="R368" s="28">
        <v>0</v>
      </c>
    </row>
    <row r="369" spans="1:18">
      <c r="A369" s="26">
        <v>369</v>
      </c>
      <c r="E369" s="2" t="s">
        <v>279</v>
      </c>
      <c r="F369" s="49"/>
      <c r="G369" s="17"/>
      <c r="H369" s="27">
        <v>1493996.2314285745</v>
      </c>
      <c r="I369" s="27">
        <v>642217.05640268396</v>
      </c>
      <c r="J369" s="27">
        <v>200779.25384358782</v>
      </c>
      <c r="K369" s="27">
        <v>320216.31366870948</v>
      </c>
      <c r="L369" s="27">
        <v>130655.19312667185</v>
      </c>
      <c r="M369" s="27">
        <v>143914.92060797309</v>
      </c>
      <c r="N369" s="27">
        <v>52698.833685220037</v>
      </c>
      <c r="O369" s="27">
        <v>3514.6600937284857</v>
      </c>
      <c r="P369" s="27">
        <v>0</v>
      </c>
      <c r="Q369" s="27">
        <v>0</v>
      </c>
      <c r="R369" s="28">
        <v>0</v>
      </c>
    </row>
    <row r="370" spans="1:18">
      <c r="A370" s="26">
        <v>370</v>
      </c>
      <c r="D370" s="7"/>
      <c r="E370" s="8"/>
      <c r="F370" s="49"/>
      <c r="H370" s="14"/>
      <c r="I370" s="14"/>
      <c r="J370" s="14"/>
      <c r="K370" s="14"/>
      <c r="L370" s="14"/>
      <c r="M370" s="14"/>
      <c r="N370" s="14"/>
      <c r="O370" s="14"/>
      <c r="P370" s="27"/>
      <c r="Q370" s="27"/>
      <c r="R370" s="28"/>
    </row>
    <row r="371" spans="1:18">
      <c r="A371" s="26">
        <v>371</v>
      </c>
      <c r="C371" s="2" t="s">
        <v>280</v>
      </c>
      <c r="D371" s="2" t="s">
        <v>281</v>
      </c>
      <c r="F371" s="47"/>
      <c r="G371" s="17"/>
      <c r="H371" s="57"/>
      <c r="I371" s="57"/>
      <c r="J371" s="57"/>
      <c r="K371" s="57"/>
      <c r="L371" s="57"/>
      <c r="M371" s="57"/>
      <c r="N371" s="57"/>
      <c r="O371" s="57"/>
      <c r="P371" s="27"/>
      <c r="Q371" s="27"/>
      <c r="R371" s="28"/>
    </row>
    <row r="372" spans="1:18">
      <c r="A372" s="26">
        <v>372</v>
      </c>
      <c r="E372" s="2" t="s">
        <v>273</v>
      </c>
      <c r="F372" s="49" t="s">
        <v>112</v>
      </c>
      <c r="G372" s="17"/>
      <c r="H372" s="57">
        <v>0</v>
      </c>
      <c r="I372" s="57">
        <v>0</v>
      </c>
      <c r="J372" s="57">
        <v>0</v>
      </c>
      <c r="K372" s="57">
        <v>0</v>
      </c>
      <c r="L372" s="57">
        <v>0</v>
      </c>
      <c r="M372" s="57">
        <v>0</v>
      </c>
      <c r="N372" s="57">
        <v>0</v>
      </c>
      <c r="O372" s="57">
        <v>0</v>
      </c>
      <c r="P372" s="27">
        <v>0</v>
      </c>
      <c r="Q372" s="27">
        <v>0</v>
      </c>
      <c r="R372" s="28">
        <v>0</v>
      </c>
    </row>
    <row r="373" spans="1:18">
      <c r="A373" s="26">
        <v>373</v>
      </c>
      <c r="E373" s="2" t="s">
        <v>257</v>
      </c>
      <c r="F373" s="49" t="s">
        <v>112</v>
      </c>
      <c r="G373" s="17"/>
      <c r="H373" s="51">
        <v>89748.110017381958</v>
      </c>
      <c r="I373" s="51">
        <v>38579.593321968052</v>
      </c>
      <c r="J373" s="51">
        <v>12061.314603137715</v>
      </c>
      <c r="K373" s="51">
        <v>19236.199090689461</v>
      </c>
      <c r="L373" s="51">
        <v>7848.7859610343567</v>
      </c>
      <c r="M373" s="51">
        <v>8645.3311301305366</v>
      </c>
      <c r="N373" s="51">
        <v>3165.7514415858536</v>
      </c>
      <c r="O373" s="51">
        <v>211.13446883599215</v>
      </c>
      <c r="P373" s="27">
        <v>0</v>
      </c>
      <c r="Q373" s="27">
        <v>0</v>
      </c>
      <c r="R373" s="28">
        <v>0</v>
      </c>
    </row>
    <row r="374" spans="1:18">
      <c r="A374" s="26">
        <v>374</v>
      </c>
      <c r="E374" s="2" t="s">
        <v>282</v>
      </c>
      <c r="F374" s="49"/>
      <c r="G374" s="17"/>
      <c r="H374" s="57">
        <v>89748.110017381958</v>
      </c>
      <c r="I374" s="57">
        <v>38579.593321968052</v>
      </c>
      <c r="J374" s="57">
        <v>12061.314603137715</v>
      </c>
      <c r="K374" s="57">
        <v>19236.199090689461</v>
      </c>
      <c r="L374" s="57">
        <v>7848.7859610343567</v>
      </c>
      <c r="M374" s="57">
        <v>8645.3311301305366</v>
      </c>
      <c r="N374" s="57">
        <v>3165.7514415858536</v>
      </c>
      <c r="O374" s="57">
        <v>211.13446883599215</v>
      </c>
      <c r="P374" s="27">
        <v>0</v>
      </c>
      <c r="Q374" s="27">
        <v>0</v>
      </c>
      <c r="R374" s="28">
        <v>0</v>
      </c>
    </row>
    <row r="375" spans="1:18">
      <c r="A375" s="26">
        <v>375</v>
      </c>
      <c r="F375" s="49"/>
      <c r="G375" s="17"/>
      <c r="H375" s="14"/>
      <c r="I375" s="14"/>
      <c r="J375" s="14"/>
      <c r="K375" s="14"/>
      <c r="L375" s="14"/>
      <c r="M375" s="14"/>
      <c r="N375" s="14"/>
      <c r="O375" s="14"/>
      <c r="P375" s="27"/>
      <c r="Q375" s="27"/>
      <c r="R375" s="28"/>
    </row>
    <row r="376" spans="1:18" ht="15.75" thickBot="1">
      <c r="A376" s="26">
        <v>376</v>
      </c>
      <c r="C376" s="2" t="s">
        <v>283</v>
      </c>
      <c r="F376" s="47"/>
      <c r="G376" s="17"/>
      <c r="H376" s="61">
        <v>25305889.822918631</v>
      </c>
      <c r="I376" s="61">
        <v>10878122.534609897</v>
      </c>
      <c r="J376" s="61">
        <v>3400877.1706440244</v>
      </c>
      <c r="K376" s="61">
        <v>5423948.5901868716</v>
      </c>
      <c r="L376" s="61">
        <v>2213088.5289410348</v>
      </c>
      <c r="M376" s="61">
        <v>2437686.9554061941</v>
      </c>
      <c r="N376" s="61">
        <v>892633.3621064747</v>
      </c>
      <c r="O376" s="61">
        <v>59532.681024138234</v>
      </c>
      <c r="P376" s="27">
        <v>0</v>
      </c>
      <c r="Q376" s="27">
        <v>0</v>
      </c>
      <c r="R376" s="28">
        <v>0</v>
      </c>
    </row>
    <row r="377" spans="1:18" ht="15.75" thickTop="1">
      <c r="A377" s="26">
        <v>377</v>
      </c>
      <c r="F377" s="47"/>
      <c r="G377" s="17"/>
      <c r="H377" s="2"/>
      <c r="I377" s="2"/>
      <c r="J377" s="2"/>
      <c r="K377" s="2"/>
      <c r="L377" s="2"/>
      <c r="M377" s="2"/>
      <c r="N377" s="2"/>
      <c r="O377" s="2"/>
      <c r="P377" s="27"/>
      <c r="Q377" s="27"/>
      <c r="R377" s="28"/>
    </row>
    <row r="378" spans="1:18">
      <c r="A378" s="26">
        <v>378</v>
      </c>
      <c r="F378" s="47"/>
      <c r="G378" s="17"/>
      <c r="H378" s="2"/>
      <c r="I378" s="2"/>
      <c r="J378" s="2"/>
      <c r="K378" s="2"/>
      <c r="L378" s="2"/>
      <c r="M378" s="2"/>
      <c r="N378" s="2"/>
      <c r="O378" s="2"/>
      <c r="P378" s="27"/>
      <c r="Q378" s="27"/>
      <c r="R378" s="28"/>
    </row>
    <row r="379" spans="1:18">
      <c r="A379" s="26">
        <v>379</v>
      </c>
      <c r="F379" s="47"/>
      <c r="G379" s="17"/>
      <c r="H379" s="7" t="s">
        <v>284</v>
      </c>
      <c r="I379" s="7"/>
      <c r="J379" s="7"/>
      <c r="K379" s="7"/>
      <c r="L379" s="7"/>
      <c r="M379" s="7"/>
      <c r="N379" s="7"/>
      <c r="O379" s="7"/>
      <c r="P379" s="27"/>
      <c r="Q379" s="27"/>
      <c r="R379" s="28"/>
    </row>
    <row r="380" spans="1:18">
      <c r="A380" s="26">
        <v>380</v>
      </c>
      <c r="F380" s="47"/>
      <c r="G380" s="17"/>
      <c r="H380" s="7"/>
      <c r="I380" s="7"/>
      <c r="J380" s="7"/>
      <c r="K380" s="7"/>
      <c r="L380" s="7"/>
      <c r="M380" s="7"/>
      <c r="N380" s="7"/>
      <c r="O380" s="7"/>
      <c r="P380" s="27"/>
      <c r="Q380" s="27"/>
      <c r="R380" s="28"/>
    </row>
    <row r="381" spans="1:18">
      <c r="A381" s="26">
        <v>381</v>
      </c>
      <c r="F381" s="47"/>
      <c r="G381" s="17"/>
      <c r="H381" s="7"/>
      <c r="I381" s="7"/>
      <c r="J381" s="7"/>
      <c r="K381" s="7"/>
      <c r="L381" s="7"/>
      <c r="M381" s="7"/>
      <c r="N381" s="7"/>
      <c r="O381" s="7"/>
      <c r="P381" s="27"/>
      <c r="Q381" s="27"/>
      <c r="R381" s="28"/>
    </row>
    <row r="382" spans="1:18">
      <c r="A382" s="26">
        <v>382</v>
      </c>
      <c r="C382" s="2" t="s">
        <v>285</v>
      </c>
      <c r="D382" s="2" t="s">
        <v>286</v>
      </c>
      <c r="F382" s="49" t="s">
        <v>112</v>
      </c>
      <c r="G382" s="17"/>
      <c r="H382" s="57">
        <v>0</v>
      </c>
      <c r="I382" s="27">
        <v>0</v>
      </c>
      <c r="J382" s="27">
        <v>0</v>
      </c>
      <c r="K382" s="27">
        <v>0</v>
      </c>
      <c r="L382" s="27">
        <v>0</v>
      </c>
      <c r="M382" s="27">
        <v>0</v>
      </c>
      <c r="N382" s="27">
        <v>0</v>
      </c>
      <c r="O382" s="27">
        <v>0</v>
      </c>
      <c r="P382" s="27">
        <v>0</v>
      </c>
      <c r="Q382" s="27">
        <v>0</v>
      </c>
      <c r="R382" s="28">
        <v>0</v>
      </c>
    </row>
    <row r="383" spans="1:18">
      <c r="A383" s="26">
        <v>383</v>
      </c>
      <c r="E383" s="2" t="s">
        <v>120</v>
      </c>
      <c r="F383" s="49" t="s">
        <v>112</v>
      </c>
      <c r="G383" s="17"/>
      <c r="H383" s="5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8">
        <v>0</v>
      </c>
    </row>
    <row r="384" spans="1:18">
      <c r="A384" s="26">
        <v>384</v>
      </c>
      <c r="E384" s="2" t="s">
        <v>124</v>
      </c>
      <c r="F384" s="49" t="s">
        <v>112</v>
      </c>
      <c r="G384" s="17"/>
      <c r="H384" s="57">
        <v>0</v>
      </c>
      <c r="I384" s="57">
        <v>0</v>
      </c>
      <c r="J384" s="57">
        <v>0</v>
      </c>
      <c r="K384" s="57">
        <v>0</v>
      </c>
      <c r="L384" s="57">
        <v>0</v>
      </c>
      <c r="M384" s="57">
        <v>0</v>
      </c>
      <c r="N384" s="57">
        <v>0</v>
      </c>
      <c r="O384" s="57">
        <v>0</v>
      </c>
      <c r="P384" s="27">
        <v>0</v>
      </c>
      <c r="Q384" s="27">
        <v>0</v>
      </c>
      <c r="R384" s="28">
        <v>0</v>
      </c>
    </row>
    <row r="385" spans="1:18">
      <c r="A385" s="26">
        <v>385</v>
      </c>
      <c r="E385" s="2" t="s">
        <v>287</v>
      </c>
      <c r="F385" s="49" t="s">
        <v>112</v>
      </c>
      <c r="G385" s="17"/>
      <c r="H385" s="51">
        <v>0</v>
      </c>
      <c r="I385" s="51">
        <v>0</v>
      </c>
      <c r="J385" s="51">
        <v>0</v>
      </c>
      <c r="K385" s="51">
        <v>0</v>
      </c>
      <c r="L385" s="51">
        <v>0</v>
      </c>
      <c r="M385" s="51">
        <v>0</v>
      </c>
      <c r="N385" s="51">
        <v>0</v>
      </c>
      <c r="O385" s="51">
        <v>0</v>
      </c>
      <c r="P385" s="27">
        <v>0</v>
      </c>
      <c r="Q385" s="27">
        <v>0</v>
      </c>
      <c r="R385" s="28">
        <v>0</v>
      </c>
    </row>
    <row r="386" spans="1:18">
      <c r="A386" s="26">
        <v>386</v>
      </c>
      <c r="E386" s="2" t="s">
        <v>288</v>
      </c>
      <c r="F386" s="49"/>
      <c r="H386" s="27">
        <v>0</v>
      </c>
      <c r="I386" s="27">
        <v>0</v>
      </c>
      <c r="J386" s="27">
        <v>0</v>
      </c>
      <c r="K386" s="27">
        <v>0</v>
      </c>
      <c r="L386" s="27">
        <v>0</v>
      </c>
      <c r="M386" s="27">
        <v>0</v>
      </c>
      <c r="N386" s="27">
        <v>0</v>
      </c>
      <c r="O386" s="27">
        <v>0</v>
      </c>
      <c r="P386" s="27">
        <v>0</v>
      </c>
      <c r="Q386" s="27">
        <v>0</v>
      </c>
      <c r="R386" s="28">
        <v>0</v>
      </c>
    </row>
    <row r="387" spans="1:18">
      <c r="A387" s="26">
        <v>387</v>
      </c>
      <c r="F387" s="49"/>
      <c r="G387" s="17"/>
      <c r="H387" s="14"/>
      <c r="I387" s="14"/>
      <c r="J387" s="14"/>
      <c r="K387" s="14"/>
      <c r="L387" s="14"/>
      <c r="M387" s="14"/>
      <c r="N387" s="14"/>
      <c r="O387" s="14"/>
      <c r="P387" s="27"/>
      <c r="Q387" s="27"/>
      <c r="R387" s="28"/>
    </row>
    <row r="388" spans="1:18">
      <c r="A388" s="26">
        <v>388</v>
      </c>
      <c r="C388" s="2" t="s">
        <v>289</v>
      </c>
      <c r="D388" s="2" t="s">
        <v>286</v>
      </c>
      <c r="F388" s="49" t="s">
        <v>112</v>
      </c>
      <c r="G388" s="1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8"/>
    </row>
    <row r="389" spans="1:18">
      <c r="A389" s="26">
        <v>389</v>
      </c>
      <c r="E389" s="2" t="s">
        <v>120</v>
      </c>
      <c r="F389" s="49" t="s">
        <v>112</v>
      </c>
      <c r="G389" s="17"/>
      <c r="H389" s="57">
        <v>52537339.133032344</v>
      </c>
      <c r="I389" s="27">
        <v>22583976.170396812</v>
      </c>
      <c r="J389" s="27">
        <v>7060531.698912832</v>
      </c>
      <c r="K389" s="27">
        <v>11260612.786858121</v>
      </c>
      <c r="L389" s="27">
        <v>4594573.9663774818</v>
      </c>
      <c r="M389" s="27">
        <v>5060860.8182730768</v>
      </c>
      <c r="N389" s="27">
        <v>1853188.4077031815</v>
      </c>
      <c r="O389" s="27">
        <v>123595.28451084753</v>
      </c>
      <c r="P389" s="27">
        <v>0</v>
      </c>
      <c r="Q389" s="27">
        <v>0</v>
      </c>
      <c r="R389" s="28">
        <v>0</v>
      </c>
    </row>
    <row r="390" spans="1:18">
      <c r="A390" s="26">
        <v>390</v>
      </c>
      <c r="E390" s="2" t="s">
        <v>124</v>
      </c>
      <c r="F390" s="49" t="s">
        <v>112</v>
      </c>
      <c r="G390" s="17"/>
      <c r="H390" s="57">
        <v>3424661.6386171775</v>
      </c>
      <c r="I390" s="57">
        <v>1472143.015129864</v>
      </c>
      <c r="J390" s="57">
        <v>460242.79981672013</v>
      </c>
      <c r="K390" s="57">
        <v>734026.29967280664</v>
      </c>
      <c r="L390" s="57">
        <v>299498.6321747115</v>
      </c>
      <c r="M390" s="57">
        <v>329893.67540739005</v>
      </c>
      <c r="N390" s="57">
        <v>120800.62206654101</v>
      </c>
      <c r="O390" s="57">
        <v>8056.5943491444768</v>
      </c>
      <c r="P390" s="27">
        <v>0</v>
      </c>
      <c r="Q390" s="27">
        <v>0</v>
      </c>
      <c r="R390" s="28">
        <v>0</v>
      </c>
    </row>
    <row r="391" spans="1:18">
      <c r="A391" s="26">
        <v>391</v>
      </c>
      <c r="E391" s="2" t="s">
        <v>287</v>
      </c>
      <c r="F391" s="49" t="s">
        <v>112</v>
      </c>
      <c r="G391" s="17"/>
      <c r="H391" s="51">
        <v>0</v>
      </c>
      <c r="I391" s="51">
        <v>0</v>
      </c>
      <c r="J391" s="51">
        <v>0</v>
      </c>
      <c r="K391" s="51">
        <v>0</v>
      </c>
      <c r="L391" s="51">
        <v>0</v>
      </c>
      <c r="M391" s="51">
        <v>0</v>
      </c>
      <c r="N391" s="51">
        <v>0</v>
      </c>
      <c r="O391" s="51">
        <v>0</v>
      </c>
      <c r="P391" s="27">
        <v>0</v>
      </c>
      <c r="Q391" s="27">
        <v>0</v>
      </c>
      <c r="R391" s="28">
        <v>0</v>
      </c>
    </row>
    <row r="392" spans="1:18">
      <c r="A392" s="26">
        <v>392</v>
      </c>
      <c r="E392" s="2" t="s">
        <v>290</v>
      </c>
      <c r="F392" s="49"/>
      <c r="H392" s="27">
        <v>55962000.771649525</v>
      </c>
      <c r="I392" s="27">
        <v>24056119.185526676</v>
      </c>
      <c r="J392" s="27">
        <v>7520774.4987295521</v>
      </c>
      <c r="K392" s="27">
        <v>11994639.086530928</v>
      </c>
      <c r="L392" s="27">
        <v>4894072.5985521935</v>
      </c>
      <c r="M392" s="27">
        <v>5390754.4936804669</v>
      </c>
      <c r="N392" s="27">
        <v>1973989.0297697226</v>
      </c>
      <c r="O392" s="27">
        <v>131651.87885999199</v>
      </c>
      <c r="P392" s="27">
        <v>0</v>
      </c>
      <c r="Q392" s="27">
        <v>0</v>
      </c>
      <c r="R392" s="28">
        <v>0</v>
      </c>
    </row>
    <row r="393" spans="1:18">
      <c r="A393" s="26">
        <v>393</v>
      </c>
      <c r="F393" s="47"/>
      <c r="G393" s="17"/>
      <c r="H393" s="14"/>
      <c r="I393" s="14"/>
      <c r="J393" s="14"/>
      <c r="K393" s="14"/>
      <c r="L393" s="14"/>
      <c r="M393" s="14"/>
      <c r="N393" s="14"/>
      <c r="O393" s="14"/>
      <c r="P393" s="27"/>
      <c r="Q393" s="27"/>
      <c r="R393" s="28"/>
    </row>
    <row r="394" spans="1:18">
      <c r="A394" s="26">
        <v>394</v>
      </c>
      <c r="C394" s="2" t="s">
        <v>291</v>
      </c>
      <c r="D394" s="2" t="s">
        <v>292</v>
      </c>
      <c r="F394" s="49" t="s">
        <v>112</v>
      </c>
      <c r="G394" s="17"/>
      <c r="H394" s="27">
        <v>121769.3310500001</v>
      </c>
      <c r="I394" s="27">
        <v>52344.40335386731</v>
      </c>
      <c r="J394" s="27">
        <v>16364.670080776375</v>
      </c>
      <c r="K394" s="27">
        <v>26099.481033797991</v>
      </c>
      <c r="L394" s="27">
        <v>10649.153679611556</v>
      </c>
      <c r="M394" s="27">
        <v>11729.898136215326</v>
      </c>
      <c r="N394" s="27">
        <v>4295.2596465577135</v>
      </c>
      <c r="O394" s="27">
        <v>286.46511917383589</v>
      </c>
      <c r="P394" s="27">
        <v>0</v>
      </c>
      <c r="Q394" s="27">
        <v>0</v>
      </c>
      <c r="R394" s="28">
        <v>0</v>
      </c>
    </row>
    <row r="395" spans="1:18">
      <c r="A395" s="26">
        <v>395</v>
      </c>
      <c r="F395" s="47"/>
      <c r="G395" s="17"/>
      <c r="H395" s="14"/>
      <c r="I395" s="14"/>
      <c r="J395" s="14"/>
      <c r="K395" s="14"/>
      <c r="L395" s="14"/>
      <c r="M395" s="14"/>
      <c r="N395" s="14"/>
      <c r="O395" s="14"/>
      <c r="P395" s="27"/>
      <c r="Q395" s="27"/>
      <c r="R395" s="28"/>
    </row>
    <row r="396" spans="1:18">
      <c r="A396" s="26">
        <v>396</v>
      </c>
      <c r="C396" s="3" t="s">
        <v>293</v>
      </c>
      <c r="D396" s="2" t="s">
        <v>294</v>
      </c>
      <c r="E396" s="16"/>
      <c r="F396" s="49" t="s">
        <v>112</v>
      </c>
      <c r="G396" s="17"/>
      <c r="H396" s="27">
        <v>41468.525494333357</v>
      </c>
      <c r="I396" s="27">
        <v>17825.877881140914</v>
      </c>
      <c r="J396" s="27">
        <v>5572.9856820218265</v>
      </c>
      <c r="K396" s="27">
        <v>8888.1739376109326</v>
      </c>
      <c r="L396" s="27">
        <v>3626.5675194907817</v>
      </c>
      <c r="M396" s="27">
        <v>3994.6148649519309</v>
      </c>
      <c r="N396" s="27">
        <v>1462.749960291083</v>
      </c>
      <c r="O396" s="27">
        <v>97.555648826055176</v>
      </c>
      <c r="P396" s="27">
        <v>0</v>
      </c>
      <c r="Q396" s="27">
        <v>0</v>
      </c>
      <c r="R396" s="28">
        <v>0</v>
      </c>
    </row>
    <row r="397" spans="1:18">
      <c r="A397" s="26">
        <v>397</v>
      </c>
      <c r="C397" s="3"/>
      <c r="E397" s="3" t="s">
        <v>295</v>
      </c>
      <c r="F397" s="47" t="s">
        <v>112</v>
      </c>
      <c r="G397" s="17"/>
      <c r="H397" s="27">
        <v>4333680.1748437528</v>
      </c>
      <c r="I397" s="27">
        <v>1862898.4911277413</v>
      </c>
      <c r="J397" s="27">
        <v>582406.47037634556</v>
      </c>
      <c r="K397" s="27">
        <v>928861.1718121185</v>
      </c>
      <c r="L397" s="27">
        <v>378995.48090025381</v>
      </c>
      <c r="M397" s="27">
        <v>417458.37451451621</v>
      </c>
      <c r="N397" s="27">
        <v>152865.10499470739</v>
      </c>
      <c r="O397" s="27">
        <v>10195.081118070286</v>
      </c>
      <c r="P397" s="27">
        <v>0</v>
      </c>
      <c r="Q397" s="27">
        <v>0</v>
      </c>
      <c r="R397" s="28">
        <v>0</v>
      </c>
    </row>
    <row r="398" spans="1:18">
      <c r="A398" s="26">
        <v>398</v>
      </c>
      <c r="C398" s="3"/>
      <c r="E398" s="3" t="s">
        <v>296</v>
      </c>
      <c r="F398" s="47"/>
      <c r="G398" s="17"/>
      <c r="H398" s="27">
        <v>4375148.7003380861</v>
      </c>
      <c r="I398" s="27">
        <v>1880724.3690088822</v>
      </c>
      <c r="J398" s="27">
        <v>587979.45605836739</v>
      </c>
      <c r="K398" s="27">
        <v>937749.34574972955</v>
      </c>
      <c r="L398" s="27">
        <v>382622.04841974459</v>
      </c>
      <c r="M398" s="27">
        <v>421452.98937946814</v>
      </c>
      <c r="N398" s="27">
        <v>154327.85495499847</v>
      </c>
      <c r="O398" s="27">
        <v>10292.636766896339</v>
      </c>
      <c r="P398" s="27">
        <v>0</v>
      </c>
      <c r="Q398" s="27">
        <v>0</v>
      </c>
      <c r="R398" s="28">
        <v>0</v>
      </c>
    </row>
    <row r="399" spans="1:18">
      <c r="A399" s="26">
        <v>399</v>
      </c>
      <c r="F399" s="47"/>
      <c r="G399" s="1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8"/>
    </row>
    <row r="400" spans="1:18">
      <c r="A400" s="26">
        <v>400</v>
      </c>
      <c r="C400" s="3" t="s">
        <v>297</v>
      </c>
      <c r="F400" s="47"/>
      <c r="G400" s="1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8"/>
    </row>
    <row r="401" spans="1:18">
      <c r="A401" s="26">
        <v>401</v>
      </c>
      <c r="C401" s="3" t="s">
        <v>298</v>
      </c>
      <c r="D401" s="22"/>
      <c r="E401" s="3" t="s">
        <v>299</v>
      </c>
      <c r="F401" s="50" t="s">
        <v>112</v>
      </c>
      <c r="G401" s="23"/>
      <c r="H401" s="27">
        <v>0</v>
      </c>
      <c r="I401" s="27">
        <v>0</v>
      </c>
      <c r="J401" s="27">
        <v>0</v>
      </c>
      <c r="K401" s="27">
        <v>0</v>
      </c>
      <c r="L401" s="27">
        <v>0</v>
      </c>
      <c r="M401" s="27">
        <v>0</v>
      </c>
      <c r="N401" s="27">
        <v>0</v>
      </c>
      <c r="O401" s="27">
        <v>0</v>
      </c>
      <c r="P401" s="27">
        <v>0</v>
      </c>
      <c r="Q401" s="27">
        <v>0</v>
      </c>
      <c r="R401" s="28">
        <v>0</v>
      </c>
    </row>
    <row r="402" spans="1:18">
      <c r="A402" s="26">
        <v>402</v>
      </c>
      <c r="C402" s="2" t="s">
        <v>298</v>
      </c>
      <c r="E402" s="2" t="s">
        <v>273</v>
      </c>
      <c r="F402" s="50" t="s">
        <v>112</v>
      </c>
      <c r="G402" s="17"/>
      <c r="H402" s="27">
        <v>0</v>
      </c>
      <c r="I402" s="27">
        <v>0</v>
      </c>
      <c r="J402" s="27">
        <v>0</v>
      </c>
      <c r="K402" s="27">
        <v>0</v>
      </c>
      <c r="L402" s="27">
        <v>0</v>
      </c>
      <c r="M402" s="27">
        <v>0</v>
      </c>
      <c r="N402" s="27">
        <v>0</v>
      </c>
      <c r="O402" s="27">
        <v>0</v>
      </c>
      <c r="P402" s="27">
        <v>0</v>
      </c>
      <c r="Q402" s="27">
        <v>0</v>
      </c>
      <c r="R402" s="28">
        <v>0</v>
      </c>
    </row>
    <row r="403" spans="1:18">
      <c r="A403" s="26">
        <v>403</v>
      </c>
      <c r="C403" s="2" t="s">
        <v>300</v>
      </c>
      <c r="E403" s="2" t="s">
        <v>301</v>
      </c>
      <c r="F403" s="50" t="s">
        <v>112</v>
      </c>
      <c r="G403" s="17"/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8">
        <v>0</v>
      </c>
    </row>
    <row r="404" spans="1:18">
      <c r="A404" s="26">
        <v>404</v>
      </c>
      <c r="C404" s="2" t="s">
        <v>300</v>
      </c>
      <c r="E404" s="2" t="s">
        <v>273</v>
      </c>
      <c r="F404" s="50" t="s">
        <v>112</v>
      </c>
      <c r="G404" s="17"/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8">
        <v>0</v>
      </c>
    </row>
    <row r="405" spans="1:18">
      <c r="A405" s="26">
        <v>405</v>
      </c>
      <c r="C405" s="2" t="s">
        <v>302</v>
      </c>
      <c r="E405" s="2" t="s">
        <v>303</v>
      </c>
      <c r="F405" s="50" t="s">
        <v>112</v>
      </c>
      <c r="G405" s="17"/>
      <c r="H405" s="27">
        <v>0</v>
      </c>
      <c r="I405" s="27">
        <v>0</v>
      </c>
      <c r="J405" s="27">
        <v>0</v>
      </c>
      <c r="K405" s="27">
        <v>0</v>
      </c>
      <c r="L405" s="27">
        <v>0</v>
      </c>
      <c r="M405" s="27">
        <v>0</v>
      </c>
      <c r="N405" s="27">
        <v>0</v>
      </c>
      <c r="O405" s="27">
        <v>0</v>
      </c>
      <c r="P405" s="27">
        <v>0</v>
      </c>
      <c r="Q405" s="27">
        <v>0</v>
      </c>
      <c r="R405" s="28">
        <v>0</v>
      </c>
    </row>
    <row r="406" spans="1:18">
      <c r="A406" s="26">
        <v>406</v>
      </c>
      <c r="C406" s="2" t="s">
        <v>302</v>
      </c>
      <c r="E406" s="2" t="s">
        <v>273</v>
      </c>
      <c r="F406" s="50" t="s">
        <v>112</v>
      </c>
      <c r="G406" s="17"/>
      <c r="H406" s="51">
        <v>0</v>
      </c>
      <c r="I406" s="51">
        <v>0</v>
      </c>
      <c r="J406" s="51">
        <v>0</v>
      </c>
      <c r="K406" s="51">
        <v>0</v>
      </c>
      <c r="L406" s="51">
        <v>0</v>
      </c>
      <c r="M406" s="51">
        <v>0</v>
      </c>
      <c r="N406" s="51">
        <v>0</v>
      </c>
      <c r="O406" s="51">
        <v>0</v>
      </c>
      <c r="P406" s="27">
        <v>0</v>
      </c>
      <c r="Q406" s="27">
        <v>0</v>
      </c>
      <c r="R406" s="28">
        <v>0</v>
      </c>
    </row>
    <row r="407" spans="1:18">
      <c r="A407" s="26">
        <v>407</v>
      </c>
      <c r="C407" s="2" t="s">
        <v>304</v>
      </c>
      <c r="F407" s="47"/>
      <c r="G407" s="17"/>
      <c r="H407" s="27">
        <v>0</v>
      </c>
      <c r="I407" s="27">
        <v>0</v>
      </c>
      <c r="J407" s="27">
        <v>0</v>
      </c>
      <c r="K407" s="27">
        <v>0</v>
      </c>
      <c r="L407" s="27">
        <v>0</v>
      </c>
      <c r="M407" s="27">
        <v>0</v>
      </c>
      <c r="N407" s="27">
        <v>0</v>
      </c>
      <c r="O407" s="27">
        <v>0</v>
      </c>
      <c r="P407" s="27">
        <v>0</v>
      </c>
      <c r="Q407" s="27">
        <v>0</v>
      </c>
      <c r="R407" s="28">
        <v>0</v>
      </c>
    </row>
    <row r="408" spans="1:18">
      <c r="A408" s="26">
        <v>408</v>
      </c>
      <c r="F408" s="47"/>
      <c r="G408" s="17"/>
      <c r="H408" s="14"/>
      <c r="I408" s="14"/>
      <c r="J408" s="14"/>
      <c r="K408" s="14"/>
      <c r="L408" s="14"/>
      <c r="M408" s="14"/>
      <c r="N408" s="14"/>
      <c r="O408" s="14"/>
      <c r="P408" s="27"/>
      <c r="Q408" s="27"/>
      <c r="R408" s="28"/>
    </row>
    <row r="409" spans="1:18">
      <c r="A409" s="26">
        <v>409</v>
      </c>
      <c r="C409" s="2" t="s">
        <v>305</v>
      </c>
      <c r="F409" s="47"/>
      <c r="G409" s="17"/>
      <c r="H409" s="51">
        <v>60458918.803037614</v>
      </c>
      <c r="I409" s="51">
        <v>25989187.957889426</v>
      </c>
      <c r="J409" s="51">
        <v>8125118.6248686956</v>
      </c>
      <c r="K409" s="51">
        <v>12958487.913314454</v>
      </c>
      <c r="L409" s="51">
        <v>5287343.8006515494</v>
      </c>
      <c r="M409" s="51">
        <v>5823937.3811961506</v>
      </c>
      <c r="N409" s="51">
        <v>2132612.1443712786</v>
      </c>
      <c r="O409" s="51">
        <v>142230.98074606218</v>
      </c>
      <c r="P409" s="27">
        <v>0</v>
      </c>
      <c r="Q409" s="27">
        <v>0</v>
      </c>
      <c r="R409" s="28">
        <v>0</v>
      </c>
    </row>
    <row r="410" spans="1:18">
      <c r="A410" s="26">
        <v>410</v>
      </c>
      <c r="F410" s="47"/>
      <c r="G410" s="17"/>
      <c r="H410" s="14"/>
      <c r="I410" s="14"/>
      <c r="J410" s="14"/>
      <c r="K410" s="14"/>
      <c r="L410" s="14"/>
      <c r="M410" s="14"/>
      <c r="N410" s="14"/>
      <c r="O410" s="14"/>
      <c r="P410" s="27"/>
      <c r="Q410" s="27"/>
      <c r="R410" s="28"/>
    </row>
    <row r="411" spans="1:18" ht="15.75" thickBot="1">
      <c r="A411" s="26">
        <v>411</v>
      </c>
      <c r="C411" s="2" t="s">
        <v>306</v>
      </c>
      <c r="F411" s="47"/>
      <c r="G411" s="17"/>
      <c r="H411" s="61">
        <v>159835881.0487065</v>
      </c>
      <c r="I411" s="61">
        <v>68707890.204298228</v>
      </c>
      <c r="J411" s="61">
        <v>21480461.770445906</v>
      </c>
      <c r="K411" s="61">
        <v>34258491.115781687</v>
      </c>
      <c r="L411" s="61">
        <v>13978206.54943794</v>
      </c>
      <c r="M411" s="61">
        <v>15396804.655547589</v>
      </c>
      <c r="N411" s="61">
        <v>5638009.2098773774</v>
      </c>
      <c r="O411" s="61">
        <v>376017.54331779864</v>
      </c>
      <c r="P411" s="27">
        <v>0</v>
      </c>
      <c r="Q411" s="27">
        <v>0</v>
      </c>
      <c r="R411" s="28">
        <v>0</v>
      </c>
    </row>
    <row r="412" spans="1:18" ht="15.75" thickTop="1">
      <c r="A412" s="26">
        <v>412</v>
      </c>
      <c r="F412" s="47"/>
      <c r="G412" s="17"/>
      <c r="H412" s="57"/>
      <c r="I412" s="57"/>
      <c r="J412" s="57"/>
      <c r="K412" s="57"/>
      <c r="L412" s="57"/>
      <c r="M412" s="57"/>
      <c r="N412" s="57"/>
      <c r="O412" s="57"/>
      <c r="P412" s="27"/>
      <c r="Q412" s="27"/>
      <c r="R412" s="28"/>
    </row>
    <row r="413" spans="1:18">
      <c r="A413" s="26">
        <v>413</v>
      </c>
      <c r="F413" s="47"/>
      <c r="G413" s="17"/>
      <c r="H413" s="7" t="s">
        <v>307</v>
      </c>
      <c r="I413" s="7"/>
      <c r="J413" s="7"/>
      <c r="K413" s="7"/>
      <c r="L413" s="7"/>
      <c r="M413" s="7"/>
      <c r="N413" s="7"/>
      <c r="O413" s="7"/>
      <c r="P413" s="27"/>
      <c r="Q413" s="27"/>
      <c r="R413" s="28"/>
    </row>
    <row r="414" spans="1:18">
      <c r="A414" s="26">
        <v>414</v>
      </c>
      <c r="F414" s="47"/>
      <c r="G414" s="17"/>
      <c r="H414" s="7"/>
      <c r="I414" s="7"/>
      <c r="J414" s="7"/>
      <c r="K414" s="7"/>
      <c r="L414" s="7"/>
      <c r="M414" s="7"/>
      <c r="N414" s="7"/>
      <c r="O414" s="7"/>
      <c r="P414" s="27"/>
      <c r="Q414" s="27"/>
      <c r="R414" s="28"/>
    </row>
    <row r="415" spans="1:18">
      <c r="A415" s="26">
        <v>415</v>
      </c>
      <c r="F415" s="47"/>
      <c r="G415" s="17"/>
      <c r="H415" s="57"/>
      <c r="I415" s="57"/>
      <c r="J415" s="57"/>
      <c r="K415" s="57"/>
      <c r="L415" s="57"/>
      <c r="M415" s="57"/>
      <c r="N415" s="57"/>
      <c r="O415" s="57"/>
      <c r="P415" s="27"/>
      <c r="Q415" s="27"/>
      <c r="R415" s="28"/>
    </row>
    <row r="416" spans="1:18">
      <c r="A416" s="26">
        <v>416</v>
      </c>
      <c r="C416" s="16" t="s">
        <v>6</v>
      </c>
      <c r="E416" s="16" t="s">
        <v>7</v>
      </c>
      <c r="F416" s="47" t="s">
        <v>8</v>
      </c>
      <c r="G416" s="17"/>
      <c r="H416" s="16" t="s">
        <v>9</v>
      </c>
      <c r="I416" s="18" t="s">
        <v>10</v>
      </c>
      <c r="J416" s="16" t="s">
        <v>11</v>
      </c>
      <c r="K416" s="18" t="s">
        <v>12</v>
      </c>
      <c r="L416" s="16" t="s">
        <v>13</v>
      </c>
      <c r="M416" s="16" t="s">
        <v>14</v>
      </c>
      <c r="N416" s="18" t="s">
        <v>15</v>
      </c>
      <c r="O416" s="16" t="s">
        <v>16</v>
      </c>
      <c r="P416" s="27"/>
      <c r="Q416" s="27"/>
      <c r="R416" s="28"/>
    </row>
    <row r="417" spans="1:18">
      <c r="A417" s="26">
        <v>417</v>
      </c>
      <c r="C417" s="5"/>
      <c r="F417" s="47"/>
      <c r="G417" s="17"/>
      <c r="H417" s="18" t="s">
        <v>19</v>
      </c>
      <c r="I417" s="14"/>
      <c r="J417" s="18" t="s">
        <v>20</v>
      </c>
      <c r="K417" s="18" t="s">
        <v>21</v>
      </c>
      <c r="L417" s="18" t="s">
        <v>21</v>
      </c>
      <c r="M417" s="18" t="s">
        <v>21</v>
      </c>
      <c r="N417" s="16" t="s">
        <v>22</v>
      </c>
      <c r="O417" s="18" t="s">
        <v>23</v>
      </c>
      <c r="P417" s="27">
        <v>0</v>
      </c>
      <c r="Q417" s="27">
        <v>0</v>
      </c>
      <c r="R417" s="28"/>
    </row>
    <row r="418" spans="1:18">
      <c r="A418" s="26">
        <v>418</v>
      </c>
      <c r="C418" s="2" t="s">
        <v>105</v>
      </c>
      <c r="F418" s="47" t="s">
        <v>25</v>
      </c>
      <c r="G418" s="17"/>
      <c r="H418" s="18" t="s">
        <v>26</v>
      </c>
      <c r="I418" s="18" t="s">
        <v>27</v>
      </c>
      <c r="J418" s="18" t="s">
        <v>28</v>
      </c>
      <c r="K418" s="18" t="s">
        <v>29</v>
      </c>
      <c r="L418" s="18" t="s">
        <v>30</v>
      </c>
      <c r="M418" s="18" t="s">
        <v>31</v>
      </c>
      <c r="N418" s="18" t="s">
        <v>32</v>
      </c>
      <c r="O418" s="18" t="s">
        <v>33</v>
      </c>
      <c r="P418" s="27"/>
      <c r="Q418" s="27"/>
      <c r="R418" s="28"/>
    </row>
    <row r="419" spans="1:18">
      <c r="A419" s="26">
        <v>419</v>
      </c>
      <c r="C419" s="2" t="s">
        <v>106</v>
      </c>
      <c r="E419" s="2" t="s">
        <v>34</v>
      </c>
      <c r="F419" s="48" t="s">
        <v>35</v>
      </c>
      <c r="G419" s="17"/>
      <c r="H419" s="24" t="s">
        <v>36</v>
      </c>
      <c r="I419" s="24" t="s">
        <v>37</v>
      </c>
      <c r="J419" s="24" t="s">
        <v>38</v>
      </c>
      <c r="K419" s="24" t="s">
        <v>39</v>
      </c>
      <c r="L419" s="24" t="s">
        <v>40</v>
      </c>
      <c r="M419" s="24" t="s">
        <v>40</v>
      </c>
      <c r="N419" s="24" t="s">
        <v>41</v>
      </c>
      <c r="O419" s="24" t="s">
        <v>42</v>
      </c>
      <c r="P419" s="27"/>
      <c r="Q419" s="27"/>
      <c r="R419" s="28"/>
    </row>
    <row r="420" spans="1:18">
      <c r="A420" s="26">
        <v>420</v>
      </c>
      <c r="C420" s="2" t="s">
        <v>308</v>
      </c>
      <c r="D420" s="2" t="s">
        <v>309</v>
      </c>
      <c r="F420" s="67" t="s">
        <v>310</v>
      </c>
      <c r="G420" s="17"/>
      <c r="H420" s="27">
        <v>545818.62302103743</v>
      </c>
      <c r="I420" s="27">
        <v>234628.45623857612</v>
      </c>
      <c r="J420" s="27">
        <v>73352.966733596302</v>
      </c>
      <c r="K420" s="27">
        <v>116988.26524374908</v>
      </c>
      <c r="L420" s="27">
        <v>47733.746647243242</v>
      </c>
      <c r="M420" s="27">
        <v>52578.073589458858</v>
      </c>
      <c r="N420" s="27">
        <v>19253.063851022591</v>
      </c>
      <c r="O420" s="27">
        <v>1284.0507173913754</v>
      </c>
      <c r="P420" s="27">
        <v>0</v>
      </c>
      <c r="Q420" s="27">
        <v>0</v>
      </c>
      <c r="R420" s="28">
        <v>0</v>
      </c>
    </row>
    <row r="421" spans="1:18">
      <c r="A421" s="26">
        <v>421</v>
      </c>
      <c r="F421" s="47"/>
      <c r="G421" s="17"/>
      <c r="H421" s="14"/>
      <c r="I421" s="14"/>
      <c r="J421" s="14"/>
      <c r="K421" s="14"/>
      <c r="L421" s="14"/>
      <c r="M421" s="14"/>
      <c r="N421" s="14"/>
      <c r="O421" s="14"/>
      <c r="P421" s="27"/>
      <c r="Q421" s="27"/>
      <c r="R421" s="28"/>
    </row>
    <row r="422" spans="1:18">
      <c r="A422" s="26">
        <v>422</v>
      </c>
      <c r="C422" s="2" t="s">
        <v>311</v>
      </c>
      <c r="D422" s="2" t="s">
        <v>312</v>
      </c>
      <c r="F422" s="67" t="s">
        <v>310</v>
      </c>
      <c r="G422" s="17"/>
      <c r="H422" s="27">
        <v>756029.36246580898</v>
      </c>
      <c r="I422" s="27">
        <v>324990.74730095954</v>
      </c>
      <c r="J422" s="27">
        <v>101603.34282408505</v>
      </c>
      <c r="K422" s="27">
        <v>162043.87292370488</v>
      </c>
      <c r="L422" s="27">
        <v>66117.410663045142</v>
      </c>
      <c r="M422" s="27">
        <v>72827.429807184992</v>
      </c>
      <c r="N422" s="27">
        <v>26667.982686697549</v>
      </c>
      <c r="O422" s="27">
        <v>1778.5762601320209</v>
      </c>
      <c r="P422" s="27">
        <v>0</v>
      </c>
      <c r="Q422" s="27">
        <v>0</v>
      </c>
      <c r="R422" s="28">
        <v>0</v>
      </c>
    </row>
    <row r="423" spans="1:18">
      <c r="A423" s="26">
        <v>423</v>
      </c>
      <c r="F423" s="47"/>
      <c r="G423" s="17"/>
      <c r="H423" s="14"/>
      <c r="I423" s="14"/>
      <c r="J423" s="14"/>
      <c r="K423" s="14"/>
      <c r="L423" s="14"/>
      <c r="M423" s="14"/>
      <c r="N423" s="14"/>
      <c r="O423" s="14"/>
      <c r="P423" s="27"/>
      <c r="Q423" s="27"/>
      <c r="R423" s="28"/>
    </row>
    <row r="424" spans="1:18">
      <c r="A424" s="26">
        <v>424</v>
      </c>
      <c r="C424" s="2" t="s">
        <v>313</v>
      </c>
      <c r="D424" s="2" t="s">
        <v>314</v>
      </c>
      <c r="F424" s="67" t="s">
        <v>310</v>
      </c>
      <c r="G424" s="17"/>
      <c r="H424" s="27">
        <v>199250.12689389859</v>
      </c>
      <c r="I424" s="27">
        <v>85650.704660280448</v>
      </c>
      <c r="J424" s="27">
        <v>26777.371297478901</v>
      </c>
      <c r="K424" s="27">
        <v>42706.360156596631</v>
      </c>
      <c r="L424" s="27">
        <v>17425.120132293181</v>
      </c>
      <c r="M424" s="27">
        <v>19193.533149440806</v>
      </c>
      <c r="N424" s="27">
        <v>7028.2970452342479</v>
      </c>
      <c r="O424" s="27">
        <v>468.74045257442958</v>
      </c>
      <c r="P424" s="27">
        <v>0</v>
      </c>
      <c r="Q424" s="27">
        <v>0</v>
      </c>
      <c r="R424" s="28">
        <v>0</v>
      </c>
    </row>
    <row r="425" spans="1:18">
      <c r="A425" s="26">
        <v>425</v>
      </c>
      <c r="F425" s="47"/>
      <c r="G425" s="17"/>
      <c r="H425" s="14"/>
      <c r="I425" s="14"/>
      <c r="J425" s="14"/>
      <c r="K425" s="14"/>
      <c r="L425" s="14"/>
      <c r="M425" s="14"/>
      <c r="N425" s="14"/>
      <c r="O425" s="14"/>
      <c r="P425" s="27"/>
      <c r="Q425" s="27"/>
      <c r="R425" s="28"/>
    </row>
    <row r="426" spans="1:18">
      <c r="A426" s="26">
        <v>426</v>
      </c>
      <c r="C426" s="2" t="s">
        <v>315</v>
      </c>
      <c r="D426" s="2" t="s">
        <v>316</v>
      </c>
      <c r="F426" s="67" t="s">
        <v>310</v>
      </c>
      <c r="G426" s="17"/>
      <c r="H426" s="27">
        <v>3443.2585039596097</v>
      </c>
      <c r="I426" s="27">
        <v>1480.1371612108846</v>
      </c>
      <c r="J426" s="27">
        <v>462.74204624635337</v>
      </c>
      <c r="K426" s="27">
        <v>738.01226666554317</v>
      </c>
      <c r="L426" s="27">
        <v>301.12499305953304</v>
      </c>
      <c r="M426" s="27">
        <v>331.68508983201292</v>
      </c>
      <c r="N426" s="27">
        <v>121.45660304770465</v>
      </c>
      <c r="O426" s="27">
        <v>8.100343897578739</v>
      </c>
      <c r="P426" s="27">
        <v>0</v>
      </c>
      <c r="Q426" s="27">
        <v>0</v>
      </c>
      <c r="R426" s="28">
        <v>0</v>
      </c>
    </row>
    <row r="427" spans="1:18">
      <c r="A427" s="26">
        <v>427</v>
      </c>
      <c r="F427" s="47"/>
      <c r="G427" s="17"/>
      <c r="H427" s="14"/>
      <c r="I427" s="14"/>
      <c r="J427" s="14"/>
      <c r="K427" s="14"/>
      <c r="L427" s="14"/>
      <c r="M427" s="14"/>
      <c r="N427" s="14"/>
      <c r="O427" s="14"/>
      <c r="P427" s="27"/>
      <c r="Q427" s="27"/>
      <c r="R427" s="28"/>
    </row>
    <row r="428" spans="1:18">
      <c r="A428" s="26">
        <v>428</v>
      </c>
      <c r="C428" s="2" t="s">
        <v>317</v>
      </c>
      <c r="D428" s="2" t="s">
        <v>318</v>
      </c>
      <c r="F428" s="67" t="s">
        <v>310</v>
      </c>
      <c r="G428" s="17"/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27">
        <v>0</v>
      </c>
      <c r="N428" s="27">
        <v>0</v>
      </c>
      <c r="O428" s="27">
        <v>0</v>
      </c>
      <c r="P428" s="27">
        <v>0</v>
      </c>
      <c r="Q428" s="27">
        <v>0</v>
      </c>
      <c r="R428" s="28">
        <v>0</v>
      </c>
    </row>
    <row r="429" spans="1:18">
      <c r="A429" s="26">
        <v>429</v>
      </c>
      <c r="F429" s="47"/>
      <c r="G429" s="17"/>
      <c r="H429" s="14"/>
      <c r="I429" s="14"/>
      <c r="J429" s="14"/>
      <c r="K429" s="14"/>
      <c r="L429" s="14"/>
      <c r="M429" s="14"/>
      <c r="N429" s="14"/>
      <c r="O429" s="14"/>
      <c r="P429" s="27"/>
      <c r="Q429" s="27"/>
      <c r="R429" s="28"/>
    </row>
    <row r="430" spans="1:18">
      <c r="A430" s="26">
        <v>430</v>
      </c>
      <c r="C430" s="2" t="s">
        <v>319</v>
      </c>
      <c r="D430" s="2" t="s">
        <v>320</v>
      </c>
      <c r="F430" s="49" t="s">
        <v>112</v>
      </c>
      <c r="G430" s="17"/>
      <c r="H430" s="27">
        <v>0</v>
      </c>
      <c r="I430" s="27">
        <v>0</v>
      </c>
      <c r="J430" s="27">
        <v>0</v>
      </c>
      <c r="K430" s="27">
        <v>0</v>
      </c>
      <c r="L430" s="27">
        <v>0</v>
      </c>
      <c r="M430" s="27">
        <v>0</v>
      </c>
      <c r="N430" s="27">
        <v>0</v>
      </c>
      <c r="O430" s="27">
        <v>0</v>
      </c>
      <c r="P430" s="27">
        <v>0</v>
      </c>
      <c r="Q430" s="27">
        <v>0</v>
      </c>
      <c r="R430" s="28">
        <v>0</v>
      </c>
    </row>
    <row r="431" spans="1:18">
      <c r="A431" s="26">
        <v>431</v>
      </c>
      <c r="D431" s="2" t="s">
        <v>124</v>
      </c>
      <c r="F431" s="49" t="s">
        <v>112</v>
      </c>
      <c r="G431" s="17"/>
      <c r="H431" s="51">
        <v>0</v>
      </c>
      <c r="I431" s="51">
        <v>0</v>
      </c>
      <c r="J431" s="51">
        <v>0</v>
      </c>
      <c r="K431" s="51">
        <v>0</v>
      </c>
      <c r="L431" s="51">
        <v>0</v>
      </c>
      <c r="M431" s="51">
        <v>0</v>
      </c>
      <c r="N431" s="51">
        <v>0</v>
      </c>
      <c r="O431" s="51">
        <v>0</v>
      </c>
      <c r="P431" s="27">
        <v>0</v>
      </c>
      <c r="Q431" s="27">
        <v>0</v>
      </c>
      <c r="R431" s="28">
        <v>0</v>
      </c>
    </row>
    <row r="432" spans="1:18">
      <c r="A432" s="26">
        <v>432</v>
      </c>
      <c r="F432" s="47"/>
      <c r="G432" s="17"/>
      <c r="H432" s="27">
        <v>0</v>
      </c>
      <c r="I432" s="27">
        <v>0</v>
      </c>
      <c r="J432" s="27">
        <v>0</v>
      </c>
      <c r="K432" s="27">
        <v>0</v>
      </c>
      <c r="L432" s="27">
        <v>0</v>
      </c>
      <c r="M432" s="27">
        <v>0</v>
      </c>
      <c r="N432" s="27">
        <v>0</v>
      </c>
      <c r="O432" s="27">
        <v>0</v>
      </c>
      <c r="P432" s="27">
        <v>0</v>
      </c>
      <c r="Q432" s="27">
        <v>0</v>
      </c>
      <c r="R432" s="28">
        <v>0</v>
      </c>
    </row>
    <row r="433" spans="1:18">
      <c r="A433" s="26">
        <v>433</v>
      </c>
      <c r="C433" s="2" t="s">
        <v>321</v>
      </c>
      <c r="D433" s="2" t="s">
        <v>320</v>
      </c>
      <c r="F433" s="47" t="s">
        <v>112</v>
      </c>
      <c r="G433" s="17"/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27">
        <v>0</v>
      </c>
      <c r="O433" s="27">
        <v>0</v>
      </c>
      <c r="P433" s="27">
        <v>0</v>
      </c>
      <c r="Q433" s="27">
        <v>0</v>
      </c>
      <c r="R433" s="28">
        <v>0</v>
      </c>
    </row>
    <row r="434" spans="1:18">
      <c r="A434" s="26">
        <v>434</v>
      </c>
      <c r="D434" s="2" t="s">
        <v>124</v>
      </c>
      <c r="F434" s="47" t="s">
        <v>112</v>
      </c>
      <c r="G434" s="17"/>
      <c r="H434" s="57">
        <v>25628414.493394729</v>
      </c>
      <c r="I434" s="57">
        <v>11016764.68117833</v>
      </c>
      <c r="J434" s="57">
        <v>3444221.4986430444</v>
      </c>
      <c r="K434" s="57">
        <v>5493077.0517415004</v>
      </c>
      <c r="L434" s="57">
        <v>2241294.4388507782</v>
      </c>
      <c r="M434" s="57">
        <v>2468755.3820656752</v>
      </c>
      <c r="N434" s="57">
        <v>904010.0132728219</v>
      </c>
      <c r="O434" s="57">
        <v>60291.427642582734</v>
      </c>
      <c r="P434" s="27">
        <v>0</v>
      </c>
      <c r="Q434" s="27">
        <v>0</v>
      </c>
      <c r="R434" s="28">
        <v>0</v>
      </c>
    </row>
    <row r="435" spans="1:18">
      <c r="A435" s="26">
        <v>435</v>
      </c>
      <c r="F435" s="47"/>
      <c r="G435" s="17"/>
      <c r="H435" s="27"/>
      <c r="I435" s="27"/>
      <c r="J435" s="27"/>
      <c r="K435" s="27"/>
      <c r="L435" s="27"/>
      <c r="M435" s="27"/>
      <c r="N435" s="27"/>
      <c r="O435" s="27"/>
      <c r="P435" s="27">
        <v>0</v>
      </c>
      <c r="Q435" s="27">
        <v>0</v>
      </c>
      <c r="R435" s="28"/>
    </row>
    <row r="436" spans="1:18">
      <c r="A436" s="26">
        <v>436</v>
      </c>
      <c r="C436" s="2" t="s">
        <v>322</v>
      </c>
      <c r="D436" s="2" t="s">
        <v>323</v>
      </c>
      <c r="F436" s="67" t="s">
        <v>310</v>
      </c>
      <c r="G436" s="17"/>
      <c r="H436" s="27">
        <v>297236.31152945297</v>
      </c>
      <c r="I436" s="27">
        <v>127771.55994825052</v>
      </c>
      <c r="J436" s="27">
        <v>39945.806815749624</v>
      </c>
      <c r="K436" s="27">
        <v>63708.270452217635</v>
      </c>
      <c r="L436" s="27">
        <v>25994.354517216827</v>
      </c>
      <c r="M436" s="27">
        <v>28632.428433011792</v>
      </c>
      <c r="N436" s="27">
        <v>10484.636183801356</v>
      </c>
      <c r="O436" s="27">
        <v>699.25517920529046</v>
      </c>
      <c r="P436" s="27">
        <v>0</v>
      </c>
      <c r="Q436" s="27">
        <v>0</v>
      </c>
      <c r="R436" s="28">
        <v>0</v>
      </c>
    </row>
    <row r="437" spans="1:18">
      <c r="A437" s="26">
        <v>437</v>
      </c>
      <c r="F437" s="47"/>
      <c r="G437" s="17"/>
      <c r="H437" s="14"/>
      <c r="I437" s="14"/>
      <c r="J437" s="14"/>
      <c r="K437" s="14"/>
      <c r="L437" s="14"/>
      <c r="M437" s="14"/>
      <c r="N437" s="14"/>
      <c r="O437" s="14"/>
      <c r="P437" s="27"/>
      <c r="Q437" s="27"/>
      <c r="R437" s="28"/>
    </row>
    <row r="438" spans="1:18">
      <c r="A438" s="26">
        <v>438</v>
      </c>
      <c r="C438" s="2" t="s">
        <v>324</v>
      </c>
      <c r="D438" s="2" t="s">
        <v>325</v>
      </c>
      <c r="F438" s="67" t="s">
        <v>310</v>
      </c>
      <c r="G438" s="17"/>
      <c r="H438" s="27">
        <v>336512.21315198805</v>
      </c>
      <c r="I438" s="27">
        <v>144654.90503103347</v>
      </c>
      <c r="J438" s="27">
        <v>45224.124160811654</v>
      </c>
      <c r="K438" s="27">
        <v>72126.487425601183</v>
      </c>
      <c r="L438" s="27">
        <v>29429.169414179181</v>
      </c>
      <c r="M438" s="27">
        <v>32415.830388724109</v>
      </c>
      <c r="N438" s="27">
        <v>11870.044101105057</v>
      </c>
      <c r="O438" s="27">
        <v>791.65263053348644</v>
      </c>
      <c r="P438" s="27">
        <v>0</v>
      </c>
      <c r="Q438" s="27">
        <v>0</v>
      </c>
      <c r="R438" s="28">
        <v>0</v>
      </c>
    </row>
    <row r="439" spans="1:18">
      <c r="A439" s="26">
        <v>439</v>
      </c>
      <c r="F439" s="47"/>
      <c r="G439" s="17"/>
      <c r="H439" s="14"/>
      <c r="I439" s="14"/>
      <c r="J439" s="14"/>
      <c r="K439" s="14"/>
      <c r="L439" s="14"/>
      <c r="M439" s="14"/>
      <c r="N439" s="14"/>
      <c r="O439" s="14"/>
      <c r="P439" s="27"/>
      <c r="Q439" s="27"/>
      <c r="R439" s="28"/>
    </row>
    <row r="440" spans="1:18">
      <c r="A440" s="26">
        <v>440</v>
      </c>
      <c r="C440" s="2" t="s">
        <v>326</v>
      </c>
      <c r="D440" s="2" t="s">
        <v>201</v>
      </c>
      <c r="F440" s="67" t="s">
        <v>310</v>
      </c>
      <c r="G440" s="17"/>
      <c r="H440" s="27">
        <v>148952.14435963798</v>
      </c>
      <c r="I440" s="27">
        <v>64029.350063382466</v>
      </c>
      <c r="J440" s="27">
        <v>20017.788381121682</v>
      </c>
      <c r="K440" s="27">
        <v>31925.72081275229</v>
      </c>
      <c r="L440" s="27">
        <v>13026.385728785437</v>
      </c>
      <c r="M440" s="27">
        <v>14348.386949682535</v>
      </c>
      <c r="N440" s="27">
        <v>5254.0991185497014</v>
      </c>
      <c r="O440" s="27">
        <v>350.41330536390484</v>
      </c>
      <c r="P440" s="27">
        <v>0</v>
      </c>
      <c r="Q440" s="27">
        <v>0</v>
      </c>
      <c r="R440" s="28">
        <v>0</v>
      </c>
    </row>
    <row r="441" spans="1:18">
      <c r="A441" s="26">
        <v>441</v>
      </c>
      <c r="F441" s="47"/>
      <c r="G441" s="17"/>
      <c r="H441" s="14"/>
      <c r="I441" s="14"/>
      <c r="J441" s="14"/>
      <c r="K441" s="14"/>
      <c r="L441" s="14"/>
      <c r="M441" s="14"/>
      <c r="N441" s="14"/>
      <c r="O441" s="14"/>
      <c r="P441" s="27"/>
      <c r="Q441" s="27"/>
      <c r="R441" s="28"/>
    </row>
    <row r="442" spans="1:18">
      <c r="A442" s="26">
        <v>442</v>
      </c>
      <c r="C442" s="2" t="s">
        <v>327</v>
      </c>
      <c r="D442" s="2" t="s">
        <v>204</v>
      </c>
      <c r="F442" s="67" t="s">
        <v>310</v>
      </c>
      <c r="G442" s="17"/>
      <c r="H442" s="27">
        <v>351467.4404934264</v>
      </c>
      <c r="I442" s="27">
        <v>151083.6374997008</v>
      </c>
      <c r="J442" s="27">
        <v>47233.968177488998</v>
      </c>
      <c r="K442" s="27">
        <v>75331.922398334456</v>
      </c>
      <c r="L442" s="27">
        <v>30737.056325433634</v>
      </c>
      <c r="M442" s="27">
        <v>33856.450057127993</v>
      </c>
      <c r="N442" s="27">
        <v>12397.570892546495</v>
      </c>
      <c r="O442" s="27">
        <v>826.83514279412964</v>
      </c>
      <c r="P442" s="27">
        <v>0</v>
      </c>
      <c r="Q442" s="27">
        <v>0</v>
      </c>
      <c r="R442" s="28">
        <v>0</v>
      </c>
    </row>
    <row r="443" spans="1:18">
      <c r="A443" s="26">
        <v>443</v>
      </c>
      <c r="F443" s="47"/>
      <c r="G443" s="17"/>
      <c r="H443" s="14"/>
      <c r="I443" s="14"/>
      <c r="J443" s="14"/>
      <c r="K443" s="14"/>
      <c r="L443" s="14"/>
      <c r="M443" s="14"/>
      <c r="N443" s="14"/>
      <c r="O443" s="14"/>
      <c r="P443" s="27"/>
      <c r="Q443" s="27"/>
      <c r="R443" s="28"/>
    </row>
    <row r="444" spans="1:18">
      <c r="A444" s="26">
        <v>444</v>
      </c>
      <c r="C444" s="2" t="s">
        <v>328</v>
      </c>
      <c r="D444" s="2" t="s">
        <v>329</v>
      </c>
      <c r="F444" s="67" t="s">
        <v>310</v>
      </c>
      <c r="G444" s="17"/>
      <c r="H444" s="27">
        <v>788499.09629941662</v>
      </c>
      <c r="I444" s="27">
        <v>338948.35739804705</v>
      </c>
      <c r="J444" s="27">
        <v>105966.97426737046</v>
      </c>
      <c r="K444" s="27">
        <v>169003.28704756784</v>
      </c>
      <c r="L444" s="27">
        <v>68957.002393972769</v>
      </c>
      <c r="M444" s="27">
        <v>75955.201530114588</v>
      </c>
      <c r="N444" s="27">
        <v>27813.311615315037</v>
      </c>
      <c r="O444" s="27">
        <v>1854.9620470291161</v>
      </c>
      <c r="P444" s="27">
        <v>0</v>
      </c>
      <c r="Q444" s="27">
        <v>0</v>
      </c>
      <c r="R444" s="28">
        <v>0</v>
      </c>
    </row>
    <row r="445" spans="1:18">
      <c r="A445" s="26">
        <v>445</v>
      </c>
      <c r="F445" s="47"/>
      <c r="G445" s="17"/>
      <c r="H445" s="14"/>
      <c r="I445" s="14"/>
      <c r="J445" s="14"/>
      <c r="K445" s="14"/>
      <c r="L445" s="14"/>
      <c r="M445" s="14"/>
      <c r="N445" s="14"/>
      <c r="O445" s="14"/>
      <c r="P445" s="27"/>
      <c r="Q445" s="27"/>
      <c r="R445" s="28"/>
    </row>
    <row r="446" spans="1:18">
      <c r="A446" s="26">
        <v>446</v>
      </c>
      <c r="C446" s="2" t="s">
        <v>330</v>
      </c>
      <c r="D446" s="2" t="s">
        <v>331</v>
      </c>
      <c r="F446" s="67" t="s">
        <v>310</v>
      </c>
      <c r="H446" s="27">
        <v>2190591.1344865183</v>
      </c>
      <c r="I446" s="27">
        <v>941658.99523489294</v>
      </c>
      <c r="J446" s="27">
        <v>294395.15589541773</v>
      </c>
      <c r="K446" s="27">
        <v>469521.27661652997</v>
      </c>
      <c r="L446" s="27">
        <v>191574.85254446213</v>
      </c>
      <c r="M446" s="27">
        <v>211017.09801684262</v>
      </c>
      <c r="N446" s="27">
        <v>77270.34074124544</v>
      </c>
      <c r="O446" s="27">
        <v>5153.4154371280692</v>
      </c>
      <c r="P446" s="27">
        <v>0</v>
      </c>
      <c r="Q446" s="27">
        <v>0</v>
      </c>
      <c r="R446" s="28">
        <v>0</v>
      </c>
    </row>
    <row r="447" spans="1:18">
      <c r="A447" s="26">
        <v>447</v>
      </c>
      <c r="F447" s="47"/>
      <c r="G447" s="17"/>
      <c r="H447" s="14"/>
      <c r="I447" s="14"/>
      <c r="J447" s="14"/>
      <c r="K447" s="14"/>
      <c r="L447" s="14"/>
      <c r="M447" s="14"/>
      <c r="N447" s="14"/>
      <c r="O447" s="14"/>
      <c r="P447" s="27"/>
      <c r="Q447" s="27"/>
      <c r="R447" s="28"/>
    </row>
    <row r="448" spans="1:18">
      <c r="A448" s="26">
        <v>448</v>
      </c>
      <c r="C448" s="2" t="s">
        <v>332</v>
      </c>
      <c r="D448" s="2" t="s">
        <v>333</v>
      </c>
      <c r="F448" s="67" t="s">
        <v>310</v>
      </c>
      <c r="G448" s="17"/>
      <c r="H448" s="27">
        <v>2346.1135633113963</v>
      </c>
      <c r="I448" s="27">
        <v>1008.5126822411872</v>
      </c>
      <c r="J448" s="27">
        <v>315.29592964472175</v>
      </c>
      <c r="K448" s="27">
        <v>502.85524212692934</v>
      </c>
      <c r="L448" s="27">
        <v>205.17583261802864</v>
      </c>
      <c r="M448" s="27">
        <v>225.9983928328875</v>
      </c>
      <c r="N448" s="27">
        <v>82.756198361600184</v>
      </c>
      <c r="O448" s="27">
        <v>5.519285486042353</v>
      </c>
      <c r="P448" s="27">
        <v>0</v>
      </c>
      <c r="Q448" s="27">
        <v>0</v>
      </c>
      <c r="R448" s="28">
        <v>0</v>
      </c>
    </row>
    <row r="449" spans="1:18">
      <c r="A449" s="26">
        <v>449</v>
      </c>
      <c r="F449" s="47"/>
      <c r="G449" s="17"/>
      <c r="H449" s="14"/>
      <c r="I449" s="14"/>
      <c r="J449" s="14"/>
      <c r="K449" s="14"/>
      <c r="L449" s="14"/>
      <c r="M449" s="14"/>
      <c r="N449" s="14"/>
      <c r="O449" s="14"/>
      <c r="P449" s="27"/>
      <c r="Q449" s="27"/>
      <c r="R449" s="28"/>
    </row>
    <row r="450" spans="1:18">
      <c r="A450" s="26">
        <v>450</v>
      </c>
      <c r="C450" s="3" t="s">
        <v>334</v>
      </c>
      <c r="D450" s="2" t="s">
        <v>335</v>
      </c>
      <c r="E450" s="16"/>
      <c r="F450" s="67" t="s">
        <v>310</v>
      </c>
      <c r="G450" s="17"/>
      <c r="H450" s="51">
        <v>40528.669920150707</v>
      </c>
      <c r="I450" s="51">
        <v>17421.866634259684</v>
      </c>
      <c r="J450" s="51">
        <v>5446.6777992203752</v>
      </c>
      <c r="K450" s="51">
        <v>8686.7295959086387</v>
      </c>
      <c r="L450" s="51">
        <v>3544.3738639963135</v>
      </c>
      <c r="M450" s="51">
        <v>3904.0796698181548</v>
      </c>
      <c r="N450" s="51">
        <v>1429.5977397231557</v>
      </c>
      <c r="O450" s="51">
        <v>95.344617224396103</v>
      </c>
      <c r="P450" s="27">
        <v>0</v>
      </c>
      <c r="Q450" s="27">
        <v>0</v>
      </c>
      <c r="R450" s="28">
        <v>0</v>
      </c>
    </row>
    <row r="451" spans="1:18">
      <c r="A451" s="26">
        <v>451</v>
      </c>
      <c r="F451" s="47"/>
      <c r="G451" s="17"/>
      <c r="H451" s="2"/>
      <c r="I451" s="2"/>
      <c r="J451" s="2"/>
      <c r="K451" s="2"/>
      <c r="L451" s="2"/>
      <c r="M451" s="2"/>
      <c r="N451" s="2"/>
      <c r="O451" s="2"/>
      <c r="P451" s="27"/>
      <c r="Q451" s="27"/>
      <c r="R451" s="28"/>
    </row>
    <row r="452" spans="1:18">
      <c r="A452" s="26">
        <v>452</v>
      </c>
      <c r="C452" s="16"/>
      <c r="F452" s="47"/>
      <c r="G452" s="17"/>
      <c r="H452" s="14"/>
      <c r="I452" s="14"/>
      <c r="J452" s="14"/>
      <c r="K452" s="14"/>
      <c r="L452" s="14"/>
      <c r="M452" s="14"/>
      <c r="N452" s="14"/>
      <c r="O452" s="14"/>
      <c r="P452" s="27"/>
      <c r="Q452" s="27"/>
      <c r="R452" s="28"/>
    </row>
    <row r="453" spans="1:18" ht="15.75" thickBot="1">
      <c r="A453" s="26">
        <v>453</v>
      </c>
      <c r="C453" s="2" t="s">
        <v>336</v>
      </c>
      <c r="D453" s="22"/>
      <c r="E453" s="16"/>
      <c r="F453" s="47"/>
      <c r="G453" s="23"/>
      <c r="H453" s="61">
        <v>31289088.988083337</v>
      </c>
      <c r="I453" s="61">
        <v>13450091.911031162</v>
      </c>
      <c r="J453" s="61">
        <v>4204963.7129712757</v>
      </c>
      <c r="K453" s="61">
        <v>6706360.1119232541</v>
      </c>
      <c r="L453" s="61">
        <v>2736340.2119070841</v>
      </c>
      <c r="M453" s="61">
        <v>3014041.5771397473</v>
      </c>
      <c r="N453" s="61">
        <v>1103683.1700494718</v>
      </c>
      <c r="O453" s="61">
        <v>73608.293061342571</v>
      </c>
      <c r="P453" s="27">
        <v>0</v>
      </c>
      <c r="Q453" s="27">
        <v>0</v>
      </c>
      <c r="R453" s="28">
        <v>0</v>
      </c>
    </row>
    <row r="454" spans="1:18" ht="15.75" thickTop="1">
      <c r="A454" s="26">
        <v>454</v>
      </c>
      <c r="F454" s="47"/>
      <c r="G454" s="17"/>
      <c r="H454" s="14"/>
      <c r="I454" s="14"/>
      <c r="J454" s="14"/>
      <c r="K454" s="14"/>
      <c r="L454" s="14"/>
      <c r="M454" s="14"/>
      <c r="N454" s="14"/>
      <c r="O454" s="14"/>
      <c r="P454" s="27"/>
      <c r="Q454" s="27"/>
      <c r="R454" s="28"/>
    </row>
    <row r="455" spans="1:18">
      <c r="A455" s="26">
        <v>455</v>
      </c>
      <c r="F455" s="47"/>
      <c r="G455" s="17"/>
      <c r="H455" s="14"/>
      <c r="I455" s="14"/>
      <c r="J455" s="14"/>
      <c r="K455" s="14"/>
      <c r="L455" s="14"/>
      <c r="M455" s="14"/>
      <c r="N455" s="14"/>
      <c r="O455" s="14"/>
      <c r="P455" s="27"/>
      <c r="Q455" s="27"/>
      <c r="R455" s="28"/>
    </row>
    <row r="456" spans="1:18">
      <c r="A456" s="26">
        <v>456</v>
      </c>
      <c r="F456" s="47"/>
      <c r="G456" s="17"/>
      <c r="H456" s="14"/>
      <c r="I456" s="14"/>
      <c r="J456" s="14"/>
      <c r="K456" s="14"/>
      <c r="L456" s="14"/>
      <c r="M456" s="14"/>
      <c r="N456" s="14"/>
      <c r="O456" s="14"/>
      <c r="P456" s="27"/>
      <c r="Q456" s="27"/>
      <c r="R456" s="28"/>
    </row>
    <row r="457" spans="1:18">
      <c r="A457" s="26">
        <v>457</v>
      </c>
      <c r="F457" s="47"/>
      <c r="G457" s="17"/>
      <c r="H457" s="14"/>
      <c r="I457" s="14"/>
      <c r="J457" s="14"/>
      <c r="K457" s="14"/>
      <c r="L457" s="14"/>
      <c r="M457" s="14"/>
      <c r="N457" s="14"/>
      <c r="O457" s="14"/>
      <c r="P457" s="27"/>
      <c r="Q457" s="27"/>
      <c r="R457" s="28"/>
    </row>
    <row r="458" spans="1:18">
      <c r="A458" s="26">
        <v>458</v>
      </c>
      <c r="F458" s="47"/>
      <c r="G458" s="17"/>
      <c r="H458" s="14"/>
      <c r="I458" s="14"/>
      <c r="J458" s="14"/>
      <c r="K458" s="14"/>
      <c r="L458" s="14"/>
      <c r="M458" s="14"/>
      <c r="N458" s="14"/>
      <c r="O458" s="14"/>
      <c r="P458" s="27"/>
      <c r="Q458" s="27"/>
      <c r="R458" s="28"/>
    </row>
    <row r="459" spans="1:18">
      <c r="A459" s="26">
        <v>459</v>
      </c>
      <c r="F459" s="47"/>
      <c r="G459" s="17"/>
      <c r="H459" s="14"/>
      <c r="I459" s="14"/>
      <c r="J459" s="14"/>
      <c r="K459" s="14"/>
      <c r="L459" s="14"/>
      <c r="M459" s="14"/>
      <c r="N459" s="14"/>
      <c r="O459" s="14"/>
      <c r="P459" s="27"/>
      <c r="Q459" s="27"/>
      <c r="R459" s="28"/>
    </row>
    <row r="460" spans="1:18">
      <c r="A460" s="26">
        <v>460</v>
      </c>
      <c r="F460" s="47"/>
      <c r="G460" s="17"/>
      <c r="H460" s="14"/>
      <c r="I460" s="14"/>
      <c r="J460" s="14"/>
      <c r="K460" s="14"/>
      <c r="L460" s="14"/>
      <c r="M460" s="14"/>
      <c r="N460" s="14"/>
      <c r="O460" s="14"/>
      <c r="P460" s="27"/>
      <c r="Q460" s="27"/>
      <c r="R460" s="28"/>
    </row>
    <row r="461" spans="1:18">
      <c r="A461" s="26">
        <v>461</v>
      </c>
      <c r="F461" s="47"/>
      <c r="G461" s="17"/>
      <c r="H461" s="14"/>
      <c r="I461" s="14"/>
      <c r="J461" s="14"/>
      <c r="K461" s="14"/>
      <c r="L461" s="14"/>
      <c r="M461" s="14"/>
      <c r="N461" s="14"/>
      <c r="O461" s="14"/>
      <c r="P461" s="27"/>
      <c r="Q461" s="27"/>
      <c r="R461" s="28"/>
    </row>
    <row r="462" spans="1:18">
      <c r="A462" s="26">
        <v>462</v>
      </c>
      <c r="F462" s="47"/>
      <c r="G462" s="17"/>
      <c r="H462" s="14"/>
      <c r="I462" s="14"/>
      <c r="J462" s="14"/>
      <c r="K462" s="14"/>
      <c r="L462" s="14"/>
      <c r="M462" s="14"/>
      <c r="N462" s="14"/>
      <c r="O462" s="14"/>
      <c r="P462" s="27"/>
      <c r="Q462" s="27"/>
      <c r="R462" s="28"/>
    </row>
    <row r="463" spans="1:18">
      <c r="A463" s="26">
        <v>463</v>
      </c>
      <c r="F463" s="47"/>
      <c r="G463" s="17"/>
      <c r="H463" s="14"/>
      <c r="I463" s="14"/>
      <c r="J463" s="14"/>
      <c r="K463" s="14"/>
      <c r="L463" s="14"/>
      <c r="M463" s="14"/>
      <c r="N463" s="14"/>
      <c r="O463" s="14"/>
      <c r="P463" s="27"/>
      <c r="Q463" s="27"/>
      <c r="R463" s="28"/>
    </row>
    <row r="464" spans="1:18">
      <c r="A464" s="26">
        <v>464</v>
      </c>
      <c r="F464" s="47"/>
      <c r="G464" s="17"/>
      <c r="H464" s="14"/>
      <c r="I464" s="14"/>
      <c r="J464" s="14"/>
      <c r="K464" s="14"/>
      <c r="L464" s="14"/>
      <c r="M464" s="14"/>
      <c r="N464" s="14"/>
      <c r="O464" s="14"/>
      <c r="P464" s="27"/>
      <c r="Q464" s="27"/>
      <c r="R464" s="28"/>
    </row>
    <row r="465" spans="1:18">
      <c r="A465" s="26">
        <v>465</v>
      </c>
      <c r="F465" s="47"/>
      <c r="G465" s="17"/>
      <c r="H465" s="7" t="s">
        <v>337</v>
      </c>
      <c r="I465" s="7"/>
      <c r="J465" s="7"/>
      <c r="K465" s="7"/>
      <c r="L465" s="7"/>
      <c r="M465" s="7"/>
      <c r="N465" s="7"/>
      <c r="O465" s="7"/>
      <c r="P465" s="27"/>
      <c r="Q465" s="27"/>
      <c r="R465" s="28"/>
    </row>
    <row r="466" spans="1:18">
      <c r="A466" s="26">
        <v>466</v>
      </c>
      <c r="F466" s="47"/>
      <c r="G466" s="17"/>
      <c r="H466" s="18"/>
      <c r="I466" s="18"/>
      <c r="J466" s="18"/>
      <c r="K466" s="18"/>
      <c r="L466" s="18"/>
      <c r="M466" s="18"/>
      <c r="N466" s="18"/>
      <c r="O466" s="18"/>
      <c r="P466" s="27"/>
      <c r="Q466" s="27"/>
      <c r="R466" s="28"/>
    </row>
    <row r="467" spans="1:18">
      <c r="A467" s="26">
        <v>467</v>
      </c>
      <c r="C467" s="16" t="s">
        <v>6</v>
      </c>
      <c r="E467" s="16" t="s">
        <v>7</v>
      </c>
      <c r="F467" s="47"/>
      <c r="G467" s="17"/>
      <c r="H467" s="16" t="s">
        <v>9</v>
      </c>
      <c r="I467" s="18" t="s">
        <v>10</v>
      </c>
      <c r="J467" s="16" t="s">
        <v>11</v>
      </c>
      <c r="K467" s="18" t="s">
        <v>12</v>
      </c>
      <c r="L467" s="16" t="s">
        <v>13</v>
      </c>
      <c r="M467" s="16" t="s">
        <v>14</v>
      </c>
      <c r="N467" s="18" t="s">
        <v>15</v>
      </c>
      <c r="O467" s="16" t="s">
        <v>16</v>
      </c>
      <c r="P467" s="27"/>
      <c r="Q467" s="27"/>
      <c r="R467" s="28"/>
    </row>
    <row r="468" spans="1:18">
      <c r="A468" s="26">
        <v>468</v>
      </c>
      <c r="C468" s="5"/>
      <c r="F468" s="47" t="s">
        <v>8</v>
      </c>
      <c r="G468" s="17"/>
      <c r="H468" s="18" t="s">
        <v>19</v>
      </c>
      <c r="I468" s="14"/>
      <c r="J468" s="18" t="s">
        <v>20</v>
      </c>
      <c r="K468" s="18" t="s">
        <v>21</v>
      </c>
      <c r="L468" s="18" t="s">
        <v>21</v>
      </c>
      <c r="M468" s="18" t="s">
        <v>21</v>
      </c>
      <c r="N468" s="16" t="s">
        <v>22</v>
      </c>
      <c r="O468" s="18" t="s">
        <v>23</v>
      </c>
      <c r="P468" s="27"/>
      <c r="Q468" s="27"/>
      <c r="R468" s="28"/>
    </row>
    <row r="469" spans="1:18">
      <c r="A469" s="26">
        <v>469</v>
      </c>
      <c r="C469" s="2" t="s">
        <v>105</v>
      </c>
      <c r="F469" s="47"/>
      <c r="G469" s="17"/>
      <c r="H469" s="18" t="s">
        <v>26</v>
      </c>
      <c r="I469" s="18" t="s">
        <v>27</v>
      </c>
      <c r="J469" s="18" t="s">
        <v>28</v>
      </c>
      <c r="K469" s="18" t="s">
        <v>29</v>
      </c>
      <c r="L469" s="18" t="s">
        <v>30</v>
      </c>
      <c r="M469" s="18" t="s">
        <v>31</v>
      </c>
      <c r="N469" s="18" t="s">
        <v>32</v>
      </c>
      <c r="O469" s="18" t="s">
        <v>33</v>
      </c>
      <c r="P469" s="27"/>
      <c r="Q469" s="27"/>
      <c r="R469" s="28"/>
    </row>
    <row r="470" spans="1:18">
      <c r="A470" s="26">
        <v>470</v>
      </c>
      <c r="C470" s="2" t="s">
        <v>106</v>
      </c>
      <c r="E470" s="2" t="s">
        <v>34</v>
      </c>
      <c r="F470" s="47" t="s">
        <v>25</v>
      </c>
      <c r="G470" s="17"/>
      <c r="H470" s="24" t="s">
        <v>36</v>
      </c>
      <c r="I470" s="24" t="s">
        <v>37</v>
      </c>
      <c r="J470" s="24" t="s">
        <v>38</v>
      </c>
      <c r="K470" s="24" t="s">
        <v>39</v>
      </c>
      <c r="L470" s="24" t="s">
        <v>40</v>
      </c>
      <c r="M470" s="24" t="s">
        <v>40</v>
      </c>
      <c r="N470" s="24" t="s">
        <v>41</v>
      </c>
      <c r="O470" s="24" t="s">
        <v>42</v>
      </c>
      <c r="P470" s="27"/>
      <c r="Q470" s="27"/>
      <c r="R470" s="28"/>
    </row>
    <row r="471" spans="1:18">
      <c r="A471" s="26">
        <v>471</v>
      </c>
      <c r="C471" s="5"/>
      <c r="D471" s="5"/>
      <c r="E471" s="5"/>
      <c r="F471" s="48" t="s">
        <v>35</v>
      </c>
      <c r="G471" s="17"/>
      <c r="H471" s="35"/>
      <c r="I471" s="35"/>
      <c r="J471" s="35"/>
      <c r="K471" s="35"/>
      <c r="L471" s="35"/>
      <c r="M471" s="35"/>
      <c r="N471" s="35"/>
      <c r="O471" s="35"/>
      <c r="P471" s="27"/>
      <c r="Q471" s="27"/>
      <c r="R471" s="28"/>
    </row>
    <row r="472" spans="1:18">
      <c r="A472" s="26">
        <v>472</v>
      </c>
      <c r="C472" s="2" t="s">
        <v>338</v>
      </c>
      <c r="D472" s="2" t="s">
        <v>309</v>
      </c>
      <c r="F472" s="47" t="s">
        <v>339</v>
      </c>
      <c r="G472" s="17"/>
      <c r="H472" s="27">
        <v>863634.54142244521</v>
      </c>
      <c r="I472" s="27">
        <v>494885.95656020241</v>
      </c>
      <c r="J472" s="27">
        <v>121495.01430383686</v>
      </c>
      <c r="K472" s="27">
        <v>129345.39585492891</v>
      </c>
      <c r="L472" s="27">
        <v>41653.55180811743</v>
      </c>
      <c r="M472" s="27">
        <v>15121.781300996874</v>
      </c>
      <c r="N472" s="27">
        <v>41840.047101355216</v>
      </c>
      <c r="O472" s="27">
        <v>19292.794493007557</v>
      </c>
      <c r="P472" s="27">
        <v>0</v>
      </c>
      <c r="Q472" s="27">
        <v>0</v>
      </c>
      <c r="R472" s="28">
        <v>0</v>
      </c>
    </row>
    <row r="473" spans="1:18">
      <c r="A473" s="26">
        <v>473</v>
      </c>
      <c r="F473" s="47"/>
      <c r="G473" s="17"/>
      <c r="H473" s="14"/>
      <c r="I473" s="14"/>
      <c r="J473" s="14"/>
      <c r="K473" s="14"/>
      <c r="L473" s="14"/>
      <c r="M473" s="14"/>
      <c r="N473" s="14"/>
      <c r="O473" s="14"/>
      <c r="P473" s="27"/>
      <c r="Q473" s="27"/>
      <c r="R473" s="28"/>
    </row>
    <row r="474" spans="1:18">
      <c r="A474" s="26">
        <v>474</v>
      </c>
      <c r="C474" s="2" t="s">
        <v>340</v>
      </c>
      <c r="D474" s="2" t="s">
        <v>312</v>
      </c>
      <c r="F474" s="47" t="s">
        <v>341</v>
      </c>
      <c r="G474" s="17"/>
      <c r="H474" s="27">
        <v>815327.71540465741</v>
      </c>
      <c r="I474" s="27">
        <v>398766.0202760832</v>
      </c>
      <c r="J474" s="27">
        <v>95508.196853955582</v>
      </c>
      <c r="K474" s="27">
        <v>164473.7342803404</v>
      </c>
      <c r="L474" s="27">
        <v>55155.027493990201</v>
      </c>
      <c r="M474" s="27">
        <v>47880.263740123548</v>
      </c>
      <c r="N474" s="27">
        <v>50979.294801727738</v>
      </c>
      <c r="O474" s="27">
        <v>2565.1779584368255</v>
      </c>
      <c r="P474" s="27">
        <v>0</v>
      </c>
      <c r="Q474" s="27">
        <v>0</v>
      </c>
      <c r="R474" s="28">
        <v>0</v>
      </c>
    </row>
    <row r="475" spans="1:18">
      <c r="A475" s="26">
        <v>475</v>
      </c>
      <c r="F475" s="47"/>
      <c r="G475" s="17"/>
      <c r="H475" s="14"/>
      <c r="I475" s="14"/>
      <c r="J475" s="14"/>
      <c r="K475" s="14"/>
      <c r="L475" s="14"/>
      <c r="M475" s="14"/>
      <c r="N475" s="14"/>
      <c r="O475" s="14"/>
      <c r="P475" s="27"/>
      <c r="Q475" s="27"/>
      <c r="R475" s="28"/>
    </row>
    <row r="476" spans="1:18">
      <c r="A476" s="26">
        <v>476</v>
      </c>
      <c r="C476" s="2" t="s">
        <v>342</v>
      </c>
      <c r="D476" s="2" t="s">
        <v>314</v>
      </c>
      <c r="F476" s="47" t="s">
        <v>343</v>
      </c>
      <c r="G476" s="17"/>
      <c r="H476" s="27">
        <v>286885.21575093345</v>
      </c>
      <c r="I476" s="27">
        <v>141425.04955205382</v>
      </c>
      <c r="J476" s="27">
        <v>33872.624009804837</v>
      </c>
      <c r="K476" s="27">
        <v>58331.71543679692</v>
      </c>
      <c r="L476" s="27">
        <v>19561.101246746057</v>
      </c>
      <c r="M476" s="27">
        <v>14704.818321108085</v>
      </c>
      <c r="N476" s="27">
        <v>18080.149578621269</v>
      </c>
      <c r="O476" s="27">
        <v>909.75760580250915</v>
      </c>
      <c r="P476" s="27">
        <v>0</v>
      </c>
      <c r="Q476" s="27">
        <v>0</v>
      </c>
      <c r="R476" s="28">
        <v>0</v>
      </c>
    </row>
    <row r="477" spans="1:18">
      <c r="A477" s="26">
        <v>477</v>
      </c>
      <c r="F477" s="47"/>
      <c r="G477" s="17"/>
      <c r="H477" s="14"/>
      <c r="I477" s="14"/>
      <c r="J477" s="14"/>
      <c r="K477" s="14"/>
      <c r="L477" s="14"/>
      <c r="M477" s="14"/>
      <c r="N477" s="14"/>
      <c r="O477" s="14"/>
      <c r="P477" s="27"/>
      <c r="Q477" s="27"/>
      <c r="R477" s="28"/>
    </row>
    <row r="478" spans="1:18">
      <c r="A478" s="26">
        <v>478</v>
      </c>
      <c r="C478" s="2" t="s">
        <v>344</v>
      </c>
      <c r="D478" s="2" t="s">
        <v>345</v>
      </c>
      <c r="F478" s="47" t="s">
        <v>346</v>
      </c>
      <c r="G478" s="17"/>
      <c r="H478" s="27">
        <v>426107.21716389479</v>
      </c>
      <c r="I478" s="27">
        <v>245081.0074845432</v>
      </c>
      <c r="J478" s="27">
        <v>57791.179626885358</v>
      </c>
      <c r="K478" s="27">
        <v>74198.065639258799</v>
      </c>
      <c r="L478" s="27">
        <v>24881.762235414713</v>
      </c>
      <c r="M478" s="27">
        <v>0</v>
      </c>
      <c r="N478" s="27">
        <v>22997.988575455183</v>
      </c>
      <c r="O478" s="27">
        <v>1157.2136023376333</v>
      </c>
      <c r="P478" s="27">
        <v>0</v>
      </c>
      <c r="Q478" s="27">
        <v>0</v>
      </c>
      <c r="R478" s="28">
        <v>0</v>
      </c>
    </row>
    <row r="479" spans="1:18">
      <c r="A479" s="26">
        <v>479</v>
      </c>
      <c r="F479" s="47"/>
      <c r="G479" s="17"/>
      <c r="H479" s="14"/>
      <c r="I479" s="14"/>
      <c r="J479" s="14"/>
      <c r="K479" s="14"/>
      <c r="L479" s="14"/>
      <c r="M479" s="14"/>
      <c r="N479" s="14"/>
      <c r="O479" s="14"/>
      <c r="P479" s="27"/>
      <c r="Q479" s="27"/>
      <c r="R479" s="28"/>
    </row>
    <row r="480" spans="1:18">
      <c r="A480" s="26">
        <v>480</v>
      </c>
      <c r="C480" s="2" t="s">
        <v>347</v>
      </c>
      <c r="D480" s="2" t="s">
        <v>318</v>
      </c>
      <c r="F480" s="47" t="s">
        <v>348</v>
      </c>
      <c r="G480" s="17"/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8">
        <v>0</v>
      </c>
    </row>
    <row r="481" spans="1:18">
      <c r="A481" s="26">
        <v>481</v>
      </c>
      <c r="F481" s="47"/>
      <c r="G481" s="17"/>
      <c r="H481" s="14"/>
      <c r="I481" s="14"/>
      <c r="J481" s="14"/>
      <c r="K481" s="14"/>
      <c r="L481" s="14"/>
      <c r="M481" s="14"/>
      <c r="N481" s="14"/>
      <c r="O481" s="14"/>
      <c r="P481" s="27"/>
      <c r="Q481" s="27"/>
      <c r="R481" s="28"/>
    </row>
    <row r="482" spans="1:18">
      <c r="A482" s="26">
        <v>482</v>
      </c>
      <c r="C482" s="2" t="s">
        <v>349</v>
      </c>
      <c r="D482" s="2" t="s">
        <v>350</v>
      </c>
      <c r="F482" s="47" t="s">
        <v>351</v>
      </c>
      <c r="G482" s="17"/>
      <c r="H482" s="27">
        <v>13267.722827660675</v>
      </c>
      <c r="I482" s="27">
        <v>0</v>
      </c>
      <c r="J482" s="27">
        <v>0</v>
      </c>
      <c r="K482" s="27">
        <v>0</v>
      </c>
      <c r="L482" s="27">
        <v>0</v>
      </c>
      <c r="M482" s="27">
        <v>0</v>
      </c>
      <c r="N482" s="27">
        <v>0</v>
      </c>
      <c r="O482" s="27">
        <v>13267.722827660675</v>
      </c>
      <c r="P482" s="27">
        <v>0</v>
      </c>
      <c r="Q482" s="27">
        <v>0</v>
      </c>
      <c r="R482" s="28">
        <v>0</v>
      </c>
    </row>
    <row r="483" spans="1:18">
      <c r="A483" s="26">
        <v>483</v>
      </c>
      <c r="F483" s="47"/>
      <c r="G483" s="17"/>
      <c r="H483" s="14"/>
      <c r="I483" s="14"/>
      <c r="J483" s="14"/>
      <c r="K483" s="14"/>
      <c r="L483" s="14"/>
      <c r="M483" s="14"/>
      <c r="N483" s="14"/>
      <c r="O483" s="14"/>
      <c r="P483" s="27"/>
      <c r="Q483" s="27"/>
      <c r="R483" s="28"/>
    </row>
    <row r="484" spans="1:18">
      <c r="A484" s="26">
        <v>484</v>
      </c>
      <c r="C484" s="2" t="s">
        <v>352</v>
      </c>
      <c r="D484" s="2" t="s">
        <v>353</v>
      </c>
      <c r="F484" s="47" t="s">
        <v>354</v>
      </c>
      <c r="G484" s="17"/>
      <c r="H484" s="27">
        <v>587574.53454881138</v>
      </c>
      <c r="I484" s="27">
        <v>394032.56904965424</v>
      </c>
      <c r="J484" s="27">
        <v>100676.60569230093</v>
      </c>
      <c r="K484" s="27">
        <v>44847.025239863236</v>
      </c>
      <c r="L484" s="27">
        <v>7100.5400513586583</v>
      </c>
      <c r="M484" s="27">
        <v>5656.896642738976</v>
      </c>
      <c r="N484" s="27">
        <v>35260.897872895242</v>
      </c>
      <c r="O484" s="27">
        <v>0</v>
      </c>
      <c r="P484" s="27">
        <v>0</v>
      </c>
      <c r="Q484" s="27">
        <v>0</v>
      </c>
      <c r="R484" s="28">
        <v>0</v>
      </c>
    </row>
    <row r="485" spans="1:18">
      <c r="A485" s="26">
        <v>485</v>
      </c>
      <c r="F485" s="47"/>
      <c r="G485" s="17"/>
      <c r="H485" s="14"/>
      <c r="I485" s="14"/>
      <c r="J485" s="14"/>
      <c r="K485" s="14"/>
      <c r="L485" s="14"/>
      <c r="M485" s="14"/>
      <c r="N485" s="14"/>
      <c r="O485" s="14"/>
      <c r="P485" s="27"/>
      <c r="Q485" s="27"/>
      <c r="R485" s="28"/>
    </row>
    <row r="486" spans="1:18">
      <c r="A486" s="26">
        <v>486</v>
      </c>
      <c r="C486" s="2" t="s">
        <v>355</v>
      </c>
      <c r="D486" s="2" t="s">
        <v>356</v>
      </c>
      <c r="F486" s="47" t="s">
        <v>341</v>
      </c>
      <c r="G486" s="17"/>
      <c r="H486" s="27">
        <v>980058.00184426224</v>
      </c>
      <c r="I486" s="27">
        <v>479333.42832728417</v>
      </c>
      <c r="J486" s="27">
        <v>114804.84570793662</v>
      </c>
      <c r="K486" s="27">
        <v>197704.30506542028</v>
      </c>
      <c r="L486" s="27">
        <v>66298.649016974901</v>
      </c>
      <c r="M486" s="27">
        <v>57554.078835198285</v>
      </c>
      <c r="N486" s="27">
        <v>61279.243738223435</v>
      </c>
      <c r="O486" s="27">
        <v>3083.4511532246856</v>
      </c>
      <c r="P486" s="27">
        <v>0</v>
      </c>
      <c r="Q486" s="27">
        <v>0</v>
      </c>
      <c r="R486" s="28">
        <v>0</v>
      </c>
    </row>
    <row r="487" spans="1:18">
      <c r="A487" s="26">
        <v>487</v>
      </c>
      <c r="F487" s="47"/>
      <c r="G487" s="17"/>
      <c r="H487" s="14"/>
      <c r="I487" s="14"/>
      <c r="J487" s="14"/>
      <c r="K487" s="14"/>
      <c r="L487" s="14"/>
      <c r="M487" s="14"/>
      <c r="N487" s="14"/>
      <c r="O487" s="14"/>
      <c r="P487" s="27"/>
      <c r="Q487" s="27"/>
      <c r="R487" s="28"/>
    </row>
    <row r="488" spans="1:18">
      <c r="A488" s="26">
        <v>488</v>
      </c>
      <c r="C488" s="2" t="s">
        <v>357</v>
      </c>
      <c r="D488" s="2" t="s">
        <v>358</v>
      </c>
      <c r="F488" s="47" t="s">
        <v>339</v>
      </c>
      <c r="G488" s="17"/>
      <c r="H488" s="27">
        <v>310717.50182723027</v>
      </c>
      <c r="I488" s="27">
        <v>178049.53453864824</v>
      </c>
      <c r="J488" s="27">
        <v>43711.344924642319</v>
      </c>
      <c r="K488" s="27">
        <v>46535.746713769862</v>
      </c>
      <c r="L488" s="27">
        <v>14986.069847012483</v>
      </c>
      <c r="M488" s="27">
        <v>5440.4981316340845</v>
      </c>
      <c r="N488" s="27">
        <v>15053.166922034447</v>
      </c>
      <c r="O488" s="27">
        <v>6941.1407494888535</v>
      </c>
      <c r="P488" s="27">
        <v>0</v>
      </c>
      <c r="Q488" s="27">
        <v>0</v>
      </c>
      <c r="R488" s="28">
        <v>0</v>
      </c>
    </row>
    <row r="489" spans="1:18">
      <c r="A489" s="26">
        <v>489</v>
      </c>
      <c r="F489" s="47"/>
      <c r="G489" s="17"/>
      <c r="H489" s="14"/>
      <c r="I489" s="14"/>
      <c r="J489" s="14"/>
      <c r="K489" s="14"/>
      <c r="L489" s="14"/>
      <c r="M489" s="14"/>
      <c r="N489" s="14"/>
      <c r="O489" s="14"/>
      <c r="P489" s="27"/>
      <c r="Q489" s="27"/>
      <c r="R489" s="28"/>
    </row>
    <row r="490" spans="1:18">
      <c r="A490" s="26">
        <v>490</v>
      </c>
      <c r="C490" s="2" t="s">
        <v>359</v>
      </c>
      <c r="D490" s="2" t="s">
        <v>198</v>
      </c>
      <c r="F490" s="47" t="s">
        <v>339</v>
      </c>
      <c r="G490" s="17"/>
      <c r="H490" s="27">
        <v>143056.24912217728</v>
      </c>
      <c r="I490" s="27">
        <v>81975.10091726789</v>
      </c>
      <c r="J490" s="27">
        <v>20124.972079886367</v>
      </c>
      <c r="K490" s="27">
        <v>21425.344037019371</v>
      </c>
      <c r="L490" s="27">
        <v>6899.6787396566497</v>
      </c>
      <c r="M490" s="27">
        <v>2504.838805316303</v>
      </c>
      <c r="N490" s="27">
        <v>6930.5706457233009</v>
      </c>
      <c r="O490" s="27">
        <v>3195.7438973074054</v>
      </c>
      <c r="P490" s="27">
        <v>0</v>
      </c>
      <c r="Q490" s="27">
        <v>0</v>
      </c>
      <c r="R490" s="28">
        <v>0</v>
      </c>
    </row>
    <row r="491" spans="1:18">
      <c r="A491" s="26">
        <v>491</v>
      </c>
      <c r="F491" s="47"/>
      <c r="G491" s="17"/>
      <c r="H491" s="14"/>
      <c r="I491" s="14"/>
      <c r="J491" s="14"/>
      <c r="K491" s="14"/>
      <c r="L491" s="14"/>
      <c r="M491" s="14"/>
      <c r="N491" s="14"/>
      <c r="O491" s="14"/>
      <c r="P491" s="27"/>
      <c r="Q491" s="27"/>
      <c r="R491" s="28"/>
    </row>
    <row r="492" spans="1:18">
      <c r="A492" s="26">
        <v>492</v>
      </c>
      <c r="C492" s="2" t="s">
        <v>360</v>
      </c>
      <c r="D492" s="2" t="s">
        <v>201</v>
      </c>
      <c r="F492" s="47" t="s">
        <v>339</v>
      </c>
      <c r="G492" s="17"/>
      <c r="H492" s="27">
        <v>371562.62338895234</v>
      </c>
      <c r="I492" s="27">
        <v>212915.435266171</v>
      </c>
      <c r="J492" s="27">
        <v>52270.959622642389</v>
      </c>
      <c r="K492" s="27">
        <v>55648.4395911065</v>
      </c>
      <c r="L492" s="27">
        <v>17920.662318346593</v>
      </c>
      <c r="M492" s="27">
        <v>6505.8638359440429</v>
      </c>
      <c r="N492" s="27">
        <v>18000.898433371578</v>
      </c>
      <c r="O492" s="27">
        <v>8300.3643213702489</v>
      </c>
      <c r="P492" s="27">
        <v>0</v>
      </c>
      <c r="Q492" s="27">
        <v>0</v>
      </c>
      <c r="R492" s="28">
        <v>0</v>
      </c>
    </row>
    <row r="493" spans="1:18">
      <c r="A493" s="26">
        <v>493</v>
      </c>
      <c r="F493" s="47"/>
      <c r="G493" s="17"/>
      <c r="H493" s="14"/>
      <c r="I493" s="14"/>
      <c r="J493" s="14"/>
      <c r="K493" s="14"/>
      <c r="L493" s="14"/>
      <c r="M493" s="14"/>
      <c r="N493" s="14"/>
      <c r="O493" s="14"/>
      <c r="P493" s="27"/>
      <c r="Q493" s="27"/>
      <c r="R493" s="28"/>
    </row>
    <row r="494" spans="1:18">
      <c r="A494" s="26">
        <v>494</v>
      </c>
      <c r="C494" s="2" t="s">
        <v>361</v>
      </c>
      <c r="D494" s="2" t="s">
        <v>204</v>
      </c>
      <c r="F494" s="47" t="s">
        <v>362</v>
      </c>
      <c r="G494" s="17"/>
      <c r="H494" s="27">
        <v>114041.67530931179</v>
      </c>
      <c r="I494" s="27">
        <v>55776.27762370526</v>
      </c>
      <c r="J494" s="27">
        <v>13358.94091321407</v>
      </c>
      <c r="K494" s="27">
        <v>23005.301852641351</v>
      </c>
      <c r="L494" s="27">
        <v>7714.6546331054169</v>
      </c>
      <c r="M494" s="27">
        <v>6697.1174755973389</v>
      </c>
      <c r="N494" s="27">
        <v>7130.5857453783192</v>
      </c>
      <c r="O494" s="27">
        <v>358.79706567004882</v>
      </c>
      <c r="P494" s="27">
        <v>0</v>
      </c>
      <c r="Q494" s="27">
        <v>0</v>
      </c>
      <c r="R494" s="28">
        <v>0</v>
      </c>
    </row>
    <row r="495" spans="1:18">
      <c r="A495" s="26">
        <v>495</v>
      </c>
      <c r="D495" s="8"/>
      <c r="E495" s="8"/>
      <c r="F495" s="47"/>
      <c r="H495" s="14"/>
      <c r="I495" s="14"/>
      <c r="J495" s="14"/>
      <c r="K495" s="14"/>
      <c r="L495" s="14"/>
      <c r="M495" s="14"/>
      <c r="N495" s="14"/>
      <c r="O495" s="14"/>
      <c r="P495" s="27"/>
      <c r="Q495" s="27"/>
      <c r="R495" s="28"/>
    </row>
    <row r="496" spans="1:18">
      <c r="A496" s="26">
        <v>496</v>
      </c>
      <c r="C496" s="2" t="s">
        <v>363</v>
      </c>
      <c r="D496" s="2" t="s">
        <v>329</v>
      </c>
      <c r="F496" s="47" t="s">
        <v>343</v>
      </c>
      <c r="G496" s="17"/>
      <c r="H496" s="27">
        <v>890557.28517168236</v>
      </c>
      <c r="I496" s="27">
        <v>439015.68038170296</v>
      </c>
      <c r="J496" s="27">
        <v>105148.36744324212</v>
      </c>
      <c r="K496" s="27">
        <v>181074.97802849728</v>
      </c>
      <c r="L496" s="27">
        <v>60722.1294958414</v>
      </c>
      <c r="M496" s="27">
        <v>45647.117258067432</v>
      </c>
      <c r="N496" s="27">
        <v>56124.917005879222</v>
      </c>
      <c r="O496" s="27">
        <v>2824.0955584520598</v>
      </c>
      <c r="P496" s="27">
        <v>0</v>
      </c>
      <c r="Q496" s="27">
        <v>0</v>
      </c>
      <c r="R496" s="28">
        <v>0</v>
      </c>
    </row>
    <row r="497" spans="1:18">
      <c r="A497" s="26">
        <v>497</v>
      </c>
      <c r="F497" s="47"/>
      <c r="G497" s="17"/>
      <c r="H497" s="14"/>
      <c r="I497" s="14"/>
      <c r="J497" s="14"/>
      <c r="K497" s="14"/>
      <c r="L497" s="14"/>
      <c r="M497" s="14"/>
      <c r="N497" s="14"/>
      <c r="O497" s="14"/>
      <c r="P497" s="27"/>
      <c r="Q497" s="27"/>
      <c r="R497" s="28"/>
    </row>
    <row r="498" spans="1:18">
      <c r="A498" s="26">
        <v>498</v>
      </c>
      <c r="C498" s="2" t="s">
        <v>364</v>
      </c>
      <c r="D498" s="2" t="s">
        <v>331</v>
      </c>
      <c r="F498" s="47" t="s">
        <v>365</v>
      </c>
      <c r="G498" s="17"/>
      <c r="H498" s="27">
        <v>4617299.476522712</v>
      </c>
      <c r="I498" s="27">
        <v>2813452.25578618</v>
      </c>
      <c r="J498" s="27">
        <v>700416.85419157287</v>
      </c>
      <c r="K498" s="27">
        <v>674890.05514678801</v>
      </c>
      <c r="L498" s="27">
        <v>217444.90639041254</v>
      </c>
      <c r="M498" s="27">
        <v>0</v>
      </c>
      <c r="N498" s="27">
        <v>200982.36715082408</v>
      </c>
      <c r="O498" s="27">
        <v>10113.037856935567</v>
      </c>
      <c r="P498" s="27">
        <v>0</v>
      </c>
      <c r="Q498" s="27">
        <v>0</v>
      </c>
      <c r="R498" s="28">
        <v>0</v>
      </c>
    </row>
    <row r="499" spans="1:18">
      <c r="A499" s="26">
        <v>499</v>
      </c>
      <c r="F499" s="47"/>
      <c r="G499" s="17"/>
      <c r="H499" s="14"/>
      <c r="I499" s="14"/>
      <c r="J499" s="14"/>
      <c r="K499" s="14"/>
      <c r="L499" s="14"/>
      <c r="M499" s="14"/>
      <c r="N499" s="14"/>
      <c r="O499" s="14"/>
      <c r="P499" s="27"/>
      <c r="Q499" s="27"/>
      <c r="R499" s="28"/>
    </row>
    <row r="500" spans="1:18">
      <c r="A500" s="26">
        <v>500</v>
      </c>
      <c r="C500" s="2" t="s">
        <v>366</v>
      </c>
      <c r="D500" s="2" t="s">
        <v>333</v>
      </c>
      <c r="F500" s="47" t="s">
        <v>367</v>
      </c>
      <c r="G500" s="17"/>
      <c r="H500" s="27">
        <v>973723.86089671077</v>
      </c>
      <c r="I500" s="27">
        <v>660448.33320590283</v>
      </c>
      <c r="J500" s="27">
        <v>157688.43062928022</v>
      </c>
      <c r="K500" s="27">
        <v>97995.678103927377</v>
      </c>
      <c r="L500" s="27">
        <v>35441.566126079495</v>
      </c>
      <c r="M500" s="27">
        <v>0</v>
      </c>
      <c r="N500" s="27">
        <v>21088.710358038476</v>
      </c>
      <c r="O500" s="27">
        <v>1061.1424734824948</v>
      </c>
      <c r="P500" s="27">
        <v>0</v>
      </c>
      <c r="Q500" s="27">
        <v>0</v>
      </c>
      <c r="R500" s="28">
        <v>0</v>
      </c>
    </row>
    <row r="501" spans="1:18">
      <c r="A501" s="26">
        <v>501</v>
      </c>
      <c r="F501" s="47"/>
      <c r="G501" s="17"/>
      <c r="H501" s="14"/>
      <c r="I501" s="14"/>
      <c r="J501" s="14"/>
      <c r="K501" s="14"/>
      <c r="L501" s="14"/>
      <c r="M501" s="14"/>
      <c r="N501" s="14"/>
      <c r="O501" s="14"/>
      <c r="P501" s="27"/>
      <c r="Q501" s="27"/>
      <c r="R501" s="28"/>
    </row>
    <row r="502" spans="1:18">
      <c r="A502" s="26">
        <v>502</v>
      </c>
      <c r="C502" s="2" t="s">
        <v>368</v>
      </c>
      <c r="D502" s="2" t="s">
        <v>369</v>
      </c>
      <c r="F502" s="47" t="s">
        <v>370</v>
      </c>
      <c r="G502" s="17"/>
      <c r="H502" s="27">
        <v>66518.169088887851</v>
      </c>
      <c r="I502" s="27">
        <v>40557.723808836818</v>
      </c>
      <c r="J502" s="27">
        <v>9149.0181620102685</v>
      </c>
      <c r="K502" s="27">
        <v>9962.6594350322885</v>
      </c>
      <c r="L502" s="27">
        <v>2953.8385527953551</v>
      </c>
      <c r="M502" s="27">
        <v>0</v>
      </c>
      <c r="N502" s="27">
        <v>3755.7187657002301</v>
      </c>
      <c r="O502" s="27">
        <v>139.21036451290016</v>
      </c>
      <c r="P502" s="27">
        <v>0</v>
      </c>
      <c r="Q502" s="27">
        <v>0</v>
      </c>
      <c r="R502" s="28">
        <v>0</v>
      </c>
    </row>
    <row r="503" spans="1:18">
      <c r="A503" s="26">
        <v>503</v>
      </c>
      <c r="F503" s="47"/>
      <c r="G503" s="17"/>
      <c r="H503" s="14"/>
      <c r="I503" s="14"/>
      <c r="J503" s="14"/>
      <c r="K503" s="14"/>
      <c r="L503" s="14"/>
      <c r="M503" s="14"/>
      <c r="N503" s="14"/>
      <c r="O503" s="14"/>
      <c r="P503" s="27"/>
      <c r="Q503" s="27"/>
      <c r="R503" s="28"/>
    </row>
    <row r="504" spans="1:18">
      <c r="A504" s="26">
        <v>504</v>
      </c>
      <c r="C504" s="2" t="s">
        <v>371</v>
      </c>
      <c r="D504" s="2" t="s">
        <v>372</v>
      </c>
      <c r="F504" s="47" t="s">
        <v>351</v>
      </c>
      <c r="G504" s="17"/>
      <c r="H504" s="27">
        <v>197395.56300626305</v>
      </c>
      <c r="I504" s="27">
        <v>0</v>
      </c>
      <c r="J504" s="27">
        <v>0</v>
      </c>
      <c r="K504" s="27">
        <v>0</v>
      </c>
      <c r="L504" s="27">
        <v>0</v>
      </c>
      <c r="M504" s="27">
        <v>0</v>
      </c>
      <c r="N504" s="27">
        <v>0</v>
      </c>
      <c r="O504" s="27">
        <v>197395.56300626305</v>
      </c>
      <c r="P504" s="27">
        <v>0</v>
      </c>
      <c r="Q504" s="27">
        <v>0</v>
      </c>
      <c r="R504" s="28">
        <v>0</v>
      </c>
    </row>
    <row r="505" spans="1:18">
      <c r="A505" s="26">
        <v>505</v>
      </c>
      <c r="F505" s="47"/>
      <c r="G505" s="17"/>
      <c r="H505" s="14"/>
      <c r="I505" s="14"/>
      <c r="J505" s="14"/>
      <c r="K505" s="14"/>
      <c r="L505" s="14"/>
      <c r="M505" s="14"/>
      <c r="N505" s="14"/>
      <c r="O505" s="14"/>
      <c r="P505" s="27"/>
      <c r="Q505" s="27"/>
      <c r="R505" s="28"/>
    </row>
    <row r="506" spans="1:18">
      <c r="A506" s="26">
        <v>506</v>
      </c>
      <c r="C506" s="2" t="s">
        <v>373</v>
      </c>
      <c r="D506" s="2" t="s">
        <v>374</v>
      </c>
      <c r="F506" s="47" t="s">
        <v>354</v>
      </c>
      <c r="G506" s="17"/>
      <c r="H506" s="27">
        <v>455811.1526694792</v>
      </c>
      <c r="I506" s="27">
        <v>305670.90458703128</v>
      </c>
      <c r="J506" s="27">
        <v>78099.912418253676</v>
      </c>
      <c r="K506" s="27">
        <v>34790.095666886213</v>
      </c>
      <c r="L506" s="27">
        <v>5508.2464522919654</v>
      </c>
      <c r="M506" s="27">
        <v>4388.3395682539722</v>
      </c>
      <c r="N506" s="27">
        <v>27353.653976761987</v>
      </c>
      <c r="O506" s="27">
        <v>0</v>
      </c>
      <c r="P506" s="27">
        <v>0</v>
      </c>
      <c r="Q506" s="27">
        <v>0</v>
      </c>
      <c r="R506" s="28">
        <v>0</v>
      </c>
    </row>
    <row r="507" spans="1:18">
      <c r="A507" s="26">
        <v>507</v>
      </c>
      <c r="F507" s="47"/>
      <c r="G507" s="17"/>
      <c r="H507" s="14"/>
      <c r="I507" s="14"/>
      <c r="J507" s="14"/>
      <c r="K507" s="14"/>
      <c r="L507" s="14"/>
      <c r="M507" s="14"/>
      <c r="N507" s="14"/>
      <c r="O507" s="14"/>
      <c r="P507" s="27"/>
      <c r="Q507" s="27"/>
      <c r="R507" s="28"/>
    </row>
    <row r="508" spans="1:18">
      <c r="A508" s="26">
        <v>508</v>
      </c>
      <c r="C508" s="2" t="s">
        <v>375</v>
      </c>
      <c r="D508" s="2" t="s">
        <v>376</v>
      </c>
      <c r="F508" s="47" t="s">
        <v>339</v>
      </c>
      <c r="G508" s="17"/>
      <c r="H508" s="51">
        <v>139120.04984238985</v>
      </c>
      <c r="I508" s="51">
        <v>79719.552242036822</v>
      </c>
      <c r="J508" s="51">
        <v>19571.232546711999</v>
      </c>
      <c r="K508" s="51">
        <v>20835.824709585537</v>
      </c>
      <c r="L508" s="51">
        <v>6709.8337615277569</v>
      </c>
      <c r="M508" s="51">
        <v>2435.9180502848394</v>
      </c>
      <c r="N508" s="51">
        <v>6739.875675376963</v>
      </c>
      <c r="O508" s="51">
        <v>3107.8128568659404</v>
      </c>
      <c r="P508" s="27">
        <v>0</v>
      </c>
      <c r="Q508" s="27">
        <v>0</v>
      </c>
      <c r="R508" s="28">
        <v>0</v>
      </c>
    </row>
    <row r="509" spans="1:18">
      <c r="A509" s="26">
        <v>509</v>
      </c>
      <c r="F509" s="47"/>
      <c r="H509" s="14"/>
      <c r="I509" s="14"/>
      <c r="J509" s="14"/>
      <c r="K509" s="14"/>
      <c r="L509" s="14"/>
      <c r="M509" s="14"/>
      <c r="N509" s="14"/>
      <c r="O509" s="14"/>
      <c r="P509" s="27"/>
      <c r="Q509" s="27"/>
      <c r="R509" s="28"/>
    </row>
    <row r="510" spans="1:18" ht="15.75" thickBot="1">
      <c r="A510" s="26">
        <v>510</v>
      </c>
      <c r="C510" s="2" t="s">
        <v>377</v>
      </c>
      <c r="F510" s="47"/>
      <c r="G510" s="17"/>
      <c r="H510" s="61">
        <v>12252658.55580846</v>
      </c>
      <c r="I510" s="61">
        <v>7021104.8296073042</v>
      </c>
      <c r="J510" s="61">
        <v>1723688.4991261763</v>
      </c>
      <c r="K510" s="61">
        <v>1835064.3648018627</v>
      </c>
      <c r="L510" s="61">
        <v>590952.2181696716</v>
      </c>
      <c r="M510" s="61">
        <v>214537.5319652638</v>
      </c>
      <c r="N510" s="61">
        <v>593598.08634736657</v>
      </c>
      <c r="O510" s="61">
        <v>273713.02579081844</v>
      </c>
      <c r="P510" s="27">
        <v>0</v>
      </c>
      <c r="Q510" s="27">
        <v>0</v>
      </c>
      <c r="R510" s="28">
        <v>0</v>
      </c>
    </row>
    <row r="511" spans="1:18" ht="15.75" thickTop="1">
      <c r="A511" s="26">
        <v>511</v>
      </c>
      <c r="F511" s="47"/>
      <c r="G511" s="17"/>
      <c r="H511" s="57"/>
      <c r="I511" s="57"/>
      <c r="J511" s="57"/>
      <c r="K511" s="57"/>
      <c r="L511" s="57"/>
      <c r="M511" s="57"/>
      <c r="N511" s="57"/>
      <c r="O511" s="57"/>
      <c r="P511" s="27"/>
      <c r="Q511" s="27"/>
      <c r="R511" s="28"/>
    </row>
    <row r="512" spans="1:18">
      <c r="A512" s="26">
        <v>512</v>
      </c>
      <c r="F512" s="47"/>
      <c r="G512" s="17"/>
      <c r="H512" s="57"/>
      <c r="I512" s="57"/>
      <c r="J512" s="57"/>
      <c r="K512" s="57"/>
      <c r="L512" s="57"/>
      <c r="M512" s="57"/>
      <c r="N512" s="57"/>
      <c r="O512" s="57"/>
      <c r="P512" s="27"/>
      <c r="Q512" s="27"/>
      <c r="R512" s="28"/>
    </row>
    <row r="513" spans="1:18">
      <c r="A513" s="26">
        <v>513</v>
      </c>
      <c r="F513" s="47"/>
      <c r="G513" s="17"/>
      <c r="H513" s="7" t="s">
        <v>378</v>
      </c>
      <c r="I513" s="7"/>
      <c r="J513" s="7"/>
      <c r="K513" s="7"/>
      <c r="L513" s="7"/>
      <c r="M513" s="7"/>
      <c r="N513" s="7"/>
      <c r="O513" s="7"/>
      <c r="P513" s="27"/>
      <c r="Q513" s="27"/>
      <c r="R513" s="28"/>
    </row>
    <row r="514" spans="1:18">
      <c r="A514" s="26">
        <v>514</v>
      </c>
      <c r="F514" s="47"/>
      <c r="G514" s="17"/>
      <c r="H514" s="7"/>
      <c r="I514" s="7"/>
      <c r="J514" s="7"/>
      <c r="K514" s="7"/>
      <c r="L514" s="7"/>
      <c r="M514" s="7"/>
      <c r="N514" s="7"/>
      <c r="O514" s="7"/>
      <c r="P514" s="27"/>
      <c r="Q514" s="27"/>
      <c r="R514" s="28"/>
    </row>
    <row r="515" spans="1:18">
      <c r="A515" s="26">
        <v>515</v>
      </c>
      <c r="C515" s="16"/>
      <c r="D515" s="22"/>
      <c r="E515" s="16"/>
      <c r="F515" s="47"/>
      <c r="G515" s="23"/>
      <c r="H515" s="14"/>
      <c r="I515" s="14"/>
      <c r="J515" s="14"/>
      <c r="K515" s="14"/>
      <c r="L515" s="14"/>
      <c r="M515" s="14"/>
      <c r="N515" s="14"/>
      <c r="O515" s="14"/>
      <c r="P515" s="27"/>
      <c r="Q515" s="27"/>
      <c r="R515" s="28"/>
    </row>
    <row r="516" spans="1:18">
      <c r="A516" s="26">
        <v>516</v>
      </c>
      <c r="C516" s="2" t="s">
        <v>379</v>
      </c>
      <c r="D516" s="2" t="s">
        <v>380</v>
      </c>
      <c r="F516" s="47" t="s">
        <v>381</v>
      </c>
      <c r="G516" s="17"/>
      <c r="H516" s="57">
        <v>175197.17684303474</v>
      </c>
      <c r="I516" s="57">
        <v>146921.54565065031</v>
      </c>
      <c r="J516" s="57">
        <v>18458.607420167416</v>
      </c>
      <c r="K516" s="57">
        <v>2781.5438439296495</v>
      </c>
      <c r="L516" s="57">
        <v>1246.2158205772246</v>
      </c>
      <c r="M516" s="57">
        <v>671.58342509324075</v>
      </c>
      <c r="N516" s="57">
        <v>3085.5595786803292</v>
      </c>
      <c r="O516" s="57">
        <v>2032.1211039365744</v>
      </c>
      <c r="P516" s="27">
        <v>0</v>
      </c>
      <c r="Q516" s="27">
        <v>0</v>
      </c>
      <c r="R516" s="28">
        <v>0</v>
      </c>
    </row>
    <row r="517" spans="1:18">
      <c r="A517" s="26">
        <v>517</v>
      </c>
      <c r="F517" s="47"/>
      <c r="G517" s="17"/>
      <c r="H517" s="14"/>
      <c r="I517" s="14"/>
      <c r="J517" s="14"/>
      <c r="K517" s="14"/>
      <c r="L517" s="14"/>
      <c r="M517" s="14"/>
      <c r="N517" s="14"/>
      <c r="O517" s="14"/>
      <c r="P517" s="27"/>
      <c r="Q517" s="27"/>
      <c r="R517" s="28"/>
    </row>
    <row r="518" spans="1:18">
      <c r="A518" s="26">
        <v>518</v>
      </c>
      <c r="C518" s="2" t="s">
        <v>382</v>
      </c>
      <c r="D518" s="2" t="s">
        <v>383</v>
      </c>
      <c r="F518" s="47" t="s">
        <v>384</v>
      </c>
      <c r="G518" s="17"/>
      <c r="H518" s="57">
        <v>976730.32242787071</v>
      </c>
      <c r="I518" s="57">
        <v>784769.02896309935</v>
      </c>
      <c r="J518" s="57">
        <v>140914.75096828461</v>
      </c>
      <c r="K518" s="57">
        <v>9024.7921292283045</v>
      </c>
      <c r="L518" s="57">
        <v>16445.6867242355</v>
      </c>
      <c r="M518" s="57">
        <v>1377.9191220815981</v>
      </c>
      <c r="N518" s="57">
        <v>24198.144520941372</v>
      </c>
      <c r="O518" s="57">
        <v>0</v>
      </c>
      <c r="P518" s="27">
        <v>0</v>
      </c>
      <c r="Q518" s="27">
        <v>0</v>
      </c>
      <c r="R518" s="28">
        <v>0</v>
      </c>
    </row>
    <row r="519" spans="1:18">
      <c r="A519" s="26">
        <v>519</v>
      </c>
      <c r="F519" s="47"/>
      <c r="G519" s="17"/>
      <c r="H519" s="14"/>
      <c r="I519" s="14"/>
      <c r="J519" s="14"/>
      <c r="K519" s="14"/>
      <c r="L519" s="14"/>
      <c r="M519" s="14"/>
      <c r="N519" s="14"/>
      <c r="O519" s="14"/>
      <c r="P519" s="27"/>
      <c r="Q519" s="27"/>
      <c r="R519" s="28"/>
    </row>
    <row r="520" spans="1:18">
      <c r="A520" s="26">
        <v>520</v>
      </c>
      <c r="C520" s="2" t="s">
        <v>385</v>
      </c>
      <c r="D520" s="2" t="s">
        <v>386</v>
      </c>
      <c r="F520" s="47" t="s">
        <v>387</v>
      </c>
      <c r="G520" s="17"/>
      <c r="H520" s="57">
        <v>3770270.8387643998</v>
      </c>
      <c r="I520" s="57">
        <v>3045554.4047539076</v>
      </c>
      <c r="J520" s="57">
        <v>516393.16823731287</v>
      </c>
      <c r="K520" s="57">
        <v>33001.317935557207</v>
      </c>
      <c r="L520" s="57">
        <v>6217.4962812411277</v>
      </c>
      <c r="M520" s="57">
        <v>101.90507542616146</v>
      </c>
      <c r="N520" s="57">
        <v>90280.64303431203</v>
      </c>
      <c r="O520" s="57">
        <v>78721.903446642638</v>
      </c>
      <c r="P520" s="27">
        <v>0</v>
      </c>
      <c r="Q520" s="27">
        <v>0</v>
      </c>
      <c r="R520" s="28">
        <v>0</v>
      </c>
    </row>
    <row r="521" spans="1:18">
      <c r="A521" s="26">
        <v>521</v>
      </c>
      <c r="F521" s="47"/>
      <c r="G521" s="17"/>
      <c r="H521" s="14"/>
      <c r="I521" s="14"/>
      <c r="J521" s="14"/>
      <c r="K521" s="14"/>
      <c r="L521" s="14"/>
      <c r="M521" s="14"/>
      <c r="N521" s="14"/>
      <c r="O521" s="14"/>
      <c r="P521" s="27"/>
      <c r="Q521" s="27"/>
      <c r="R521" s="28"/>
    </row>
    <row r="522" spans="1:18">
      <c r="A522" s="26">
        <v>522</v>
      </c>
      <c r="C522" s="2" t="s">
        <v>388</v>
      </c>
      <c r="D522" s="2" t="s">
        <v>389</v>
      </c>
      <c r="F522" s="47" t="s">
        <v>85</v>
      </c>
      <c r="G522" s="17"/>
      <c r="H522" s="57">
        <v>2039924.6833573084</v>
      </c>
      <c r="I522" s="57">
        <v>1861238.8007072769</v>
      </c>
      <c r="J522" s="57">
        <v>57756.113284886596</v>
      </c>
      <c r="K522" s="57">
        <v>65727.520115154504</v>
      </c>
      <c r="L522" s="57">
        <v>25613.704287860986</v>
      </c>
      <c r="M522" s="57">
        <v>24536.502016584727</v>
      </c>
      <c r="N522" s="57">
        <v>5052.0429455441154</v>
      </c>
      <c r="O522" s="57">
        <v>0</v>
      </c>
      <c r="P522" s="27">
        <v>0</v>
      </c>
      <c r="Q522" s="27">
        <v>0</v>
      </c>
      <c r="R522" s="28">
        <v>0</v>
      </c>
    </row>
    <row r="523" spans="1:18">
      <c r="A523" s="26">
        <v>523</v>
      </c>
      <c r="F523" s="47"/>
      <c r="G523" s="17"/>
      <c r="H523" s="14"/>
      <c r="I523" s="14"/>
      <c r="J523" s="14"/>
      <c r="K523" s="14"/>
      <c r="L523" s="14"/>
      <c r="M523" s="14"/>
      <c r="N523" s="14"/>
      <c r="O523" s="14"/>
      <c r="P523" s="27"/>
      <c r="Q523" s="27"/>
      <c r="R523" s="28"/>
    </row>
    <row r="524" spans="1:18">
      <c r="A524" s="26">
        <v>524</v>
      </c>
      <c r="C524" s="2" t="s">
        <v>390</v>
      </c>
      <c r="D524" s="2" t="s">
        <v>391</v>
      </c>
      <c r="F524" s="47" t="s">
        <v>381</v>
      </c>
      <c r="G524" s="17"/>
      <c r="H524" s="51">
        <v>5260.179757540438</v>
      </c>
      <c r="I524" s="51">
        <v>4411.222568218167</v>
      </c>
      <c r="J524" s="51">
        <v>554.20752122587976</v>
      </c>
      <c r="K524" s="51">
        <v>83.514020523622719</v>
      </c>
      <c r="L524" s="51">
        <v>37.416808598463334</v>
      </c>
      <c r="M524" s="51">
        <v>20.163849679724944</v>
      </c>
      <c r="N524" s="51">
        <v>92.641892574563727</v>
      </c>
      <c r="O524" s="51">
        <v>61.013096720016406</v>
      </c>
      <c r="P524" s="27">
        <v>0</v>
      </c>
      <c r="Q524" s="27">
        <v>0</v>
      </c>
      <c r="R524" s="28">
        <v>0</v>
      </c>
    </row>
    <row r="525" spans="1:18">
      <c r="A525" s="26">
        <v>525</v>
      </c>
      <c r="F525" s="47"/>
      <c r="G525" s="17"/>
      <c r="H525" s="14"/>
      <c r="I525" s="14"/>
      <c r="J525" s="14"/>
      <c r="K525" s="14"/>
      <c r="L525" s="14"/>
      <c r="M525" s="14"/>
      <c r="N525" s="14"/>
      <c r="O525" s="14"/>
      <c r="P525" s="27"/>
      <c r="Q525" s="27"/>
      <c r="R525" s="28"/>
    </row>
    <row r="526" spans="1:18" ht="15.75" thickBot="1">
      <c r="A526" s="26">
        <v>526</v>
      </c>
      <c r="C526" s="2" t="s">
        <v>392</v>
      </c>
      <c r="F526" s="47"/>
      <c r="G526" s="17"/>
      <c r="H526" s="61">
        <v>6967383.2011501538</v>
      </c>
      <c r="I526" s="61">
        <v>5842895.0026431521</v>
      </c>
      <c r="J526" s="61">
        <v>734076.8474318774</v>
      </c>
      <c r="K526" s="61">
        <v>110618.68804439329</v>
      </c>
      <c r="L526" s="61">
        <v>49560.519922513304</v>
      </c>
      <c r="M526" s="61">
        <v>26708.073488865452</v>
      </c>
      <c r="N526" s="61">
        <v>122709.03197205241</v>
      </c>
      <c r="O526" s="61">
        <v>80815.037647299221</v>
      </c>
      <c r="P526" s="27">
        <v>0</v>
      </c>
      <c r="Q526" s="27">
        <v>0</v>
      </c>
      <c r="R526" s="28">
        <v>0</v>
      </c>
    </row>
    <row r="527" spans="1:18" ht="15.75" thickTop="1">
      <c r="A527" s="26">
        <v>527</v>
      </c>
      <c r="F527" s="47"/>
      <c r="G527" s="17"/>
      <c r="H527" s="57"/>
      <c r="I527" s="57"/>
      <c r="J527" s="57"/>
      <c r="K527" s="57"/>
      <c r="L527" s="57"/>
      <c r="M527" s="57"/>
      <c r="N527" s="57"/>
      <c r="O527" s="57"/>
      <c r="P527" s="27"/>
      <c r="Q527" s="27"/>
      <c r="R527" s="28"/>
    </row>
    <row r="528" spans="1:18">
      <c r="A528" s="26">
        <v>528</v>
      </c>
      <c r="F528" s="47"/>
      <c r="G528" s="17"/>
      <c r="H528" s="7" t="s">
        <v>393</v>
      </c>
      <c r="I528" s="7"/>
      <c r="J528" s="7"/>
      <c r="K528" s="7"/>
      <c r="L528" s="7"/>
      <c r="M528" s="7"/>
      <c r="N528" s="7"/>
      <c r="O528" s="7"/>
      <c r="P528" s="27"/>
      <c r="Q528" s="27"/>
      <c r="R528" s="28"/>
    </row>
    <row r="529" spans="1:18">
      <c r="A529" s="26">
        <v>529</v>
      </c>
      <c r="F529" s="47"/>
      <c r="G529" s="17"/>
      <c r="H529" s="18"/>
      <c r="I529" s="18"/>
      <c r="J529" s="18"/>
      <c r="K529" s="18"/>
      <c r="L529" s="18"/>
      <c r="M529" s="18"/>
      <c r="N529" s="18"/>
      <c r="O529" s="18"/>
      <c r="P529" s="27"/>
      <c r="Q529" s="27"/>
      <c r="R529" s="28"/>
    </row>
    <row r="530" spans="1:18">
      <c r="A530" s="26">
        <v>530</v>
      </c>
      <c r="C530" s="16" t="s">
        <v>6</v>
      </c>
      <c r="E530" s="16" t="s">
        <v>7</v>
      </c>
      <c r="F530" s="47" t="s">
        <v>8</v>
      </c>
      <c r="G530" s="17"/>
      <c r="H530" s="16" t="s">
        <v>9</v>
      </c>
      <c r="I530" s="18" t="s">
        <v>10</v>
      </c>
      <c r="J530" s="16" t="s">
        <v>11</v>
      </c>
      <c r="K530" s="18" t="s">
        <v>12</v>
      </c>
      <c r="L530" s="16" t="s">
        <v>13</v>
      </c>
      <c r="M530" s="16" t="s">
        <v>14</v>
      </c>
      <c r="N530" s="18" t="s">
        <v>15</v>
      </c>
      <c r="O530" s="16" t="s">
        <v>16</v>
      </c>
      <c r="P530" s="27"/>
      <c r="Q530" s="27"/>
      <c r="R530" s="28"/>
    </row>
    <row r="531" spans="1:18">
      <c r="A531" s="26">
        <v>531</v>
      </c>
      <c r="F531" s="47"/>
      <c r="G531" s="17"/>
      <c r="H531" s="18" t="s">
        <v>19</v>
      </c>
      <c r="I531" s="14"/>
      <c r="J531" s="18" t="s">
        <v>20</v>
      </c>
      <c r="K531" s="18" t="s">
        <v>21</v>
      </c>
      <c r="L531" s="18" t="s">
        <v>21</v>
      </c>
      <c r="M531" s="18" t="s">
        <v>21</v>
      </c>
      <c r="N531" s="16" t="s">
        <v>22</v>
      </c>
      <c r="O531" s="18" t="s">
        <v>23</v>
      </c>
      <c r="P531" s="27"/>
      <c r="Q531" s="27"/>
      <c r="R531" s="28"/>
    </row>
    <row r="532" spans="1:18">
      <c r="A532" s="26">
        <v>532</v>
      </c>
      <c r="C532" s="2" t="s">
        <v>105</v>
      </c>
      <c r="F532" s="47" t="s">
        <v>25</v>
      </c>
      <c r="G532" s="17"/>
      <c r="H532" s="18" t="s">
        <v>26</v>
      </c>
      <c r="I532" s="18" t="s">
        <v>27</v>
      </c>
      <c r="J532" s="18" t="s">
        <v>28</v>
      </c>
      <c r="K532" s="18" t="s">
        <v>29</v>
      </c>
      <c r="L532" s="18" t="s">
        <v>30</v>
      </c>
      <c r="M532" s="18" t="s">
        <v>31</v>
      </c>
      <c r="N532" s="18" t="s">
        <v>32</v>
      </c>
      <c r="O532" s="18" t="s">
        <v>33</v>
      </c>
      <c r="P532" s="27"/>
      <c r="Q532" s="27"/>
      <c r="R532" s="28"/>
    </row>
    <row r="533" spans="1:18">
      <c r="A533" s="26">
        <v>533</v>
      </c>
      <c r="C533" s="2" t="s">
        <v>106</v>
      </c>
      <c r="E533" s="2" t="s">
        <v>34</v>
      </c>
      <c r="F533" s="48" t="s">
        <v>35</v>
      </c>
      <c r="G533" s="17"/>
      <c r="H533" s="24" t="s">
        <v>36</v>
      </c>
      <c r="I533" s="24" t="s">
        <v>37</v>
      </c>
      <c r="J533" s="24" t="s">
        <v>38</v>
      </c>
      <c r="K533" s="24" t="s">
        <v>39</v>
      </c>
      <c r="L533" s="24" t="s">
        <v>40</v>
      </c>
      <c r="M533" s="24" t="s">
        <v>40</v>
      </c>
      <c r="N533" s="24" t="s">
        <v>41</v>
      </c>
      <c r="O533" s="24" t="s">
        <v>42</v>
      </c>
      <c r="P533" s="27"/>
      <c r="Q533" s="27"/>
      <c r="R533" s="28"/>
    </row>
    <row r="534" spans="1:18">
      <c r="A534" s="26">
        <v>534</v>
      </c>
      <c r="C534" s="5"/>
      <c r="D534" s="5"/>
      <c r="E534" s="5"/>
      <c r="F534" s="47" t="s">
        <v>136</v>
      </c>
      <c r="G534" s="17"/>
      <c r="H534" s="35"/>
      <c r="I534" s="35"/>
      <c r="J534" s="35"/>
      <c r="K534" s="35"/>
      <c r="L534" s="35"/>
      <c r="M534" s="35"/>
      <c r="N534" s="35"/>
      <c r="O534" s="35"/>
      <c r="P534" s="27"/>
      <c r="Q534" s="27"/>
      <c r="R534" s="28"/>
    </row>
    <row r="535" spans="1:18">
      <c r="A535" s="26">
        <v>535</v>
      </c>
      <c r="C535" s="2" t="s">
        <v>394</v>
      </c>
      <c r="D535" s="2" t="s">
        <v>380</v>
      </c>
      <c r="F535" s="47"/>
      <c r="G535" s="17"/>
      <c r="H535" s="57">
        <v>23680.971740832523</v>
      </c>
      <c r="I535" s="57">
        <v>18661.760015686443</v>
      </c>
      <c r="J535" s="57">
        <v>3350.9442500743726</v>
      </c>
      <c r="K535" s="57">
        <v>187.96646144376263</v>
      </c>
      <c r="L535" s="57">
        <v>10.881655117067828</v>
      </c>
      <c r="M535" s="57">
        <v>0.17835087232974053</v>
      </c>
      <c r="N535" s="57">
        <v>935.81237442570762</v>
      </c>
      <c r="O535" s="57">
        <v>533.42863321284142</v>
      </c>
      <c r="P535" s="27">
        <v>0</v>
      </c>
      <c r="Q535" s="27">
        <v>0</v>
      </c>
      <c r="R535" s="28">
        <v>0</v>
      </c>
    </row>
    <row r="536" spans="1:18">
      <c r="A536" s="26">
        <v>536</v>
      </c>
      <c r="F536" s="47" t="s">
        <v>136</v>
      </c>
      <c r="G536" s="17"/>
      <c r="H536" s="14"/>
      <c r="I536" s="14"/>
      <c r="J536" s="14"/>
      <c r="K536" s="14"/>
      <c r="L536" s="14"/>
      <c r="M536" s="14"/>
      <c r="N536" s="14"/>
      <c r="O536" s="14"/>
      <c r="P536" s="27"/>
      <c r="Q536" s="27"/>
      <c r="R536" s="28"/>
    </row>
    <row r="537" spans="1:18">
      <c r="A537" s="26">
        <v>537</v>
      </c>
      <c r="C537" s="2" t="s">
        <v>395</v>
      </c>
      <c r="D537" s="2" t="s">
        <v>396</v>
      </c>
      <c r="F537" s="47"/>
      <c r="G537" s="17"/>
      <c r="H537" s="57">
        <v>520755.98616377392</v>
      </c>
      <c r="I537" s="57">
        <v>410381.10035677219</v>
      </c>
      <c r="J537" s="57">
        <v>73688.879688936271</v>
      </c>
      <c r="K537" s="57">
        <v>4133.473113608824</v>
      </c>
      <c r="L537" s="57">
        <v>239.29284252351027</v>
      </c>
      <c r="M537" s="57">
        <v>3.922021672915446</v>
      </c>
      <c r="N537" s="57">
        <v>20578.965307746686</v>
      </c>
      <c r="O537" s="57">
        <v>11730.352832513514</v>
      </c>
      <c r="P537" s="27">
        <v>0</v>
      </c>
      <c r="Q537" s="27">
        <v>0</v>
      </c>
      <c r="R537" s="28">
        <v>0</v>
      </c>
    </row>
    <row r="538" spans="1:18">
      <c r="A538" s="26">
        <v>538</v>
      </c>
      <c r="F538" s="47" t="s">
        <v>136</v>
      </c>
      <c r="G538" s="17"/>
      <c r="H538" s="14"/>
      <c r="I538" s="14"/>
      <c r="J538" s="14"/>
      <c r="K538" s="14"/>
      <c r="L538" s="14"/>
      <c r="M538" s="14"/>
      <c r="N538" s="14"/>
      <c r="O538" s="14"/>
      <c r="P538" s="27"/>
      <c r="Q538" s="27"/>
      <c r="R538" s="28"/>
    </row>
    <row r="539" spans="1:18">
      <c r="A539" s="26">
        <v>539</v>
      </c>
      <c r="C539" s="2" t="s">
        <v>397</v>
      </c>
      <c r="D539" s="2" t="s">
        <v>398</v>
      </c>
      <c r="F539" s="47"/>
      <c r="G539" s="17"/>
      <c r="H539" s="57">
        <v>238087.35110195645</v>
      </c>
      <c r="I539" s="57">
        <v>187624.4377832693</v>
      </c>
      <c r="J539" s="57">
        <v>33690.232348653248</v>
      </c>
      <c r="K539" s="57">
        <v>1889.8057643465675</v>
      </c>
      <c r="L539" s="57">
        <v>109.40363726546333</v>
      </c>
      <c r="M539" s="57">
        <v>1.7931310937926199</v>
      </c>
      <c r="N539" s="57">
        <v>9408.6126107431464</v>
      </c>
      <c r="O539" s="57">
        <v>5363.065826584937</v>
      </c>
      <c r="P539" s="27">
        <v>0</v>
      </c>
      <c r="Q539" s="27">
        <v>0</v>
      </c>
      <c r="R539" s="28">
        <v>0</v>
      </c>
    </row>
    <row r="540" spans="1:18">
      <c r="A540" s="26">
        <v>540</v>
      </c>
      <c r="F540" s="47" t="s">
        <v>136</v>
      </c>
      <c r="H540" s="14"/>
      <c r="I540" s="14"/>
      <c r="J540" s="14"/>
      <c r="K540" s="14"/>
      <c r="L540" s="14"/>
      <c r="M540" s="14"/>
      <c r="N540" s="14"/>
      <c r="O540" s="14"/>
      <c r="P540" s="27"/>
      <c r="Q540" s="27"/>
      <c r="R540" s="28"/>
    </row>
    <row r="541" spans="1:18">
      <c r="A541" s="26">
        <v>541</v>
      </c>
      <c r="C541" s="2" t="s">
        <v>399</v>
      </c>
      <c r="D541" s="2" t="s">
        <v>400</v>
      </c>
      <c r="F541" s="47"/>
      <c r="H541" s="51">
        <v>8369.3776147922581</v>
      </c>
      <c r="I541" s="51">
        <v>6595.4775098439623</v>
      </c>
      <c r="J541" s="51">
        <v>1184.2975914130848</v>
      </c>
      <c r="K541" s="51">
        <v>66.431492421680204</v>
      </c>
      <c r="L541" s="51">
        <v>3.8458168754807769</v>
      </c>
      <c r="M541" s="51">
        <v>6.3033131190364147E-2</v>
      </c>
      <c r="N541" s="51">
        <v>330.73672921366199</v>
      </c>
      <c r="O541" s="51">
        <v>188.52544189319795</v>
      </c>
      <c r="P541" s="27">
        <v>0</v>
      </c>
      <c r="Q541" s="27">
        <v>0</v>
      </c>
      <c r="R541" s="28">
        <v>0</v>
      </c>
    </row>
    <row r="542" spans="1:18">
      <c r="A542" s="26">
        <v>542</v>
      </c>
      <c r="D542" s="8"/>
      <c r="E542" s="8"/>
      <c r="F542" s="47"/>
      <c r="H542" s="14"/>
      <c r="I542" s="14"/>
      <c r="J542" s="14"/>
      <c r="K542" s="14"/>
      <c r="L542" s="14"/>
      <c r="M542" s="14"/>
      <c r="N542" s="14"/>
      <c r="O542" s="14"/>
      <c r="P542" s="27"/>
      <c r="Q542" s="27"/>
      <c r="R542" s="28"/>
    </row>
    <row r="543" spans="1:18" ht="15.75" thickBot="1">
      <c r="A543" s="26">
        <v>543</v>
      </c>
      <c r="C543" s="2" t="s">
        <v>401</v>
      </c>
      <c r="F543" s="47"/>
      <c r="H543" s="61">
        <v>790893.68662135513</v>
      </c>
      <c r="I543" s="61">
        <v>623262.77566557191</v>
      </c>
      <c r="J543" s="61">
        <v>111914.35387907698</v>
      </c>
      <c r="K543" s="61">
        <v>6277.6768318208342</v>
      </c>
      <c r="L543" s="61">
        <v>363.42395178152219</v>
      </c>
      <c r="M543" s="61">
        <v>5.9565367702281709</v>
      </c>
      <c r="N543" s="61">
        <v>31254.1270221292</v>
      </c>
      <c r="O543" s="61">
        <v>17815.372734204491</v>
      </c>
      <c r="P543" s="27">
        <v>0</v>
      </c>
      <c r="Q543" s="27">
        <v>0</v>
      </c>
      <c r="R543" s="28">
        <v>0</v>
      </c>
    </row>
    <row r="544" spans="1:18" ht="15.75" thickTop="1">
      <c r="A544" s="26">
        <v>544</v>
      </c>
      <c r="F544" s="47"/>
      <c r="H544" s="2"/>
      <c r="I544" s="2"/>
      <c r="J544" s="2"/>
      <c r="K544" s="2"/>
      <c r="L544" s="2"/>
      <c r="M544" s="2"/>
      <c r="N544" s="2"/>
      <c r="O544" s="2"/>
      <c r="P544" s="27"/>
      <c r="Q544" s="27"/>
      <c r="R544" s="28"/>
    </row>
    <row r="545" spans="1:18">
      <c r="A545" s="26">
        <v>545</v>
      </c>
      <c r="F545" s="47"/>
      <c r="G545" s="17"/>
      <c r="H545" s="2"/>
      <c r="I545" s="2"/>
      <c r="J545" s="2"/>
      <c r="K545" s="2"/>
      <c r="L545" s="2"/>
      <c r="M545" s="2"/>
      <c r="N545" s="2"/>
      <c r="O545" s="2"/>
      <c r="P545" s="27"/>
      <c r="Q545" s="27"/>
      <c r="R545" s="28"/>
    </row>
    <row r="546" spans="1:18">
      <c r="A546" s="26">
        <v>546</v>
      </c>
      <c r="F546" s="47"/>
      <c r="G546" s="17"/>
      <c r="H546" s="7" t="s">
        <v>402</v>
      </c>
      <c r="I546" s="7"/>
      <c r="J546" s="7"/>
      <c r="K546" s="7"/>
      <c r="L546" s="7"/>
      <c r="M546" s="7"/>
      <c r="N546" s="7"/>
      <c r="O546" s="7"/>
      <c r="P546" s="27"/>
      <c r="Q546" s="27"/>
      <c r="R546" s="28"/>
    </row>
    <row r="547" spans="1:18">
      <c r="A547" s="26">
        <v>547</v>
      </c>
      <c r="F547" s="47"/>
      <c r="G547" s="17"/>
      <c r="H547" s="7"/>
      <c r="I547" s="7"/>
      <c r="J547" s="7"/>
      <c r="K547" s="7"/>
      <c r="L547" s="7"/>
      <c r="M547" s="7"/>
      <c r="N547" s="7"/>
      <c r="O547" s="7"/>
      <c r="P547" s="27"/>
      <c r="Q547" s="27"/>
      <c r="R547" s="28"/>
    </row>
    <row r="548" spans="1:18">
      <c r="A548" s="26">
        <v>548</v>
      </c>
      <c r="C548" s="2" t="s">
        <v>403</v>
      </c>
      <c r="D548" s="2" t="s">
        <v>380</v>
      </c>
      <c r="F548" s="47" t="s">
        <v>136</v>
      </c>
      <c r="G548" s="17"/>
      <c r="H548" s="57">
        <v>0</v>
      </c>
      <c r="I548" s="57">
        <v>0</v>
      </c>
      <c r="J548" s="57">
        <v>0</v>
      </c>
      <c r="K548" s="57">
        <v>0</v>
      </c>
      <c r="L548" s="57">
        <v>0</v>
      </c>
      <c r="M548" s="57">
        <v>0</v>
      </c>
      <c r="N548" s="57">
        <v>0</v>
      </c>
      <c r="O548" s="57">
        <v>0</v>
      </c>
      <c r="P548" s="27">
        <v>0</v>
      </c>
      <c r="Q548" s="27">
        <v>0</v>
      </c>
      <c r="R548" s="28">
        <v>0</v>
      </c>
    </row>
    <row r="549" spans="1:18">
      <c r="A549" s="26">
        <v>549</v>
      </c>
      <c r="F549" s="47"/>
      <c r="G549" s="17"/>
      <c r="H549" s="14"/>
      <c r="I549" s="14"/>
      <c r="J549" s="14"/>
      <c r="K549" s="14"/>
      <c r="L549" s="14"/>
      <c r="M549" s="14"/>
      <c r="N549" s="14"/>
      <c r="O549" s="14"/>
      <c r="P549" s="27"/>
      <c r="Q549" s="27"/>
      <c r="R549" s="28"/>
    </row>
    <row r="550" spans="1:18">
      <c r="A550" s="26">
        <v>550</v>
      </c>
      <c r="C550" s="2" t="s">
        <v>404</v>
      </c>
      <c r="D550" s="2" t="s">
        <v>405</v>
      </c>
      <c r="F550" s="47" t="s">
        <v>136</v>
      </c>
      <c r="G550" s="17"/>
      <c r="H550" s="57">
        <v>0</v>
      </c>
      <c r="I550" s="57">
        <v>0</v>
      </c>
      <c r="J550" s="57">
        <v>0</v>
      </c>
      <c r="K550" s="57">
        <v>0</v>
      </c>
      <c r="L550" s="57">
        <v>0</v>
      </c>
      <c r="M550" s="57">
        <v>0</v>
      </c>
      <c r="N550" s="57">
        <v>0</v>
      </c>
      <c r="O550" s="57">
        <v>0</v>
      </c>
      <c r="P550" s="27">
        <v>0</v>
      </c>
      <c r="Q550" s="27">
        <v>0</v>
      </c>
      <c r="R550" s="28">
        <v>0</v>
      </c>
    </row>
    <row r="551" spans="1:18">
      <c r="A551" s="26">
        <v>551</v>
      </c>
      <c r="F551" s="47"/>
      <c r="G551" s="17"/>
      <c r="H551" s="14"/>
      <c r="I551" s="14"/>
      <c r="J551" s="14"/>
      <c r="K551" s="14"/>
      <c r="L551" s="14"/>
      <c r="M551" s="14"/>
      <c r="N551" s="14"/>
      <c r="O551" s="14"/>
      <c r="P551" s="27"/>
      <c r="Q551" s="27"/>
      <c r="R551" s="28"/>
    </row>
    <row r="552" spans="1:18">
      <c r="A552" s="26">
        <v>552</v>
      </c>
      <c r="C552" s="2" t="s">
        <v>406</v>
      </c>
      <c r="D552" s="2" t="s">
        <v>407</v>
      </c>
      <c r="F552" s="47" t="s">
        <v>136</v>
      </c>
      <c r="G552" s="17"/>
      <c r="H552" s="57">
        <v>0</v>
      </c>
      <c r="I552" s="57">
        <v>0</v>
      </c>
      <c r="J552" s="57">
        <v>0</v>
      </c>
      <c r="K552" s="57">
        <v>0</v>
      </c>
      <c r="L552" s="57">
        <v>0</v>
      </c>
      <c r="M552" s="57">
        <v>0</v>
      </c>
      <c r="N552" s="57">
        <v>0</v>
      </c>
      <c r="O552" s="57">
        <v>0</v>
      </c>
      <c r="P552" s="27">
        <v>0</v>
      </c>
      <c r="Q552" s="27">
        <v>0</v>
      </c>
      <c r="R552" s="28">
        <v>0</v>
      </c>
    </row>
    <row r="553" spans="1:18">
      <c r="A553" s="26">
        <v>553</v>
      </c>
      <c r="F553" s="47"/>
      <c r="G553" s="17"/>
      <c r="H553" s="14"/>
      <c r="I553" s="14"/>
      <c r="J553" s="14"/>
      <c r="K553" s="14"/>
      <c r="L553" s="14"/>
      <c r="M553" s="14"/>
      <c r="N553" s="14"/>
      <c r="O553" s="14"/>
      <c r="P553" s="27"/>
      <c r="Q553" s="27"/>
      <c r="R553" s="28"/>
    </row>
    <row r="554" spans="1:18">
      <c r="A554" s="26">
        <v>554</v>
      </c>
      <c r="C554" s="2" t="s">
        <v>408</v>
      </c>
      <c r="D554" s="2" t="s">
        <v>409</v>
      </c>
      <c r="F554" s="47" t="s">
        <v>136</v>
      </c>
      <c r="G554" s="17"/>
      <c r="H554" s="51">
        <v>0</v>
      </c>
      <c r="I554" s="51">
        <v>0</v>
      </c>
      <c r="J554" s="51">
        <v>0</v>
      </c>
      <c r="K554" s="51">
        <v>0</v>
      </c>
      <c r="L554" s="51">
        <v>0</v>
      </c>
      <c r="M554" s="51">
        <v>0</v>
      </c>
      <c r="N554" s="51">
        <v>0</v>
      </c>
      <c r="O554" s="51">
        <v>0</v>
      </c>
      <c r="P554" s="27">
        <v>0</v>
      </c>
      <c r="Q554" s="27">
        <v>0</v>
      </c>
      <c r="R554" s="28">
        <v>0</v>
      </c>
    </row>
    <row r="555" spans="1:18">
      <c r="A555" s="26">
        <v>555</v>
      </c>
      <c r="F555" s="47"/>
      <c r="G555" s="17"/>
      <c r="H555" s="14"/>
      <c r="I555" s="14"/>
      <c r="J555" s="14"/>
      <c r="K555" s="14"/>
      <c r="L555" s="14"/>
      <c r="M555" s="14"/>
      <c r="N555" s="14"/>
      <c r="O555" s="14"/>
      <c r="P555" s="27"/>
      <c r="Q555" s="27"/>
      <c r="R555" s="28"/>
    </row>
    <row r="556" spans="1:18" ht="15.75" thickBot="1">
      <c r="A556" s="26">
        <v>556</v>
      </c>
      <c r="C556" s="2" t="s">
        <v>410</v>
      </c>
      <c r="F556" s="47"/>
      <c r="G556" s="17"/>
      <c r="H556" s="61">
        <v>0</v>
      </c>
      <c r="I556" s="61">
        <v>0</v>
      </c>
      <c r="J556" s="61">
        <v>0</v>
      </c>
      <c r="K556" s="61">
        <v>0</v>
      </c>
      <c r="L556" s="61">
        <v>0</v>
      </c>
      <c r="M556" s="61">
        <v>0</v>
      </c>
      <c r="N556" s="61">
        <v>0</v>
      </c>
      <c r="O556" s="61">
        <v>0</v>
      </c>
      <c r="P556" s="27">
        <v>0</v>
      </c>
      <c r="Q556" s="27">
        <v>0</v>
      </c>
      <c r="R556" s="28">
        <v>0</v>
      </c>
    </row>
    <row r="557" spans="1:18" ht="15.75" thickTop="1">
      <c r="A557" s="26">
        <v>557</v>
      </c>
      <c r="F557" s="52"/>
      <c r="G557" s="17"/>
      <c r="H557" s="57"/>
      <c r="I557" s="57"/>
      <c r="J557" s="57"/>
      <c r="K557" s="57"/>
      <c r="L557" s="57"/>
      <c r="M557" s="57"/>
      <c r="N557" s="57"/>
      <c r="O557" s="57"/>
      <c r="P557" s="27"/>
      <c r="Q557" s="27"/>
      <c r="R557" s="28"/>
    </row>
    <row r="558" spans="1:18">
      <c r="A558" s="26">
        <v>558</v>
      </c>
      <c r="F558" s="52"/>
      <c r="G558" s="17"/>
      <c r="H558" s="57"/>
      <c r="I558" s="57"/>
      <c r="J558" s="57"/>
      <c r="K558" s="57"/>
      <c r="L558" s="57"/>
      <c r="M558" s="57"/>
      <c r="N558" s="57"/>
      <c r="O558" s="57"/>
      <c r="P558" s="27"/>
      <c r="Q558" s="27"/>
      <c r="R558" s="28"/>
    </row>
    <row r="559" spans="1:18">
      <c r="A559" s="26">
        <v>559</v>
      </c>
      <c r="F559" s="52"/>
      <c r="G559" s="17"/>
      <c r="H559" s="7" t="s">
        <v>411</v>
      </c>
      <c r="I559" s="7"/>
      <c r="J559" s="7"/>
      <c r="K559" s="7"/>
      <c r="L559" s="7"/>
      <c r="M559" s="7"/>
      <c r="N559" s="7"/>
      <c r="O559" s="7"/>
      <c r="P559" s="27"/>
      <c r="Q559" s="27"/>
      <c r="R559" s="28"/>
    </row>
    <row r="560" spans="1:18">
      <c r="A560" s="26">
        <v>560</v>
      </c>
      <c r="F560" s="52"/>
      <c r="G560" s="17"/>
      <c r="H560" s="7"/>
      <c r="I560" s="7"/>
      <c r="J560" s="7"/>
      <c r="K560" s="7"/>
      <c r="L560" s="7"/>
      <c r="M560" s="7"/>
      <c r="N560" s="7"/>
      <c r="O560" s="7"/>
      <c r="P560" s="27"/>
      <c r="Q560" s="27"/>
      <c r="R560" s="28"/>
    </row>
    <row r="561" spans="1:18">
      <c r="A561" s="26">
        <v>561</v>
      </c>
      <c r="F561" s="52"/>
      <c r="G561" s="17"/>
      <c r="H561" s="18"/>
      <c r="I561" s="18"/>
      <c r="J561" s="18"/>
      <c r="K561" s="18"/>
      <c r="L561" s="18"/>
      <c r="M561" s="18"/>
      <c r="N561" s="18"/>
      <c r="O561" s="18"/>
      <c r="P561" s="27"/>
      <c r="Q561" s="27"/>
      <c r="R561" s="28"/>
    </row>
    <row r="562" spans="1:18">
      <c r="A562" s="26">
        <v>562</v>
      </c>
      <c r="C562" s="2" t="s">
        <v>412</v>
      </c>
      <c r="D562" s="2" t="s">
        <v>413</v>
      </c>
      <c r="F562" s="47" t="s">
        <v>414</v>
      </c>
      <c r="G562" s="17"/>
      <c r="H562" s="57">
        <v>5405157.9504354764</v>
      </c>
      <c r="I562" s="57">
        <v>2581601.3867355715</v>
      </c>
      <c r="J562" s="57">
        <v>740907.65452759934</v>
      </c>
      <c r="K562" s="57">
        <v>1053676.400883826</v>
      </c>
      <c r="L562" s="57">
        <v>410147.59979020851</v>
      </c>
      <c r="M562" s="57">
        <v>382063.04592774506</v>
      </c>
      <c r="N562" s="57">
        <v>208103.17862427732</v>
      </c>
      <c r="O562" s="57">
        <v>28658.683946249268</v>
      </c>
      <c r="P562" s="27">
        <v>0</v>
      </c>
      <c r="Q562" s="27">
        <v>0</v>
      </c>
      <c r="R562" s="28">
        <v>0</v>
      </c>
    </row>
    <row r="563" spans="1:18">
      <c r="A563" s="26">
        <v>563</v>
      </c>
      <c r="E563" s="2" t="s">
        <v>415</v>
      </c>
      <c r="F563" s="47" t="s">
        <v>387</v>
      </c>
      <c r="G563" s="17"/>
      <c r="H563" s="51">
        <v>0</v>
      </c>
      <c r="I563" s="51">
        <v>0</v>
      </c>
      <c r="J563" s="51">
        <v>0</v>
      </c>
      <c r="K563" s="51">
        <v>0</v>
      </c>
      <c r="L563" s="51">
        <v>0</v>
      </c>
      <c r="M563" s="51">
        <v>0</v>
      </c>
      <c r="N563" s="51">
        <v>0</v>
      </c>
      <c r="O563" s="51">
        <v>0</v>
      </c>
      <c r="P563" s="27">
        <v>0</v>
      </c>
      <c r="Q563" s="27">
        <v>0</v>
      </c>
      <c r="R563" s="28">
        <v>0</v>
      </c>
    </row>
    <row r="564" spans="1:18">
      <c r="A564" s="26">
        <v>564</v>
      </c>
      <c r="E564" s="2" t="s">
        <v>413</v>
      </c>
      <c r="F564" s="47"/>
      <c r="G564" s="17"/>
      <c r="H564" s="27">
        <v>5405157.9504354764</v>
      </c>
      <c r="I564" s="27">
        <v>2581601.3867355715</v>
      </c>
      <c r="J564" s="27">
        <v>740907.65452759934</v>
      </c>
      <c r="K564" s="27">
        <v>1053676.400883826</v>
      </c>
      <c r="L564" s="27">
        <v>410147.59979020851</v>
      </c>
      <c r="M564" s="27">
        <v>382063.04592774506</v>
      </c>
      <c r="N564" s="27">
        <v>208103.17862427732</v>
      </c>
      <c r="O564" s="27">
        <v>28658.683946249268</v>
      </c>
      <c r="P564" s="27">
        <v>0</v>
      </c>
      <c r="Q564" s="27">
        <v>0</v>
      </c>
      <c r="R564" s="28">
        <v>0</v>
      </c>
    </row>
    <row r="565" spans="1:18">
      <c r="A565" s="26">
        <v>565</v>
      </c>
      <c r="F565" s="47"/>
      <c r="G565" s="17"/>
      <c r="H565" s="14"/>
      <c r="I565" s="14"/>
      <c r="J565" s="14"/>
      <c r="K565" s="14"/>
      <c r="L565" s="14"/>
      <c r="M565" s="14"/>
      <c r="N565" s="14"/>
      <c r="O565" s="14"/>
      <c r="P565" s="27"/>
      <c r="Q565" s="27"/>
      <c r="R565" s="28"/>
    </row>
    <row r="566" spans="1:18">
      <c r="A566" s="26">
        <v>566</v>
      </c>
      <c r="C566" s="2" t="s">
        <v>416</v>
      </c>
      <c r="D566" s="2" t="s">
        <v>417</v>
      </c>
      <c r="F566" s="47" t="s">
        <v>414</v>
      </c>
      <c r="G566" s="17"/>
      <c r="H566" s="57">
        <v>-1562137.1264874642</v>
      </c>
      <c r="I566" s="57">
        <v>-746104.99988927203</v>
      </c>
      <c r="J566" s="57">
        <v>-214128.6832039872</v>
      </c>
      <c r="K566" s="57">
        <v>-304521.54039119271</v>
      </c>
      <c r="L566" s="57">
        <v>-118536.18318783584</v>
      </c>
      <c r="M566" s="57">
        <v>-110419.50562324097</v>
      </c>
      <c r="N566" s="57">
        <v>-60143.608096197255</v>
      </c>
      <c r="O566" s="57">
        <v>-8282.6060957384925</v>
      </c>
      <c r="P566" s="27">
        <v>0</v>
      </c>
      <c r="Q566" s="27">
        <v>0</v>
      </c>
      <c r="R566" s="28">
        <v>0</v>
      </c>
    </row>
    <row r="567" spans="1:18">
      <c r="A567" s="26">
        <v>567</v>
      </c>
      <c r="E567" s="2" t="s">
        <v>415</v>
      </c>
      <c r="F567" s="47" t="s">
        <v>387</v>
      </c>
      <c r="G567" s="17"/>
      <c r="H567" s="51">
        <v>13283.815108007091</v>
      </c>
      <c r="I567" s="51">
        <v>10730.417878251423</v>
      </c>
      <c r="J567" s="51">
        <v>1819.410770009968</v>
      </c>
      <c r="K567" s="51">
        <v>116.27371733330649</v>
      </c>
      <c r="L567" s="51">
        <v>21.906137401470083</v>
      </c>
      <c r="M567" s="51">
        <v>0.35904268908497805</v>
      </c>
      <c r="N567" s="51">
        <v>318.08626520125983</v>
      </c>
      <c r="O567" s="51">
        <v>277.36129712057891</v>
      </c>
      <c r="P567" s="27">
        <v>0</v>
      </c>
      <c r="Q567" s="27">
        <v>0</v>
      </c>
      <c r="R567" s="28">
        <v>0</v>
      </c>
    </row>
    <row r="568" spans="1:18">
      <c r="A568" s="26">
        <v>568</v>
      </c>
      <c r="E568" s="2" t="s">
        <v>417</v>
      </c>
      <c r="F568" s="47"/>
      <c r="G568" s="17"/>
      <c r="H568" s="27">
        <v>-1548853.3113794571</v>
      </c>
      <c r="I568" s="27">
        <v>-735374.58201102063</v>
      </c>
      <c r="J568" s="27">
        <v>-212309.27243397722</v>
      </c>
      <c r="K568" s="27">
        <v>-304405.26667385938</v>
      </c>
      <c r="L568" s="27">
        <v>-118514.27705043436</v>
      </c>
      <c r="M568" s="27">
        <v>-110419.14658055188</v>
      </c>
      <c r="N568" s="27">
        <v>-59825.521830995996</v>
      </c>
      <c r="O568" s="27">
        <v>-8005.2447986179141</v>
      </c>
      <c r="P568" s="27">
        <v>0</v>
      </c>
      <c r="Q568" s="27">
        <v>0</v>
      </c>
      <c r="R568" s="28">
        <v>0</v>
      </c>
    </row>
    <row r="569" spans="1:18">
      <c r="A569" s="26">
        <v>569</v>
      </c>
      <c r="F569" s="47"/>
      <c r="G569" s="17"/>
      <c r="H569" s="14"/>
      <c r="I569" s="14"/>
      <c r="J569" s="14"/>
      <c r="K569" s="14"/>
      <c r="L569" s="14"/>
      <c r="M569" s="14"/>
      <c r="N569" s="14"/>
      <c r="O569" s="14"/>
      <c r="P569" s="27"/>
      <c r="Q569" s="27"/>
      <c r="R569" s="28"/>
    </row>
    <row r="570" spans="1:18">
      <c r="A570" s="26">
        <v>570</v>
      </c>
      <c r="C570" s="2" t="s">
        <v>418</v>
      </c>
      <c r="D570" s="2" t="s">
        <v>419</v>
      </c>
      <c r="F570" s="47" t="s">
        <v>414</v>
      </c>
      <c r="G570" s="17"/>
      <c r="H570" s="57">
        <v>1060990.3205894241</v>
      </c>
      <c r="I570" s="57">
        <v>506748.20385702117</v>
      </c>
      <c r="J570" s="57">
        <v>145434.39009789948</v>
      </c>
      <c r="K570" s="57">
        <v>206828.45397351839</v>
      </c>
      <c r="L570" s="57">
        <v>80508.772801974526</v>
      </c>
      <c r="M570" s="57">
        <v>74995.994067405743</v>
      </c>
      <c r="N570" s="57">
        <v>40849.029802442936</v>
      </c>
      <c r="O570" s="57">
        <v>5625.4759891618396</v>
      </c>
      <c r="P570" s="27">
        <v>0</v>
      </c>
      <c r="Q570" s="27">
        <v>0</v>
      </c>
      <c r="R570" s="28">
        <v>0</v>
      </c>
    </row>
    <row r="571" spans="1:18">
      <c r="A571" s="26">
        <v>571</v>
      </c>
      <c r="E571" s="2" t="s">
        <v>415</v>
      </c>
      <c r="F571" s="47" t="s">
        <v>387</v>
      </c>
      <c r="G571" s="17"/>
      <c r="H571" s="51">
        <v>204237.01714218513</v>
      </c>
      <c r="I571" s="51">
        <v>164978.85000087399</v>
      </c>
      <c r="J571" s="51">
        <v>27973.215947519322</v>
      </c>
      <c r="K571" s="51">
        <v>1787.6940477644769</v>
      </c>
      <c r="L571" s="51">
        <v>336.80415781203448</v>
      </c>
      <c r="M571" s="51">
        <v>5.5202370139301218</v>
      </c>
      <c r="N571" s="51">
        <v>4890.5370535791617</v>
      </c>
      <c r="O571" s="51">
        <v>4264.3956976222116</v>
      </c>
      <c r="P571" s="27">
        <v>0</v>
      </c>
      <c r="Q571" s="27">
        <v>0</v>
      </c>
      <c r="R571" s="28">
        <v>0</v>
      </c>
    </row>
    <row r="572" spans="1:18">
      <c r="A572" s="26">
        <v>572</v>
      </c>
      <c r="E572" s="2" t="s">
        <v>419</v>
      </c>
      <c r="F572" s="47"/>
      <c r="G572" s="17"/>
      <c r="H572" s="27">
        <v>1265227.3377316091</v>
      </c>
      <c r="I572" s="27">
        <v>671727.0538578952</v>
      </c>
      <c r="J572" s="27">
        <v>173407.60604541877</v>
      </c>
      <c r="K572" s="27">
        <v>208616.14802128286</v>
      </c>
      <c r="L572" s="27">
        <v>80845.576959786558</v>
      </c>
      <c r="M572" s="27">
        <v>75001.514304419674</v>
      </c>
      <c r="N572" s="27">
        <v>45739.566856022095</v>
      </c>
      <c r="O572" s="27">
        <v>9889.8716867840503</v>
      </c>
      <c r="P572" s="27">
        <v>0</v>
      </c>
      <c r="Q572" s="27">
        <v>0</v>
      </c>
      <c r="R572" s="28">
        <v>0</v>
      </c>
    </row>
    <row r="573" spans="1:18">
      <c r="A573" s="26">
        <v>573</v>
      </c>
      <c r="F573" s="47"/>
      <c r="G573" s="17"/>
      <c r="H573" s="14"/>
      <c r="I573" s="14"/>
      <c r="J573" s="14"/>
      <c r="K573" s="14"/>
      <c r="L573" s="14"/>
      <c r="M573" s="14"/>
      <c r="N573" s="14"/>
      <c r="O573" s="14"/>
      <c r="P573" s="27"/>
      <c r="Q573" s="27"/>
      <c r="R573" s="28"/>
    </row>
    <row r="574" spans="1:18">
      <c r="A574" s="26">
        <v>574</v>
      </c>
      <c r="C574" s="2" t="s">
        <v>420</v>
      </c>
      <c r="D574" s="2" t="s">
        <v>421</v>
      </c>
      <c r="F574" s="47" t="s">
        <v>414</v>
      </c>
      <c r="G574" s="17"/>
      <c r="H574" s="57">
        <v>408206.23975853331</v>
      </c>
      <c r="I574" s="57">
        <v>194966.69742090319</v>
      </c>
      <c r="J574" s="57">
        <v>55954.540170034976</v>
      </c>
      <c r="K574" s="57">
        <v>79575.339975483657</v>
      </c>
      <c r="L574" s="57">
        <v>30975.007759553067</v>
      </c>
      <c r="M574" s="57">
        <v>28854.016988771138</v>
      </c>
      <c r="N574" s="57">
        <v>15716.287443768513</v>
      </c>
      <c r="O574" s="57">
        <v>2164.3500000188033</v>
      </c>
      <c r="P574" s="27">
        <v>0</v>
      </c>
      <c r="Q574" s="27">
        <v>0</v>
      </c>
      <c r="R574" s="28">
        <v>0</v>
      </c>
    </row>
    <row r="575" spans="1:18">
      <c r="A575" s="26">
        <v>575</v>
      </c>
      <c r="F575" s="47"/>
      <c r="G575" s="17"/>
      <c r="H575" s="14"/>
      <c r="I575" s="14"/>
      <c r="J575" s="14"/>
      <c r="K575" s="14"/>
      <c r="L575" s="14"/>
      <c r="M575" s="14"/>
      <c r="N575" s="14"/>
      <c r="O575" s="14"/>
      <c r="P575" s="27"/>
      <c r="Q575" s="27"/>
      <c r="R575" s="28"/>
    </row>
    <row r="576" spans="1:18">
      <c r="A576" s="26">
        <v>576</v>
      </c>
      <c r="C576" s="2" t="s">
        <v>422</v>
      </c>
      <c r="D576" s="2" t="s">
        <v>423</v>
      </c>
      <c r="F576" s="47" t="s">
        <v>414</v>
      </c>
      <c r="G576" s="17"/>
      <c r="H576" s="57">
        <v>1138852.1114047216</v>
      </c>
      <c r="I576" s="57">
        <v>543936.40612339391</v>
      </c>
      <c r="J576" s="57">
        <v>156107.23210164387</v>
      </c>
      <c r="K576" s="57">
        <v>222006.75815351418</v>
      </c>
      <c r="L576" s="57">
        <v>86416.986199455132</v>
      </c>
      <c r="M576" s="57">
        <v>80499.646917714199</v>
      </c>
      <c r="N576" s="57">
        <v>43846.774976704968</v>
      </c>
      <c r="O576" s="57">
        <v>6038.3069322954825</v>
      </c>
      <c r="P576" s="27">
        <v>0</v>
      </c>
      <c r="Q576" s="27">
        <v>0</v>
      </c>
      <c r="R576" s="28">
        <v>0</v>
      </c>
    </row>
    <row r="577" spans="1:18">
      <c r="A577" s="26">
        <v>577</v>
      </c>
      <c r="F577" s="47"/>
      <c r="G577" s="17"/>
      <c r="H577" s="14"/>
      <c r="I577" s="14"/>
      <c r="J577" s="14"/>
      <c r="K577" s="14"/>
      <c r="L577" s="14"/>
      <c r="M577" s="14"/>
      <c r="N577" s="14"/>
      <c r="O577" s="14"/>
      <c r="P577" s="27"/>
      <c r="Q577" s="27"/>
      <c r="R577" s="28"/>
    </row>
    <row r="578" spans="1:18">
      <c r="A578" s="26">
        <v>578</v>
      </c>
      <c r="C578" s="2" t="s">
        <v>424</v>
      </c>
      <c r="D578" s="2" t="s">
        <v>425</v>
      </c>
      <c r="F578" s="47" t="s">
        <v>426</v>
      </c>
      <c r="H578" s="57">
        <v>0</v>
      </c>
      <c r="I578" s="57">
        <v>0</v>
      </c>
      <c r="J578" s="57">
        <v>0</v>
      </c>
      <c r="K578" s="57">
        <v>0</v>
      </c>
      <c r="L578" s="57">
        <v>0</v>
      </c>
      <c r="M578" s="57">
        <v>0</v>
      </c>
      <c r="N578" s="57">
        <v>0</v>
      </c>
      <c r="O578" s="57">
        <v>0</v>
      </c>
      <c r="P578" s="27">
        <v>0</v>
      </c>
      <c r="Q578" s="27">
        <v>0</v>
      </c>
      <c r="R578" s="28">
        <v>0</v>
      </c>
    </row>
    <row r="579" spans="1:18">
      <c r="A579" s="26">
        <v>579</v>
      </c>
      <c r="F579" s="47"/>
      <c r="G579" s="17"/>
      <c r="H579" s="14"/>
      <c r="I579" s="14"/>
      <c r="J579" s="14"/>
      <c r="K579" s="14"/>
      <c r="L579" s="14"/>
      <c r="M579" s="14"/>
      <c r="N579" s="14"/>
      <c r="O579" s="14"/>
      <c r="P579" s="27"/>
      <c r="Q579" s="27"/>
      <c r="R579" s="28"/>
    </row>
    <row r="580" spans="1:18">
      <c r="A580" s="26">
        <v>580</v>
      </c>
      <c r="C580" s="2" t="s">
        <v>427</v>
      </c>
      <c r="D580" s="2" t="s">
        <v>428</v>
      </c>
      <c r="F580" s="47" t="s">
        <v>429</v>
      </c>
      <c r="G580" s="17"/>
      <c r="H580" s="57">
        <v>0</v>
      </c>
      <c r="I580" s="57">
        <v>0</v>
      </c>
      <c r="J580" s="57">
        <v>0</v>
      </c>
      <c r="K580" s="57">
        <v>0</v>
      </c>
      <c r="L580" s="57">
        <v>0</v>
      </c>
      <c r="M580" s="57">
        <v>0</v>
      </c>
      <c r="N580" s="57">
        <v>0</v>
      </c>
      <c r="O580" s="57">
        <v>0</v>
      </c>
      <c r="P580" s="27">
        <v>0</v>
      </c>
      <c r="Q580" s="27">
        <v>0</v>
      </c>
      <c r="R580" s="28">
        <v>0</v>
      </c>
    </row>
    <row r="581" spans="1:18">
      <c r="A581" s="26">
        <v>581</v>
      </c>
      <c r="C581" s="16"/>
      <c r="E581" s="16"/>
      <c r="F581" s="47"/>
      <c r="G581" s="17"/>
      <c r="H581" s="14"/>
      <c r="I581" s="14"/>
      <c r="J581" s="14"/>
      <c r="K581" s="14"/>
      <c r="L581" s="14"/>
      <c r="M581" s="14"/>
      <c r="N581" s="14"/>
      <c r="O581" s="14"/>
      <c r="P581" s="27"/>
      <c r="Q581" s="27"/>
      <c r="R581" s="28"/>
    </row>
    <row r="582" spans="1:18">
      <c r="A582" s="26">
        <v>582</v>
      </c>
      <c r="C582" s="2" t="s">
        <v>430</v>
      </c>
      <c r="D582" s="2" t="s">
        <v>431</v>
      </c>
      <c r="F582" s="47" t="s">
        <v>432</v>
      </c>
      <c r="G582" s="17"/>
      <c r="H582" s="57">
        <v>3433957.5699233254</v>
      </c>
      <c r="I582" s="57">
        <v>1497164.8568876483</v>
      </c>
      <c r="J582" s="57">
        <v>519798.27670162136</v>
      </c>
      <c r="K582" s="57">
        <v>716253.09226915392</v>
      </c>
      <c r="L582" s="57">
        <v>278686.36995986279</v>
      </c>
      <c r="M582" s="57">
        <v>266547.07894932071</v>
      </c>
      <c r="N582" s="57">
        <v>137881.45325816362</v>
      </c>
      <c r="O582" s="57">
        <v>17626.441897554178</v>
      </c>
      <c r="P582" s="27">
        <v>0</v>
      </c>
      <c r="Q582" s="27">
        <v>0</v>
      </c>
      <c r="R582" s="28">
        <v>0</v>
      </c>
    </row>
    <row r="583" spans="1:18">
      <c r="A583" s="26">
        <v>583</v>
      </c>
      <c r="C583" s="16"/>
      <c r="F583" s="47"/>
      <c r="G583" s="17"/>
      <c r="H583" s="14"/>
      <c r="I583" s="14"/>
      <c r="J583" s="14"/>
      <c r="K583" s="14"/>
      <c r="L583" s="14"/>
      <c r="M583" s="14"/>
      <c r="N583" s="14"/>
      <c r="O583" s="14"/>
      <c r="P583" s="27"/>
      <c r="Q583" s="27"/>
      <c r="R583" s="28"/>
    </row>
    <row r="584" spans="1:18">
      <c r="A584" s="26">
        <v>584</v>
      </c>
      <c r="C584" s="3" t="s">
        <v>433</v>
      </c>
      <c r="D584" s="2" t="s">
        <v>434</v>
      </c>
      <c r="E584" s="16"/>
      <c r="F584" s="47" t="s">
        <v>426</v>
      </c>
      <c r="G584" s="23"/>
      <c r="H584" s="57">
        <v>-1278759.3464912639</v>
      </c>
      <c r="I584" s="57">
        <v>-687344.05439250031</v>
      </c>
      <c r="J584" s="57">
        <v>-169854.89334584874</v>
      </c>
      <c r="K584" s="57">
        <v>-208781.36962941758</v>
      </c>
      <c r="L584" s="57">
        <v>-79638.835489997917</v>
      </c>
      <c r="M584" s="57">
        <v>-71547.432125261694</v>
      </c>
      <c r="N584" s="57">
        <v>-47955.333029754642</v>
      </c>
      <c r="O584" s="57">
        <v>-13637.428478483371</v>
      </c>
      <c r="P584" s="27">
        <v>0</v>
      </c>
      <c r="Q584" s="27">
        <v>0</v>
      </c>
      <c r="R584" s="28">
        <v>0</v>
      </c>
    </row>
    <row r="585" spans="1:18">
      <c r="A585" s="26">
        <v>585</v>
      </c>
      <c r="F585" s="47"/>
      <c r="G585" s="17"/>
      <c r="H585" s="14"/>
      <c r="I585" s="14"/>
      <c r="J585" s="14"/>
      <c r="K585" s="14"/>
      <c r="L585" s="14"/>
      <c r="M585" s="14"/>
      <c r="N585" s="14"/>
      <c r="O585" s="14"/>
      <c r="P585" s="27"/>
      <c r="Q585" s="27"/>
      <c r="R585" s="28"/>
    </row>
    <row r="586" spans="1:18">
      <c r="A586" s="26">
        <v>586</v>
      </c>
      <c r="C586" s="2" t="s">
        <v>435</v>
      </c>
      <c r="D586" s="2" t="s">
        <v>436</v>
      </c>
      <c r="F586" s="47" t="s">
        <v>426</v>
      </c>
      <c r="G586" s="17"/>
      <c r="H586" s="57">
        <v>531589.29269566771</v>
      </c>
      <c r="I586" s="57">
        <v>283791.05157485715</v>
      </c>
      <c r="J586" s="57">
        <v>70707.365362498895</v>
      </c>
      <c r="K586" s="57">
        <v>87741.275149374967</v>
      </c>
      <c r="L586" s="57">
        <v>33513.248908273934</v>
      </c>
      <c r="M586" s="57">
        <v>30263.519592535627</v>
      </c>
      <c r="N586" s="57">
        <v>19979.710204104758</v>
      </c>
      <c r="O586" s="57">
        <v>5593.1219040224059</v>
      </c>
      <c r="P586" s="27">
        <v>0</v>
      </c>
      <c r="Q586" s="27">
        <v>0</v>
      </c>
      <c r="R586" s="28">
        <v>0</v>
      </c>
    </row>
    <row r="587" spans="1:18">
      <c r="A587" s="26">
        <v>587</v>
      </c>
      <c r="F587" s="47"/>
      <c r="G587" s="17"/>
      <c r="H587" s="14"/>
      <c r="I587" s="14"/>
      <c r="J587" s="14"/>
      <c r="K587" s="14"/>
      <c r="L587" s="14"/>
      <c r="M587" s="14"/>
      <c r="N587" s="14"/>
      <c r="O587" s="14"/>
      <c r="P587" s="27"/>
      <c r="Q587" s="27"/>
      <c r="R587" s="28"/>
    </row>
    <row r="588" spans="1:18">
      <c r="A588" s="26">
        <v>588</v>
      </c>
      <c r="C588" s="2" t="s">
        <v>437</v>
      </c>
      <c r="D588" s="2" t="s">
        <v>198</v>
      </c>
      <c r="F588" s="47" t="s">
        <v>414</v>
      </c>
      <c r="G588" s="17"/>
      <c r="H588" s="57">
        <v>405253.46378515242</v>
      </c>
      <c r="I588" s="57">
        <v>193556.39810726605</v>
      </c>
      <c r="J588" s="57">
        <v>55549.790791599728</v>
      </c>
      <c r="K588" s="57">
        <v>78999.728607827419</v>
      </c>
      <c r="L588" s="57">
        <v>30750.948816353673</v>
      </c>
      <c r="M588" s="57">
        <v>28645.300316163768</v>
      </c>
      <c r="N588" s="57">
        <v>15602.603057213917</v>
      </c>
      <c r="O588" s="57">
        <v>2148.6940887279252</v>
      </c>
      <c r="P588" s="27">
        <v>0</v>
      </c>
      <c r="Q588" s="27">
        <v>0</v>
      </c>
      <c r="R588" s="28">
        <v>0</v>
      </c>
    </row>
    <row r="589" spans="1:18">
      <c r="A589" s="26">
        <v>589</v>
      </c>
      <c r="F589" s="47"/>
      <c r="G589" s="17"/>
      <c r="H589" s="14"/>
      <c r="I589" s="14"/>
      <c r="J589" s="14"/>
      <c r="K589" s="14"/>
      <c r="L589" s="14"/>
      <c r="M589" s="14"/>
      <c r="N589" s="14"/>
      <c r="O589" s="14"/>
      <c r="P589" s="27"/>
      <c r="Q589" s="27"/>
      <c r="R589" s="28"/>
    </row>
    <row r="590" spans="1:18">
      <c r="A590" s="26">
        <v>590</v>
      </c>
      <c r="C590" s="2" t="s">
        <v>438</v>
      </c>
      <c r="D590" s="2" t="s">
        <v>439</v>
      </c>
      <c r="F590" s="67" t="s">
        <v>440</v>
      </c>
      <c r="G590" s="17"/>
      <c r="H590" s="51">
        <v>1476301.1158951276</v>
      </c>
      <c r="I590" s="51">
        <v>702975.79823177774</v>
      </c>
      <c r="J590" s="51">
        <v>201958.0586966633</v>
      </c>
      <c r="K590" s="51">
        <v>287859.87553036161</v>
      </c>
      <c r="L590" s="51">
        <v>112627.91382754863</v>
      </c>
      <c r="M590" s="51">
        <v>107125.24599913231</v>
      </c>
      <c r="N590" s="51">
        <v>56131.953803533041</v>
      </c>
      <c r="O590" s="51">
        <v>7622.2698061112242</v>
      </c>
      <c r="P590" s="27">
        <v>0</v>
      </c>
      <c r="Q590" s="27">
        <v>0</v>
      </c>
      <c r="R590" s="28">
        <v>0</v>
      </c>
    </row>
    <row r="591" spans="1:18">
      <c r="A591" s="26">
        <v>591</v>
      </c>
      <c r="F591" s="47"/>
      <c r="G591" s="17"/>
      <c r="H591" s="14"/>
      <c r="I591" s="14"/>
      <c r="J591" s="14"/>
      <c r="K591" s="14"/>
      <c r="L591" s="14"/>
      <c r="M591" s="14"/>
      <c r="N591" s="14"/>
      <c r="O591" s="14"/>
      <c r="P591" s="27"/>
      <c r="Q591" s="27"/>
      <c r="R591" s="28"/>
    </row>
    <row r="592" spans="1:18" ht="15.75" thickBot="1">
      <c r="A592" s="26">
        <v>592</v>
      </c>
      <c r="C592" s="2" t="s">
        <v>441</v>
      </c>
      <c r="F592" s="47"/>
      <c r="G592" s="17"/>
      <c r="H592" s="61">
        <v>11236932.423758892</v>
      </c>
      <c r="I592" s="61">
        <v>5247001.0125357918</v>
      </c>
      <c r="J592" s="61">
        <v>1592226.3586172545</v>
      </c>
      <c r="K592" s="61">
        <v>2221541.9822875476</v>
      </c>
      <c r="L592" s="61">
        <v>865810.53968061006</v>
      </c>
      <c r="M592" s="61">
        <v>817032.79028998897</v>
      </c>
      <c r="N592" s="61">
        <v>435220.67336303764</v>
      </c>
      <c r="O592" s="61">
        <v>58099.066984662059</v>
      </c>
      <c r="P592" s="27">
        <v>0</v>
      </c>
      <c r="Q592" s="27">
        <v>0</v>
      </c>
      <c r="R592" s="28">
        <v>0</v>
      </c>
    </row>
    <row r="593" spans="1:18" ht="15.75" thickTop="1">
      <c r="A593" s="26">
        <v>593</v>
      </c>
      <c r="F593" s="47"/>
      <c r="G593" s="17"/>
      <c r="H593" s="14"/>
      <c r="I593" s="14"/>
      <c r="J593" s="14"/>
      <c r="K593" s="14"/>
      <c r="L593" s="14"/>
      <c r="M593" s="14"/>
      <c r="N593" s="14"/>
      <c r="O593" s="14"/>
      <c r="P593" s="27"/>
      <c r="Q593" s="27"/>
      <c r="R593" s="28"/>
    </row>
    <row r="594" spans="1:18">
      <c r="A594" s="26">
        <v>594</v>
      </c>
      <c r="F594" s="47"/>
      <c r="G594" s="17"/>
      <c r="H594" s="14"/>
      <c r="I594" s="14"/>
      <c r="J594" s="14"/>
      <c r="K594" s="14"/>
      <c r="L594" s="14"/>
      <c r="M594" s="14"/>
      <c r="N594" s="14"/>
      <c r="O594" s="14"/>
      <c r="P594" s="27"/>
      <c r="Q594" s="27"/>
      <c r="R594" s="28"/>
    </row>
    <row r="595" spans="1:18" ht="15.75" thickBot="1">
      <c r="A595" s="26">
        <v>595</v>
      </c>
      <c r="C595" s="2" t="s">
        <v>442</v>
      </c>
      <c r="F595" s="47"/>
      <c r="G595" s="17"/>
      <c r="H595" s="30">
        <v>222372837.90412867</v>
      </c>
      <c r="I595" s="30">
        <v>100892245.73578122</v>
      </c>
      <c r="J595" s="30">
        <v>29847331.542471569</v>
      </c>
      <c r="K595" s="30">
        <v>45138353.93967057</v>
      </c>
      <c r="L595" s="30">
        <v>18221233.463069603</v>
      </c>
      <c r="M595" s="30">
        <v>19469130.584968224</v>
      </c>
      <c r="N595" s="30">
        <v>7924474.2986314353</v>
      </c>
      <c r="O595" s="30">
        <v>880068.33953612542</v>
      </c>
      <c r="P595" s="27">
        <v>0</v>
      </c>
      <c r="Q595" s="27">
        <v>0</v>
      </c>
      <c r="R595" s="28">
        <v>0</v>
      </c>
    </row>
    <row r="596" spans="1:18" ht="15.75" thickTop="1">
      <c r="A596" s="26">
        <v>596</v>
      </c>
      <c r="F596" s="47"/>
      <c r="G596" s="17"/>
      <c r="H596" s="7"/>
      <c r="I596" s="7"/>
      <c r="J596" s="7"/>
      <c r="K596" s="10"/>
      <c r="L596" s="7"/>
      <c r="M596" s="7"/>
      <c r="N596" s="7"/>
      <c r="O596" s="7"/>
      <c r="P596" s="27"/>
      <c r="Q596" s="27"/>
      <c r="R596" s="28"/>
    </row>
    <row r="597" spans="1:18">
      <c r="A597" s="26">
        <v>597</v>
      </c>
      <c r="F597" s="47"/>
      <c r="G597" s="17"/>
      <c r="H597" s="7" t="s">
        <v>443</v>
      </c>
      <c r="I597" s="7"/>
      <c r="J597" s="7"/>
      <c r="K597" s="7"/>
      <c r="L597" s="7"/>
      <c r="M597" s="7"/>
      <c r="N597" s="7"/>
      <c r="O597" s="7"/>
      <c r="P597" s="27"/>
      <c r="Q597" s="27"/>
      <c r="R597" s="28"/>
    </row>
    <row r="598" spans="1:18">
      <c r="A598" s="26">
        <v>598</v>
      </c>
      <c r="F598" s="47"/>
      <c r="G598" s="17"/>
      <c r="H598" s="18"/>
      <c r="I598" s="18"/>
      <c r="J598" s="18"/>
      <c r="K598" s="18"/>
      <c r="L598" s="18"/>
      <c r="M598" s="18"/>
      <c r="N598" s="18"/>
      <c r="O598" s="18"/>
      <c r="P598" s="27"/>
      <c r="Q598" s="27"/>
      <c r="R598" s="28"/>
    </row>
    <row r="599" spans="1:18">
      <c r="A599" s="26">
        <v>599</v>
      </c>
      <c r="C599" s="16" t="s">
        <v>6</v>
      </c>
      <c r="E599" s="16" t="s">
        <v>7</v>
      </c>
      <c r="F599" s="47" t="s">
        <v>8</v>
      </c>
      <c r="G599" s="17"/>
      <c r="H599" s="16" t="s">
        <v>9</v>
      </c>
      <c r="I599" s="18" t="s">
        <v>10</v>
      </c>
      <c r="J599" s="16" t="s">
        <v>11</v>
      </c>
      <c r="K599" s="18" t="s">
        <v>12</v>
      </c>
      <c r="L599" s="16" t="s">
        <v>13</v>
      </c>
      <c r="M599" s="16" t="s">
        <v>14</v>
      </c>
      <c r="N599" s="18" t="s">
        <v>15</v>
      </c>
      <c r="O599" s="16" t="s">
        <v>16</v>
      </c>
      <c r="P599" s="16" t="s">
        <v>17</v>
      </c>
      <c r="Q599" s="16" t="s">
        <v>18</v>
      </c>
      <c r="R599" s="28"/>
    </row>
    <row r="600" spans="1:18">
      <c r="A600" s="26">
        <v>600</v>
      </c>
      <c r="F600" s="47"/>
      <c r="G600" s="17"/>
      <c r="H600" s="18" t="s">
        <v>19</v>
      </c>
      <c r="I600" s="14"/>
      <c r="J600" s="18" t="s">
        <v>20</v>
      </c>
      <c r="K600" s="18" t="s">
        <v>21</v>
      </c>
      <c r="L600" s="18" t="s">
        <v>21</v>
      </c>
      <c r="M600" s="18" t="s">
        <v>21</v>
      </c>
      <c r="N600" s="16" t="s">
        <v>22</v>
      </c>
      <c r="O600" s="18" t="s">
        <v>23</v>
      </c>
      <c r="P600" s="27"/>
      <c r="Q600" s="27"/>
      <c r="R600" s="28"/>
    </row>
    <row r="601" spans="1:18">
      <c r="A601" s="26">
        <v>601</v>
      </c>
      <c r="C601" s="2" t="s">
        <v>105</v>
      </c>
      <c r="F601" s="47" t="s">
        <v>25</v>
      </c>
      <c r="G601" s="17"/>
      <c r="H601" s="18" t="s">
        <v>26</v>
      </c>
      <c r="I601" s="18" t="s">
        <v>27</v>
      </c>
      <c r="J601" s="18" t="s">
        <v>28</v>
      </c>
      <c r="K601" s="18" t="s">
        <v>29</v>
      </c>
      <c r="L601" s="18" t="s">
        <v>30</v>
      </c>
      <c r="M601" s="18" t="s">
        <v>31</v>
      </c>
      <c r="N601" s="18" t="s">
        <v>32</v>
      </c>
      <c r="O601" s="18" t="s">
        <v>33</v>
      </c>
      <c r="P601" s="27"/>
      <c r="Q601" s="27"/>
      <c r="R601" s="28"/>
    </row>
    <row r="602" spans="1:18">
      <c r="A602" s="26">
        <v>602</v>
      </c>
      <c r="C602" s="2" t="s">
        <v>106</v>
      </c>
      <c r="E602" s="2" t="s">
        <v>34</v>
      </c>
      <c r="F602" s="48" t="s">
        <v>35</v>
      </c>
      <c r="G602" s="17"/>
      <c r="H602" s="24" t="s">
        <v>36</v>
      </c>
      <c r="I602" s="24" t="s">
        <v>37</v>
      </c>
      <c r="J602" s="24" t="s">
        <v>38</v>
      </c>
      <c r="K602" s="24" t="s">
        <v>39</v>
      </c>
      <c r="L602" s="24" t="s">
        <v>40</v>
      </c>
      <c r="M602" s="24" t="s">
        <v>40</v>
      </c>
      <c r="N602" s="24" t="s">
        <v>41</v>
      </c>
      <c r="O602" s="24" t="s">
        <v>42</v>
      </c>
      <c r="P602" s="27"/>
      <c r="Q602" s="27"/>
      <c r="R602" s="28"/>
    </row>
    <row r="603" spans="1:18">
      <c r="A603" s="26">
        <v>603</v>
      </c>
      <c r="C603" s="2" t="s">
        <v>444</v>
      </c>
      <c r="D603" s="2" t="s">
        <v>445</v>
      </c>
      <c r="F603" s="49" t="s">
        <v>112</v>
      </c>
      <c r="G603" s="17"/>
      <c r="H603" s="57">
        <v>1221380.1491160812</v>
      </c>
      <c r="I603" s="57">
        <v>525028.87732451502</v>
      </c>
      <c r="J603" s="57">
        <v>164142.17776467046</v>
      </c>
      <c r="K603" s="57">
        <v>261785.03045092072</v>
      </c>
      <c r="L603" s="57">
        <v>106813.96372148351</v>
      </c>
      <c r="M603" s="57">
        <v>117654.13024109002</v>
      </c>
      <c r="N603" s="57">
        <v>43082.645050015184</v>
      </c>
      <c r="O603" s="57">
        <v>2873.3245633864012</v>
      </c>
      <c r="P603" s="27">
        <v>0</v>
      </c>
      <c r="Q603" s="27">
        <v>0</v>
      </c>
      <c r="R603" s="28">
        <v>0</v>
      </c>
    </row>
    <row r="604" spans="1:18">
      <c r="A604" s="26">
        <v>604</v>
      </c>
      <c r="E604" s="2" t="s">
        <v>175</v>
      </c>
      <c r="F604" s="49" t="s">
        <v>112</v>
      </c>
      <c r="G604" s="17"/>
      <c r="H604" s="51">
        <v>7035342.8698785268</v>
      </c>
      <c r="I604" s="51">
        <v>3024249.3880701642</v>
      </c>
      <c r="J604" s="51">
        <v>945484.90968904307</v>
      </c>
      <c r="K604" s="51">
        <v>1507923.1873521933</v>
      </c>
      <c r="L604" s="51">
        <v>615265.32801048656</v>
      </c>
      <c r="M604" s="51">
        <v>677706.40197685349</v>
      </c>
      <c r="N604" s="51">
        <v>248162.85076148284</v>
      </c>
      <c r="O604" s="51">
        <v>16550.804018304141</v>
      </c>
      <c r="P604" s="27">
        <v>0</v>
      </c>
      <c r="Q604" s="27">
        <v>0</v>
      </c>
      <c r="R604" s="28">
        <v>0</v>
      </c>
    </row>
    <row r="605" spans="1:18">
      <c r="A605" s="26">
        <v>605</v>
      </c>
      <c r="E605" s="2" t="s">
        <v>446</v>
      </c>
      <c r="F605" s="49"/>
      <c r="G605" s="17"/>
      <c r="H605" s="56">
        <v>8256723.018994608</v>
      </c>
      <c r="I605" s="56">
        <v>3549278.2653946793</v>
      </c>
      <c r="J605" s="56">
        <v>1109627.0874537136</v>
      </c>
      <c r="K605" s="56">
        <v>1769708.2178031141</v>
      </c>
      <c r="L605" s="56">
        <v>722079.29173197004</v>
      </c>
      <c r="M605" s="56">
        <v>795360.53221794358</v>
      </c>
      <c r="N605" s="56">
        <v>291245.49581149803</v>
      </c>
      <c r="O605" s="56">
        <v>19424.128581690544</v>
      </c>
      <c r="P605" s="27">
        <v>0</v>
      </c>
      <c r="Q605" s="27">
        <v>0</v>
      </c>
      <c r="R605" s="28">
        <v>0</v>
      </c>
    </row>
    <row r="606" spans="1:18">
      <c r="A606" s="26">
        <v>606</v>
      </c>
      <c r="F606" s="47"/>
      <c r="G606" s="17"/>
      <c r="H606" s="56"/>
      <c r="I606" s="56"/>
      <c r="J606" s="56"/>
      <c r="K606" s="56"/>
      <c r="L606" s="56"/>
      <c r="M606" s="56"/>
      <c r="N606" s="56"/>
      <c r="O606" s="56"/>
      <c r="P606" s="27"/>
      <c r="Q606" s="27"/>
      <c r="R606" s="28"/>
    </row>
    <row r="607" spans="1:18">
      <c r="A607" s="26">
        <v>607</v>
      </c>
      <c r="C607" s="2" t="s">
        <v>447</v>
      </c>
      <c r="D607" s="2" t="s">
        <v>448</v>
      </c>
      <c r="F607" s="49" t="s">
        <v>112</v>
      </c>
      <c r="G607" s="17"/>
      <c r="H607" s="62">
        <v>0</v>
      </c>
      <c r="I607" s="62">
        <v>0</v>
      </c>
      <c r="J607" s="62">
        <v>0</v>
      </c>
      <c r="K607" s="62">
        <v>0</v>
      </c>
      <c r="L607" s="62">
        <v>0</v>
      </c>
      <c r="M607" s="62">
        <v>0</v>
      </c>
      <c r="N607" s="62">
        <v>0</v>
      </c>
      <c r="O607" s="62">
        <v>0</v>
      </c>
      <c r="P607" s="27">
        <v>0</v>
      </c>
      <c r="Q607" s="27">
        <v>0</v>
      </c>
      <c r="R607" s="28">
        <v>0</v>
      </c>
    </row>
    <row r="608" spans="1:18">
      <c r="A608" s="26">
        <v>608</v>
      </c>
      <c r="F608" s="47"/>
      <c r="G608" s="17"/>
      <c r="H608" s="56"/>
      <c r="I608" s="56"/>
      <c r="J608" s="56"/>
      <c r="K608" s="56"/>
      <c r="L608" s="56"/>
      <c r="M608" s="56"/>
      <c r="N608" s="56"/>
      <c r="O608" s="56"/>
      <c r="P608" s="27"/>
      <c r="Q608" s="27"/>
      <c r="R608" s="28"/>
    </row>
    <row r="609" spans="1:18">
      <c r="A609" s="26">
        <v>609</v>
      </c>
      <c r="C609" s="2" t="s">
        <v>449</v>
      </c>
      <c r="D609" s="2" t="s">
        <v>450</v>
      </c>
      <c r="F609" s="49" t="s">
        <v>112</v>
      </c>
      <c r="G609" s="17"/>
      <c r="H609" s="62">
        <v>6555387.2662204877</v>
      </c>
      <c r="I609" s="62">
        <v>2817933.1548019578</v>
      </c>
      <c r="J609" s="62">
        <v>880983.32263459335</v>
      </c>
      <c r="K609" s="62">
        <v>1405051.700199205</v>
      </c>
      <c r="L609" s="62">
        <v>573291.53264943219</v>
      </c>
      <c r="M609" s="62">
        <v>631472.8364947302</v>
      </c>
      <c r="N609" s="62">
        <v>231233.02188950579</v>
      </c>
      <c r="O609" s="62">
        <v>15421.697551064084</v>
      </c>
      <c r="P609" s="27">
        <v>0</v>
      </c>
      <c r="Q609" s="27">
        <v>0</v>
      </c>
      <c r="R609" s="28">
        <v>0</v>
      </c>
    </row>
    <row r="610" spans="1:18">
      <c r="A610" s="26">
        <v>610</v>
      </c>
      <c r="F610" s="47"/>
      <c r="G610" s="17"/>
      <c r="H610" s="56"/>
      <c r="I610" s="56"/>
      <c r="J610" s="56"/>
      <c r="K610" s="56"/>
      <c r="L610" s="56"/>
      <c r="M610" s="56"/>
      <c r="N610" s="56"/>
      <c r="O610" s="56"/>
      <c r="P610" s="27"/>
      <c r="Q610" s="27"/>
      <c r="R610" s="28"/>
    </row>
    <row r="611" spans="1:18">
      <c r="A611" s="26">
        <v>611</v>
      </c>
      <c r="C611" s="2" t="s">
        <v>451</v>
      </c>
      <c r="D611" s="2" t="s">
        <v>452</v>
      </c>
      <c r="F611" s="50" t="s">
        <v>112</v>
      </c>
      <c r="G611" s="17"/>
      <c r="H611" s="62">
        <v>0</v>
      </c>
      <c r="I611" s="62">
        <v>0</v>
      </c>
      <c r="J611" s="62">
        <v>0</v>
      </c>
      <c r="K611" s="62">
        <v>0</v>
      </c>
      <c r="L611" s="62">
        <v>0</v>
      </c>
      <c r="M611" s="62">
        <v>0</v>
      </c>
      <c r="N611" s="62">
        <v>0</v>
      </c>
      <c r="O611" s="62">
        <v>0</v>
      </c>
      <c r="P611" s="27">
        <v>0</v>
      </c>
      <c r="Q611" s="27">
        <v>0</v>
      </c>
      <c r="R611" s="28">
        <v>0</v>
      </c>
    </row>
    <row r="612" spans="1:18">
      <c r="A612" s="26">
        <v>612</v>
      </c>
      <c r="E612" s="2" t="s">
        <v>175</v>
      </c>
      <c r="F612" s="50" t="s">
        <v>112</v>
      </c>
      <c r="G612" s="17"/>
      <c r="H612" s="62">
        <v>9157537.9376124628</v>
      </c>
      <c r="I612" s="62">
        <v>3936507.2912973729</v>
      </c>
      <c r="J612" s="62">
        <v>1230688.2678010832</v>
      </c>
      <c r="K612" s="62">
        <v>1962784.7640951776</v>
      </c>
      <c r="L612" s="62">
        <v>800858.70541955403</v>
      </c>
      <c r="M612" s="62">
        <v>882134.98637530277</v>
      </c>
      <c r="N612" s="62">
        <v>323020.60647025402</v>
      </c>
      <c r="O612" s="62">
        <v>21543.316153719443</v>
      </c>
      <c r="P612" s="27">
        <v>0</v>
      </c>
      <c r="Q612" s="27">
        <v>0</v>
      </c>
      <c r="R612" s="28">
        <v>0</v>
      </c>
    </row>
    <row r="613" spans="1:18">
      <c r="A613" s="26">
        <v>613</v>
      </c>
      <c r="E613" s="2" t="s">
        <v>453</v>
      </c>
      <c r="F613" s="47" t="s">
        <v>112</v>
      </c>
      <c r="G613" s="17"/>
      <c r="H613" s="55">
        <v>0</v>
      </c>
      <c r="I613" s="55">
        <v>0</v>
      </c>
      <c r="J613" s="55">
        <v>0</v>
      </c>
      <c r="K613" s="55">
        <v>0</v>
      </c>
      <c r="L613" s="55">
        <v>0</v>
      </c>
      <c r="M613" s="55">
        <v>0</v>
      </c>
      <c r="N613" s="55">
        <v>0</v>
      </c>
      <c r="O613" s="55">
        <v>0</v>
      </c>
      <c r="P613" s="27">
        <v>0</v>
      </c>
      <c r="Q613" s="27">
        <v>0</v>
      </c>
      <c r="R613" s="28">
        <v>0</v>
      </c>
    </row>
    <row r="614" spans="1:18">
      <c r="A614" s="26">
        <v>614</v>
      </c>
      <c r="E614" s="2" t="s">
        <v>454</v>
      </c>
      <c r="F614" s="47"/>
      <c r="G614" s="17"/>
      <c r="H614" s="56">
        <v>9157537.9376124628</v>
      </c>
      <c r="I614" s="56">
        <v>3936507.2912973729</v>
      </c>
      <c r="J614" s="56">
        <v>1230688.2678010832</v>
      </c>
      <c r="K614" s="56">
        <v>1962784.7640951776</v>
      </c>
      <c r="L614" s="56">
        <v>800858.70541955403</v>
      </c>
      <c r="M614" s="56">
        <v>882134.98637530277</v>
      </c>
      <c r="N614" s="56">
        <v>323020.60647025402</v>
      </c>
      <c r="O614" s="56">
        <v>21543.316153719443</v>
      </c>
      <c r="P614" s="27">
        <v>0</v>
      </c>
      <c r="Q614" s="27">
        <v>0</v>
      </c>
      <c r="R614" s="28">
        <v>0</v>
      </c>
    </row>
    <row r="615" spans="1:18">
      <c r="A615" s="26">
        <v>615</v>
      </c>
      <c r="F615" s="47"/>
      <c r="G615" s="17"/>
      <c r="H615" s="14"/>
      <c r="I615" s="14"/>
      <c r="J615" s="14"/>
      <c r="K615" s="14"/>
      <c r="L615" s="14"/>
      <c r="M615" s="14"/>
      <c r="N615" s="14"/>
      <c r="O615" s="14"/>
      <c r="P615" s="27"/>
      <c r="Q615" s="27"/>
      <c r="R615" s="28"/>
    </row>
    <row r="616" spans="1:18">
      <c r="A616" s="26">
        <v>616</v>
      </c>
      <c r="C616" s="2" t="s">
        <v>455</v>
      </c>
      <c r="D616" s="2" t="s">
        <v>456</v>
      </c>
      <c r="F616" s="67" t="s">
        <v>310</v>
      </c>
      <c r="G616" s="17"/>
      <c r="H616" s="57">
        <v>5371424.7113559879</v>
      </c>
      <c r="I616" s="57">
        <v>2308988.8008064898</v>
      </c>
      <c r="J616" s="57">
        <v>721869.72291879205</v>
      </c>
      <c r="K616" s="57">
        <v>1151286.5856259407</v>
      </c>
      <c r="L616" s="57">
        <v>469749.86834907986</v>
      </c>
      <c r="M616" s="57">
        <v>517423.09962008701</v>
      </c>
      <c r="N616" s="57">
        <v>189470.23530692441</v>
      </c>
      <c r="O616" s="57">
        <v>12636.398728675442</v>
      </c>
      <c r="P616" s="27">
        <v>0</v>
      </c>
      <c r="Q616" s="27">
        <v>0</v>
      </c>
      <c r="R616" s="28">
        <v>0</v>
      </c>
    </row>
    <row r="617" spans="1:18">
      <c r="A617" s="26">
        <v>617</v>
      </c>
      <c r="F617" s="47"/>
      <c r="G617" s="17"/>
      <c r="H617" s="14"/>
      <c r="I617" s="14"/>
      <c r="J617" s="14"/>
      <c r="K617" s="14"/>
      <c r="L617" s="14"/>
      <c r="M617" s="14"/>
      <c r="N617" s="14"/>
      <c r="O617" s="14"/>
      <c r="P617" s="27"/>
      <c r="Q617" s="27"/>
      <c r="R617" s="28"/>
    </row>
    <row r="618" spans="1:18">
      <c r="A618" s="26">
        <v>618</v>
      </c>
      <c r="C618" s="2" t="s">
        <v>457</v>
      </c>
      <c r="D618" s="2" t="s">
        <v>458</v>
      </c>
      <c r="F618" s="47"/>
      <c r="G618" s="17"/>
      <c r="H618" s="14"/>
      <c r="I618" s="14"/>
      <c r="J618" s="14"/>
      <c r="K618" s="14"/>
      <c r="L618" s="14"/>
      <c r="M618" s="14"/>
      <c r="N618" s="14"/>
      <c r="O618" s="14"/>
      <c r="P618" s="27"/>
      <c r="Q618" s="27"/>
      <c r="R618" s="28"/>
    </row>
    <row r="619" spans="1:18">
      <c r="A619" s="26">
        <v>619</v>
      </c>
      <c r="E619" s="2" t="s">
        <v>459</v>
      </c>
      <c r="F619" s="47" t="s">
        <v>460</v>
      </c>
      <c r="G619" s="17"/>
      <c r="H619" s="57">
        <v>226418.17949747096</v>
      </c>
      <c r="I619" s="57">
        <v>117646.98177124045</v>
      </c>
      <c r="J619" s="57">
        <v>28177.554061657531</v>
      </c>
      <c r="K619" s="57">
        <v>48524.291024923114</v>
      </c>
      <c r="L619" s="57">
        <v>16272.255368411868</v>
      </c>
      <c r="M619" s="57">
        <v>0</v>
      </c>
      <c r="N619" s="57">
        <v>15040.298975567635</v>
      </c>
      <c r="O619" s="57">
        <v>756.79829567039258</v>
      </c>
      <c r="P619" s="27">
        <v>0</v>
      </c>
      <c r="Q619" s="27">
        <v>0</v>
      </c>
      <c r="R619" s="28">
        <v>0</v>
      </c>
    </row>
    <row r="620" spans="1:18">
      <c r="A620" s="26">
        <v>620</v>
      </c>
      <c r="E620" s="2" t="s">
        <v>461</v>
      </c>
      <c r="F620" s="47" t="s">
        <v>362</v>
      </c>
      <c r="G620" s="17"/>
      <c r="H620" s="57">
        <v>43061.16</v>
      </c>
      <c r="I620" s="57">
        <v>21060.644790112794</v>
      </c>
      <c r="J620" s="57">
        <v>5044.2216894325693</v>
      </c>
      <c r="K620" s="57">
        <v>8686.6049734714634</v>
      </c>
      <c r="L620" s="57">
        <v>2912.9875249541215</v>
      </c>
      <c r="M620" s="57">
        <v>2528.7742079666355</v>
      </c>
      <c r="N620" s="57">
        <v>2692.4481146269477</v>
      </c>
      <c r="O620" s="57">
        <v>135.47869943547673</v>
      </c>
      <c r="P620" s="27">
        <v>0</v>
      </c>
      <c r="Q620" s="27">
        <v>0</v>
      </c>
      <c r="R620" s="28">
        <v>0</v>
      </c>
    </row>
    <row r="621" spans="1:18">
      <c r="A621" s="26">
        <v>621</v>
      </c>
      <c r="E621" s="2" t="s">
        <v>462</v>
      </c>
      <c r="F621" s="47" t="s">
        <v>343</v>
      </c>
      <c r="G621" s="17"/>
      <c r="H621" s="57">
        <v>1059743.21</v>
      </c>
      <c r="I621" s="57">
        <v>522418.82034388144</v>
      </c>
      <c r="J621" s="57">
        <v>125124.20065047166</v>
      </c>
      <c r="K621" s="57">
        <v>215475.16556400512</v>
      </c>
      <c r="L621" s="57">
        <v>72257.973183109978</v>
      </c>
      <c r="M621" s="57">
        <v>54319.046484455124</v>
      </c>
      <c r="N621" s="57">
        <v>66787.393353733351</v>
      </c>
      <c r="O621" s="57">
        <v>3360.6104203434493</v>
      </c>
      <c r="P621" s="27">
        <v>0</v>
      </c>
      <c r="Q621" s="27">
        <v>0</v>
      </c>
      <c r="R621" s="28">
        <v>0</v>
      </c>
    </row>
    <row r="622" spans="1:18">
      <c r="A622" s="26">
        <v>622</v>
      </c>
      <c r="E622" s="2" t="s">
        <v>463</v>
      </c>
      <c r="F622" s="47" t="s">
        <v>464</v>
      </c>
      <c r="G622" s="17"/>
      <c r="H622" s="57">
        <v>2766160.5303572663</v>
      </c>
      <c r="I622" s="57">
        <v>1451557.0816386235</v>
      </c>
      <c r="J622" s="57">
        <v>347114.65125579637</v>
      </c>
      <c r="K622" s="57">
        <v>582511.29787393764</v>
      </c>
      <c r="L622" s="57">
        <v>195340.77456425372</v>
      </c>
      <c r="M622" s="57">
        <v>0</v>
      </c>
      <c r="N622" s="57">
        <v>180551.71732792648</v>
      </c>
      <c r="O622" s="57">
        <v>9085.0076967289988</v>
      </c>
      <c r="P622" s="27">
        <v>0</v>
      </c>
      <c r="Q622" s="27">
        <v>0</v>
      </c>
      <c r="R622" s="28">
        <v>0</v>
      </c>
    </row>
    <row r="623" spans="1:18">
      <c r="A623" s="26">
        <v>623</v>
      </c>
      <c r="E623" s="2" t="s">
        <v>465</v>
      </c>
      <c r="F623" s="47" t="s">
        <v>466</v>
      </c>
      <c r="G623" s="17"/>
      <c r="H623" s="57">
        <v>1773566.31</v>
      </c>
      <c r="I623" s="57">
        <v>1161444.1692412891</v>
      </c>
      <c r="J623" s="57">
        <v>268976.03566607711</v>
      </c>
      <c r="K623" s="57">
        <v>206603.40828966841</v>
      </c>
      <c r="L623" s="57">
        <v>69282.896229169026</v>
      </c>
      <c r="M623" s="57">
        <v>0</v>
      </c>
      <c r="N623" s="57">
        <v>64037.556539504447</v>
      </c>
      <c r="O623" s="57">
        <v>3222.2440342921645</v>
      </c>
      <c r="P623" s="27">
        <v>0</v>
      </c>
      <c r="Q623" s="27">
        <v>0</v>
      </c>
      <c r="R623" s="28">
        <v>0</v>
      </c>
    </row>
    <row r="624" spans="1:18">
      <c r="A624" s="26">
        <v>624</v>
      </c>
      <c r="E624" s="2" t="s">
        <v>467</v>
      </c>
      <c r="F624" s="47" t="s">
        <v>468</v>
      </c>
      <c r="G624" s="17"/>
      <c r="H624" s="57">
        <v>730945.22</v>
      </c>
      <c r="I624" s="57">
        <v>486957.43198877375</v>
      </c>
      <c r="J624" s="57">
        <v>112521.08065844969</v>
      </c>
      <c r="K624" s="57">
        <v>79154.241917948311</v>
      </c>
      <c r="L624" s="57">
        <v>26543.778606066648</v>
      </c>
      <c r="M624" s="57">
        <v>0</v>
      </c>
      <c r="N624" s="57">
        <v>24534.175327134253</v>
      </c>
      <c r="O624" s="57">
        <v>1234.5115016274501</v>
      </c>
      <c r="P624" s="27">
        <v>0</v>
      </c>
      <c r="Q624" s="27">
        <v>0</v>
      </c>
      <c r="R624" s="28">
        <v>0</v>
      </c>
    </row>
    <row r="625" spans="1:18">
      <c r="A625" s="26">
        <v>625</v>
      </c>
      <c r="E625" s="2" t="s">
        <v>469</v>
      </c>
      <c r="F625" s="47" t="s">
        <v>470</v>
      </c>
      <c r="G625" s="17"/>
      <c r="H625" s="57">
        <v>683184.65</v>
      </c>
      <c r="I625" s="57">
        <v>468216.2761258494</v>
      </c>
      <c r="J625" s="57">
        <v>107799.39652709225</v>
      </c>
      <c r="K625" s="57">
        <v>64524.922924138453</v>
      </c>
      <c r="L625" s="57">
        <v>21637.946712284553</v>
      </c>
      <c r="M625" s="57">
        <v>0</v>
      </c>
      <c r="N625" s="57">
        <v>19999.759123859098</v>
      </c>
      <c r="O625" s="57">
        <v>1006.348586776262</v>
      </c>
      <c r="P625" s="27">
        <v>0</v>
      </c>
      <c r="Q625" s="27">
        <v>0</v>
      </c>
      <c r="R625" s="28">
        <v>0</v>
      </c>
    </row>
    <row r="626" spans="1:18">
      <c r="A626" s="26">
        <v>626</v>
      </c>
      <c r="E626" s="2" t="s">
        <v>471</v>
      </c>
      <c r="F626" s="47" t="s">
        <v>370</v>
      </c>
      <c r="H626" s="57">
        <v>2947579.6</v>
      </c>
      <c r="I626" s="57">
        <v>1797210.0098186943</v>
      </c>
      <c r="J626" s="57">
        <v>405414.93645645148</v>
      </c>
      <c r="K626" s="57">
        <v>441469.33258501807</v>
      </c>
      <c r="L626" s="57">
        <v>130891.67033864737</v>
      </c>
      <c r="M626" s="57">
        <v>0</v>
      </c>
      <c r="N626" s="57">
        <v>166424.90568737732</v>
      </c>
      <c r="O626" s="57">
        <v>6168.7451138118658</v>
      </c>
      <c r="P626" s="27">
        <v>0</v>
      </c>
      <c r="Q626" s="27">
        <v>0</v>
      </c>
      <c r="R626" s="28">
        <v>0</v>
      </c>
    </row>
    <row r="627" spans="1:18">
      <c r="A627" s="26">
        <v>627</v>
      </c>
      <c r="E627" s="2" t="s">
        <v>472</v>
      </c>
      <c r="F627" s="47" t="s">
        <v>473</v>
      </c>
      <c r="G627" s="17"/>
      <c r="H627" s="57">
        <v>1334978.79</v>
      </c>
      <c r="I627" s="57">
        <v>973342.6171568057</v>
      </c>
      <c r="J627" s="57">
        <v>273536.80546764884</v>
      </c>
      <c r="K627" s="57">
        <v>69989.655302366446</v>
      </c>
      <c r="L627" s="57">
        <v>18109.712073179249</v>
      </c>
      <c r="M627" s="57">
        <v>0</v>
      </c>
      <c r="N627" s="57">
        <v>0</v>
      </c>
      <c r="O627" s="57">
        <v>0</v>
      </c>
      <c r="P627" s="27">
        <v>0</v>
      </c>
      <c r="Q627" s="27">
        <v>0</v>
      </c>
      <c r="R627" s="28">
        <v>0</v>
      </c>
    </row>
    <row r="628" spans="1:18">
      <c r="A628" s="26">
        <v>628</v>
      </c>
      <c r="E628" s="2" t="s">
        <v>474</v>
      </c>
      <c r="F628" s="47" t="s">
        <v>354</v>
      </c>
      <c r="G628" s="17"/>
      <c r="H628" s="57">
        <v>440072.68</v>
      </c>
      <c r="I628" s="57">
        <v>295116.54857901495</v>
      </c>
      <c r="J628" s="57">
        <v>75403.240057595773</v>
      </c>
      <c r="K628" s="57">
        <v>33588.846055912145</v>
      </c>
      <c r="L628" s="57">
        <v>5318.0549974790656</v>
      </c>
      <c r="M628" s="57">
        <v>4236.8168116147972</v>
      </c>
      <c r="N628" s="57">
        <v>26409.173498383192</v>
      </c>
      <c r="O628" s="57">
        <v>0</v>
      </c>
      <c r="P628" s="27">
        <v>0</v>
      </c>
      <c r="Q628" s="27">
        <v>0</v>
      </c>
      <c r="R628" s="28">
        <v>0</v>
      </c>
    </row>
    <row r="629" spans="1:18">
      <c r="A629" s="26">
        <v>629</v>
      </c>
      <c r="E629" s="2" t="s">
        <v>475</v>
      </c>
      <c r="F629" s="47" t="s">
        <v>476</v>
      </c>
      <c r="G629" s="17"/>
      <c r="H629" s="57">
        <v>19014.64</v>
      </c>
      <c r="I629" s="57">
        <v>0</v>
      </c>
      <c r="J629" s="57">
        <v>0</v>
      </c>
      <c r="K629" s="57">
        <v>0</v>
      </c>
      <c r="L629" s="57">
        <v>0</v>
      </c>
      <c r="M629" s="57">
        <v>0</v>
      </c>
      <c r="N629" s="57">
        <v>0</v>
      </c>
      <c r="O629" s="57">
        <v>19014.64</v>
      </c>
      <c r="P629" s="27">
        <v>0</v>
      </c>
      <c r="Q629" s="27">
        <v>0</v>
      </c>
      <c r="R629" s="28">
        <v>0</v>
      </c>
    </row>
    <row r="630" spans="1:18">
      <c r="A630" s="26">
        <v>630</v>
      </c>
      <c r="E630" s="2" t="s">
        <v>477</v>
      </c>
      <c r="F630" s="47" t="s">
        <v>478</v>
      </c>
      <c r="G630" s="17"/>
      <c r="H630" s="57">
        <v>0</v>
      </c>
      <c r="I630" s="57">
        <v>0</v>
      </c>
      <c r="J630" s="57">
        <v>0</v>
      </c>
      <c r="K630" s="57">
        <v>0</v>
      </c>
      <c r="L630" s="57">
        <v>0</v>
      </c>
      <c r="M630" s="57">
        <v>0</v>
      </c>
      <c r="N630" s="57">
        <v>0</v>
      </c>
      <c r="O630" s="57">
        <v>0</v>
      </c>
      <c r="P630" s="27">
        <v>0</v>
      </c>
      <c r="Q630" s="27">
        <v>0</v>
      </c>
      <c r="R630" s="28">
        <v>0</v>
      </c>
    </row>
    <row r="631" spans="1:18">
      <c r="A631" s="26">
        <v>631</v>
      </c>
      <c r="E631" s="2" t="s">
        <v>479</v>
      </c>
      <c r="F631" s="47" t="s">
        <v>351</v>
      </c>
      <c r="G631" s="17"/>
      <c r="H631" s="51">
        <v>130220.86</v>
      </c>
      <c r="I631" s="51">
        <v>0</v>
      </c>
      <c r="J631" s="51">
        <v>0</v>
      </c>
      <c r="K631" s="51">
        <v>0</v>
      </c>
      <c r="L631" s="51">
        <v>0</v>
      </c>
      <c r="M631" s="51">
        <v>0</v>
      </c>
      <c r="N631" s="51">
        <v>0</v>
      </c>
      <c r="O631" s="51">
        <v>130220.86</v>
      </c>
      <c r="P631" s="27">
        <v>0</v>
      </c>
      <c r="Q631" s="27">
        <v>0</v>
      </c>
      <c r="R631" s="28">
        <v>0</v>
      </c>
    </row>
    <row r="632" spans="1:18">
      <c r="A632" s="26">
        <v>632</v>
      </c>
      <c r="D632" s="2" t="s">
        <v>480</v>
      </c>
      <c r="F632" s="47"/>
      <c r="G632" s="17"/>
      <c r="H632" s="27">
        <v>12154945.829854738</v>
      </c>
      <c r="I632" s="27">
        <v>7294970.5814542854</v>
      </c>
      <c r="J632" s="27">
        <v>1749112.1224906733</v>
      </c>
      <c r="K632" s="27">
        <v>1750527.7665113891</v>
      </c>
      <c r="L632" s="27">
        <v>558568.04959755554</v>
      </c>
      <c r="M632" s="27">
        <v>61084.637504036553</v>
      </c>
      <c r="N632" s="27">
        <v>566477.42794811272</v>
      </c>
      <c r="O632" s="27">
        <v>174205.24434868607</v>
      </c>
      <c r="P632" s="27">
        <v>0</v>
      </c>
      <c r="Q632" s="27">
        <v>0</v>
      </c>
      <c r="R632" s="28">
        <v>0</v>
      </c>
    </row>
    <row r="633" spans="1:18">
      <c r="A633" s="26">
        <v>633</v>
      </c>
      <c r="F633" s="47"/>
      <c r="H633" s="2"/>
      <c r="I633" s="2"/>
      <c r="J633" s="2"/>
      <c r="K633" s="2"/>
      <c r="L633" s="2"/>
      <c r="M633" s="2"/>
      <c r="N633" s="2"/>
      <c r="O633" s="2"/>
      <c r="P633" s="27"/>
      <c r="Q633" s="27"/>
      <c r="R633" s="28"/>
    </row>
    <row r="634" spans="1:18">
      <c r="A634" s="26">
        <v>634</v>
      </c>
      <c r="C634" s="8" t="s">
        <v>481</v>
      </c>
      <c r="D634" s="8" t="s">
        <v>482</v>
      </c>
      <c r="E634" s="8"/>
      <c r="F634" s="47"/>
      <c r="H634" s="14"/>
      <c r="I634" s="14"/>
      <c r="J634" s="14"/>
      <c r="K634" s="14"/>
      <c r="L634" s="14"/>
      <c r="M634" s="14"/>
      <c r="N634" s="14"/>
      <c r="O634" s="14"/>
      <c r="P634" s="27"/>
      <c r="Q634" s="27"/>
      <c r="R634" s="28"/>
    </row>
    <row r="635" spans="1:18">
      <c r="A635" s="26">
        <v>635</v>
      </c>
      <c r="E635" s="2" t="s">
        <v>483</v>
      </c>
      <c r="F635" s="47" t="s">
        <v>484</v>
      </c>
      <c r="H635" s="57">
        <v>1232759.7389719263</v>
      </c>
      <c r="I635" s="57">
        <v>679770.58458695118</v>
      </c>
      <c r="J635" s="57">
        <v>174092.2540300675</v>
      </c>
      <c r="K635" s="57">
        <v>203357.68267177162</v>
      </c>
      <c r="L635" s="57">
        <v>71493.604207516182</v>
      </c>
      <c r="M635" s="57">
        <v>38278.833407010585</v>
      </c>
      <c r="N635" s="57">
        <v>53610.821509087516</v>
      </c>
      <c r="O635" s="57">
        <v>12155.95855952173</v>
      </c>
      <c r="P635" s="27">
        <v>0</v>
      </c>
      <c r="Q635" s="27">
        <v>0</v>
      </c>
      <c r="R635" s="28">
        <v>0</v>
      </c>
    </row>
    <row r="636" spans="1:18">
      <c r="A636" s="26">
        <v>636</v>
      </c>
      <c r="E636" s="2" t="s">
        <v>485</v>
      </c>
      <c r="F636" s="47" t="s">
        <v>486</v>
      </c>
      <c r="H636" s="57">
        <v>550654.95288689423</v>
      </c>
      <c r="I636" s="57">
        <v>236707.4263623982</v>
      </c>
      <c r="J636" s="57">
        <v>74002.92466614049</v>
      </c>
      <c r="K636" s="57">
        <v>118024.86204951856</v>
      </c>
      <c r="L636" s="57">
        <v>48156.70060077736</v>
      </c>
      <c r="M636" s="57">
        <v>53043.951624514688</v>
      </c>
      <c r="N636" s="57">
        <v>19423.659290211843</v>
      </c>
      <c r="O636" s="57">
        <v>1295.4282933330362</v>
      </c>
      <c r="P636" s="27">
        <v>0</v>
      </c>
      <c r="Q636" s="27">
        <v>0</v>
      </c>
      <c r="R636" s="28">
        <v>0</v>
      </c>
    </row>
    <row r="637" spans="1:18">
      <c r="A637" s="26">
        <v>637</v>
      </c>
      <c r="E637" s="2" t="s">
        <v>487</v>
      </c>
      <c r="F637" s="47" t="s">
        <v>414</v>
      </c>
      <c r="G637" s="17"/>
      <c r="H637" s="57">
        <v>1051142.0825598715</v>
      </c>
      <c r="I637" s="57">
        <v>502044.50690919254</v>
      </c>
      <c r="J637" s="57">
        <v>144084.45083495573</v>
      </c>
      <c r="K637" s="57">
        <v>204908.64772600806</v>
      </c>
      <c r="L637" s="57">
        <v>79761.48082142137</v>
      </c>
      <c r="M637" s="57">
        <v>74299.872353092273</v>
      </c>
      <c r="N637" s="57">
        <v>40469.864261566698</v>
      </c>
      <c r="O637" s="57">
        <v>5573.2596536348374</v>
      </c>
      <c r="P637" s="27">
        <v>0</v>
      </c>
      <c r="Q637" s="27">
        <v>0</v>
      </c>
      <c r="R637" s="28">
        <v>0</v>
      </c>
    </row>
    <row r="638" spans="1:18">
      <c r="A638" s="26">
        <v>638</v>
      </c>
      <c r="E638" s="2" t="s">
        <v>415</v>
      </c>
      <c r="F638" s="47" t="s">
        <v>387</v>
      </c>
      <c r="G638" s="17"/>
      <c r="H638" s="57">
        <v>94836.760991845629</v>
      </c>
      <c r="I638" s="57">
        <v>76607.365232669894</v>
      </c>
      <c r="J638" s="57">
        <v>12989.267235240191</v>
      </c>
      <c r="K638" s="57">
        <v>830.10962217664735</v>
      </c>
      <c r="L638" s="57">
        <v>156.39385975385102</v>
      </c>
      <c r="M638" s="57">
        <v>2.563303193680933</v>
      </c>
      <c r="N638" s="57">
        <v>2270.9041689007977</v>
      </c>
      <c r="O638" s="57">
        <v>1980.157569910569</v>
      </c>
      <c r="P638" s="27">
        <v>0</v>
      </c>
      <c r="Q638" s="27">
        <v>0</v>
      </c>
      <c r="R638" s="28">
        <v>0</v>
      </c>
    </row>
    <row r="639" spans="1:18">
      <c r="A639" s="26">
        <v>639</v>
      </c>
      <c r="E639" s="2" t="s">
        <v>124</v>
      </c>
      <c r="F639" s="50" t="s">
        <v>112</v>
      </c>
      <c r="G639" s="17"/>
      <c r="H639" s="57">
        <v>48.376806317172438</v>
      </c>
      <c r="I639" s="57">
        <v>20.795507711200393</v>
      </c>
      <c r="J639" s="57">
        <v>6.5013946296303047</v>
      </c>
      <c r="K639" s="57">
        <v>10.368863227410822</v>
      </c>
      <c r="L639" s="57">
        <v>4.2307208273061461</v>
      </c>
      <c r="M639" s="57">
        <v>4.6600815276126157</v>
      </c>
      <c r="N639" s="57">
        <v>1.7064308575216476</v>
      </c>
      <c r="O639" s="57">
        <v>0.11380753649051412</v>
      </c>
      <c r="P639" s="27">
        <v>0</v>
      </c>
      <c r="Q639" s="27">
        <v>0</v>
      </c>
      <c r="R639" s="28">
        <v>0</v>
      </c>
    </row>
    <row r="640" spans="1:18">
      <c r="A640" s="26">
        <v>640</v>
      </c>
      <c r="E640" s="2" t="s">
        <v>488</v>
      </c>
      <c r="F640" s="47" t="s">
        <v>486</v>
      </c>
      <c r="G640" s="17"/>
      <c r="H640" s="57">
        <v>0</v>
      </c>
      <c r="I640" s="57">
        <v>0</v>
      </c>
      <c r="J640" s="57">
        <v>0</v>
      </c>
      <c r="K640" s="57">
        <v>0</v>
      </c>
      <c r="L640" s="57">
        <v>0</v>
      </c>
      <c r="M640" s="57">
        <v>0</v>
      </c>
      <c r="N640" s="57">
        <v>0</v>
      </c>
      <c r="O640" s="57">
        <v>0</v>
      </c>
      <c r="P640" s="27">
        <v>0</v>
      </c>
      <c r="Q640" s="27">
        <v>0</v>
      </c>
      <c r="R640" s="28">
        <v>0</v>
      </c>
    </row>
    <row r="641" spans="1:18">
      <c r="A641" s="26">
        <v>641</v>
      </c>
      <c r="E641" s="2" t="s">
        <v>453</v>
      </c>
      <c r="F641" s="47" t="s">
        <v>486</v>
      </c>
      <c r="G641" s="17"/>
      <c r="H641" s="51">
        <v>0</v>
      </c>
      <c r="I641" s="51">
        <v>0</v>
      </c>
      <c r="J641" s="51">
        <v>0</v>
      </c>
      <c r="K641" s="51">
        <v>0</v>
      </c>
      <c r="L641" s="51">
        <v>0</v>
      </c>
      <c r="M641" s="51">
        <v>0</v>
      </c>
      <c r="N641" s="51">
        <v>0</v>
      </c>
      <c r="O641" s="51">
        <v>0</v>
      </c>
      <c r="P641" s="27">
        <v>0</v>
      </c>
      <c r="Q641" s="27">
        <v>0</v>
      </c>
      <c r="R641" s="28">
        <v>0</v>
      </c>
    </row>
    <row r="642" spans="1:18">
      <c r="A642" s="26">
        <v>642</v>
      </c>
      <c r="D642" s="2" t="s">
        <v>489</v>
      </c>
      <c r="F642" s="47"/>
      <c r="G642" s="17"/>
      <c r="H642" s="27">
        <v>2929441.9122168547</v>
      </c>
      <c r="I642" s="27">
        <v>1495150.6785989231</v>
      </c>
      <c r="J642" s="27">
        <v>405175.39816103352</v>
      </c>
      <c r="K642" s="27">
        <v>527131.67093270225</v>
      </c>
      <c r="L642" s="27">
        <v>199572.4102102961</v>
      </c>
      <c r="M642" s="27">
        <v>165629.88076933884</v>
      </c>
      <c r="N642" s="27">
        <v>115776.95566062437</v>
      </c>
      <c r="O642" s="27">
        <v>21004.917883936665</v>
      </c>
      <c r="P642" s="27">
        <v>0</v>
      </c>
      <c r="Q642" s="27">
        <v>0</v>
      </c>
      <c r="R642" s="28">
        <v>0</v>
      </c>
    </row>
    <row r="643" spans="1:18">
      <c r="A643" s="26">
        <v>643</v>
      </c>
      <c r="F643" s="47"/>
      <c r="G643" s="17"/>
      <c r="H643" s="14"/>
      <c r="I643" s="14"/>
      <c r="J643" s="14"/>
      <c r="K643" s="14"/>
      <c r="L643" s="14"/>
      <c r="M643" s="14"/>
      <c r="N643" s="14"/>
      <c r="O643" s="14"/>
      <c r="P643" s="27"/>
      <c r="Q643" s="27"/>
      <c r="R643" s="28"/>
    </row>
    <row r="644" spans="1:18">
      <c r="A644" s="26">
        <v>644</v>
      </c>
      <c r="C644" s="2" t="s">
        <v>490</v>
      </c>
      <c r="D644" s="2" t="s">
        <v>491</v>
      </c>
      <c r="F644" s="47" t="s">
        <v>486</v>
      </c>
      <c r="G644" s="17"/>
      <c r="H644" s="57">
        <v>0</v>
      </c>
      <c r="I644" s="57">
        <v>0</v>
      </c>
      <c r="J644" s="57">
        <v>0</v>
      </c>
      <c r="K644" s="57">
        <v>0</v>
      </c>
      <c r="L644" s="57">
        <v>0</v>
      </c>
      <c r="M644" s="57">
        <v>0</v>
      </c>
      <c r="N644" s="57">
        <v>0</v>
      </c>
      <c r="O644" s="57">
        <v>0</v>
      </c>
      <c r="P644" s="27">
        <v>0</v>
      </c>
      <c r="Q644" s="27">
        <v>0</v>
      </c>
      <c r="R644" s="28">
        <v>0</v>
      </c>
    </row>
    <row r="645" spans="1:18">
      <c r="A645" s="26">
        <v>645</v>
      </c>
      <c r="F645" s="52"/>
      <c r="G645" s="17"/>
      <c r="P645" s="27"/>
      <c r="Q645" s="27"/>
      <c r="R645" s="28"/>
    </row>
    <row r="646" spans="1:18">
      <c r="A646" s="26">
        <v>646</v>
      </c>
      <c r="C646" s="2" t="s">
        <v>492</v>
      </c>
      <c r="D646" s="2" t="s">
        <v>493</v>
      </c>
      <c r="F646" s="50" t="s">
        <v>112</v>
      </c>
      <c r="G646" s="17"/>
      <c r="H646" s="57">
        <v>0</v>
      </c>
      <c r="I646" s="57">
        <v>0</v>
      </c>
      <c r="J646" s="57">
        <v>0</v>
      </c>
      <c r="K646" s="57">
        <v>0</v>
      </c>
      <c r="L646" s="57">
        <v>0</v>
      </c>
      <c r="M646" s="57">
        <v>0</v>
      </c>
      <c r="N646" s="57">
        <v>0</v>
      </c>
      <c r="O646" s="57">
        <v>0</v>
      </c>
      <c r="P646" s="27">
        <v>0</v>
      </c>
      <c r="Q646" s="27">
        <v>0</v>
      </c>
      <c r="R646" s="28">
        <v>0</v>
      </c>
    </row>
    <row r="647" spans="1:18">
      <c r="A647" s="26">
        <v>647</v>
      </c>
      <c r="F647" s="47"/>
      <c r="G647" s="17"/>
      <c r="H647" s="14"/>
      <c r="I647" s="14"/>
      <c r="J647" s="14"/>
      <c r="K647" s="14"/>
      <c r="L647" s="14"/>
      <c r="M647" s="14"/>
      <c r="N647" s="14"/>
      <c r="O647" s="14"/>
      <c r="P647" s="27"/>
      <c r="Q647" s="27"/>
      <c r="R647" s="28"/>
    </row>
    <row r="648" spans="1:18">
      <c r="A648" s="26">
        <v>648</v>
      </c>
      <c r="C648" s="2" t="s">
        <v>494</v>
      </c>
      <c r="D648" s="2" t="s">
        <v>495</v>
      </c>
      <c r="F648" s="49" t="s">
        <v>112</v>
      </c>
      <c r="G648" s="17"/>
      <c r="H648" s="51">
        <v>0</v>
      </c>
      <c r="I648" s="51">
        <v>0</v>
      </c>
      <c r="J648" s="51">
        <v>0</v>
      </c>
      <c r="K648" s="51">
        <v>0</v>
      </c>
      <c r="L648" s="51">
        <v>0</v>
      </c>
      <c r="M648" s="51">
        <v>0</v>
      </c>
      <c r="N648" s="51">
        <v>0</v>
      </c>
      <c r="O648" s="51">
        <v>0</v>
      </c>
      <c r="P648" s="27">
        <v>0</v>
      </c>
      <c r="Q648" s="27">
        <v>0</v>
      </c>
      <c r="R648" s="28">
        <v>0</v>
      </c>
    </row>
    <row r="649" spans="1:18">
      <c r="A649" s="26">
        <v>649</v>
      </c>
      <c r="F649" s="47"/>
      <c r="G649" s="17"/>
      <c r="H649" s="2"/>
      <c r="I649" s="2"/>
      <c r="J649" s="2"/>
      <c r="K649" s="2"/>
      <c r="L649" s="2"/>
      <c r="M649" s="2"/>
      <c r="N649" s="2"/>
      <c r="O649" s="2"/>
      <c r="P649" s="27"/>
      <c r="Q649" s="27"/>
      <c r="R649" s="28"/>
    </row>
    <row r="650" spans="1:18">
      <c r="A650" s="26">
        <v>650</v>
      </c>
      <c r="F650" s="47"/>
      <c r="G650" s="17"/>
      <c r="H650" s="14"/>
      <c r="I650" s="14"/>
      <c r="J650" s="14"/>
      <c r="K650" s="14"/>
      <c r="L650" s="14"/>
      <c r="M650" s="14"/>
      <c r="N650" s="14"/>
      <c r="O650" s="14"/>
      <c r="P650" s="27"/>
      <c r="Q650" s="27"/>
      <c r="R650" s="28"/>
    </row>
    <row r="651" spans="1:18" ht="15.75" thickBot="1">
      <c r="A651" s="26">
        <v>651</v>
      </c>
      <c r="C651" s="2" t="s">
        <v>496</v>
      </c>
      <c r="F651" s="47"/>
      <c r="G651" s="17"/>
      <c r="H651" s="30">
        <v>44425460.676255144</v>
      </c>
      <c r="I651" s="30">
        <v>21402828.772353709</v>
      </c>
      <c r="J651" s="30">
        <v>6097455.921459889</v>
      </c>
      <c r="K651" s="30">
        <v>8566490.7051675282</v>
      </c>
      <c r="L651" s="30">
        <v>3324119.8579578879</v>
      </c>
      <c r="M651" s="30">
        <v>3053105.9729814394</v>
      </c>
      <c r="N651" s="30">
        <v>1717223.7430869194</v>
      </c>
      <c r="O651" s="30">
        <v>264235.70324777224</v>
      </c>
      <c r="P651" s="27">
        <v>0</v>
      </c>
      <c r="Q651" s="27">
        <v>0</v>
      </c>
      <c r="R651" s="28">
        <v>0</v>
      </c>
    </row>
    <row r="652" spans="1:18" ht="15.75" thickTop="1">
      <c r="A652" s="26">
        <v>652</v>
      </c>
      <c r="F652" s="52"/>
      <c r="G652" s="17"/>
      <c r="H652" s="57"/>
      <c r="I652" s="57"/>
      <c r="J652" s="57"/>
      <c r="K652" s="57"/>
      <c r="L652" s="57"/>
      <c r="M652" s="57"/>
      <c r="N652" s="57"/>
      <c r="O652" s="57"/>
      <c r="P652" s="27"/>
      <c r="Q652" s="27"/>
      <c r="R652" s="28"/>
    </row>
    <row r="653" spans="1:18">
      <c r="A653" s="26">
        <v>653</v>
      </c>
      <c r="F653" s="52"/>
      <c r="G653" s="17"/>
      <c r="H653" s="7" t="s">
        <v>497</v>
      </c>
      <c r="I653" s="7"/>
      <c r="J653" s="7"/>
      <c r="K653" s="7"/>
      <c r="L653" s="7"/>
      <c r="M653" s="7"/>
      <c r="N653" s="7"/>
      <c r="O653" s="7"/>
      <c r="P653" s="27"/>
      <c r="Q653" s="27"/>
      <c r="R653" s="28"/>
    </row>
    <row r="654" spans="1:18">
      <c r="A654" s="26">
        <v>654</v>
      </c>
      <c r="F654" s="52"/>
      <c r="G654" s="17"/>
      <c r="H654" s="7"/>
      <c r="I654" s="7"/>
      <c r="J654" s="7"/>
      <c r="K654" s="7"/>
      <c r="L654" s="7"/>
      <c r="M654" s="7"/>
      <c r="N654" s="7"/>
      <c r="O654" s="7"/>
      <c r="P654" s="27"/>
      <c r="Q654" s="27"/>
      <c r="R654" s="28"/>
    </row>
    <row r="655" spans="1:18">
      <c r="A655" s="26">
        <v>655</v>
      </c>
      <c r="F655" s="52"/>
      <c r="G655" s="17"/>
      <c r="H655" s="18"/>
      <c r="I655" s="18"/>
      <c r="J655" s="18"/>
      <c r="K655" s="18"/>
      <c r="L655" s="18"/>
      <c r="M655" s="18"/>
      <c r="N655" s="18"/>
      <c r="O655" s="18"/>
      <c r="P655" s="27"/>
      <c r="Q655" s="27"/>
      <c r="R655" s="28"/>
    </row>
    <row r="656" spans="1:18">
      <c r="A656" s="26">
        <v>656</v>
      </c>
      <c r="C656" s="16" t="s">
        <v>498</v>
      </c>
      <c r="D656" s="2" t="s">
        <v>499</v>
      </c>
      <c r="E656" s="16"/>
      <c r="F656" s="47"/>
      <c r="G656" s="17"/>
      <c r="H656" s="2"/>
      <c r="I656" s="2"/>
      <c r="J656" s="2"/>
      <c r="K656" s="2"/>
      <c r="L656" s="2"/>
      <c r="M656" s="2"/>
      <c r="N656" s="2"/>
      <c r="O656" s="2"/>
      <c r="P656" s="27"/>
      <c r="Q656" s="27"/>
      <c r="R656" s="28"/>
    </row>
    <row r="657" spans="1:18">
      <c r="A657" s="26">
        <v>657</v>
      </c>
      <c r="D657" s="2" t="s">
        <v>500</v>
      </c>
      <c r="F657" s="49" t="s">
        <v>112</v>
      </c>
      <c r="G657" s="17"/>
      <c r="H657" s="57">
        <v>72298.289999999979</v>
      </c>
      <c r="I657" s="57">
        <v>31078.522160895682</v>
      </c>
      <c r="J657" s="57">
        <v>9716.2204395167573</v>
      </c>
      <c r="K657" s="57">
        <v>15496.084542471706</v>
      </c>
      <c r="L657" s="57">
        <v>6322.7381997112689</v>
      </c>
      <c r="M657" s="57">
        <v>6964.4102485406102</v>
      </c>
      <c r="N657" s="57">
        <v>2550.2310382621322</v>
      </c>
      <c r="O657" s="57">
        <v>170.08337060183371</v>
      </c>
      <c r="P657" s="27">
        <v>0</v>
      </c>
      <c r="Q657" s="27">
        <v>0</v>
      </c>
      <c r="R657" s="28">
        <v>0</v>
      </c>
    </row>
    <row r="658" spans="1:18">
      <c r="A658" s="26">
        <v>658</v>
      </c>
      <c r="C658" s="16"/>
      <c r="D658" s="2" t="s">
        <v>487</v>
      </c>
      <c r="F658" s="47" t="s">
        <v>414</v>
      </c>
      <c r="G658" s="17"/>
      <c r="H658" s="57">
        <v>50972.717829056797</v>
      </c>
      <c r="I658" s="57">
        <v>24345.493737620032</v>
      </c>
      <c r="J658" s="57">
        <v>6987.0440712247682</v>
      </c>
      <c r="K658" s="57">
        <v>9936.5736131837257</v>
      </c>
      <c r="L658" s="57">
        <v>3867.8495733296481</v>
      </c>
      <c r="M658" s="57">
        <v>3603.0014315152239</v>
      </c>
      <c r="N658" s="57">
        <v>1962.4929929180832</v>
      </c>
      <c r="O658" s="57">
        <v>270.26240926531864</v>
      </c>
      <c r="P658" s="27">
        <v>0</v>
      </c>
      <c r="Q658" s="27">
        <v>0</v>
      </c>
      <c r="R658" s="28">
        <v>0</v>
      </c>
    </row>
    <row r="659" spans="1:18">
      <c r="A659" s="26">
        <v>659</v>
      </c>
      <c r="C659" s="16"/>
      <c r="D659" s="22" t="s">
        <v>415</v>
      </c>
      <c r="E659" s="16"/>
      <c r="F659" s="47" t="s">
        <v>387</v>
      </c>
      <c r="G659" s="23"/>
      <c r="H659" s="51">
        <v>4988.2103037816605</v>
      </c>
      <c r="I659" s="51">
        <v>4029.383169592074</v>
      </c>
      <c r="J659" s="51">
        <v>683.20760835526391</v>
      </c>
      <c r="K659" s="51">
        <v>43.661986420707571</v>
      </c>
      <c r="L659" s="51">
        <v>8.2259817238952451</v>
      </c>
      <c r="M659" s="51">
        <v>0.1348242524176366</v>
      </c>
      <c r="N659" s="51">
        <v>119.44469060036418</v>
      </c>
      <c r="O659" s="51">
        <v>104.15204283693797</v>
      </c>
      <c r="P659" s="27">
        <v>0</v>
      </c>
      <c r="Q659" s="27">
        <v>0</v>
      </c>
      <c r="R659" s="28">
        <v>0</v>
      </c>
    </row>
    <row r="660" spans="1:18">
      <c r="A660" s="26">
        <v>660</v>
      </c>
      <c r="C660" s="68"/>
      <c r="D660" s="22" t="s">
        <v>501</v>
      </c>
      <c r="E660" s="3"/>
      <c r="F660" s="47"/>
      <c r="G660" s="23"/>
      <c r="H660" s="27">
        <v>128259.21813283845</v>
      </c>
      <c r="I660" s="27">
        <v>59453.399068107785</v>
      </c>
      <c r="J660" s="27">
        <v>17386.47211909679</v>
      </c>
      <c r="K660" s="27">
        <v>25476.32014207614</v>
      </c>
      <c r="L660" s="27">
        <v>10198.813754764813</v>
      </c>
      <c r="M660" s="27">
        <v>10567.546504308251</v>
      </c>
      <c r="N660" s="27">
        <v>4632.1687217805793</v>
      </c>
      <c r="O660" s="27">
        <v>544.49782270409037</v>
      </c>
      <c r="P660" s="27">
        <v>0</v>
      </c>
      <c r="Q660" s="27">
        <v>0</v>
      </c>
      <c r="R660" s="28">
        <v>0</v>
      </c>
    </row>
    <row r="661" spans="1:18">
      <c r="A661" s="26">
        <v>661</v>
      </c>
      <c r="C661" s="16"/>
      <c r="D661" s="22"/>
      <c r="E661" s="16"/>
      <c r="F661" s="47"/>
      <c r="G661" s="23"/>
      <c r="H661" s="14"/>
      <c r="I661" s="14"/>
      <c r="J661" s="14"/>
      <c r="K661" s="14"/>
      <c r="L661" s="14"/>
      <c r="M661" s="14"/>
      <c r="N661" s="14"/>
      <c r="O661" s="14"/>
      <c r="P661" s="27"/>
      <c r="Q661" s="27"/>
      <c r="R661" s="28"/>
    </row>
    <row r="662" spans="1:18">
      <c r="A662" s="26">
        <v>662</v>
      </c>
      <c r="C662" s="2" t="s">
        <v>502</v>
      </c>
      <c r="D662" s="2" t="s">
        <v>503</v>
      </c>
      <c r="F662" s="49" t="s">
        <v>112</v>
      </c>
      <c r="G662" s="17"/>
      <c r="H662" s="57">
        <v>0</v>
      </c>
      <c r="I662" s="57">
        <v>0</v>
      </c>
      <c r="J662" s="57">
        <v>0</v>
      </c>
      <c r="K662" s="57">
        <v>0</v>
      </c>
      <c r="L662" s="57">
        <v>0</v>
      </c>
      <c r="M662" s="57">
        <v>0</v>
      </c>
      <c r="N662" s="57">
        <v>0</v>
      </c>
      <c r="O662" s="57">
        <v>0</v>
      </c>
      <c r="P662" s="27">
        <v>0</v>
      </c>
      <c r="Q662" s="27">
        <v>0</v>
      </c>
      <c r="R662" s="28">
        <v>0</v>
      </c>
    </row>
    <row r="663" spans="1:18">
      <c r="A663" s="26">
        <v>663</v>
      </c>
      <c r="F663" s="47"/>
      <c r="G663" s="17"/>
      <c r="H663" s="14"/>
      <c r="I663" s="14"/>
      <c r="J663" s="14"/>
      <c r="K663" s="14"/>
      <c r="L663" s="14"/>
      <c r="M663" s="14"/>
      <c r="N663" s="14"/>
      <c r="O663" s="14"/>
      <c r="P663" s="27"/>
      <c r="Q663" s="27"/>
      <c r="R663" s="28"/>
    </row>
    <row r="664" spans="1:18">
      <c r="A664" s="26">
        <v>664</v>
      </c>
      <c r="C664" s="2" t="s">
        <v>504</v>
      </c>
      <c r="D664" s="2" t="s">
        <v>505</v>
      </c>
      <c r="F664" s="47"/>
      <c r="G664" s="17"/>
      <c r="H664" s="2"/>
      <c r="I664" s="2"/>
      <c r="J664" s="2"/>
      <c r="K664" s="2"/>
      <c r="L664" s="2"/>
      <c r="M664" s="2"/>
      <c r="N664" s="2"/>
      <c r="O664" s="2"/>
      <c r="P664" s="27"/>
      <c r="Q664" s="27"/>
      <c r="R664" s="28"/>
    </row>
    <row r="665" spans="1:18">
      <c r="A665" s="26">
        <v>665</v>
      </c>
      <c r="E665" s="2" t="s">
        <v>483</v>
      </c>
      <c r="F665" s="47" t="s">
        <v>484</v>
      </c>
      <c r="G665" s="17"/>
      <c r="H665" s="57">
        <v>0</v>
      </c>
      <c r="I665" s="57">
        <v>0</v>
      </c>
      <c r="J665" s="57">
        <v>0</v>
      </c>
      <c r="K665" s="57">
        <v>0</v>
      </c>
      <c r="L665" s="57">
        <v>0</v>
      </c>
      <c r="M665" s="57">
        <v>0</v>
      </c>
      <c r="N665" s="57">
        <v>0</v>
      </c>
      <c r="O665" s="57">
        <v>0</v>
      </c>
      <c r="P665" s="27">
        <v>0</v>
      </c>
      <c r="Q665" s="27">
        <v>0</v>
      </c>
      <c r="R665" s="28">
        <v>0</v>
      </c>
    </row>
    <row r="666" spans="1:18">
      <c r="A666" s="26">
        <v>666</v>
      </c>
      <c r="E666" s="2" t="s">
        <v>485</v>
      </c>
      <c r="F666" s="47" t="s">
        <v>486</v>
      </c>
      <c r="G666" s="17"/>
      <c r="H666" s="57">
        <v>3453173.1798711708</v>
      </c>
      <c r="I666" s="57">
        <v>1484399.1358030294</v>
      </c>
      <c r="J666" s="57">
        <v>464074.48684409197</v>
      </c>
      <c r="K666" s="57">
        <v>740137.33291727258</v>
      </c>
      <c r="L666" s="57">
        <v>301992.06612756522</v>
      </c>
      <c r="M666" s="57">
        <v>332640.1590394511</v>
      </c>
      <c r="N666" s="57">
        <v>121806.33074173407</v>
      </c>
      <c r="O666" s="57">
        <v>8123.6683980263006</v>
      </c>
      <c r="P666" s="27">
        <v>0</v>
      </c>
      <c r="Q666" s="27">
        <v>0</v>
      </c>
      <c r="R666" s="28">
        <v>0</v>
      </c>
    </row>
    <row r="667" spans="1:18">
      <c r="A667" s="26">
        <v>667</v>
      </c>
      <c r="E667" s="2" t="s">
        <v>487</v>
      </c>
      <c r="F667" s="47" t="s">
        <v>414</v>
      </c>
      <c r="G667" s="17"/>
      <c r="H667" s="57">
        <v>1126430.3828373458</v>
      </c>
      <c r="I667" s="57">
        <v>538003.56345917424</v>
      </c>
      <c r="J667" s="57">
        <v>154404.53370458935</v>
      </c>
      <c r="K667" s="57">
        <v>219585.27808398652</v>
      </c>
      <c r="L667" s="57">
        <v>85474.415750289219</v>
      </c>
      <c r="M667" s="57">
        <v>79621.618283646822</v>
      </c>
      <c r="N667" s="57">
        <v>43368.527861156632</v>
      </c>
      <c r="O667" s="57">
        <v>5972.4456945031916</v>
      </c>
      <c r="P667" s="27">
        <v>0</v>
      </c>
      <c r="Q667" s="27">
        <v>0</v>
      </c>
      <c r="R667" s="28">
        <v>0</v>
      </c>
    </row>
    <row r="668" spans="1:18">
      <c r="A668" s="26">
        <v>668</v>
      </c>
      <c r="E668" s="2" t="s">
        <v>415</v>
      </c>
      <c r="F668" s="47" t="s">
        <v>387</v>
      </c>
      <c r="G668" s="17"/>
      <c r="H668" s="57">
        <v>263012.06834010029</v>
      </c>
      <c r="I668" s="57">
        <v>212456.23921785396</v>
      </c>
      <c r="J668" s="57">
        <v>36023.310012206828</v>
      </c>
      <c r="K668" s="57">
        <v>2302.1542110286941</v>
      </c>
      <c r="L668" s="57">
        <v>433.7292005690569</v>
      </c>
      <c r="M668" s="57">
        <v>7.1088433187925411</v>
      </c>
      <c r="N668" s="57">
        <v>6297.9291597285883</v>
      </c>
      <c r="O668" s="57">
        <v>5491.5976953943627</v>
      </c>
      <c r="P668" s="27">
        <v>0</v>
      </c>
      <c r="Q668" s="27">
        <v>0</v>
      </c>
      <c r="R668" s="28">
        <v>0</v>
      </c>
    </row>
    <row r="669" spans="1:18">
      <c r="A669" s="26">
        <v>669</v>
      </c>
      <c r="E669" s="2" t="s">
        <v>124</v>
      </c>
      <c r="F669" s="50" t="s">
        <v>112</v>
      </c>
      <c r="G669" s="17"/>
      <c r="H669" s="57">
        <v>0</v>
      </c>
      <c r="I669" s="57">
        <v>0</v>
      </c>
      <c r="J669" s="57">
        <v>0</v>
      </c>
      <c r="K669" s="57">
        <v>0</v>
      </c>
      <c r="L669" s="57">
        <v>0</v>
      </c>
      <c r="M669" s="57">
        <v>0</v>
      </c>
      <c r="N669" s="57">
        <v>0</v>
      </c>
      <c r="O669" s="57">
        <v>0</v>
      </c>
      <c r="P669" s="27">
        <v>0</v>
      </c>
      <c r="Q669" s="27">
        <v>0</v>
      </c>
      <c r="R669" s="28">
        <v>0</v>
      </c>
    </row>
    <row r="670" spans="1:18">
      <c r="A670" s="26">
        <v>670</v>
      </c>
      <c r="E670" s="2" t="s">
        <v>488</v>
      </c>
      <c r="F670" s="47" t="s">
        <v>486</v>
      </c>
      <c r="G670" s="17"/>
      <c r="H670" s="57">
        <v>0</v>
      </c>
      <c r="I670" s="57">
        <v>0</v>
      </c>
      <c r="J670" s="57">
        <v>0</v>
      </c>
      <c r="K670" s="57">
        <v>0</v>
      </c>
      <c r="L670" s="57">
        <v>0</v>
      </c>
      <c r="M670" s="57">
        <v>0</v>
      </c>
      <c r="N670" s="57">
        <v>0</v>
      </c>
      <c r="O670" s="57">
        <v>0</v>
      </c>
      <c r="P670" s="27">
        <v>0</v>
      </c>
      <c r="Q670" s="27">
        <v>0</v>
      </c>
      <c r="R670" s="28">
        <v>0</v>
      </c>
    </row>
    <row r="671" spans="1:18">
      <c r="A671" s="26">
        <v>671</v>
      </c>
      <c r="E671" s="2" t="s">
        <v>453</v>
      </c>
      <c r="F671" s="47" t="s">
        <v>486</v>
      </c>
      <c r="G671" s="17"/>
      <c r="H671" s="51">
        <v>0</v>
      </c>
      <c r="I671" s="51">
        <v>0</v>
      </c>
      <c r="J671" s="51">
        <v>0</v>
      </c>
      <c r="K671" s="51">
        <v>0</v>
      </c>
      <c r="L671" s="51">
        <v>0</v>
      </c>
      <c r="M671" s="51">
        <v>0</v>
      </c>
      <c r="N671" s="51">
        <v>0</v>
      </c>
      <c r="O671" s="51">
        <v>0</v>
      </c>
      <c r="P671" s="27">
        <v>0</v>
      </c>
      <c r="Q671" s="27">
        <v>0</v>
      </c>
      <c r="R671" s="28">
        <v>0</v>
      </c>
    </row>
    <row r="672" spans="1:18">
      <c r="A672" s="26">
        <v>672</v>
      </c>
      <c r="D672" s="2" t="s">
        <v>506</v>
      </c>
      <c r="F672" s="47"/>
      <c r="G672" s="17"/>
      <c r="H672" s="27">
        <v>4842615.631048617</v>
      </c>
      <c r="I672" s="27">
        <v>2234858.9384800578</v>
      </c>
      <c r="J672" s="27">
        <v>654502.33056088816</v>
      </c>
      <c r="K672" s="27">
        <v>962024.76521228789</v>
      </c>
      <c r="L672" s="27">
        <v>387900.21107842348</v>
      </c>
      <c r="M672" s="27">
        <v>412268.88616641669</v>
      </c>
      <c r="N672" s="27">
        <v>171472.78776261926</v>
      </c>
      <c r="O672" s="27">
        <v>19587.711787923858</v>
      </c>
      <c r="P672" s="27">
        <v>0</v>
      </c>
      <c r="Q672" s="27">
        <v>0</v>
      </c>
      <c r="R672" s="28">
        <v>0</v>
      </c>
    </row>
    <row r="673" spans="1:18">
      <c r="A673" s="26">
        <v>673</v>
      </c>
      <c r="F673" s="47"/>
      <c r="H673" s="7"/>
      <c r="I673" s="7"/>
      <c r="J673" s="7"/>
      <c r="K673" s="7"/>
      <c r="L673" s="7"/>
      <c r="M673" s="7"/>
      <c r="N673" s="7"/>
      <c r="O673" s="7"/>
      <c r="P673" s="27"/>
      <c r="Q673" s="27"/>
      <c r="R673" s="28"/>
    </row>
    <row r="674" spans="1:18">
      <c r="A674" s="26">
        <v>674</v>
      </c>
      <c r="F674" s="47"/>
      <c r="H674" s="7"/>
      <c r="I674" s="7"/>
      <c r="J674" s="7"/>
      <c r="K674" s="7"/>
      <c r="L674" s="7"/>
      <c r="M674" s="7"/>
      <c r="N674" s="7"/>
      <c r="O674" s="7"/>
      <c r="P674" s="27"/>
      <c r="Q674" s="27"/>
      <c r="R674" s="28"/>
    </row>
    <row r="675" spans="1:18">
      <c r="A675" s="26">
        <v>675</v>
      </c>
      <c r="C675" s="7"/>
      <c r="D675" s="8"/>
      <c r="E675" s="8"/>
      <c r="F675" s="47"/>
      <c r="H675" s="2"/>
      <c r="I675" s="2"/>
      <c r="J675" s="2"/>
      <c r="K675" s="2"/>
      <c r="L675" s="2"/>
      <c r="M675" s="2"/>
      <c r="N675" s="2"/>
      <c r="O675" s="2"/>
      <c r="P675" s="27"/>
      <c r="Q675" s="27"/>
      <c r="R675" s="28"/>
    </row>
    <row r="676" spans="1:18">
      <c r="A676" s="26">
        <v>676</v>
      </c>
      <c r="F676" s="47"/>
      <c r="G676" s="17"/>
      <c r="H676" s="7" t="s">
        <v>507</v>
      </c>
      <c r="I676" s="7"/>
      <c r="J676" s="7"/>
      <c r="K676" s="7"/>
      <c r="L676" s="7"/>
      <c r="M676" s="7"/>
      <c r="N676" s="7"/>
      <c r="O676" s="7"/>
      <c r="P676" s="27"/>
      <c r="Q676" s="27"/>
      <c r="R676" s="28"/>
    </row>
    <row r="677" spans="1:18">
      <c r="A677" s="26">
        <v>677</v>
      </c>
      <c r="C677" s="16" t="s">
        <v>6</v>
      </c>
      <c r="E677" s="16" t="s">
        <v>7</v>
      </c>
      <c r="F677" s="47" t="s">
        <v>8</v>
      </c>
      <c r="G677" s="17"/>
      <c r="H677" s="16" t="s">
        <v>9</v>
      </c>
      <c r="I677" s="18" t="s">
        <v>10</v>
      </c>
      <c r="J677" s="16" t="s">
        <v>11</v>
      </c>
      <c r="K677" s="18" t="s">
        <v>12</v>
      </c>
      <c r="L677" s="16" t="s">
        <v>13</v>
      </c>
      <c r="M677" s="16" t="s">
        <v>14</v>
      </c>
      <c r="N677" s="18" t="s">
        <v>15</v>
      </c>
      <c r="O677" s="16" t="s">
        <v>16</v>
      </c>
      <c r="P677" s="16" t="s">
        <v>17</v>
      </c>
      <c r="Q677" s="16" t="s">
        <v>18</v>
      </c>
      <c r="R677" s="28"/>
    </row>
    <row r="678" spans="1:18">
      <c r="A678" s="26">
        <v>678</v>
      </c>
      <c r="F678" s="47"/>
      <c r="G678" s="17"/>
      <c r="H678" s="18" t="s">
        <v>19</v>
      </c>
      <c r="I678" s="14"/>
      <c r="J678" s="18" t="s">
        <v>20</v>
      </c>
      <c r="K678" s="18" t="s">
        <v>21</v>
      </c>
      <c r="L678" s="18" t="s">
        <v>21</v>
      </c>
      <c r="M678" s="18" t="s">
        <v>21</v>
      </c>
      <c r="N678" s="16" t="s">
        <v>22</v>
      </c>
      <c r="O678" s="18" t="s">
        <v>23</v>
      </c>
      <c r="P678" s="27"/>
      <c r="Q678" s="27"/>
      <c r="R678" s="28"/>
    </row>
    <row r="679" spans="1:18">
      <c r="A679" s="26">
        <v>679</v>
      </c>
      <c r="C679" s="2" t="s">
        <v>105</v>
      </c>
      <c r="F679" s="47" t="s">
        <v>25</v>
      </c>
      <c r="G679" s="17"/>
      <c r="H679" s="18" t="s">
        <v>26</v>
      </c>
      <c r="I679" s="18" t="s">
        <v>27</v>
      </c>
      <c r="J679" s="18" t="s">
        <v>28</v>
      </c>
      <c r="K679" s="18" t="s">
        <v>29</v>
      </c>
      <c r="L679" s="18" t="s">
        <v>30</v>
      </c>
      <c r="M679" s="18" t="s">
        <v>31</v>
      </c>
      <c r="N679" s="18" t="s">
        <v>32</v>
      </c>
      <c r="O679" s="18" t="s">
        <v>33</v>
      </c>
      <c r="P679" s="27"/>
      <c r="Q679" s="27"/>
      <c r="R679" s="28"/>
    </row>
    <row r="680" spans="1:18">
      <c r="A680" s="26">
        <v>680</v>
      </c>
      <c r="C680" s="2" t="s">
        <v>106</v>
      </c>
      <c r="E680" s="2" t="s">
        <v>34</v>
      </c>
      <c r="F680" s="48" t="s">
        <v>35</v>
      </c>
      <c r="G680" s="17"/>
      <c r="H680" s="24" t="s">
        <v>36</v>
      </c>
      <c r="I680" s="24" t="s">
        <v>37</v>
      </c>
      <c r="J680" s="24" t="s">
        <v>38</v>
      </c>
      <c r="K680" s="24" t="s">
        <v>39</v>
      </c>
      <c r="L680" s="24" t="s">
        <v>40</v>
      </c>
      <c r="M680" s="24" t="s">
        <v>40</v>
      </c>
      <c r="N680" s="24" t="s">
        <v>41</v>
      </c>
      <c r="O680" s="24" t="s">
        <v>42</v>
      </c>
      <c r="P680" s="27"/>
      <c r="Q680" s="27"/>
      <c r="R680" s="28"/>
    </row>
    <row r="681" spans="1:18">
      <c r="A681" s="26">
        <v>681</v>
      </c>
      <c r="C681" s="2" t="s">
        <v>508</v>
      </c>
      <c r="E681" s="2" t="s">
        <v>509</v>
      </c>
      <c r="F681" s="50" t="s">
        <v>112</v>
      </c>
      <c r="G681" s="17"/>
      <c r="H681" s="57">
        <v>0</v>
      </c>
      <c r="I681" s="57">
        <v>0</v>
      </c>
      <c r="J681" s="57">
        <v>0</v>
      </c>
      <c r="K681" s="57">
        <v>0</v>
      </c>
      <c r="L681" s="57">
        <v>0</v>
      </c>
      <c r="M681" s="57">
        <v>0</v>
      </c>
      <c r="N681" s="57">
        <v>0</v>
      </c>
      <c r="O681" s="57">
        <v>0</v>
      </c>
      <c r="P681" s="27">
        <v>0</v>
      </c>
      <c r="Q681" s="27">
        <v>0</v>
      </c>
      <c r="R681" s="28">
        <v>0</v>
      </c>
    </row>
    <row r="682" spans="1:18">
      <c r="A682" s="26">
        <v>682</v>
      </c>
      <c r="F682" s="48"/>
      <c r="G682" s="17"/>
      <c r="H682" s="24"/>
      <c r="I682" s="24"/>
      <c r="J682" s="24"/>
      <c r="K682" s="24"/>
      <c r="L682" s="24"/>
      <c r="M682" s="24"/>
      <c r="N682" s="24"/>
      <c r="O682" s="24"/>
      <c r="P682" s="27"/>
      <c r="Q682" s="27"/>
      <c r="R682" s="28"/>
    </row>
    <row r="683" spans="1:18">
      <c r="A683" s="26">
        <v>683</v>
      </c>
      <c r="C683" s="2" t="s">
        <v>510</v>
      </c>
      <c r="D683" s="5"/>
      <c r="E683" s="2" t="s">
        <v>511</v>
      </c>
      <c r="F683" s="47" t="s">
        <v>512</v>
      </c>
      <c r="G683" s="17"/>
      <c r="H683" s="18">
        <v>0</v>
      </c>
      <c r="I683" s="18">
        <v>0</v>
      </c>
      <c r="J683" s="18">
        <v>0</v>
      </c>
      <c r="K683" s="18">
        <v>0</v>
      </c>
      <c r="L683" s="18">
        <v>0</v>
      </c>
      <c r="M683" s="18">
        <v>0</v>
      </c>
      <c r="N683" s="18">
        <v>0</v>
      </c>
      <c r="O683" s="18">
        <v>0</v>
      </c>
      <c r="P683" s="27">
        <v>0</v>
      </c>
      <c r="Q683" s="27">
        <v>0</v>
      </c>
      <c r="R683" s="28">
        <v>0</v>
      </c>
    </row>
    <row r="684" spans="1:18">
      <c r="A684" s="26">
        <v>684</v>
      </c>
      <c r="F684" s="48"/>
      <c r="G684" s="17"/>
      <c r="H684" s="24"/>
      <c r="I684" s="24"/>
      <c r="J684" s="24"/>
      <c r="K684" s="24"/>
      <c r="L684" s="24"/>
      <c r="M684" s="24"/>
      <c r="N684" s="24"/>
      <c r="O684" s="24"/>
      <c r="P684" s="27"/>
      <c r="Q684" s="27"/>
      <c r="R684" s="28"/>
    </row>
    <row r="685" spans="1:18">
      <c r="A685" s="26">
        <v>685</v>
      </c>
      <c r="C685" s="3" t="s">
        <v>513</v>
      </c>
      <c r="D685" s="8"/>
      <c r="E685" s="8" t="s">
        <v>514</v>
      </c>
      <c r="F685" s="47" t="s">
        <v>515</v>
      </c>
      <c r="H685" s="57">
        <v>63232.35046170259</v>
      </c>
      <c r="I685" s="57">
        <v>30235.445686758896</v>
      </c>
      <c r="J685" s="57">
        <v>8562.0149444671697</v>
      </c>
      <c r="K685" s="57">
        <v>12012.592817967552</v>
      </c>
      <c r="L685" s="57">
        <v>4823.0407369349941</v>
      </c>
      <c r="M685" s="57">
        <v>5065.0100484620898</v>
      </c>
      <c r="N685" s="57">
        <v>2224.5752495003271</v>
      </c>
      <c r="O685" s="57">
        <v>309.67097761156509</v>
      </c>
      <c r="P685" s="27">
        <v>0</v>
      </c>
      <c r="Q685" s="27">
        <v>0</v>
      </c>
      <c r="R685" s="28">
        <v>0</v>
      </c>
    </row>
    <row r="686" spans="1:18">
      <c r="A686" s="26">
        <v>686</v>
      </c>
      <c r="F686" s="47"/>
      <c r="G686" s="17"/>
      <c r="H686" s="14"/>
      <c r="I686" s="14"/>
      <c r="J686" s="14"/>
      <c r="K686" s="14"/>
      <c r="L686" s="14"/>
      <c r="M686" s="14"/>
      <c r="N686" s="14"/>
      <c r="O686" s="14"/>
      <c r="P686" s="27"/>
      <c r="Q686" s="27"/>
      <c r="R686" s="28"/>
    </row>
    <row r="687" spans="1:18">
      <c r="A687" s="26">
        <v>687</v>
      </c>
      <c r="C687" s="2" t="s">
        <v>516</v>
      </c>
      <c r="E687" s="2" t="s">
        <v>514</v>
      </c>
      <c r="F687" s="47" t="s">
        <v>515</v>
      </c>
      <c r="G687" s="17"/>
      <c r="H687" s="57">
        <v>0</v>
      </c>
      <c r="I687" s="57">
        <v>0</v>
      </c>
      <c r="J687" s="57">
        <v>0</v>
      </c>
      <c r="K687" s="57">
        <v>0</v>
      </c>
      <c r="L687" s="57">
        <v>0</v>
      </c>
      <c r="M687" s="57">
        <v>0</v>
      </c>
      <c r="N687" s="57">
        <v>0</v>
      </c>
      <c r="O687" s="57">
        <v>0</v>
      </c>
      <c r="P687" s="27">
        <v>0</v>
      </c>
      <c r="Q687" s="27">
        <v>0</v>
      </c>
      <c r="R687" s="28">
        <v>0</v>
      </c>
    </row>
    <row r="688" spans="1:18">
      <c r="A688" s="26">
        <v>688</v>
      </c>
      <c r="F688" s="47"/>
      <c r="G688" s="17"/>
      <c r="H688" s="14"/>
      <c r="I688" s="14"/>
      <c r="J688" s="14"/>
      <c r="K688" s="14"/>
      <c r="L688" s="14"/>
      <c r="M688" s="14"/>
      <c r="N688" s="14"/>
      <c r="O688" s="14"/>
      <c r="P688" s="27"/>
      <c r="Q688" s="27"/>
      <c r="R688" s="28"/>
    </row>
    <row r="689" spans="1:18">
      <c r="A689" s="26">
        <v>689</v>
      </c>
      <c r="C689" s="2" t="s">
        <v>517</v>
      </c>
      <c r="E689" s="2" t="s">
        <v>518</v>
      </c>
      <c r="F689" s="49" t="s">
        <v>112</v>
      </c>
      <c r="G689" s="17"/>
      <c r="H689" s="57">
        <v>0</v>
      </c>
      <c r="I689" s="57">
        <v>0</v>
      </c>
      <c r="J689" s="57">
        <v>0</v>
      </c>
      <c r="K689" s="57">
        <v>0</v>
      </c>
      <c r="L689" s="57">
        <v>0</v>
      </c>
      <c r="M689" s="57">
        <v>0</v>
      </c>
      <c r="N689" s="57">
        <v>0</v>
      </c>
      <c r="O689" s="57">
        <v>0</v>
      </c>
      <c r="P689" s="27">
        <v>0</v>
      </c>
      <c r="Q689" s="27">
        <v>0</v>
      </c>
      <c r="R689" s="28">
        <v>0</v>
      </c>
    </row>
    <row r="690" spans="1:18">
      <c r="A690" s="26">
        <v>690</v>
      </c>
      <c r="F690" s="47"/>
      <c r="G690" s="17"/>
      <c r="H690" s="14"/>
      <c r="I690" s="14"/>
      <c r="J690" s="14"/>
      <c r="K690" s="14"/>
      <c r="L690" s="14"/>
      <c r="M690" s="14"/>
      <c r="N690" s="14"/>
      <c r="O690" s="14"/>
      <c r="P690" s="27"/>
      <c r="Q690" s="27"/>
      <c r="R690" s="28"/>
    </row>
    <row r="691" spans="1:18">
      <c r="A691" s="26">
        <v>691</v>
      </c>
      <c r="C691" s="2" t="s">
        <v>519</v>
      </c>
      <c r="E691" s="2" t="s">
        <v>520</v>
      </c>
      <c r="F691" s="47" t="s">
        <v>515</v>
      </c>
      <c r="G691" s="17"/>
      <c r="H691" s="51">
        <v>82411.759263031505</v>
      </c>
      <c r="I691" s="51">
        <v>39406.352175012056</v>
      </c>
      <c r="J691" s="51">
        <v>11159.014480052705</v>
      </c>
      <c r="K691" s="51">
        <v>15656.209206373807</v>
      </c>
      <c r="L691" s="51">
        <v>6285.9480823635731</v>
      </c>
      <c r="M691" s="51">
        <v>6601.310653974605</v>
      </c>
      <c r="N691" s="51">
        <v>2899.325402040145</v>
      </c>
      <c r="O691" s="51">
        <v>403.59926321462194</v>
      </c>
      <c r="P691" s="27">
        <v>0</v>
      </c>
      <c r="Q691" s="27">
        <v>0</v>
      </c>
      <c r="R691" s="28">
        <v>0</v>
      </c>
    </row>
    <row r="692" spans="1:18">
      <c r="A692" s="26">
        <v>692</v>
      </c>
      <c r="F692" s="47"/>
      <c r="G692" s="17"/>
      <c r="H692" s="14"/>
      <c r="I692" s="14"/>
      <c r="J692" s="14"/>
      <c r="K692" s="14"/>
      <c r="L692" s="14"/>
      <c r="M692" s="14"/>
      <c r="N692" s="14"/>
      <c r="O692" s="14"/>
      <c r="P692" s="27"/>
      <c r="Q692" s="27"/>
      <c r="R692" s="28"/>
    </row>
    <row r="693" spans="1:18">
      <c r="A693" s="26">
        <v>693</v>
      </c>
      <c r="F693" s="47"/>
      <c r="G693" s="17"/>
      <c r="H693" s="14"/>
      <c r="I693" s="14"/>
      <c r="J693" s="14"/>
      <c r="K693" s="14"/>
      <c r="L693" s="14"/>
      <c r="M693" s="14"/>
      <c r="N693" s="14"/>
      <c r="O693" s="14"/>
      <c r="P693" s="27"/>
      <c r="Q693" s="27"/>
      <c r="R693" s="28"/>
    </row>
    <row r="694" spans="1:18">
      <c r="A694" s="26">
        <v>694</v>
      </c>
      <c r="C694" s="2" t="s">
        <v>521</v>
      </c>
      <c r="F694" s="47"/>
      <c r="G694" s="17"/>
      <c r="H694" s="27">
        <v>5116518.9589061886</v>
      </c>
      <c r="I694" s="27">
        <v>2363954.1354099363</v>
      </c>
      <c r="J694" s="27">
        <v>691609.83210450492</v>
      </c>
      <c r="K694" s="27">
        <v>1015169.8873787054</v>
      </c>
      <c r="L694" s="27">
        <v>409208.0136524869</v>
      </c>
      <c r="M694" s="27">
        <v>434502.75337316166</v>
      </c>
      <c r="N694" s="27">
        <v>181228.85713594034</v>
      </c>
      <c r="O694" s="27">
        <v>20845.479851454133</v>
      </c>
      <c r="P694" s="27">
        <v>0</v>
      </c>
      <c r="Q694" s="27">
        <v>0</v>
      </c>
      <c r="R694" s="28">
        <v>0</v>
      </c>
    </row>
    <row r="695" spans="1:18">
      <c r="A695" s="26">
        <v>695</v>
      </c>
      <c r="F695" s="52"/>
      <c r="G695" s="1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8"/>
    </row>
    <row r="696" spans="1:18">
      <c r="A696" s="26">
        <v>696</v>
      </c>
      <c r="C696" s="7"/>
      <c r="D696" s="8"/>
      <c r="E696" s="8"/>
      <c r="F696" s="52"/>
      <c r="P696" s="27"/>
      <c r="Q696" s="27"/>
      <c r="R696" s="28"/>
    </row>
    <row r="697" spans="1:18">
      <c r="A697" s="26">
        <v>697</v>
      </c>
      <c r="F697" s="47"/>
      <c r="G697" s="17"/>
      <c r="H697" s="7" t="s">
        <v>522</v>
      </c>
      <c r="I697" s="7"/>
      <c r="J697" s="7"/>
      <c r="K697" s="7"/>
      <c r="L697" s="7"/>
      <c r="M697" s="7"/>
      <c r="N697" s="7"/>
      <c r="O697" s="7"/>
      <c r="P697" s="27"/>
      <c r="Q697" s="27"/>
      <c r="R697" s="28"/>
    </row>
    <row r="698" spans="1:18">
      <c r="A698" s="26">
        <v>698</v>
      </c>
      <c r="F698" s="47"/>
      <c r="G698" s="17"/>
      <c r="H698" s="7"/>
      <c r="I698" s="7"/>
      <c r="J698" s="7"/>
      <c r="K698" s="7"/>
      <c r="L698" s="7"/>
      <c r="M698" s="7"/>
      <c r="N698" s="7"/>
      <c r="O698" s="7"/>
      <c r="P698" s="27"/>
      <c r="Q698" s="27"/>
      <c r="R698" s="28"/>
    </row>
    <row r="699" spans="1:18">
      <c r="A699" s="26">
        <v>699</v>
      </c>
      <c r="F699" s="47"/>
      <c r="G699" s="17"/>
      <c r="H699" s="14"/>
      <c r="I699" s="14"/>
      <c r="J699" s="14"/>
      <c r="K699" s="14"/>
      <c r="L699" s="14"/>
      <c r="M699" s="14"/>
      <c r="N699" s="14"/>
      <c r="O699" s="14"/>
      <c r="P699" s="27"/>
      <c r="Q699" s="27"/>
      <c r="R699" s="28"/>
    </row>
    <row r="700" spans="1:18">
      <c r="A700" s="26">
        <v>700</v>
      </c>
      <c r="C700" s="2" t="s">
        <v>523</v>
      </c>
      <c r="D700" s="2" t="s">
        <v>48</v>
      </c>
      <c r="F700" s="47" t="s">
        <v>524</v>
      </c>
      <c r="G700" s="17"/>
      <c r="H700" s="57">
        <v>8878276.5391374193</v>
      </c>
      <c r="I700" s="57">
        <v>4244065.5450226907</v>
      </c>
      <c r="J700" s="57">
        <v>1212131.516463934</v>
      </c>
      <c r="K700" s="57">
        <v>1730265.2189871354</v>
      </c>
      <c r="L700" s="57">
        <v>672896.80972312053</v>
      </c>
      <c r="M700" s="57">
        <v>637345.06000503746</v>
      </c>
      <c r="N700" s="57">
        <v>337292.47186593455</v>
      </c>
      <c r="O700" s="57">
        <v>44279.917069561088</v>
      </c>
      <c r="P700" s="27">
        <v>0</v>
      </c>
      <c r="Q700" s="27">
        <v>0</v>
      </c>
      <c r="R700" s="28">
        <v>0</v>
      </c>
    </row>
    <row r="701" spans="1:18">
      <c r="A701" s="26">
        <v>701</v>
      </c>
      <c r="E701" s="2" t="s">
        <v>415</v>
      </c>
      <c r="F701" s="47" t="s">
        <v>524</v>
      </c>
      <c r="G701" s="17"/>
      <c r="H701" s="51">
        <v>12529561.649981402</v>
      </c>
      <c r="I701" s="51">
        <v>5991313.4651985457</v>
      </c>
      <c r="J701" s="51">
        <v>1710714.6546618533</v>
      </c>
      <c r="K701" s="51">
        <v>2441115.8505400592</v>
      </c>
      <c r="L701" s="51">
        <v>949189.36331863562</v>
      </c>
      <c r="M701" s="51">
        <v>898526.69267034344</v>
      </c>
      <c r="N701" s="51">
        <v>476110.94305906352</v>
      </c>
      <c r="O701" s="51">
        <v>62590.68053289628</v>
      </c>
      <c r="P701" s="27">
        <v>0</v>
      </c>
      <c r="Q701" s="27">
        <v>0</v>
      </c>
      <c r="R701" s="28">
        <v>0</v>
      </c>
    </row>
    <row r="702" spans="1:18">
      <c r="A702" s="26">
        <v>702</v>
      </c>
      <c r="D702" s="2" t="s">
        <v>525</v>
      </c>
      <c r="F702" s="47"/>
      <c r="G702" s="17"/>
      <c r="H702" s="27">
        <v>21407838.189118821</v>
      </c>
      <c r="I702" s="27">
        <v>10235379.010221239</v>
      </c>
      <c r="J702" s="27">
        <v>2922846.1711257873</v>
      </c>
      <c r="K702" s="27">
        <v>4171381.0695271953</v>
      </c>
      <c r="L702" s="27">
        <v>1622086.173041756</v>
      </c>
      <c r="M702" s="27">
        <v>1535871.7526753808</v>
      </c>
      <c r="N702" s="27">
        <v>813403.41492499807</v>
      </c>
      <c r="O702" s="27">
        <v>106870.59760245736</v>
      </c>
      <c r="P702" s="27">
        <v>0</v>
      </c>
      <c r="Q702" s="27">
        <v>0</v>
      </c>
      <c r="R702" s="28">
        <v>0</v>
      </c>
    </row>
    <row r="703" spans="1:18">
      <c r="A703" s="26">
        <v>703</v>
      </c>
      <c r="F703" s="47"/>
      <c r="G703" s="1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8"/>
    </row>
    <row r="704" spans="1:18">
      <c r="A704" s="26">
        <v>704</v>
      </c>
      <c r="F704" s="47"/>
      <c r="G704" s="17"/>
      <c r="H704" s="2"/>
      <c r="I704" s="2"/>
      <c r="J704" s="2"/>
      <c r="K704" s="2"/>
      <c r="L704" s="2"/>
      <c r="M704" s="2"/>
      <c r="N704" s="2"/>
      <c r="O704" s="2"/>
      <c r="P704" s="27"/>
      <c r="Q704" s="27"/>
      <c r="R704" s="28"/>
    </row>
    <row r="705" spans="1:18">
      <c r="A705" s="26">
        <v>705</v>
      </c>
      <c r="F705" s="47"/>
      <c r="G705" s="17"/>
      <c r="H705" s="7" t="s">
        <v>526</v>
      </c>
      <c r="I705" s="7"/>
      <c r="J705" s="7"/>
      <c r="K705" s="7"/>
      <c r="L705" s="7"/>
      <c r="M705" s="7"/>
      <c r="N705" s="7"/>
      <c r="O705" s="7"/>
      <c r="P705" s="27"/>
      <c r="Q705" s="27"/>
      <c r="R705" s="28"/>
    </row>
    <row r="706" spans="1:18">
      <c r="A706" s="26">
        <v>706</v>
      </c>
      <c r="F706" s="47"/>
      <c r="G706" s="17"/>
      <c r="H706" s="7"/>
      <c r="I706" s="7"/>
      <c r="J706" s="7"/>
      <c r="K706" s="7"/>
      <c r="L706" s="7"/>
      <c r="M706" s="7"/>
      <c r="N706" s="7"/>
      <c r="O706" s="7"/>
      <c r="P706" s="27"/>
      <c r="Q706" s="27"/>
      <c r="R706" s="28"/>
    </row>
    <row r="707" spans="1:18">
      <c r="A707" s="26">
        <v>707</v>
      </c>
      <c r="F707" s="47"/>
      <c r="G707" s="17"/>
      <c r="H707" s="14"/>
      <c r="I707" s="14"/>
      <c r="J707" s="14"/>
      <c r="K707" s="14"/>
      <c r="L707" s="14"/>
      <c r="M707" s="14"/>
      <c r="N707" s="14"/>
      <c r="O707" s="14"/>
      <c r="P707" s="27"/>
      <c r="Q707" s="27"/>
      <c r="R707" s="28"/>
    </row>
    <row r="708" spans="1:18">
      <c r="A708" s="26">
        <v>708</v>
      </c>
      <c r="C708" s="2" t="s">
        <v>527</v>
      </c>
      <c r="D708" s="2" t="s">
        <v>528</v>
      </c>
      <c r="F708" s="47" t="s">
        <v>524</v>
      </c>
      <c r="G708" s="17"/>
      <c r="H708" s="57">
        <v>0</v>
      </c>
      <c r="I708" s="57">
        <v>0</v>
      </c>
      <c r="J708" s="57">
        <v>0</v>
      </c>
      <c r="K708" s="57">
        <v>0</v>
      </c>
      <c r="L708" s="57">
        <v>0</v>
      </c>
      <c r="M708" s="57">
        <v>0</v>
      </c>
      <c r="N708" s="57">
        <v>0</v>
      </c>
      <c r="O708" s="57">
        <v>0</v>
      </c>
      <c r="P708" s="27">
        <v>0</v>
      </c>
      <c r="Q708" s="27">
        <v>0</v>
      </c>
      <c r="R708" s="28">
        <v>0</v>
      </c>
    </row>
    <row r="709" spans="1:18">
      <c r="A709" s="26">
        <v>709</v>
      </c>
      <c r="C709" s="8"/>
      <c r="D709" s="8"/>
      <c r="E709" s="8"/>
      <c r="F709" s="47"/>
      <c r="H709" s="14"/>
      <c r="I709" s="14"/>
      <c r="J709" s="14"/>
      <c r="K709" s="14"/>
      <c r="L709" s="14"/>
      <c r="M709" s="14"/>
      <c r="N709" s="14"/>
      <c r="O709" s="14"/>
      <c r="P709" s="27"/>
      <c r="Q709" s="27"/>
      <c r="R709" s="28"/>
    </row>
    <row r="710" spans="1:18">
      <c r="A710" s="26">
        <v>710</v>
      </c>
      <c r="C710" s="2" t="s">
        <v>529</v>
      </c>
      <c r="D710" s="2" t="s">
        <v>530</v>
      </c>
      <c r="F710" s="47" t="s">
        <v>524</v>
      </c>
      <c r="G710" s="17"/>
      <c r="H710" s="51">
        <v>0</v>
      </c>
      <c r="I710" s="51">
        <v>0</v>
      </c>
      <c r="J710" s="51">
        <v>0</v>
      </c>
      <c r="K710" s="51">
        <v>0</v>
      </c>
      <c r="L710" s="51">
        <v>0</v>
      </c>
      <c r="M710" s="51">
        <v>0</v>
      </c>
      <c r="N710" s="51">
        <v>0</v>
      </c>
      <c r="O710" s="51">
        <v>0</v>
      </c>
      <c r="P710" s="27">
        <v>0</v>
      </c>
      <c r="Q710" s="27">
        <v>0</v>
      </c>
      <c r="R710" s="28">
        <v>0</v>
      </c>
    </row>
    <row r="711" spans="1:18">
      <c r="A711" s="26">
        <v>711</v>
      </c>
      <c r="F711" s="47"/>
      <c r="G711" s="17"/>
      <c r="H711" s="14"/>
      <c r="I711" s="14"/>
      <c r="J711" s="14"/>
      <c r="K711" s="14"/>
      <c r="L711" s="14"/>
      <c r="M711" s="14"/>
      <c r="N711" s="14"/>
      <c r="O711" s="14"/>
      <c r="P711" s="27"/>
      <c r="Q711" s="27"/>
      <c r="R711" s="28"/>
    </row>
    <row r="712" spans="1:18">
      <c r="A712" s="26">
        <v>712</v>
      </c>
      <c r="C712" s="2" t="s">
        <v>531</v>
      </c>
      <c r="F712" s="47"/>
      <c r="G712" s="17"/>
      <c r="H712" s="27">
        <v>0</v>
      </c>
      <c r="I712" s="27">
        <v>0</v>
      </c>
      <c r="J712" s="27">
        <v>0</v>
      </c>
      <c r="K712" s="27">
        <v>0</v>
      </c>
      <c r="L712" s="27">
        <v>0</v>
      </c>
      <c r="M712" s="27">
        <v>0</v>
      </c>
      <c r="N712" s="27">
        <v>0</v>
      </c>
      <c r="O712" s="27">
        <v>0</v>
      </c>
      <c r="P712" s="27">
        <v>0</v>
      </c>
      <c r="Q712" s="27">
        <v>0</v>
      </c>
      <c r="R712" s="28">
        <v>0</v>
      </c>
    </row>
    <row r="713" spans="1:18">
      <c r="A713" s="26">
        <v>713</v>
      </c>
      <c r="C713" s="16"/>
      <c r="E713" s="16"/>
      <c r="F713" s="47"/>
      <c r="G713" s="17"/>
      <c r="H713" s="16"/>
      <c r="I713" s="18"/>
      <c r="J713" s="16"/>
      <c r="K713" s="18"/>
      <c r="L713" s="16"/>
      <c r="M713" s="16"/>
      <c r="N713" s="18"/>
      <c r="O713" s="16"/>
      <c r="P713" s="27"/>
      <c r="Q713" s="27"/>
      <c r="R713" s="28"/>
    </row>
    <row r="714" spans="1:18">
      <c r="A714" s="26">
        <v>714</v>
      </c>
      <c r="F714" s="47"/>
      <c r="G714" s="17"/>
      <c r="H714" s="18"/>
      <c r="I714" s="14"/>
      <c r="J714" s="18"/>
      <c r="K714" s="18"/>
      <c r="L714" s="18"/>
      <c r="M714" s="18"/>
      <c r="N714" s="16"/>
      <c r="O714" s="18"/>
      <c r="P714" s="27"/>
      <c r="Q714" s="27"/>
      <c r="R714" s="28"/>
    </row>
    <row r="715" spans="1:18">
      <c r="A715" s="26">
        <v>715</v>
      </c>
      <c r="F715" s="47"/>
      <c r="G715" s="17"/>
      <c r="H715" s="7" t="s">
        <v>526</v>
      </c>
      <c r="I715" s="7"/>
      <c r="J715" s="7"/>
      <c r="K715" s="7"/>
      <c r="L715" s="7"/>
      <c r="M715" s="7"/>
      <c r="N715" s="7"/>
      <c r="O715" s="7"/>
      <c r="P715" s="27"/>
      <c r="Q715" s="27"/>
      <c r="R715" s="28"/>
    </row>
    <row r="716" spans="1:18">
      <c r="A716" s="26">
        <v>716</v>
      </c>
      <c r="F716" s="47"/>
      <c r="G716" s="17"/>
      <c r="H716" s="24"/>
      <c r="I716" s="24"/>
      <c r="J716" s="24"/>
      <c r="K716" s="24"/>
      <c r="L716" s="24"/>
      <c r="M716" s="24"/>
      <c r="N716" s="24"/>
      <c r="O716" s="24"/>
      <c r="P716" s="27"/>
      <c r="Q716" s="27"/>
      <c r="R716" s="28"/>
    </row>
    <row r="717" spans="1:18">
      <c r="A717" s="26">
        <v>717</v>
      </c>
      <c r="F717" s="47"/>
      <c r="G717" s="17"/>
      <c r="H717" s="14"/>
      <c r="I717" s="14"/>
      <c r="J717" s="14"/>
      <c r="K717" s="14"/>
      <c r="L717" s="14"/>
      <c r="M717" s="14"/>
      <c r="N717" s="14"/>
      <c r="O717" s="14"/>
      <c r="P717" s="27"/>
      <c r="Q717" s="27"/>
      <c r="R717" s="28"/>
    </row>
    <row r="718" spans="1:18">
      <c r="A718" s="26">
        <v>718</v>
      </c>
      <c r="C718" s="2" t="s">
        <v>532</v>
      </c>
      <c r="D718" s="2" t="s">
        <v>533</v>
      </c>
      <c r="F718" s="47" t="s">
        <v>524</v>
      </c>
      <c r="G718" s="17"/>
      <c r="H718" s="57">
        <v>29429409.638654336</v>
      </c>
      <c r="I718" s="57">
        <v>13717938.695602039</v>
      </c>
      <c r="J718" s="57">
        <v>3999765.9545260984</v>
      </c>
      <c r="K718" s="57">
        <v>5879071.1119859582</v>
      </c>
      <c r="L718" s="57">
        <v>2316535.7557848813</v>
      </c>
      <c r="M718" s="57">
        <v>2292269.0574580021</v>
      </c>
      <c r="N718" s="57">
        <v>1096114.3608917831</v>
      </c>
      <c r="O718" s="57">
        <v>127714.7024055654</v>
      </c>
      <c r="P718" s="27">
        <v>0</v>
      </c>
      <c r="Q718" s="27">
        <v>0</v>
      </c>
      <c r="R718" s="28">
        <v>0</v>
      </c>
    </row>
    <row r="719" spans="1:18">
      <c r="A719" s="26">
        <v>719</v>
      </c>
      <c r="F719" s="47"/>
      <c r="H719" s="14"/>
      <c r="I719" s="14"/>
      <c r="J719" s="14"/>
      <c r="K719" s="14"/>
      <c r="L719" s="14"/>
      <c r="M719" s="14"/>
      <c r="N719" s="14"/>
      <c r="O719" s="14"/>
      <c r="P719" s="27"/>
      <c r="Q719" s="27"/>
      <c r="R719" s="28"/>
    </row>
    <row r="720" spans="1:18">
      <c r="A720" s="26">
        <v>720</v>
      </c>
      <c r="C720" s="2" t="s">
        <v>534</v>
      </c>
      <c r="D720" s="2" t="s">
        <v>535</v>
      </c>
      <c r="F720" s="47" t="s">
        <v>524</v>
      </c>
      <c r="H720" s="57">
        <v>0</v>
      </c>
      <c r="I720" s="57">
        <v>0</v>
      </c>
      <c r="J720" s="57">
        <v>0</v>
      </c>
      <c r="K720" s="57">
        <v>0</v>
      </c>
      <c r="L720" s="57">
        <v>0</v>
      </c>
      <c r="M720" s="57">
        <v>0</v>
      </c>
      <c r="N720" s="57">
        <v>0</v>
      </c>
      <c r="O720" s="57">
        <v>0</v>
      </c>
      <c r="P720" s="27">
        <v>0</v>
      </c>
      <c r="Q720" s="27">
        <v>0</v>
      </c>
      <c r="R720" s="28">
        <v>0</v>
      </c>
    </row>
    <row r="721" spans="1:18">
      <c r="A721" s="26">
        <v>721</v>
      </c>
      <c r="F721" s="47"/>
      <c r="G721" s="17"/>
      <c r="H721" s="14"/>
      <c r="I721" s="14"/>
      <c r="J721" s="14"/>
      <c r="K721" s="14"/>
      <c r="L721" s="14"/>
      <c r="M721" s="14"/>
      <c r="N721" s="14"/>
      <c r="O721" s="14"/>
      <c r="P721" s="27"/>
      <c r="Q721" s="27"/>
      <c r="R721" s="28"/>
    </row>
    <row r="722" spans="1:18">
      <c r="A722" s="26">
        <v>722</v>
      </c>
      <c r="C722" s="3" t="s">
        <v>536</v>
      </c>
      <c r="D722" s="2" t="s">
        <v>537</v>
      </c>
      <c r="E722" s="16"/>
      <c r="F722" s="47" t="s">
        <v>524</v>
      </c>
      <c r="G722" s="17"/>
      <c r="H722" s="57">
        <v>-23573617.645228025</v>
      </c>
      <c r="I722" s="57">
        <v>-11315935.934145134</v>
      </c>
      <c r="J722" s="57">
        <v>-3225988.4773981781</v>
      </c>
      <c r="K722" s="57">
        <v>-4572236.6493274709</v>
      </c>
      <c r="L722" s="57">
        <v>-1774996.3396575169</v>
      </c>
      <c r="M722" s="57">
        <v>-1662552.3939413861</v>
      </c>
      <c r="N722" s="57">
        <v>-899886.89337010833</v>
      </c>
      <c r="O722" s="57">
        <v>-122020.95738821494</v>
      </c>
      <c r="P722" s="27">
        <v>0</v>
      </c>
      <c r="Q722" s="27">
        <v>0</v>
      </c>
      <c r="R722" s="28">
        <v>0</v>
      </c>
    </row>
    <row r="723" spans="1:18">
      <c r="A723" s="26">
        <v>723</v>
      </c>
      <c r="F723" s="47"/>
      <c r="G723" s="17"/>
      <c r="H723" s="14"/>
      <c r="I723" s="14"/>
      <c r="J723" s="14"/>
      <c r="K723" s="14"/>
      <c r="L723" s="14"/>
      <c r="M723" s="14"/>
      <c r="N723" s="14"/>
      <c r="O723" s="14"/>
      <c r="P723" s="27"/>
      <c r="Q723" s="27"/>
      <c r="R723" s="28"/>
    </row>
    <row r="724" spans="1:18">
      <c r="A724" s="26">
        <v>724</v>
      </c>
      <c r="C724" s="16" t="s">
        <v>538</v>
      </c>
      <c r="D724" s="2" t="s">
        <v>539</v>
      </c>
      <c r="F724" s="47" t="s">
        <v>524</v>
      </c>
      <c r="G724" s="17"/>
      <c r="H724" s="51">
        <v>0</v>
      </c>
      <c r="I724" s="51">
        <v>0</v>
      </c>
      <c r="J724" s="51">
        <v>0</v>
      </c>
      <c r="K724" s="51">
        <v>0</v>
      </c>
      <c r="L724" s="51">
        <v>0</v>
      </c>
      <c r="M724" s="51">
        <v>0</v>
      </c>
      <c r="N724" s="51">
        <v>0</v>
      </c>
      <c r="O724" s="51">
        <v>0</v>
      </c>
      <c r="P724" s="27">
        <v>0</v>
      </c>
      <c r="Q724" s="27">
        <v>0</v>
      </c>
      <c r="R724" s="28">
        <v>0</v>
      </c>
    </row>
    <row r="725" spans="1:18">
      <c r="A725" s="26">
        <v>725</v>
      </c>
      <c r="C725" s="16"/>
      <c r="D725" s="22"/>
      <c r="E725" s="16"/>
      <c r="F725" s="47"/>
      <c r="G725" s="23"/>
      <c r="H725" s="14"/>
      <c r="I725" s="14"/>
      <c r="J725" s="14"/>
      <c r="K725" s="14"/>
      <c r="L725" s="14"/>
      <c r="M725" s="14"/>
      <c r="N725" s="14"/>
      <c r="O725" s="14"/>
      <c r="P725" s="27"/>
      <c r="Q725" s="27"/>
      <c r="R725" s="28"/>
    </row>
    <row r="726" spans="1:18">
      <c r="A726" s="26">
        <v>726</v>
      </c>
      <c r="C726" s="2" t="s">
        <v>540</v>
      </c>
      <c r="F726" s="47"/>
      <c r="G726" s="17"/>
      <c r="H726" s="27">
        <v>5855791.9934263164</v>
      </c>
      <c r="I726" s="27">
        <v>2402002.761456904</v>
      </c>
      <c r="J726" s="27">
        <v>773777.47712792072</v>
      </c>
      <c r="K726" s="27">
        <v>1306834.4626584863</v>
      </c>
      <c r="L726" s="27">
        <v>541539.41612736415</v>
      </c>
      <c r="M726" s="27">
        <v>629716.66351661598</v>
      </c>
      <c r="N726" s="27">
        <v>196227.46752167493</v>
      </c>
      <c r="O726" s="27">
        <v>5693.7450173504603</v>
      </c>
      <c r="P726" s="27">
        <v>0</v>
      </c>
      <c r="Q726" s="27">
        <v>0</v>
      </c>
      <c r="R726" s="28">
        <v>0</v>
      </c>
    </row>
    <row r="727" spans="1:18">
      <c r="A727" s="26">
        <v>727</v>
      </c>
      <c r="F727" s="47"/>
      <c r="G727" s="1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8"/>
    </row>
    <row r="728" spans="1:18">
      <c r="A728" s="26">
        <v>728</v>
      </c>
      <c r="F728" s="47"/>
      <c r="G728" s="17"/>
      <c r="H728" s="2"/>
      <c r="I728" s="2"/>
      <c r="J728" s="2"/>
      <c r="K728" s="2"/>
      <c r="L728" s="2"/>
      <c r="M728" s="2"/>
      <c r="N728" s="2"/>
      <c r="O728" s="2"/>
      <c r="P728" s="27"/>
      <c r="Q728" s="27"/>
      <c r="R728" s="28"/>
    </row>
    <row r="729" spans="1:18">
      <c r="A729" s="26">
        <v>729</v>
      </c>
      <c r="F729" s="47"/>
      <c r="G729" s="17"/>
      <c r="H729" s="7" t="s">
        <v>541</v>
      </c>
      <c r="I729" s="7"/>
      <c r="J729" s="7"/>
      <c r="K729" s="7"/>
      <c r="L729" s="7"/>
      <c r="M729" s="7"/>
      <c r="N729" s="7"/>
      <c r="O729" s="7"/>
      <c r="P729" s="27"/>
      <c r="Q729" s="27"/>
      <c r="R729" s="28"/>
    </row>
    <row r="730" spans="1:18">
      <c r="A730" s="26">
        <v>730</v>
      </c>
      <c r="F730" s="47"/>
      <c r="G730" s="17"/>
      <c r="H730" s="7"/>
      <c r="I730" s="7"/>
      <c r="J730" s="7"/>
      <c r="K730" s="7"/>
      <c r="L730" s="7"/>
      <c r="M730" s="7"/>
      <c r="N730" s="7"/>
      <c r="O730" s="7"/>
      <c r="P730" s="27"/>
      <c r="Q730" s="27"/>
      <c r="R730" s="28"/>
    </row>
    <row r="731" spans="1:18">
      <c r="A731" s="26">
        <v>731</v>
      </c>
      <c r="F731" s="47"/>
      <c r="G731" s="17"/>
      <c r="H731" s="14"/>
      <c r="I731" s="14"/>
      <c r="J731" s="14"/>
      <c r="K731" s="14"/>
      <c r="L731" s="14"/>
      <c r="M731" s="14"/>
      <c r="N731" s="14"/>
      <c r="O731" s="14"/>
      <c r="P731" s="27"/>
      <c r="Q731" s="27"/>
      <c r="R731" s="28"/>
    </row>
    <row r="732" spans="1:18">
      <c r="A732" s="26">
        <v>732</v>
      </c>
      <c r="C732" s="2" t="s">
        <v>542</v>
      </c>
      <c r="D732" s="2" t="s">
        <v>89</v>
      </c>
      <c r="F732" s="47" t="s">
        <v>524</v>
      </c>
      <c r="G732" s="17"/>
      <c r="H732" s="57">
        <v>0</v>
      </c>
      <c r="I732" s="57">
        <v>0</v>
      </c>
      <c r="J732" s="57">
        <v>0</v>
      </c>
      <c r="K732" s="57">
        <v>0</v>
      </c>
      <c r="L732" s="57">
        <v>0</v>
      </c>
      <c r="M732" s="57">
        <v>0</v>
      </c>
      <c r="N732" s="57">
        <v>0</v>
      </c>
      <c r="O732" s="57">
        <v>0</v>
      </c>
      <c r="P732" s="27">
        <v>0</v>
      </c>
      <c r="Q732" s="27">
        <v>0</v>
      </c>
      <c r="R732" s="28">
        <v>0</v>
      </c>
    </row>
    <row r="733" spans="1:18">
      <c r="A733" s="26">
        <v>733</v>
      </c>
      <c r="F733" s="47"/>
      <c r="G733" s="17"/>
      <c r="H733" s="14"/>
      <c r="I733" s="14"/>
      <c r="J733" s="14"/>
      <c r="K733" s="14"/>
      <c r="L733" s="14"/>
      <c r="M733" s="14"/>
      <c r="N733" s="14"/>
      <c r="O733" s="14"/>
      <c r="P733" s="27"/>
      <c r="Q733" s="27"/>
      <c r="R733" s="28"/>
    </row>
    <row r="734" spans="1:18">
      <c r="A734" s="26">
        <v>734</v>
      </c>
      <c r="C734" s="2" t="s">
        <v>543</v>
      </c>
      <c r="D734" s="2" t="s">
        <v>544</v>
      </c>
      <c r="F734" s="47" t="s">
        <v>524</v>
      </c>
      <c r="G734" s="17"/>
      <c r="H734" s="57">
        <v>2431233.8013410228</v>
      </c>
      <c r="I734" s="57">
        <v>1716604.5617105861</v>
      </c>
      <c r="J734" s="57">
        <v>398578.4221066038</v>
      </c>
      <c r="K734" s="57">
        <v>227607.58280547659</v>
      </c>
      <c r="L734" s="57">
        <v>48479.091651144794</v>
      </c>
      <c r="M734" s="57">
        <v>-153159.92214499792</v>
      </c>
      <c r="N734" s="57">
        <v>135657.03728143364</v>
      </c>
      <c r="O734" s="57">
        <v>57467.027930771779</v>
      </c>
      <c r="P734" s="27">
        <v>0</v>
      </c>
      <c r="Q734" s="27">
        <v>0</v>
      </c>
      <c r="R734" s="28">
        <v>0</v>
      </c>
    </row>
    <row r="735" spans="1:18">
      <c r="A735" s="26">
        <v>735</v>
      </c>
      <c r="F735" s="47"/>
      <c r="G735" s="17"/>
      <c r="H735" s="14"/>
      <c r="I735" s="14"/>
      <c r="J735" s="14"/>
      <c r="K735" s="14"/>
      <c r="L735" s="14"/>
      <c r="M735" s="14"/>
      <c r="N735" s="14"/>
      <c r="O735" s="14"/>
      <c r="P735" s="27"/>
      <c r="Q735" s="27"/>
      <c r="R735" s="28"/>
    </row>
    <row r="736" spans="1:18">
      <c r="A736" s="26">
        <v>736</v>
      </c>
      <c r="F736" s="47"/>
      <c r="G736" s="17"/>
      <c r="H736" s="14"/>
      <c r="I736" s="14"/>
      <c r="J736" s="14"/>
      <c r="K736" s="14"/>
      <c r="L736" s="14"/>
      <c r="M736" s="14"/>
      <c r="N736" s="14"/>
      <c r="O736" s="14"/>
      <c r="P736" s="27"/>
      <c r="Q736" s="27"/>
      <c r="R736" s="28"/>
    </row>
    <row r="737" spans="1:18" ht="15.75" thickBot="1">
      <c r="A737" s="26">
        <v>737</v>
      </c>
      <c r="C737" s="2" t="s">
        <v>545</v>
      </c>
      <c r="F737" s="47"/>
      <c r="G737" s="17"/>
      <c r="H737" s="30">
        <v>300847554.79481053</v>
      </c>
      <c r="I737" s="30">
        <v>138687415.07210401</v>
      </c>
      <c r="J737" s="30">
        <v>40628734.316474862</v>
      </c>
      <c r="K737" s="30">
        <v>60261727.58904817</v>
      </c>
      <c r="L737" s="30">
        <v>24099703.094544362</v>
      </c>
      <c r="M737" s="30">
        <v>24895401.542826455</v>
      </c>
      <c r="N737" s="30">
        <v>10941195.01561003</v>
      </c>
      <c r="O737" s="30">
        <v>1333378.1642026426</v>
      </c>
      <c r="P737" s="27">
        <v>0</v>
      </c>
      <c r="Q737" s="27">
        <v>0</v>
      </c>
      <c r="R737" s="28">
        <v>0</v>
      </c>
    </row>
    <row r="738" spans="1:18" ht="15.75" thickTop="1">
      <c r="A738" s="26">
        <v>738</v>
      </c>
      <c r="F738" s="47"/>
      <c r="G738" s="17"/>
      <c r="H738" s="14"/>
      <c r="I738" s="14"/>
      <c r="J738" s="14"/>
      <c r="K738" s="14"/>
      <c r="L738" s="14"/>
      <c r="M738" s="14"/>
      <c r="N738" s="14"/>
      <c r="O738" s="14"/>
      <c r="P738" s="27"/>
      <c r="Q738" s="27"/>
      <c r="R738" s="28"/>
    </row>
    <row r="739" spans="1:18">
      <c r="A739" s="26">
        <v>739</v>
      </c>
      <c r="F739" s="47"/>
      <c r="G739" s="17"/>
      <c r="H739" s="14"/>
      <c r="I739" s="14"/>
      <c r="J739" s="14"/>
      <c r="K739" s="14"/>
      <c r="L739" s="14"/>
      <c r="M739" s="14"/>
      <c r="N739" s="14"/>
      <c r="O739" s="14"/>
      <c r="P739" s="27"/>
      <c r="Q739" s="27"/>
      <c r="R739" s="28"/>
    </row>
    <row r="740" spans="1:18">
      <c r="A740" s="26">
        <v>740</v>
      </c>
      <c r="F740" s="47"/>
      <c r="G740" s="17"/>
      <c r="H740" s="7" t="s">
        <v>546</v>
      </c>
      <c r="I740" s="7"/>
      <c r="J740" s="7"/>
      <c r="K740" s="7"/>
      <c r="L740" s="7"/>
      <c r="M740" s="7"/>
      <c r="N740" s="7"/>
      <c r="O740" s="7"/>
      <c r="P740" s="27"/>
      <c r="Q740" s="27"/>
      <c r="R740" s="28"/>
    </row>
    <row r="741" spans="1:18">
      <c r="A741" s="26">
        <v>741</v>
      </c>
      <c r="F741" s="47"/>
      <c r="G741" s="17"/>
      <c r="H741" s="2"/>
      <c r="I741" s="2"/>
      <c r="J741" s="2"/>
      <c r="K741" s="2"/>
      <c r="L741" s="2"/>
      <c r="M741" s="2"/>
      <c r="N741" s="2"/>
      <c r="O741" s="2"/>
      <c r="P741" s="27"/>
      <c r="Q741" s="27"/>
      <c r="R741" s="28"/>
    </row>
    <row r="742" spans="1:18">
      <c r="A742" s="26">
        <v>742</v>
      </c>
      <c r="C742" s="16" t="s">
        <v>6</v>
      </c>
      <c r="E742" s="16" t="s">
        <v>7</v>
      </c>
      <c r="F742" s="47" t="s">
        <v>8</v>
      </c>
      <c r="G742" s="17"/>
      <c r="H742" s="16" t="s">
        <v>9</v>
      </c>
      <c r="I742" s="18" t="s">
        <v>10</v>
      </c>
      <c r="J742" s="16" t="s">
        <v>11</v>
      </c>
      <c r="K742" s="18" t="s">
        <v>12</v>
      </c>
      <c r="L742" s="16" t="s">
        <v>13</v>
      </c>
      <c r="M742" s="16" t="s">
        <v>14</v>
      </c>
      <c r="N742" s="18" t="s">
        <v>15</v>
      </c>
      <c r="O742" s="16" t="s">
        <v>16</v>
      </c>
      <c r="P742" s="16" t="s">
        <v>17</v>
      </c>
      <c r="Q742" s="16" t="s">
        <v>18</v>
      </c>
      <c r="R742" s="28"/>
    </row>
    <row r="743" spans="1:18">
      <c r="A743" s="26">
        <v>743</v>
      </c>
      <c r="F743" s="47"/>
      <c r="G743" s="17"/>
      <c r="H743" s="18" t="s">
        <v>19</v>
      </c>
      <c r="I743" s="14"/>
      <c r="J743" s="18" t="s">
        <v>20</v>
      </c>
      <c r="K743" s="18" t="s">
        <v>21</v>
      </c>
      <c r="L743" s="18" t="s">
        <v>21</v>
      </c>
      <c r="M743" s="18" t="s">
        <v>21</v>
      </c>
      <c r="N743" s="16" t="s">
        <v>22</v>
      </c>
      <c r="O743" s="18" t="s">
        <v>23</v>
      </c>
      <c r="P743" s="27"/>
      <c r="Q743" s="27"/>
      <c r="R743" s="28"/>
    </row>
    <row r="744" spans="1:18">
      <c r="A744" s="26">
        <v>744</v>
      </c>
      <c r="C744" s="2" t="s">
        <v>105</v>
      </c>
      <c r="F744" s="47" t="s">
        <v>25</v>
      </c>
      <c r="G744" s="17"/>
      <c r="H744" s="18" t="s">
        <v>26</v>
      </c>
      <c r="I744" s="18" t="s">
        <v>27</v>
      </c>
      <c r="J744" s="18" t="s">
        <v>28</v>
      </c>
      <c r="K744" s="18" t="s">
        <v>29</v>
      </c>
      <c r="L744" s="18" t="s">
        <v>30</v>
      </c>
      <c r="M744" s="18" t="s">
        <v>31</v>
      </c>
      <c r="N744" s="18" t="s">
        <v>32</v>
      </c>
      <c r="O744" s="18" t="s">
        <v>33</v>
      </c>
      <c r="P744" s="27"/>
      <c r="Q744" s="27"/>
      <c r="R744" s="28"/>
    </row>
    <row r="745" spans="1:18">
      <c r="A745" s="26">
        <v>745</v>
      </c>
      <c r="C745" s="2" t="s">
        <v>106</v>
      </c>
      <c r="E745" s="2" t="s">
        <v>34</v>
      </c>
      <c r="F745" s="48" t="s">
        <v>35</v>
      </c>
      <c r="G745" s="17"/>
      <c r="H745" s="24" t="s">
        <v>36</v>
      </c>
      <c r="I745" s="24" t="s">
        <v>37</v>
      </c>
      <c r="J745" s="24" t="s">
        <v>38</v>
      </c>
      <c r="K745" s="24" t="s">
        <v>39</v>
      </c>
      <c r="L745" s="24" t="s">
        <v>40</v>
      </c>
      <c r="M745" s="24" t="s">
        <v>40</v>
      </c>
      <c r="N745" s="24" t="s">
        <v>41</v>
      </c>
      <c r="O745" s="24" t="s">
        <v>42</v>
      </c>
      <c r="P745" s="27"/>
      <c r="Q745" s="27"/>
      <c r="R745" s="28"/>
    </row>
    <row r="746" spans="1:18">
      <c r="A746" s="26">
        <v>746</v>
      </c>
      <c r="C746" s="2" t="s">
        <v>547</v>
      </c>
      <c r="D746" s="2" t="s">
        <v>548</v>
      </c>
      <c r="F746" s="49" t="s">
        <v>112</v>
      </c>
      <c r="G746" s="17"/>
      <c r="H746" s="57">
        <v>412781.50971360662</v>
      </c>
      <c r="I746" s="57">
        <v>177440.42490136769</v>
      </c>
      <c r="J746" s="57">
        <v>55474.011096720693</v>
      </c>
      <c r="K746" s="57">
        <v>88473.699337718164</v>
      </c>
      <c r="L746" s="57">
        <v>36099.186019485518</v>
      </c>
      <c r="M746" s="57">
        <v>39762.763084126993</v>
      </c>
      <c r="N746" s="57">
        <v>14560.347389853088</v>
      </c>
      <c r="O746" s="57">
        <v>971.07788433452288</v>
      </c>
      <c r="P746" s="27">
        <v>0</v>
      </c>
      <c r="Q746" s="27">
        <v>0</v>
      </c>
      <c r="R746" s="28">
        <v>0</v>
      </c>
    </row>
    <row r="747" spans="1:18">
      <c r="A747" s="26">
        <v>747</v>
      </c>
      <c r="E747" s="2" t="s">
        <v>175</v>
      </c>
      <c r="F747" s="49" t="s">
        <v>112</v>
      </c>
      <c r="G747" s="17"/>
      <c r="H747" s="51">
        <v>266706.94424426003</v>
      </c>
      <c r="I747" s="51">
        <v>114648.04599334238</v>
      </c>
      <c r="J747" s="51">
        <v>35842.942661951427</v>
      </c>
      <c r="K747" s="51">
        <v>57164.745612563478</v>
      </c>
      <c r="L747" s="51">
        <v>23324.454624050541</v>
      </c>
      <c r="M747" s="51">
        <v>25691.569964540988</v>
      </c>
      <c r="N747" s="51">
        <v>9407.7512390923766</v>
      </c>
      <c r="O747" s="51">
        <v>627.4341487188575</v>
      </c>
      <c r="P747" s="27">
        <v>0</v>
      </c>
      <c r="Q747" s="27">
        <v>0</v>
      </c>
      <c r="R747" s="28">
        <v>0</v>
      </c>
    </row>
    <row r="748" spans="1:18">
      <c r="A748" s="26">
        <v>748</v>
      </c>
      <c r="E748" s="2" t="s">
        <v>549</v>
      </c>
      <c r="F748" s="49"/>
      <c r="G748" s="17"/>
      <c r="H748" s="56">
        <v>679488.45395786664</v>
      </c>
      <c r="I748" s="56">
        <v>292088.47089471004</v>
      </c>
      <c r="J748" s="56">
        <v>91316.953758672113</v>
      </c>
      <c r="K748" s="56">
        <v>145638.44495028164</v>
      </c>
      <c r="L748" s="56">
        <v>59423.640643536055</v>
      </c>
      <c r="M748" s="56">
        <v>65454.333048667977</v>
      </c>
      <c r="N748" s="56">
        <v>23968.098628945467</v>
      </c>
      <c r="O748" s="56">
        <v>1598.5120330533805</v>
      </c>
      <c r="P748" s="27">
        <v>0</v>
      </c>
      <c r="Q748" s="27">
        <v>0</v>
      </c>
      <c r="R748" s="28">
        <v>0</v>
      </c>
    </row>
    <row r="749" spans="1:18">
      <c r="A749" s="26">
        <v>749</v>
      </c>
      <c r="F749" s="47"/>
      <c r="G749" s="17"/>
      <c r="H749" s="56"/>
      <c r="I749" s="56"/>
      <c r="J749" s="56"/>
      <c r="K749" s="56"/>
      <c r="L749" s="56"/>
      <c r="M749" s="56"/>
      <c r="N749" s="56"/>
      <c r="O749" s="56"/>
      <c r="P749" s="27"/>
      <c r="Q749" s="27"/>
      <c r="R749" s="28"/>
    </row>
    <row r="750" spans="1:18">
      <c r="A750" s="26">
        <v>750</v>
      </c>
      <c r="C750" s="2" t="s">
        <v>550</v>
      </c>
      <c r="D750" s="2" t="s">
        <v>551</v>
      </c>
      <c r="F750" s="49" t="s">
        <v>112</v>
      </c>
      <c r="G750" s="17"/>
      <c r="H750" s="62">
        <v>15313137.128906164</v>
      </c>
      <c r="I750" s="62">
        <v>6582585.4472290399</v>
      </c>
      <c r="J750" s="62">
        <v>2057943.7766093924</v>
      </c>
      <c r="K750" s="62">
        <v>3282147.7182930941</v>
      </c>
      <c r="L750" s="62">
        <v>1339187.3733438505</v>
      </c>
      <c r="M750" s="62">
        <v>1475096.7022575755</v>
      </c>
      <c r="N750" s="62">
        <v>540151.60800208105</v>
      </c>
      <c r="O750" s="62">
        <v>36024.503171132368</v>
      </c>
      <c r="P750" s="27">
        <v>0</v>
      </c>
      <c r="Q750" s="27">
        <v>0</v>
      </c>
      <c r="R750" s="28">
        <v>0</v>
      </c>
    </row>
    <row r="751" spans="1:18">
      <c r="A751" s="26">
        <v>751</v>
      </c>
      <c r="E751" s="2" t="s">
        <v>175</v>
      </c>
      <c r="F751" s="49" t="s">
        <v>112</v>
      </c>
      <c r="G751" s="17"/>
      <c r="H751" s="55">
        <v>31820589.126572516</v>
      </c>
      <c r="I751" s="55">
        <v>13678565.348405063</v>
      </c>
      <c r="J751" s="55">
        <v>4276392.4080233248</v>
      </c>
      <c r="K751" s="55">
        <v>6820279.4187334683</v>
      </c>
      <c r="L751" s="55">
        <v>2782821.7570276856</v>
      </c>
      <c r="M751" s="55">
        <v>3065240.3677556077</v>
      </c>
      <c r="N751" s="55">
        <v>1122431.167408963</v>
      </c>
      <c r="O751" s="55">
        <v>74858.659218406334</v>
      </c>
      <c r="P751" s="27">
        <v>0</v>
      </c>
      <c r="Q751" s="27">
        <v>0</v>
      </c>
      <c r="R751" s="28">
        <v>0</v>
      </c>
    </row>
    <row r="752" spans="1:18">
      <c r="A752" s="26">
        <v>752</v>
      </c>
      <c r="E752" s="2" t="s">
        <v>552</v>
      </c>
      <c r="F752" s="49"/>
      <c r="G752" s="17"/>
      <c r="H752" s="56">
        <v>47133726.25547868</v>
      </c>
      <c r="I752" s="56">
        <v>20261150.795634102</v>
      </c>
      <c r="J752" s="56">
        <v>6334336.1846327167</v>
      </c>
      <c r="K752" s="56">
        <v>10102427.137026563</v>
      </c>
      <c r="L752" s="56">
        <v>4122009.1303715361</v>
      </c>
      <c r="M752" s="56">
        <v>4540337.0700131832</v>
      </c>
      <c r="N752" s="56">
        <v>1662582.775411044</v>
      </c>
      <c r="O752" s="56">
        <v>110883.1623895387</v>
      </c>
      <c r="P752" s="27">
        <v>0</v>
      </c>
      <c r="Q752" s="27">
        <v>0</v>
      </c>
      <c r="R752" s="28">
        <v>0</v>
      </c>
    </row>
    <row r="753" spans="1:18">
      <c r="A753" s="26">
        <v>753</v>
      </c>
      <c r="F753" s="47"/>
      <c r="G753" s="17"/>
      <c r="H753" s="56"/>
      <c r="I753" s="56"/>
      <c r="J753" s="56"/>
      <c r="K753" s="56"/>
      <c r="L753" s="56"/>
      <c r="M753" s="56"/>
      <c r="N753" s="56"/>
      <c r="O753" s="56"/>
      <c r="P753" s="27"/>
      <c r="Q753" s="27"/>
      <c r="R753" s="28"/>
    </row>
    <row r="754" spans="1:18">
      <c r="A754" s="26">
        <v>754</v>
      </c>
      <c r="C754" s="2" t="s">
        <v>553</v>
      </c>
      <c r="D754" s="2" t="s">
        <v>554</v>
      </c>
      <c r="F754" s="49" t="s">
        <v>112</v>
      </c>
      <c r="G754" s="17"/>
      <c r="H754" s="62">
        <v>-548248.83954131603</v>
      </c>
      <c r="I754" s="62">
        <v>-235673.12185903892</v>
      </c>
      <c r="J754" s="62">
        <v>-73679.565321568181</v>
      </c>
      <c r="K754" s="62">
        <v>-117509.14672870189</v>
      </c>
      <c r="L754" s="62">
        <v>-47946.277577453824</v>
      </c>
      <c r="M754" s="62">
        <v>-52812.173522389516</v>
      </c>
      <c r="N754" s="62">
        <v>-19338.786675168387</v>
      </c>
      <c r="O754" s="62">
        <v>-1289.767856995386</v>
      </c>
      <c r="P754" s="27">
        <v>0</v>
      </c>
      <c r="Q754" s="27">
        <v>0</v>
      </c>
      <c r="R754" s="28">
        <v>0</v>
      </c>
    </row>
    <row r="755" spans="1:18">
      <c r="A755" s="26">
        <v>755</v>
      </c>
      <c r="E755" s="2" t="s">
        <v>175</v>
      </c>
      <c r="F755" s="49" t="s">
        <v>112</v>
      </c>
      <c r="G755" s="17"/>
      <c r="H755" s="55">
        <v>161852932.17470902</v>
      </c>
      <c r="I755" s="55">
        <v>69574950.381228119</v>
      </c>
      <c r="J755" s="55">
        <v>21751534.756792001</v>
      </c>
      <c r="K755" s="55">
        <v>34690816.621336833</v>
      </c>
      <c r="L755" s="55">
        <v>14154604.721582076</v>
      </c>
      <c r="M755" s="55">
        <v>15591104.846240375</v>
      </c>
      <c r="N755" s="55">
        <v>5709158.1455893181</v>
      </c>
      <c r="O755" s="55">
        <v>380762.70194031554</v>
      </c>
      <c r="P755" s="27">
        <v>0</v>
      </c>
      <c r="Q755" s="27">
        <v>0</v>
      </c>
      <c r="R755" s="28">
        <v>0</v>
      </c>
    </row>
    <row r="756" spans="1:18">
      <c r="A756" s="26">
        <v>756</v>
      </c>
      <c r="E756" s="2" t="s">
        <v>555</v>
      </c>
      <c r="F756" s="49"/>
      <c r="G756" s="17"/>
      <c r="H756" s="56">
        <v>161304683.33516771</v>
      </c>
      <c r="I756" s="56">
        <v>69339277.259369075</v>
      </c>
      <c r="J756" s="56">
        <v>21677855.191470433</v>
      </c>
      <c r="K756" s="56">
        <v>34573307.474608131</v>
      </c>
      <c r="L756" s="56">
        <v>14106658.444004621</v>
      </c>
      <c r="M756" s="56">
        <v>15538292.672717985</v>
      </c>
      <c r="N756" s="56">
        <v>5689819.3589141499</v>
      </c>
      <c r="O756" s="56">
        <v>379472.93408332014</v>
      </c>
      <c r="P756" s="27">
        <v>0</v>
      </c>
      <c r="Q756" s="27">
        <v>0</v>
      </c>
      <c r="R756" s="28">
        <v>0</v>
      </c>
    </row>
    <row r="757" spans="1:18">
      <c r="A757" s="26">
        <v>757</v>
      </c>
      <c r="C757" s="8"/>
      <c r="D757" s="8"/>
      <c r="E757" s="8"/>
      <c r="F757" s="47"/>
      <c r="H757" s="56"/>
      <c r="I757" s="56"/>
      <c r="J757" s="56"/>
      <c r="K757" s="56"/>
      <c r="L757" s="56"/>
      <c r="M757" s="56"/>
      <c r="N757" s="56"/>
      <c r="O757" s="56"/>
      <c r="P757" s="27"/>
      <c r="Q757" s="27"/>
      <c r="R757" s="28"/>
    </row>
    <row r="758" spans="1:18">
      <c r="A758" s="26">
        <v>758</v>
      </c>
      <c r="C758" s="2" t="s">
        <v>556</v>
      </c>
      <c r="D758" s="2" t="s">
        <v>557</v>
      </c>
      <c r="F758" s="49" t="s">
        <v>112</v>
      </c>
      <c r="G758" s="17"/>
      <c r="H758" s="62">
        <v>12688143.278800532</v>
      </c>
      <c r="I758" s="62">
        <v>5454191.8221139396</v>
      </c>
      <c r="J758" s="62">
        <v>1705168.9198319756</v>
      </c>
      <c r="K758" s="62">
        <v>2719518.5520333503</v>
      </c>
      <c r="L758" s="62">
        <v>1109622.4847403988</v>
      </c>
      <c r="M758" s="62">
        <v>1222234.095520518</v>
      </c>
      <c r="N758" s="62">
        <v>447558.25908903492</v>
      </c>
      <c r="O758" s="62">
        <v>29849.145471316086</v>
      </c>
      <c r="P758" s="27">
        <v>0</v>
      </c>
      <c r="Q758" s="27">
        <v>0</v>
      </c>
      <c r="R758" s="28">
        <v>0</v>
      </c>
    </row>
    <row r="759" spans="1:18">
      <c r="A759" s="26">
        <v>759</v>
      </c>
      <c r="E759" s="2" t="s">
        <v>175</v>
      </c>
      <c r="F759" s="49" t="s">
        <v>112</v>
      </c>
      <c r="G759" s="17"/>
      <c r="H759" s="55">
        <v>45682606.131798074</v>
      </c>
      <c r="I759" s="55">
        <v>19637364.687803209</v>
      </c>
      <c r="J759" s="55">
        <v>6139319.0824868763</v>
      </c>
      <c r="K759" s="55">
        <v>9791400.6920326818</v>
      </c>
      <c r="L759" s="55">
        <v>3995103.602753039</v>
      </c>
      <c r="M759" s="55">
        <v>4400552.3550327215</v>
      </c>
      <c r="N759" s="55">
        <v>1611396.3423756699</v>
      </c>
      <c r="O759" s="55">
        <v>107469.36931388301</v>
      </c>
      <c r="P759" s="27">
        <v>0</v>
      </c>
      <c r="Q759" s="27">
        <v>0</v>
      </c>
      <c r="R759" s="28">
        <v>0</v>
      </c>
    </row>
    <row r="760" spans="1:18">
      <c r="A760" s="26">
        <v>760</v>
      </c>
      <c r="E760" s="2" t="s">
        <v>558</v>
      </c>
      <c r="F760" s="49"/>
      <c r="G760" s="17"/>
      <c r="H760" s="56">
        <v>58370749.410598606</v>
      </c>
      <c r="I760" s="56">
        <v>25091556.509917147</v>
      </c>
      <c r="J760" s="56">
        <v>7844488.0023188516</v>
      </c>
      <c r="K760" s="56">
        <v>12510919.244066032</v>
      </c>
      <c r="L760" s="56">
        <v>5104726.0874934383</v>
      </c>
      <c r="M760" s="56">
        <v>5622786.4505532393</v>
      </c>
      <c r="N760" s="56">
        <v>2058954.6014647048</v>
      </c>
      <c r="O760" s="56">
        <v>137318.51478519911</v>
      </c>
      <c r="P760" s="27">
        <v>0</v>
      </c>
      <c r="Q760" s="27">
        <v>0</v>
      </c>
      <c r="R760" s="28">
        <v>0</v>
      </c>
    </row>
    <row r="761" spans="1:18">
      <c r="A761" s="26">
        <v>761</v>
      </c>
      <c r="F761" s="47"/>
      <c r="G761" s="17"/>
      <c r="H761" s="56"/>
      <c r="I761" s="56"/>
      <c r="J761" s="56"/>
      <c r="K761" s="56"/>
      <c r="L761" s="56"/>
      <c r="M761" s="56"/>
      <c r="N761" s="56"/>
      <c r="O761" s="56"/>
      <c r="P761" s="27"/>
      <c r="Q761" s="27"/>
      <c r="R761" s="28"/>
    </row>
    <row r="762" spans="1:18">
      <c r="A762" s="26">
        <v>762</v>
      </c>
      <c r="C762" s="2" t="s">
        <v>559</v>
      </c>
      <c r="D762" s="2" t="s">
        <v>560</v>
      </c>
      <c r="F762" s="49" t="s">
        <v>112</v>
      </c>
      <c r="G762" s="17"/>
      <c r="H762" s="62">
        <v>3072175.4637601431</v>
      </c>
      <c r="I762" s="62">
        <v>1320621.4591331219</v>
      </c>
      <c r="J762" s="62">
        <v>412871.92317782599</v>
      </c>
      <c r="K762" s="62">
        <v>658476.02641410206</v>
      </c>
      <c r="L762" s="62">
        <v>268672.48396790499</v>
      </c>
      <c r="M762" s="62">
        <v>295939.09185301821</v>
      </c>
      <c r="N762" s="62">
        <v>108367.11660356668</v>
      </c>
      <c r="O762" s="62">
        <v>7227.3626106036099</v>
      </c>
      <c r="P762" s="27">
        <v>0</v>
      </c>
      <c r="Q762" s="27">
        <v>0</v>
      </c>
      <c r="R762" s="28">
        <v>0</v>
      </c>
    </row>
    <row r="763" spans="1:18">
      <c r="A763" s="26">
        <v>763</v>
      </c>
      <c r="E763" s="2" t="s">
        <v>175</v>
      </c>
      <c r="F763" s="49" t="s">
        <v>112</v>
      </c>
      <c r="G763" s="17"/>
      <c r="H763" s="55">
        <v>13842483.476451972</v>
      </c>
      <c r="I763" s="55">
        <v>5950402.5542615885</v>
      </c>
      <c r="J763" s="55">
        <v>1860301.54914557</v>
      </c>
      <c r="K763" s="55">
        <v>2966934.5461540995</v>
      </c>
      <c r="L763" s="55">
        <v>1210573.5703491045</v>
      </c>
      <c r="M763" s="55">
        <v>1333430.3451527855</v>
      </c>
      <c r="N763" s="55">
        <v>488276.15436379658</v>
      </c>
      <c r="O763" s="55">
        <v>32564.757025029787</v>
      </c>
      <c r="P763" s="27">
        <v>0</v>
      </c>
      <c r="Q763" s="27">
        <v>0</v>
      </c>
      <c r="R763" s="28">
        <v>0</v>
      </c>
    </row>
    <row r="764" spans="1:18">
      <c r="A764" s="26">
        <v>764</v>
      </c>
      <c r="E764" s="2" t="s">
        <v>561</v>
      </c>
      <c r="F764" s="49"/>
      <c r="G764" s="17"/>
      <c r="H764" s="56">
        <v>16914658.940212116</v>
      </c>
      <c r="I764" s="56">
        <v>7271024.0133947106</v>
      </c>
      <c r="J764" s="56">
        <v>2273173.4723233962</v>
      </c>
      <c r="K764" s="56">
        <v>3625410.5725682015</v>
      </c>
      <c r="L764" s="56">
        <v>1479246.0543170094</v>
      </c>
      <c r="M764" s="56">
        <v>1629369.4370058037</v>
      </c>
      <c r="N764" s="56">
        <v>596643.27096736326</v>
      </c>
      <c r="O764" s="56">
        <v>39792.119635633397</v>
      </c>
      <c r="P764" s="27">
        <v>0</v>
      </c>
      <c r="Q764" s="27">
        <v>0</v>
      </c>
      <c r="R764" s="28">
        <v>0</v>
      </c>
    </row>
    <row r="765" spans="1:18">
      <c r="A765" s="26">
        <v>765</v>
      </c>
      <c r="F765" s="47"/>
      <c r="G765" s="17"/>
      <c r="H765" s="56"/>
      <c r="I765" s="56"/>
      <c r="J765" s="56"/>
      <c r="K765" s="56"/>
      <c r="L765" s="56"/>
      <c r="M765" s="56"/>
      <c r="N765" s="56"/>
      <c r="O765" s="56"/>
      <c r="P765" s="27"/>
      <c r="Q765" s="27"/>
      <c r="R765" s="28"/>
    </row>
    <row r="766" spans="1:18">
      <c r="A766" s="26">
        <v>766</v>
      </c>
      <c r="C766" s="2" t="s">
        <v>562</v>
      </c>
      <c r="D766" s="2" t="s">
        <v>563</v>
      </c>
      <c r="F766" s="49" t="s">
        <v>112</v>
      </c>
      <c r="G766" s="17"/>
      <c r="H766" s="62">
        <v>74331.023294400075</v>
      </c>
      <c r="I766" s="62">
        <v>31952.32355698961</v>
      </c>
      <c r="J766" s="62">
        <v>9989.4009640234417</v>
      </c>
      <c r="K766" s="62">
        <v>15931.771292218082</v>
      </c>
      <c r="L766" s="62">
        <v>6500.5078323032485</v>
      </c>
      <c r="M766" s="62">
        <v>7160.2210842888653</v>
      </c>
      <c r="N766" s="62">
        <v>2621.9331426948643</v>
      </c>
      <c r="O766" s="62">
        <v>174.86542188196961</v>
      </c>
      <c r="P766" s="27">
        <v>0</v>
      </c>
      <c r="Q766" s="27">
        <v>0</v>
      </c>
      <c r="R766" s="28">
        <v>0</v>
      </c>
    </row>
    <row r="767" spans="1:18">
      <c r="A767" s="26">
        <v>767</v>
      </c>
      <c r="E767" s="2" t="s">
        <v>175</v>
      </c>
      <c r="F767" s="49" t="s">
        <v>112</v>
      </c>
      <c r="G767" s="17"/>
      <c r="H767" s="55">
        <v>953639.48559250752</v>
      </c>
      <c r="I767" s="55">
        <v>409936.47133966669</v>
      </c>
      <c r="J767" s="55">
        <v>128160.31280745604</v>
      </c>
      <c r="K767" s="55">
        <v>204398.72217974628</v>
      </c>
      <c r="L767" s="55">
        <v>83399.106732797591</v>
      </c>
      <c r="M767" s="55">
        <v>91862.983299791129</v>
      </c>
      <c r="N767" s="55">
        <v>33638.430666483902</v>
      </c>
      <c r="O767" s="55">
        <v>2243.4585665659943</v>
      </c>
      <c r="P767" s="27">
        <v>0</v>
      </c>
      <c r="Q767" s="27">
        <v>0</v>
      </c>
      <c r="R767" s="28">
        <v>0</v>
      </c>
    </row>
    <row r="768" spans="1:18">
      <c r="A768" s="26">
        <v>768</v>
      </c>
      <c r="E768" s="2" t="s">
        <v>564</v>
      </c>
      <c r="F768" s="49"/>
      <c r="G768" s="17"/>
      <c r="H768" s="56">
        <v>1027970.5088869076</v>
      </c>
      <c r="I768" s="56">
        <v>441888.7948966563</v>
      </c>
      <c r="J768" s="56">
        <v>138149.71377147947</v>
      </c>
      <c r="K768" s="56">
        <v>220330.49347196438</v>
      </c>
      <c r="L768" s="56">
        <v>89899.614565100841</v>
      </c>
      <c r="M768" s="56">
        <v>99023.204384079989</v>
      </c>
      <c r="N768" s="56">
        <v>36260.363809178765</v>
      </c>
      <c r="O768" s="56">
        <v>2418.323988447964</v>
      </c>
      <c r="P768" s="27">
        <v>0</v>
      </c>
      <c r="Q768" s="27">
        <v>0</v>
      </c>
      <c r="R768" s="28">
        <v>0</v>
      </c>
    </row>
    <row r="769" spans="1:18">
      <c r="A769" s="26">
        <v>769</v>
      </c>
      <c r="F769" s="47"/>
      <c r="G769" s="17"/>
      <c r="H769" s="56"/>
      <c r="I769" s="56"/>
      <c r="J769" s="56"/>
      <c r="K769" s="56"/>
      <c r="L769" s="56"/>
      <c r="M769" s="56"/>
      <c r="N769" s="56"/>
      <c r="O769" s="56"/>
      <c r="P769" s="27"/>
      <c r="Q769" s="27"/>
      <c r="R769" s="28"/>
    </row>
    <row r="770" spans="1:18">
      <c r="A770" s="26">
        <v>770</v>
      </c>
      <c r="C770" s="2" t="s">
        <v>565</v>
      </c>
      <c r="D770" s="2" t="s">
        <v>566</v>
      </c>
      <c r="F770" s="49" t="s">
        <v>112</v>
      </c>
      <c r="G770" s="17"/>
      <c r="H770" s="51">
        <v>405782.26273900189</v>
      </c>
      <c r="I770" s="51">
        <v>174431.69188417136</v>
      </c>
      <c r="J770" s="51">
        <v>54533.377140981487</v>
      </c>
      <c r="K770" s="51">
        <v>86973.512779334633</v>
      </c>
      <c r="L770" s="51">
        <v>35487.077403700176</v>
      </c>
      <c r="M770" s="51">
        <v>39088.533757790174</v>
      </c>
      <c r="N770" s="51">
        <v>14313.457776293772</v>
      </c>
      <c r="O770" s="51">
        <v>954.61199673032843</v>
      </c>
      <c r="P770" s="27">
        <v>0</v>
      </c>
      <c r="Q770" s="27">
        <v>0</v>
      </c>
      <c r="R770" s="28">
        <v>0</v>
      </c>
    </row>
    <row r="771" spans="1:18">
      <c r="A771" s="26">
        <v>771</v>
      </c>
      <c r="F771" s="47"/>
      <c r="G771" s="17"/>
      <c r="H771" s="14"/>
      <c r="I771" s="14"/>
      <c r="J771" s="14"/>
      <c r="K771" s="14"/>
      <c r="L771" s="14"/>
      <c r="M771" s="14"/>
      <c r="N771" s="14"/>
      <c r="O771" s="14"/>
      <c r="P771" s="27"/>
      <c r="Q771" s="27"/>
      <c r="R771" s="28"/>
    </row>
    <row r="772" spans="1:18">
      <c r="A772" s="26">
        <v>772</v>
      </c>
      <c r="F772" s="47"/>
      <c r="G772" s="17"/>
      <c r="H772" s="58"/>
      <c r="I772" s="58"/>
      <c r="J772" s="58"/>
      <c r="K772" s="58"/>
      <c r="L772" s="58"/>
      <c r="M772" s="58"/>
      <c r="N772" s="58"/>
      <c r="O772" s="58"/>
      <c r="P772" s="27"/>
      <c r="Q772" s="27"/>
      <c r="R772" s="28"/>
    </row>
    <row r="773" spans="1:18">
      <c r="A773" s="26">
        <v>773</v>
      </c>
      <c r="F773" s="47"/>
      <c r="G773" s="17"/>
      <c r="H773" s="14"/>
      <c r="I773" s="14"/>
      <c r="J773" s="14"/>
      <c r="K773" s="14"/>
      <c r="L773" s="14"/>
      <c r="M773" s="14"/>
      <c r="N773" s="14"/>
      <c r="O773" s="14"/>
      <c r="P773" s="27"/>
      <c r="Q773" s="27"/>
      <c r="R773" s="28"/>
    </row>
    <row r="774" spans="1:18">
      <c r="A774" s="26">
        <v>774</v>
      </c>
      <c r="C774" s="3" t="s">
        <v>567</v>
      </c>
      <c r="F774" s="47"/>
      <c r="G774" s="17"/>
      <c r="H774" s="27">
        <v>285837059.16704088</v>
      </c>
      <c r="I774" s="27">
        <v>122871417.53599058</v>
      </c>
      <c r="J774" s="27">
        <v>38413852.895416528</v>
      </c>
      <c r="K774" s="27">
        <v>61265006.879470505</v>
      </c>
      <c r="L774" s="27">
        <v>24997450.048798945</v>
      </c>
      <c r="M774" s="27">
        <v>27534351.70148075</v>
      </c>
      <c r="N774" s="27">
        <v>10082541.92697168</v>
      </c>
      <c r="O774" s="27">
        <v>672438.17891192308</v>
      </c>
      <c r="P774" s="27">
        <v>0</v>
      </c>
      <c r="Q774" s="27">
        <v>0</v>
      </c>
      <c r="R774" s="28">
        <v>0</v>
      </c>
    </row>
    <row r="775" spans="1:18">
      <c r="A775" s="26">
        <v>775</v>
      </c>
      <c r="C775" s="3"/>
      <c r="F775" s="47"/>
      <c r="G775" s="1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8"/>
    </row>
    <row r="776" spans="1:18">
      <c r="A776" s="26">
        <v>776</v>
      </c>
      <c r="C776" s="3"/>
      <c r="F776" s="47"/>
      <c r="G776" s="1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8"/>
    </row>
    <row r="777" spans="1:18">
      <c r="A777" s="26">
        <v>777</v>
      </c>
      <c r="C777" s="3"/>
      <c r="F777" s="47"/>
      <c r="G777" s="17"/>
      <c r="H777" s="7" t="s">
        <v>568</v>
      </c>
      <c r="I777" s="7"/>
      <c r="J777" s="7"/>
      <c r="K777" s="7"/>
      <c r="L777" s="7"/>
      <c r="M777" s="7"/>
      <c r="N777" s="7"/>
      <c r="O777" s="7"/>
      <c r="P777" s="27"/>
      <c r="Q777" s="27"/>
      <c r="R777" s="28"/>
    </row>
    <row r="778" spans="1:18">
      <c r="A778" s="26">
        <v>778</v>
      </c>
      <c r="C778" s="3"/>
      <c r="F778" s="47"/>
      <c r="G778" s="17"/>
      <c r="H778" s="7"/>
      <c r="I778" s="7"/>
      <c r="J778" s="7"/>
      <c r="K778" s="7"/>
      <c r="L778" s="7"/>
      <c r="M778" s="7"/>
      <c r="N778" s="7"/>
      <c r="O778" s="7"/>
      <c r="P778" s="27"/>
      <c r="Q778" s="27"/>
      <c r="R778" s="28"/>
    </row>
    <row r="779" spans="1:18">
      <c r="A779" s="26">
        <v>779</v>
      </c>
      <c r="F779" s="47"/>
      <c r="G779" s="17"/>
      <c r="H779" s="14"/>
      <c r="I779" s="14"/>
      <c r="J779" s="14"/>
      <c r="K779" s="14"/>
      <c r="L779" s="14"/>
      <c r="M779" s="14"/>
      <c r="N779" s="14"/>
      <c r="O779" s="14"/>
      <c r="P779" s="27"/>
      <c r="Q779" s="27"/>
      <c r="R779" s="28"/>
    </row>
    <row r="780" spans="1:18">
      <c r="A780" s="26">
        <v>780</v>
      </c>
      <c r="C780" s="2" t="s">
        <v>569</v>
      </c>
      <c r="D780" s="2" t="s">
        <v>548</v>
      </c>
      <c r="F780" s="49" t="s">
        <v>112</v>
      </c>
      <c r="G780" s="17"/>
      <c r="H780" s="57">
        <v>0</v>
      </c>
      <c r="I780" s="57">
        <v>0</v>
      </c>
      <c r="J780" s="57">
        <v>0</v>
      </c>
      <c r="K780" s="57">
        <v>0</v>
      </c>
      <c r="L780" s="57">
        <v>0</v>
      </c>
      <c r="M780" s="57">
        <v>0</v>
      </c>
      <c r="N780" s="57">
        <v>0</v>
      </c>
      <c r="O780" s="57">
        <v>0</v>
      </c>
      <c r="P780" s="27">
        <v>0</v>
      </c>
      <c r="Q780" s="27">
        <v>0</v>
      </c>
      <c r="R780" s="28">
        <v>0</v>
      </c>
    </row>
    <row r="781" spans="1:18">
      <c r="A781" s="26">
        <v>781</v>
      </c>
      <c r="F781" s="47"/>
      <c r="G781" s="17"/>
      <c r="H781" s="14"/>
      <c r="I781" s="14"/>
      <c r="J781" s="14"/>
      <c r="K781" s="14"/>
      <c r="L781" s="14"/>
      <c r="M781" s="14"/>
      <c r="N781" s="14"/>
      <c r="O781" s="14"/>
      <c r="P781" s="27"/>
      <c r="Q781" s="27"/>
      <c r="R781" s="28"/>
    </row>
    <row r="782" spans="1:18">
      <c r="A782" s="26">
        <v>782</v>
      </c>
      <c r="C782" s="2" t="s">
        <v>570</v>
      </c>
      <c r="D782" s="2" t="s">
        <v>551</v>
      </c>
      <c r="F782" s="49" t="s">
        <v>112</v>
      </c>
      <c r="G782" s="17"/>
      <c r="H782" s="57">
        <v>0</v>
      </c>
      <c r="I782" s="57">
        <v>0</v>
      </c>
      <c r="J782" s="57">
        <v>0</v>
      </c>
      <c r="K782" s="57">
        <v>0</v>
      </c>
      <c r="L782" s="57">
        <v>0</v>
      </c>
      <c r="M782" s="57">
        <v>0</v>
      </c>
      <c r="N782" s="57">
        <v>0</v>
      </c>
      <c r="O782" s="57">
        <v>0</v>
      </c>
      <c r="P782" s="27">
        <v>0</v>
      </c>
      <c r="Q782" s="27">
        <v>0</v>
      </c>
      <c r="R782" s="28">
        <v>0</v>
      </c>
    </row>
    <row r="783" spans="1:18">
      <c r="A783" s="26">
        <v>783</v>
      </c>
      <c r="F783" s="47"/>
      <c r="G783" s="17"/>
      <c r="H783" s="14"/>
      <c r="I783" s="14"/>
      <c r="J783" s="14"/>
      <c r="K783" s="14"/>
      <c r="L783" s="14"/>
      <c r="M783" s="14"/>
      <c r="N783" s="14"/>
      <c r="O783" s="14"/>
      <c r="P783" s="27"/>
      <c r="Q783" s="27"/>
      <c r="R783" s="28"/>
    </row>
    <row r="784" spans="1:18">
      <c r="A784" s="26">
        <v>784</v>
      </c>
      <c r="C784" s="2" t="s">
        <v>571</v>
      </c>
      <c r="D784" s="2" t="s">
        <v>572</v>
      </c>
      <c r="F784" s="49" t="s">
        <v>112</v>
      </c>
      <c r="G784" s="17"/>
      <c r="H784" s="57">
        <v>0</v>
      </c>
      <c r="I784" s="57">
        <v>0</v>
      </c>
      <c r="J784" s="57">
        <v>0</v>
      </c>
      <c r="K784" s="57">
        <v>0</v>
      </c>
      <c r="L784" s="57">
        <v>0</v>
      </c>
      <c r="M784" s="57">
        <v>0</v>
      </c>
      <c r="N784" s="57">
        <v>0</v>
      </c>
      <c r="O784" s="57">
        <v>0</v>
      </c>
      <c r="P784" s="27">
        <v>0</v>
      </c>
      <c r="Q784" s="27">
        <v>0</v>
      </c>
      <c r="R784" s="28">
        <v>0</v>
      </c>
    </row>
    <row r="785" spans="1:18">
      <c r="A785" s="26">
        <v>785</v>
      </c>
      <c r="F785" s="47"/>
      <c r="G785" s="17"/>
      <c r="H785" s="14"/>
      <c r="I785" s="14"/>
      <c r="J785" s="14"/>
      <c r="K785" s="14"/>
      <c r="L785" s="14"/>
      <c r="M785" s="14"/>
      <c r="N785" s="14"/>
      <c r="O785" s="14"/>
      <c r="P785" s="27"/>
      <c r="Q785" s="27"/>
      <c r="R785" s="28"/>
    </row>
    <row r="786" spans="1:18">
      <c r="A786" s="26">
        <v>786</v>
      </c>
      <c r="C786" s="2" t="s">
        <v>573</v>
      </c>
      <c r="D786" s="2" t="s">
        <v>557</v>
      </c>
      <c r="F786" s="49" t="s">
        <v>112</v>
      </c>
      <c r="G786" s="17"/>
      <c r="H786" s="57">
        <v>0</v>
      </c>
      <c r="I786" s="57">
        <v>0</v>
      </c>
      <c r="J786" s="57">
        <v>0</v>
      </c>
      <c r="K786" s="57">
        <v>0</v>
      </c>
      <c r="L786" s="57">
        <v>0</v>
      </c>
      <c r="M786" s="57">
        <v>0</v>
      </c>
      <c r="N786" s="57">
        <v>0</v>
      </c>
      <c r="O786" s="57">
        <v>0</v>
      </c>
      <c r="P786" s="27">
        <v>0</v>
      </c>
      <c r="Q786" s="27">
        <v>0</v>
      </c>
      <c r="R786" s="28">
        <v>0</v>
      </c>
    </row>
    <row r="787" spans="1:18">
      <c r="A787" s="26">
        <v>787</v>
      </c>
      <c r="F787" s="47"/>
      <c r="G787" s="17"/>
      <c r="H787" s="14"/>
      <c r="I787" s="14"/>
      <c r="J787" s="14"/>
      <c r="K787" s="14"/>
      <c r="L787" s="14"/>
      <c r="M787" s="14"/>
      <c r="N787" s="14"/>
      <c r="O787" s="14"/>
      <c r="P787" s="27"/>
      <c r="Q787" s="27"/>
      <c r="R787" s="28"/>
    </row>
    <row r="788" spans="1:18">
      <c r="A788" s="26">
        <v>788</v>
      </c>
      <c r="C788" s="2" t="s">
        <v>574</v>
      </c>
      <c r="D788" s="2" t="s">
        <v>548</v>
      </c>
      <c r="F788" s="49" t="s">
        <v>112</v>
      </c>
      <c r="G788" s="17"/>
      <c r="H788" s="57">
        <v>0</v>
      </c>
      <c r="I788" s="57">
        <v>0</v>
      </c>
      <c r="J788" s="57">
        <v>0</v>
      </c>
      <c r="K788" s="57">
        <v>0</v>
      </c>
      <c r="L788" s="57">
        <v>0</v>
      </c>
      <c r="M788" s="57">
        <v>0</v>
      </c>
      <c r="N788" s="57">
        <v>0</v>
      </c>
      <c r="O788" s="57">
        <v>0</v>
      </c>
      <c r="P788" s="27">
        <v>0</v>
      </c>
      <c r="Q788" s="27">
        <v>0</v>
      </c>
      <c r="R788" s="28">
        <v>0</v>
      </c>
    </row>
    <row r="789" spans="1:18">
      <c r="A789" s="26">
        <v>789</v>
      </c>
      <c r="F789" s="47"/>
      <c r="G789" s="17"/>
      <c r="H789" s="14"/>
      <c r="I789" s="14"/>
      <c r="J789" s="14"/>
      <c r="K789" s="14"/>
      <c r="L789" s="14"/>
      <c r="M789" s="14"/>
      <c r="N789" s="14"/>
      <c r="O789" s="14"/>
      <c r="P789" s="27"/>
      <c r="Q789" s="27"/>
      <c r="R789" s="28"/>
    </row>
    <row r="790" spans="1:18">
      <c r="A790" s="26">
        <v>790</v>
      </c>
      <c r="C790" s="2" t="s">
        <v>575</v>
      </c>
      <c r="D790" s="2" t="s">
        <v>576</v>
      </c>
      <c r="F790" s="49" t="s">
        <v>112</v>
      </c>
      <c r="G790" s="17"/>
      <c r="H790" s="57">
        <v>0</v>
      </c>
      <c r="I790" s="57">
        <v>0</v>
      </c>
      <c r="J790" s="57">
        <v>0</v>
      </c>
      <c r="K790" s="57">
        <v>0</v>
      </c>
      <c r="L790" s="57">
        <v>0</v>
      </c>
      <c r="M790" s="57">
        <v>0</v>
      </c>
      <c r="N790" s="57">
        <v>0</v>
      </c>
      <c r="O790" s="57">
        <v>0</v>
      </c>
      <c r="P790" s="27">
        <v>0</v>
      </c>
      <c r="Q790" s="27">
        <v>0</v>
      </c>
      <c r="R790" s="28">
        <v>0</v>
      </c>
    </row>
    <row r="791" spans="1:18">
      <c r="A791" s="26">
        <v>791</v>
      </c>
      <c r="F791" s="47"/>
      <c r="G791" s="17"/>
      <c r="H791" s="14"/>
      <c r="I791" s="14"/>
      <c r="J791" s="14"/>
      <c r="K791" s="14"/>
      <c r="L791" s="14"/>
      <c r="M791" s="14"/>
      <c r="N791" s="14"/>
      <c r="O791" s="14"/>
      <c r="P791" s="27"/>
      <c r="Q791" s="27"/>
      <c r="R791" s="28"/>
    </row>
    <row r="792" spans="1:18">
      <c r="A792" s="26">
        <v>792</v>
      </c>
      <c r="C792" s="2" t="s">
        <v>577</v>
      </c>
      <c r="D792" s="2" t="s">
        <v>578</v>
      </c>
      <c r="F792" s="49" t="s">
        <v>112</v>
      </c>
      <c r="G792" s="17"/>
      <c r="H792" s="51">
        <v>0</v>
      </c>
      <c r="I792" s="51">
        <v>0</v>
      </c>
      <c r="J792" s="51">
        <v>0</v>
      </c>
      <c r="K792" s="51">
        <v>0</v>
      </c>
      <c r="L792" s="51">
        <v>0</v>
      </c>
      <c r="M792" s="51">
        <v>0</v>
      </c>
      <c r="N792" s="51">
        <v>0</v>
      </c>
      <c r="O792" s="51">
        <v>0</v>
      </c>
      <c r="P792" s="27">
        <v>0</v>
      </c>
      <c r="Q792" s="27">
        <v>0</v>
      </c>
      <c r="R792" s="28">
        <v>0</v>
      </c>
    </row>
    <row r="793" spans="1:18">
      <c r="A793" s="26">
        <v>793</v>
      </c>
      <c r="F793" s="47"/>
      <c r="G793" s="17"/>
      <c r="H793" s="14"/>
      <c r="I793" s="14"/>
      <c r="J793" s="14"/>
      <c r="K793" s="14"/>
      <c r="L793" s="14"/>
      <c r="M793" s="14"/>
      <c r="N793" s="14"/>
      <c r="O793" s="14"/>
      <c r="P793" s="27"/>
      <c r="Q793" s="27"/>
      <c r="R793" s="28"/>
    </row>
    <row r="794" spans="1:18">
      <c r="A794" s="26">
        <v>794</v>
      </c>
      <c r="C794" s="2" t="s">
        <v>579</v>
      </c>
      <c r="F794" s="47"/>
      <c r="G794" s="17"/>
      <c r="H794" s="27">
        <v>0</v>
      </c>
      <c r="I794" s="27">
        <v>0</v>
      </c>
      <c r="J794" s="27">
        <v>0</v>
      </c>
      <c r="K794" s="27">
        <v>0</v>
      </c>
      <c r="L794" s="27">
        <v>0</v>
      </c>
      <c r="M794" s="27">
        <v>0</v>
      </c>
      <c r="N794" s="27">
        <v>0</v>
      </c>
      <c r="O794" s="27">
        <v>0</v>
      </c>
      <c r="P794" s="27">
        <v>0</v>
      </c>
      <c r="Q794" s="27">
        <v>0</v>
      </c>
      <c r="R794" s="28">
        <v>0</v>
      </c>
    </row>
    <row r="795" spans="1:18">
      <c r="A795" s="26">
        <v>795</v>
      </c>
      <c r="F795" s="47"/>
      <c r="G795" s="1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8"/>
    </row>
    <row r="796" spans="1:18">
      <c r="A796" s="26">
        <v>796</v>
      </c>
      <c r="F796" s="47"/>
      <c r="G796" s="17"/>
      <c r="H796" s="2"/>
      <c r="I796" s="2"/>
      <c r="J796" s="2"/>
      <c r="K796" s="2"/>
      <c r="L796" s="2"/>
      <c r="M796" s="2"/>
      <c r="N796" s="2"/>
      <c r="O796" s="2"/>
      <c r="P796" s="27"/>
      <c r="Q796" s="27"/>
      <c r="R796" s="28"/>
    </row>
    <row r="797" spans="1:18">
      <c r="A797" s="26">
        <v>797</v>
      </c>
      <c r="F797" s="47"/>
      <c r="G797" s="17"/>
      <c r="H797" s="7" t="s">
        <v>580</v>
      </c>
      <c r="I797" s="7"/>
      <c r="J797" s="7"/>
      <c r="K797" s="7"/>
      <c r="L797" s="7"/>
      <c r="M797" s="7"/>
      <c r="N797" s="7"/>
      <c r="O797" s="7"/>
      <c r="P797" s="27"/>
      <c r="Q797" s="27"/>
      <c r="R797" s="28"/>
    </row>
    <row r="798" spans="1:18">
      <c r="A798" s="26">
        <v>798</v>
      </c>
      <c r="F798" s="47"/>
      <c r="G798" s="17"/>
      <c r="H798" s="7"/>
      <c r="I798" s="7"/>
      <c r="J798" s="7"/>
      <c r="K798" s="7"/>
      <c r="L798" s="7"/>
      <c r="M798" s="7"/>
      <c r="N798" s="7"/>
      <c r="O798" s="7"/>
      <c r="P798" s="27"/>
      <c r="Q798" s="27"/>
      <c r="R798" s="28"/>
    </row>
    <row r="799" spans="1:18">
      <c r="A799" s="26">
        <v>799</v>
      </c>
      <c r="C799" s="16"/>
      <c r="E799" s="16"/>
      <c r="F799" s="47"/>
      <c r="G799" s="17"/>
      <c r="H799" s="14"/>
      <c r="I799" s="14"/>
      <c r="J799" s="14"/>
      <c r="K799" s="14"/>
      <c r="L799" s="14"/>
      <c r="M799" s="14"/>
      <c r="N799" s="14"/>
      <c r="O799" s="14"/>
      <c r="P799" s="27"/>
      <c r="Q799" s="27"/>
      <c r="R799" s="28"/>
    </row>
    <row r="800" spans="1:18">
      <c r="A800" s="26">
        <v>800</v>
      </c>
      <c r="C800" s="2" t="s">
        <v>581</v>
      </c>
      <c r="D800" s="2" t="s">
        <v>548</v>
      </c>
      <c r="F800" s="49" t="s">
        <v>112</v>
      </c>
      <c r="G800" s="17"/>
      <c r="H800" s="57">
        <v>5856640.1356018111</v>
      </c>
      <c r="I800" s="57">
        <v>2517566.048141554</v>
      </c>
      <c r="J800" s="57">
        <v>787078.18113579904</v>
      </c>
      <c r="K800" s="57">
        <v>1255285.4386475619</v>
      </c>
      <c r="L800" s="57">
        <v>512183.65340773296</v>
      </c>
      <c r="M800" s="57">
        <v>564163.33750631625</v>
      </c>
      <c r="N800" s="57">
        <v>206585.59771944099</v>
      </c>
      <c r="O800" s="57">
        <v>13777.879043406652</v>
      </c>
      <c r="P800" s="27">
        <v>0</v>
      </c>
      <c r="Q800" s="27">
        <v>0</v>
      </c>
      <c r="R800" s="28">
        <v>0</v>
      </c>
    </row>
    <row r="801" spans="1:18">
      <c r="A801" s="26">
        <v>801</v>
      </c>
      <c r="C801" s="16"/>
      <c r="F801" s="47"/>
      <c r="G801" s="17"/>
      <c r="H801" s="14"/>
      <c r="I801" s="14"/>
      <c r="J801" s="14"/>
      <c r="K801" s="14"/>
      <c r="L801" s="14"/>
      <c r="M801" s="14"/>
      <c r="N801" s="14"/>
      <c r="O801" s="14"/>
      <c r="P801" s="27"/>
      <c r="Q801" s="27"/>
      <c r="R801" s="28"/>
    </row>
    <row r="802" spans="1:18">
      <c r="A802" s="26">
        <v>802</v>
      </c>
      <c r="C802" s="3" t="s">
        <v>582</v>
      </c>
      <c r="D802" s="2" t="s">
        <v>551</v>
      </c>
      <c r="E802" s="16"/>
      <c r="F802" s="49" t="s">
        <v>112</v>
      </c>
      <c r="G802" s="23"/>
      <c r="H802" s="57">
        <v>40810816.859668918</v>
      </c>
      <c r="I802" s="57">
        <v>17543151.79760788</v>
      </c>
      <c r="J802" s="57">
        <v>5484595.7342184763</v>
      </c>
      <c r="K802" s="57">
        <v>8747203.6794336271</v>
      </c>
      <c r="L802" s="57">
        <v>3569048.6001819605</v>
      </c>
      <c r="M802" s="57">
        <v>3931258.5565826274</v>
      </c>
      <c r="N802" s="57">
        <v>1439550.1173313949</v>
      </c>
      <c r="O802" s="57">
        <v>96008.374312955857</v>
      </c>
      <c r="P802" s="27">
        <v>0</v>
      </c>
      <c r="Q802" s="27">
        <v>0</v>
      </c>
      <c r="R802" s="28">
        <v>0</v>
      </c>
    </row>
    <row r="803" spans="1:18">
      <c r="A803" s="26">
        <v>803</v>
      </c>
      <c r="F803" s="47"/>
      <c r="G803" s="17"/>
      <c r="H803" s="14"/>
      <c r="I803" s="14"/>
      <c r="J803" s="14"/>
      <c r="K803" s="14"/>
      <c r="L803" s="14"/>
      <c r="M803" s="14"/>
      <c r="N803" s="14"/>
      <c r="O803" s="14"/>
      <c r="P803" s="27"/>
      <c r="Q803" s="27"/>
      <c r="R803" s="28"/>
    </row>
    <row r="804" spans="1:18">
      <c r="A804" s="26">
        <v>804</v>
      </c>
      <c r="C804" s="2" t="s">
        <v>583</v>
      </c>
      <c r="D804" s="2" t="s">
        <v>584</v>
      </c>
      <c r="F804" s="49" t="s">
        <v>112</v>
      </c>
      <c r="G804" s="17"/>
      <c r="H804" s="57">
        <v>105176947.04043004</v>
      </c>
      <c r="I804" s="57">
        <v>45211914.132566027</v>
      </c>
      <c r="J804" s="57">
        <v>14134807.373731773</v>
      </c>
      <c r="K804" s="57">
        <v>22543145.394691542</v>
      </c>
      <c r="L804" s="57">
        <v>9198091.6945827659</v>
      </c>
      <c r="M804" s="57">
        <v>10131573.068721047</v>
      </c>
      <c r="N804" s="57">
        <v>3709984.2174988817</v>
      </c>
      <c r="O804" s="57">
        <v>247431.1586380107</v>
      </c>
      <c r="P804" s="27">
        <v>0</v>
      </c>
      <c r="Q804" s="27">
        <v>0</v>
      </c>
      <c r="R804" s="28">
        <v>0</v>
      </c>
    </row>
    <row r="805" spans="1:18">
      <c r="A805" s="26">
        <v>805</v>
      </c>
      <c r="F805" s="47"/>
      <c r="G805" s="17"/>
      <c r="H805" s="14"/>
      <c r="I805" s="14"/>
      <c r="J805" s="14"/>
      <c r="K805" s="14"/>
      <c r="L805" s="14"/>
      <c r="M805" s="14"/>
      <c r="N805" s="14"/>
      <c r="O805" s="14"/>
      <c r="P805" s="27"/>
      <c r="Q805" s="27"/>
      <c r="R805" s="28"/>
    </row>
    <row r="806" spans="1:18">
      <c r="A806" s="26">
        <v>806</v>
      </c>
      <c r="C806" s="2" t="s">
        <v>585</v>
      </c>
      <c r="D806" s="2" t="s">
        <v>586</v>
      </c>
      <c r="F806" s="49" t="s">
        <v>112</v>
      </c>
      <c r="G806" s="17"/>
      <c r="H806" s="57">
        <v>18608663.228960272</v>
      </c>
      <c r="I806" s="57">
        <v>7999217.5824059816</v>
      </c>
      <c r="J806" s="57">
        <v>2500831.9562925724</v>
      </c>
      <c r="K806" s="57">
        <v>3988495.6977316197</v>
      </c>
      <c r="L806" s="57">
        <v>1627392.6512412615</v>
      </c>
      <c r="M806" s="57">
        <v>1792550.9013202351</v>
      </c>
      <c r="N806" s="57">
        <v>656397.13673811266</v>
      </c>
      <c r="O806" s="57">
        <v>43777.303230490877</v>
      </c>
      <c r="P806" s="27">
        <v>0</v>
      </c>
      <c r="Q806" s="27">
        <v>0</v>
      </c>
      <c r="R806" s="28">
        <v>0</v>
      </c>
    </row>
    <row r="807" spans="1:18">
      <c r="A807" s="26">
        <v>807</v>
      </c>
      <c r="F807" s="47"/>
      <c r="G807" s="17"/>
      <c r="H807" s="14"/>
      <c r="I807" s="14"/>
      <c r="J807" s="14"/>
      <c r="K807" s="14"/>
      <c r="L807" s="14"/>
      <c r="M807" s="14"/>
      <c r="N807" s="14"/>
      <c r="O807" s="14"/>
      <c r="P807" s="27"/>
      <c r="Q807" s="27"/>
      <c r="R807" s="28"/>
    </row>
    <row r="808" spans="1:18">
      <c r="A808" s="26">
        <v>808</v>
      </c>
      <c r="C808" s="2" t="s">
        <v>587</v>
      </c>
      <c r="D808" s="2" t="s">
        <v>560</v>
      </c>
      <c r="F808" s="49" t="s">
        <v>112</v>
      </c>
      <c r="G808" s="17"/>
      <c r="H808" s="57">
        <v>14985006.7406154</v>
      </c>
      <c r="I808" s="57">
        <v>6441533.5973974904</v>
      </c>
      <c r="J808" s="57">
        <v>2013846.0920647469</v>
      </c>
      <c r="K808" s="57">
        <v>3211817.752841522</v>
      </c>
      <c r="L808" s="57">
        <v>1310491.2238148353</v>
      </c>
      <c r="M808" s="57">
        <v>1443488.2833161342</v>
      </c>
      <c r="N808" s="57">
        <v>528577.22220656485</v>
      </c>
      <c r="O808" s="57">
        <v>35252.568974108042</v>
      </c>
      <c r="P808" s="27">
        <v>0</v>
      </c>
      <c r="Q808" s="27">
        <v>0</v>
      </c>
      <c r="R808" s="28">
        <v>0</v>
      </c>
    </row>
    <row r="809" spans="1:18">
      <c r="A809" s="26">
        <v>809</v>
      </c>
      <c r="F809" s="47"/>
      <c r="G809" s="17"/>
      <c r="H809" s="14"/>
      <c r="I809" s="14"/>
      <c r="J809" s="14"/>
      <c r="K809" s="14"/>
      <c r="L809" s="14"/>
      <c r="M809" s="14"/>
      <c r="N809" s="14"/>
      <c r="O809" s="14"/>
      <c r="P809" s="27"/>
      <c r="Q809" s="27"/>
      <c r="R809" s="28"/>
    </row>
    <row r="810" spans="1:18">
      <c r="A810" s="26">
        <v>810</v>
      </c>
      <c r="C810" s="2" t="s">
        <v>588</v>
      </c>
      <c r="D810" s="2" t="s">
        <v>576</v>
      </c>
      <c r="F810" s="49" t="s">
        <v>112</v>
      </c>
      <c r="G810" s="17"/>
      <c r="H810" s="57">
        <v>505501.87211721425</v>
      </c>
      <c r="I810" s="57">
        <v>217297.68622423991</v>
      </c>
      <c r="J810" s="57">
        <v>67934.768887054786</v>
      </c>
      <c r="K810" s="57">
        <v>108346.95739976803</v>
      </c>
      <c r="L810" s="57">
        <v>44207.905842047883</v>
      </c>
      <c r="M810" s="57">
        <v>48694.407832185141</v>
      </c>
      <c r="N810" s="57">
        <v>17830.941287448641</v>
      </c>
      <c r="O810" s="57">
        <v>1189.2046444699165</v>
      </c>
      <c r="P810" s="27">
        <v>0</v>
      </c>
      <c r="Q810" s="27">
        <v>0</v>
      </c>
      <c r="R810" s="28">
        <v>0</v>
      </c>
    </row>
    <row r="811" spans="1:18">
      <c r="A811" s="26">
        <v>811</v>
      </c>
      <c r="F811" s="47"/>
      <c r="G811" s="17"/>
      <c r="H811" s="14"/>
      <c r="I811" s="14"/>
      <c r="J811" s="14"/>
      <c r="K811" s="14"/>
      <c r="L811" s="14"/>
      <c r="M811" s="14"/>
      <c r="N811" s="14"/>
      <c r="O811" s="14"/>
      <c r="P811" s="27"/>
      <c r="Q811" s="27"/>
      <c r="R811" s="28"/>
    </row>
    <row r="812" spans="1:18">
      <c r="A812" s="26">
        <v>812</v>
      </c>
      <c r="C812" s="2" t="s">
        <v>589</v>
      </c>
      <c r="D812" s="2" t="s">
        <v>590</v>
      </c>
      <c r="F812" s="49" t="s">
        <v>112</v>
      </c>
      <c r="G812" s="17"/>
      <c r="H812" s="57">
        <v>4112562.2945142356</v>
      </c>
      <c r="I812" s="57">
        <v>1767847.599274128</v>
      </c>
      <c r="J812" s="57">
        <v>552690.27558943874</v>
      </c>
      <c r="K812" s="57">
        <v>881467.77748096164</v>
      </c>
      <c r="L812" s="57">
        <v>359657.94928507146</v>
      </c>
      <c r="M812" s="57">
        <v>396158.34609195648</v>
      </c>
      <c r="N812" s="57">
        <v>145065.45051420631</v>
      </c>
      <c r="O812" s="57">
        <v>9674.8962784734249</v>
      </c>
      <c r="P812" s="27">
        <v>0</v>
      </c>
      <c r="Q812" s="27">
        <v>0</v>
      </c>
      <c r="R812" s="28">
        <v>0</v>
      </c>
    </row>
    <row r="813" spans="1:18">
      <c r="A813" s="26">
        <v>813</v>
      </c>
      <c r="F813" s="47"/>
      <c r="G813" s="17"/>
      <c r="H813" s="14"/>
      <c r="I813" s="14"/>
      <c r="J813" s="14"/>
      <c r="K813" s="14"/>
      <c r="L813" s="14"/>
      <c r="M813" s="14"/>
      <c r="N813" s="14"/>
      <c r="O813" s="14"/>
      <c r="P813" s="27"/>
      <c r="Q813" s="27"/>
      <c r="R813" s="28"/>
    </row>
    <row r="814" spans="1:18">
      <c r="A814" s="26">
        <v>814</v>
      </c>
      <c r="C814" s="2" t="s">
        <v>591</v>
      </c>
      <c r="D814" s="2" t="s">
        <v>592</v>
      </c>
      <c r="F814" s="49" t="s">
        <v>112</v>
      </c>
      <c r="G814" s="17"/>
      <c r="H814" s="51">
        <v>0</v>
      </c>
      <c r="I814" s="51">
        <v>0</v>
      </c>
      <c r="J814" s="51">
        <v>0</v>
      </c>
      <c r="K814" s="51">
        <v>0</v>
      </c>
      <c r="L814" s="51">
        <v>0</v>
      </c>
      <c r="M814" s="51">
        <v>0</v>
      </c>
      <c r="N814" s="51">
        <v>0</v>
      </c>
      <c r="O814" s="51">
        <v>0</v>
      </c>
      <c r="P814" s="27">
        <v>0</v>
      </c>
      <c r="Q814" s="27">
        <v>0</v>
      </c>
      <c r="R814" s="28">
        <v>0</v>
      </c>
    </row>
    <row r="815" spans="1:18">
      <c r="A815" s="26">
        <v>815</v>
      </c>
      <c r="F815" s="47"/>
      <c r="G815" s="17"/>
      <c r="H815" s="14"/>
      <c r="I815" s="14"/>
      <c r="J815" s="14"/>
      <c r="K815" s="14"/>
      <c r="L815" s="14"/>
      <c r="M815" s="14"/>
      <c r="N815" s="14"/>
      <c r="O815" s="14"/>
      <c r="P815" s="27"/>
      <c r="Q815" s="27"/>
      <c r="R815" s="28"/>
    </row>
    <row r="816" spans="1:18">
      <c r="A816" s="26">
        <v>816</v>
      </c>
      <c r="C816" s="2" t="s">
        <v>593</v>
      </c>
      <c r="F816" s="47"/>
      <c r="G816" s="17"/>
      <c r="H816" s="27">
        <v>190056138.1719079</v>
      </c>
      <c r="I816" s="27">
        <v>81698528.443617299</v>
      </c>
      <c r="J816" s="27">
        <v>25541784.381919861</v>
      </c>
      <c r="K816" s="27">
        <v>40735762.698226608</v>
      </c>
      <c r="L816" s="27">
        <v>16621073.678355675</v>
      </c>
      <c r="M816" s="27">
        <v>18307886.901370503</v>
      </c>
      <c r="N816" s="27">
        <v>6703990.6832960509</v>
      </c>
      <c r="O816" s="27">
        <v>447111.38512191543</v>
      </c>
      <c r="P816" s="27">
        <v>0</v>
      </c>
      <c r="Q816" s="27">
        <v>0</v>
      </c>
      <c r="R816" s="28">
        <v>0</v>
      </c>
    </row>
    <row r="817" spans="1:18">
      <c r="A817" s="26">
        <v>817</v>
      </c>
      <c r="F817" s="47"/>
      <c r="G817" s="17"/>
      <c r="H817" s="14"/>
      <c r="I817" s="14"/>
      <c r="J817" s="14"/>
      <c r="K817" s="14"/>
      <c r="L817" s="14"/>
      <c r="M817" s="14"/>
      <c r="N817" s="14"/>
      <c r="O817" s="14"/>
      <c r="P817" s="27"/>
      <c r="Q817" s="27"/>
      <c r="R817" s="28"/>
    </row>
    <row r="818" spans="1:18">
      <c r="A818" s="26">
        <v>818</v>
      </c>
      <c r="F818" s="47"/>
      <c r="G818" s="17"/>
      <c r="H818" s="7" t="s">
        <v>594</v>
      </c>
      <c r="I818" s="7"/>
      <c r="J818" s="7"/>
      <c r="K818" s="7"/>
      <c r="L818" s="7"/>
      <c r="M818" s="7"/>
      <c r="N818" s="7"/>
      <c r="O818" s="7"/>
      <c r="P818" s="27"/>
      <c r="Q818" s="27"/>
      <c r="R818" s="28"/>
    </row>
    <row r="819" spans="1:18">
      <c r="A819" s="26">
        <v>819</v>
      </c>
      <c r="C819" s="16" t="s">
        <v>6</v>
      </c>
      <c r="E819" s="16" t="s">
        <v>7</v>
      </c>
      <c r="F819" s="47" t="s">
        <v>8</v>
      </c>
      <c r="G819" s="17"/>
      <c r="H819" s="16" t="s">
        <v>9</v>
      </c>
      <c r="I819" s="18" t="s">
        <v>10</v>
      </c>
      <c r="J819" s="16" t="s">
        <v>11</v>
      </c>
      <c r="K819" s="18" t="s">
        <v>12</v>
      </c>
      <c r="L819" s="16" t="s">
        <v>13</v>
      </c>
      <c r="M819" s="16" t="s">
        <v>14</v>
      </c>
      <c r="N819" s="18" t="s">
        <v>15</v>
      </c>
      <c r="O819" s="16" t="s">
        <v>16</v>
      </c>
      <c r="P819" s="16" t="s">
        <v>17</v>
      </c>
      <c r="Q819" s="16" t="s">
        <v>18</v>
      </c>
      <c r="R819" s="28"/>
    </row>
    <row r="820" spans="1:18">
      <c r="A820" s="26">
        <v>820</v>
      </c>
      <c r="F820" s="47"/>
      <c r="G820" s="17"/>
      <c r="H820" s="18" t="s">
        <v>19</v>
      </c>
      <c r="I820" s="14"/>
      <c r="J820" s="18" t="s">
        <v>20</v>
      </c>
      <c r="K820" s="18" t="s">
        <v>21</v>
      </c>
      <c r="L820" s="18" t="s">
        <v>21</v>
      </c>
      <c r="M820" s="18" t="s">
        <v>21</v>
      </c>
      <c r="N820" s="16" t="s">
        <v>22</v>
      </c>
      <c r="O820" s="18" t="s">
        <v>23</v>
      </c>
      <c r="P820" s="27"/>
      <c r="Q820" s="27"/>
      <c r="R820" s="28"/>
    </row>
    <row r="821" spans="1:18">
      <c r="A821" s="26">
        <v>821</v>
      </c>
      <c r="C821" s="2" t="s">
        <v>105</v>
      </c>
      <c r="F821" s="47" t="s">
        <v>25</v>
      </c>
      <c r="G821" s="17"/>
      <c r="H821" s="18" t="s">
        <v>26</v>
      </c>
      <c r="I821" s="18" t="s">
        <v>27</v>
      </c>
      <c r="J821" s="18" t="s">
        <v>28</v>
      </c>
      <c r="K821" s="18" t="s">
        <v>29</v>
      </c>
      <c r="L821" s="18" t="s">
        <v>30</v>
      </c>
      <c r="M821" s="18" t="s">
        <v>31</v>
      </c>
      <c r="N821" s="18" t="s">
        <v>32</v>
      </c>
      <c r="O821" s="18" t="s">
        <v>33</v>
      </c>
      <c r="P821" s="27"/>
      <c r="Q821" s="27"/>
      <c r="R821" s="28"/>
    </row>
    <row r="822" spans="1:18">
      <c r="A822" s="26">
        <v>822</v>
      </c>
      <c r="C822" s="2" t="s">
        <v>106</v>
      </c>
      <c r="E822" s="2" t="s">
        <v>34</v>
      </c>
      <c r="F822" s="48" t="s">
        <v>35</v>
      </c>
      <c r="G822" s="17"/>
      <c r="H822" s="24" t="s">
        <v>36</v>
      </c>
      <c r="I822" s="24" t="s">
        <v>37</v>
      </c>
      <c r="J822" s="24" t="s">
        <v>38</v>
      </c>
      <c r="K822" s="24" t="s">
        <v>39</v>
      </c>
      <c r="L822" s="24" t="s">
        <v>40</v>
      </c>
      <c r="M822" s="24" t="s">
        <v>40</v>
      </c>
      <c r="N822" s="24" t="s">
        <v>41</v>
      </c>
      <c r="O822" s="24" t="s">
        <v>42</v>
      </c>
      <c r="P822" s="27"/>
      <c r="Q822" s="27"/>
      <c r="R822" s="28"/>
    </row>
    <row r="823" spans="1:18">
      <c r="A823" s="26">
        <v>823</v>
      </c>
      <c r="C823" s="2" t="s">
        <v>595</v>
      </c>
      <c r="D823" s="2" t="s">
        <v>548</v>
      </c>
      <c r="F823" s="49"/>
      <c r="G823" s="17"/>
      <c r="H823" s="57"/>
      <c r="I823" s="57"/>
      <c r="J823" s="57"/>
      <c r="K823" s="57"/>
      <c r="L823" s="57"/>
      <c r="M823" s="57"/>
      <c r="N823" s="57"/>
      <c r="O823" s="57"/>
      <c r="P823" s="27"/>
      <c r="Q823" s="27"/>
      <c r="R823" s="28"/>
    </row>
    <row r="824" spans="1:18">
      <c r="A824" s="26">
        <v>824</v>
      </c>
      <c r="E824" s="2" t="s">
        <v>273</v>
      </c>
      <c r="F824" s="49" t="s">
        <v>112</v>
      </c>
      <c r="G824" s="17"/>
      <c r="H824" s="57">
        <v>650078.57495064253</v>
      </c>
      <c r="I824" s="57">
        <v>279446.18604294839</v>
      </c>
      <c r="J824" s="57">
        <v>87364.53845903356</v>
      </c>
      <c r="K824" s="57">
        <v>139334.86610381363</v>
      </c>
      <c r="L824" s="57">
        <v>56851.643913767446</v>
      </c>
      <c r="M824" s="57">
        <v>62621.313584912328</v>
      </c>
      <c r="N824" s="57">
        <v>22930.702221979867</v>
      </c>
      <c r="O824" s="57">
        <v>1529.324624187406</v>
      </c>
      <c r="P824" s="27">
        <v>0</v>
      </c>
      <c r="Q824" s="27">
        <v>0</v>
      </c>
      <c r="R824" s="28">
        <v>0</v>
      </c>
    </row>
    <row r="825" spans="1:18">
      <c r="A825" s="26">
        <v>825</v>
      </c>
      <c r="E825" s="2" t="s">
        <v>488</v>
      </c>
      <c r="F825" s="49" t="s">
        <v>112</v>
      </c>
      <c r="G825" s="17"/>
      <c r="H825" s="51">
        <v>0</v>
      </c>
      <c r="I825" s="51">
        <v>0</v>
      </c>
      <c r="J825" s="51">
        <v>0</v>
      </c>
      <c r="K825" s="51">
        <v>0</v>
      </c>
      <c r="L825" s="51">
        <v>0</v>
      </c>
      <c r="M825" s="51">
        <v>0</v>
      </c>
      <c r="N825" s="51">
        <v>0</v>
      </c>
      <c r="O825" s="51">
        <v>0</v>
      </c>
      <c r="P825" s="27">
        <v>0</v>
      </c>
      <c r="Q825" s="27">
        <v>0</v>
      </c>
      <c r="R825" s="28">
        <v>0</v>
      </c>
    </row>
    <row r="826" spans="1:18">
      <c r="A826" s="26">
        <v>826</v>
      </c>
      <c r="E826" s="2" t="s">
        <v>596</v>
      </c>
      <c r="F826" s="49"/>
      <c r="G826" s="17"/>
      <c r="H826" s="57">
        <v>650078.57495064253</v>
      </c>
      <c r="I826" s="57">
        <v>279446.18604294839</v>
      </c>
      <c r="J826" s="57">
        <v>87364.53845903356</v>
      </c>
      <c r="K826" s="57">
        <v>139334.86610381363</v>
      </c>
      <c r="L826" s="57">
        <v>56851.643913767446</v>
      </c>
      <c r="M826" s="57">
        <v>62621.313584912328</v>
      </c>
      <c r="N826" s="57">
        <v>22930.702221979867</v>
      </c>
      <c r="O826" s="57">
        <v>1529.324624187406</v>
      </c>
      <c r="P826" s="27">
        <v>0</v>
      </c>
      <c r="Q826" s="27">
        <v>0</v>
      </c>
      <c r="R826" s="28">
        <v>0</v>
      </c>
    </row>
    <row r="827" spans="1:18">
      <c r="A827" s="26">
        <v>827</v>
      </c>
      <c r="F827" s="47"/>
      <c r="G827" s="17"/>
      <c r="H827" s="14"/>
      <c r="I827" s="14"/>
      <c r="J827" s="14"/>
      <c r="K827" s="14"/>
      <c r="L827" s="14"/>
      <c r="M827" s="14"/>
      <c r="N827" s="14"/>
      <c r="O827" s="14"/>
      <c r="P827" s="27"/>
      <c r="Q827" s="27"/>
      <c r="R827" s="28"/>
    </row>
    <row r="828" spans="1:18">
      <c r="A828" s="26">
        <v>828</v>
      </c>
      <c r="C828" s="2" t="s">
        <v>597</v>
      </c>
      <c r="D828" s="2" t="s">
        <v>551</v>
      </c>
      <c r="F828" s="49"/>
      <c r="G828" s="69"/>
      <c r="H828" s="57"/>
      <c r="I828" s="57"/>
      <c r="J828" s="57"/>
      <c r="K828" s="57"/>
      <c r="L828" s="57"/>
      <c r="M828" s="57"/>
      <c r="N828" s="57"/>
      <c r="O828" s="57"/>
      <c r="P828" s="27"/>
      <c r="Q828" s="27"/>
      <c r="R828" s="28"/>
    </row>
    <row r="829" spans="1:18">
      <c r="A829" s="26">
        <v>829</v>
      </c>
      <c r="D829" s="14"/>
      <c r="E829" s="2" t="s">
        <v>273</v>
      </c>
      <c r="F829" s="49" t="s">
        <v>112</v>
      </c>
      <c r="G829" s="17"/>
      <c r="H829" s="57">
        <v>13253303.947230382</v>
      </c>
      <c r="I829" s="57">
        <v>5697134.7514455151</v>
      </c>
      <c r="J829" s="57">
        <v>1781121.2782931379</v>
      </c>
      <c r="K829" s="57">
        <v>2840652.502754298</v>
      </c>
      <c r="L829" s="57">
        <v>1159047.7608742572</v>
      </c>
      <c r="M829" s="57">
        <v>1276675.3658643242</v>
      </c>
      <c r="N829" s="57">
        <v>467493.58920866536</v>
      </c>
      <c r="O829" s="57">
        <v>31178.698790186201</v>
      </c>
      <c r="P829" s="27">
        <v>0</v>
      </c>
      <c r="Q829" s="27">
        <v>0</v>
      </c>
      <c r="R829" s="28">
        <v>0</v>
      </c>
    </row>
    <row r="830" spans="1:18">
      <c r="A830" s="26">
        <v>830</v>
      </c>
      <c r="E830" s="2" t="s">
        <v>488</v>
      </c>
      <c r="F830" s="49" t="s">
        <v>112</v>
      </c>
      <c r="G830" s="17"/>
      <c r="H830" s="51">
        <v>0</v>
      </c>
      <c r="I830" s="51">
        <v>0</v>
      </c>
      <c r="J830" s="51">
        <v>0</v>
      </c>
      <c r="K830" s="51">
        <v>0</v>
      </c>
      <c r="L830" s="51">
        <v>0</v>
      </c>
      <c r="M830" s="51">
        <v>0</v>
      </c>
      <c r="N830" s="51">
        <v>0</v>
      </c>
      <c r="O830" s="51">
        <v>0</v>
      </c>
      <c r="P830" s="27">
        <v>0</v>
      </c>
      <c r="Q830" s="27">
        <v>0</v>
      </c>
      <c r="R830" s="28">
        <v>0</v>
      </c>
    </row>
    <row r="831" spans="1:18">
      <c r="A831" s="26">
        <v>831</v>
      </c>
      <c r="E831" s="2" t="s">
        <v>598</v>
      </c>
      <c r="F831" s="49"/>
      <c r="G831" s="70"/>
      <c r="H831" s="57">
        <v>13253303.947230382</v>
      </c>
      <c r="I831" s="57">
        <v>5697134.7514455151</v>
      </c>
      <c r="J831" s="57">
        <v>1781121.2782931379</v>
      </c>
      <c r="K831" s="57">
        <v>2840652.502754298</v>
      </c>
      <c r="L831" s="57">
        <v>1159047.7608742572</v>
      </c>
      <c r="M831" s="57">
        <v>1276675.3658643242</v>
      </c>
      <c r="N831" s="57">
        <v>467493.58920866536</v>
      </c>
      <c r="O831" s="57">
        <v>31178.698790186201</v>
      </c>
      <c r="P831" s="27">
        <v>0</v>
      </c>
      <c r="Q831" s="27">
        <v>0</v>
      </c>
      <c r="R831" s="28">
        <v>0</v>
      </c>
    </row>
    <row r="832" spans="1:18">
      <c r="A832" s="26">
        <v>832</v>
      </c>
      <c r="F832" s="49"/>
      <c r="G832" s="17"/>
      <c r="H832" s="14"/>
      <c r="I832" s="14"/>
      <c r="J832" s="14"/>
      <c r="K832" s="14"/>
      <c r="L832" s="14"/>
      <c r="M832" s="14"/>
      <c r="N832" s="14"/>
      <c r="O832" s="14"/>
      <c r="P832" s="27"/>
      <c r="Q832" s="27"/>
      <c r="R832" s="28"/>
    </row>
    <row r="833" spans="1:18">
      <c r="A833" s="26">
        <v>833</v>
      </c>
      <c r="C833" s="2" t="s">
        <v>599</v>
      </c>
      <c r="D833" s="14" t="s">
        <v>600</v>
      </c>
      <c r="F833" s="47"/>
      <c r="G833" s="17"/>
      <c r="H833" s="57"/>
      <c r="I833" s="57"/>
      <c r="J833" s="57"/>
      <c r="K833" s="57"/>
      <c r="L833" s="57"/>
      <c r="M833" s="57"/>
      <c r="N833" s="57"/>
      <c r="O833" s="57"/>
      <c r="P833" s="27"/>
      <c r="Q833" s="27"/>
      <c r="R833" s="28"/>
    </row>
    <row r="834" spans="1:18">
      <c r="A834" s="26">
        <v>834</v>
      </c>
      <c r="E834" s="2" t="s">
        <v>273</v>
      </c>
      <c r="F834" s="49" t="s">
        <v>112</v>
      </c>
      <c r="G834" s="17"/>
      <c r="H834" s="57">
        <v>374590.8536985541</v>
      </c>
      <c r="I834" s="57">
        <v>161023.58918778505</v>
      </c>
      <c r="J834" s="57">
        <v>50341.540708112509</v>
      </c>
      <c r="K834" s="57">
        <v>80288.088940270172</v>
      </c>
      <c r="L834" s="57">
        <v>32759.279644681828</v>
      </c>
      <c r="M834" s="57">
        <v>36083.901576479708</v>
      </c>
      <c r="N834" s="57">
        <v>13213.220143258744</v>
      </c>
      <c r="O834" s="57">
        <v>881.23349796611319</v>
      </c>
      <c r="P834" s="27">
        <v>0</v>
      </c>
      <c r="Q834" s="27">
        <v>0</v>
      </c>
      <c r="R834" s="28">
        <v>0</v>
      </c>
    </row>
    <row r="835" spans="1:18">
      <c r="A835" s="26">
        <v>835</v>
      </c>
      <c r="E835" s="2" t="s">
        <v>488</v>
      </c>
      <c r="F835" s="49" t="s">
        <v>112</v>
      </c>
      <c r="G835" s="70"/>
      <c r="H835" s="51">
        <v>0</v>
      </c>
      <c r="I835" s="51">
        <v>0</v>
      </c>
      <c r="J835" s="51">
        <v>0</v>
      </c>
      <c r="K835" s="51">
        <v>0</v>
      </c>
      <c r="L835" s="51">
        <v>0</v>
      </c>
      <c r="M835" s="51">
        <v>0</v>
      </c>
      <c r="N835" s="51">
        <v>0</v>
      </c>
      <c r="O835" s="51">
        <v>0</v>
      </c>
      <c r="P835" s="27">
        <v>0</v>
      </c>
      <c r="Q835" s="27">
        <v>0</v>
      </c>
      <c r="R835" s="28">
        <v>0</v>
      </c>
    </row>
    <row r="836" spans="1:18">
      <c r="A836" s="26">
        <v>836</v>
      </c>
      <c r="E836" s="2" t="s">
        <v>601</v>
      </c>
      <c r="F836" s="49"/>
      <c r="G836" s="17"/>
      <c r="H836" s="57">
        <v>374590.8536985541</v>
      </c>
      <c r="I836" s="57">
        <v>161023.58918778505</v>
      </c>
      <c r="J836" s="57">
        <v>50341.540708112509</v>
      </c>
      <c r="K836" s="57">
        <v>80288.088940270172</v>
      </c>
      <c r="L836" s="57">
        <v>32759.279644681828</v>
      </c>
      <c r="M836" s="57">
        <v>36083.901576479708</v>
      </c>
      <c r="N836" s="57">
        <v>13213.220143258744</v>
      </c>
      <c r="O836" s="57">
        <v>881.23349796611319</v>
      </c>
      <c r="P836" s="27">
        <v>0</v>
      </c>
      <c r="Q836" s="27">
        <v>0</v>
      </c>
      <c r="R836" s="28">
        <v>0</v>
      </c>
    </row>
    <row r="837" spans="1:18">
      <c r="A837" s="26">
        <v>837</v>
      </c>
      <c r="D837" s="14"/>
      <c r="F837" s="47"/>
      <c r="G837" s="17"/>
      <c r="H837" s="14"/>
      <c r="I837" s="14"/>
      <c r="J837" s="14"/>
      <c r="K837" s="14"/>
      <c r="L837" s="14"/>
      <c r="M837" s="14"/>
      <c r="N837" s="14"/>
      <c r="O837" s="14"/>
      <c r="P837" s="27"/>
      <c r="Q837" s="27"/>
      <c r="R837" s="28"/>
    </row>
    <row r="838" spans="1:18">
      <c r="A838" s="26">
        <v>838</v>
      </c>
      <c r="C838" s="2" t="s">
        <v>602</v>
      </c>
      <c r="D838" s="2" t="s">
        <v>603</v>
      </c>
      <c r="F838" s="49" t="s">
        <v>112</v>
      </c>
      <c r="G838" s="17"/>
      <c r="H838" s="57">
        <v>220512749.51469392</v>
      </c>
      <c r="I838" s="57">
        <v>94790767.147500381</v>
      </c>
      <c r="J838" s="57">
        <v>29634870.811034516</v>
      </c>
      <c r="K838" s="57">
        <v>47263693.362216234</v>
      </c>
      <c r="L838" s="57">
        <v>19284610.810019411</v>
      </c>
      <c r="M838" s="57">
        <v>21241736.874468304</v>
      </c>
      <c r="N838" s="57">
        <v>7778309.2538550422</v>
      </c>
      <c r="O838" s="57">
        <v>518761.25560005667</v>
      </c>
      <c r="P838" s="27">
        <v>0</v>
      </c>
      <c r="Q838" s="27">
        <v>0</v>
      </c>
      <c r="R838" s="28">
        <v>0</v>
      </c>
    </row>
    <row r="839" spans="1:18">
      <c r="A839" s="26">
        <v>839</v>
      </c>
      <c r="E839" s="2" t="s">
        <v>488</v>
      </c>
      <c r="F839" s="49" t="s">
        <v>112</v>
      </c>
      <c r="G839" s="70"/>
      <c r="H839" s="51">
        <v>0</v>
      </c>
      <c r="I839" s="51">
        <v>0</v>
      </c>
      <c r="J839" s="51">
        <v>0</v>
      </c>
      <c r="K839" s="51">
        <v>0</v>
      </c>
      <c r="L839" s="51">
        <v>0</v>
      </c>
      <c r="M839" s="51">
        <v>0</v>
      </c>
      <c r="N839" s="51">
        <v>0</v>
      </c>
      <c r="O839" s="51">
        <v>0</v>
      </c>
      <c r="P839" s="27">
        <v>0</v>
      </c>
      <c r="Q839" s="27">
        <v>0</v>
      </c>
      <c r="R839" s="28">
        <v>0</v>
      </c>
    </row>
    <row r="840" spans="1:18">
      <c r="A840" s="26">
        <v>840</v>
      </c>
      <c r="E840" s="2" t="s">
        <v>604</v>
      </c>
      <c r="F840" s="49"/>
      <c r="G840" s="17"/>
      <c r="H840" s="56">
        <v>220512749.51469392</v>
      </c>
      <c r="I840" s="56">
        <v>94790767.147500381</v>
      </c>
      <c r="J840" s="56">
        <v>29634870.811034516</v>
      </c>
      <c r="K840" s="56">
        <v>47263693.362216234</v>
      </c>
      <c r="L840" s="56">
        <v>19284610.810019411</v>
      </c>
      <c r="M840" s="56">
        <v>21241736.874468304</v>
      </c>
      <c r="N840" s="56">
        <v>7778309.2538550422</v>
      </c>
      <c r="O840" s="56">
        <v>518761.25560005667</v>
      </c>
      <c r="P840" s="27">
        <v>0</v>
      </c>
      <c r="Q840" s="27">
        <v>0</v>
      </c>
      <c r="R840" s="28">
        <v>0</v>
      </c>
    </row>
    <row r="841" spans="1:18">
      <c r="A841" s="26">
        <v>841</v>
      </c>
      <c r="D841" s="14"/>
      <c r="F841" s="49"/>
      <c r="G841" s="17"/>
      <c r="H841" s="14"/>
      <c r="I841" s="14"/>
      <c r="J841" s="14"/>
      <c r="K841" s="14"/>
      <c r="L841" s="14"/>
      <c r="M841" s="14"/>
      <c r="N841" s="14"/>
      <c r="O841" s="14"/>
      <c r="P841" s="27"/>
      <c r="Q841" s="27"/>
      <c r="R841" s="28"/>
    </row>
    <row r="842" spans="1:18">
      <c r="A842" s="26">
        <v>842</v>
      </c>
      <c r="C842" s="2" t="s">
        <v>605</v>
      </c>
      <c r="D842" s="2" t="s">
        <v>606</v>
      </c>
      <c r="F842" s="47"/>
      <c r="G842" s="17"/>
      <c r="H842" s="57"/>
      <c r="I842" s="57"/>
      <c r="J842" s="57"/>
      <c r="K842" s="57"/>
      <c r="L842" s="57"/>
      <c r="M842" s="57"/>
      <c r="N842" s="57"/>
      <c r="O842" s="57"/>
      <c r="P842" s="27"/>
      <c r="Q842" s="27"/>
      <c r="R842" s="28"/>
    </row>
    <row r="843" spans="1:18">
      <c r="A843" s="26">
        <v>843</v>
      </c>
      <c r="E843" s="2" t="s">
        <v>273</v>
      </c>
      <c r="F843" s="49" t="s">
        <v>112</v>
      </c>
      <c r="G843" s="70"/>
      <c r="H843" s="57">
        <v>30041010.691530548</v>
      </c>
      <c r="I843" s="57">
        <v>12913586.428011458</v>
      </c>
      <c r="J843" s="57">
        <v>4037233.5515098716</v>
      </c>
      <c r="K843" s="57">
        <v>6438852.7227580892</v>
      </c>
      <c r="L843" s="57">
        <v>2627191.4018613012</v>
      </c>
      <c r="M843" s="57">
        <v>2893815.6453854362</v>
      </c>
      <c r="N843" s="57">
        <v>1059658.7815051472</v>
      </c>
      <c r="O843" s="57">
        <v>70672.160499248872</v>
      </c>
      <c r="P843" s="27">
        <v>0</v>
      </c>
      <c r="Q843" s="27">
        <v>0</v>
      </c>
      <c r="R843" s="28">
        <v>0</v>
      </c>
    </row>
    <row r="844" spans="1:18">
      <c r="A844" s="26">
        <v>844</v>
      </c>
      <c r="E844" s="2" t="s">
        <v>488</v>
      </c>
      <c r="F844" s="49" t="s">
        <v>112</v>
      </c>
      <c r="G844" s="17"/>
      <c r="H844" s="51">
        <v>0</v>
      </c>
      <c r="I844" s="51">
        <v>0</v>
      </c>
      <c r="J844" s="51">
        <v>0</v>
      </c>
      <c r="K844" s="51">
        <v>0</v>
      </c>
      <c r="L844" s="51">
        <v>0</v>
      </c>
      <c r="M844" s="51">
        <v>0</v>
      </c>
      <c r="N844" s="51">
        <v>0</v>
      </c>
      <c r="O844" s="51">
        <v>0</v>
      </c>
      <c r="P844" s="27">
        <v>0</v>
      </c>
      <c r="Q844" s="27">
        <v>0</v>
      </c>
      <c r="R844" s="28">
        <v>0</v>
      </c>
    </row>
    <row r="845" spans="1:18">
      <c r="A845" s="26">
        <v>845</v>
      </c>
      <c r="D845" s="14"/>
      <c r="E845" s="2" t="s">
        <v>607</v>
      </c>
      <c r="F845" s="49"/>
      <c r="G845" s="17"/>
      <c r="H845" s="57">
        <v>30041010.691530548</v>
      </c>
      <c r="I845" s="57">
        <v>12913586.428011458</v>
      </c>
      <c r="J845" s="57">
        <v>4037233.5515098716</v>
      </c>
      <c r="K845" s="57">
        <v>6438852.7227580892</v>
      </c>
      <c r="L845" s="57">
        <v>2627191.4018613012</v>
      </c>
      <c r="M845" s="57">
        <v>2893815.6453854362</v>
      </c>
      <c r="N845" s="57">
        <v>1059658.7815051472</v>
      </c>
      <c r="O845" s="57">
        <v>70672.160499248872</v>
      </c>
      <c r="P845" s="27">
        <v>0</v>
      </c>
      <c r="Q845" s="27">
        <v>0</v>
      </c>
      <c r="R845" s="28">
        <v>0</v>
      </c>
    </row>
    <row r="846" spans="1:18">
      <c r="A846" s="26">
        <v>846</v>
      </c>
      <c r="F846" s="47"/>
      <c r="G846" s="17"/>
      <c r="H846" s="14"/>
      <c r="I846" s="14"/>
      <c r="J846" s="14"/>
      <c r="K846" s="14"/>
      <c r="L846" s="14"/>
      <c r="M846" s="14"/>
      <c r="N846" s="14"/>
      <c r="O846" s="14"/>
      <c r="P846" s="27"/>
      <c r="Q846" s="27"/>
      <c r="R846" s="28"/>
    </row>
    <row r="847" spans="1:18">
      <c r="A847" s="26">
        <v>847</v>
      </c>
      <c r="C847" s="2" t="s">
        <v>608</v>
      </c>
      <c r="D847" s="2" t="s">
        <v>609</v>
      </c>
      <c r="F847" s="49"/>
      <c r="G847" s="70"/>
      <c r="H847" s="57"/>
      <c r="I847" s="57"/>
      <c r="J847" s="57"/>
      <c r="K847" s="57"/>
      <c r="L847" s="57"/>
      <c r="M847" s="57"/>
      <c r="N847" s="57"/>
      <c r="O847" s="57"/>
      <c r="P847" s="27"/>
      <c r="Q847" s="27"/>
      <c r="R847" s="28"/>
    </row>
    <row r="848" spans="1:18">
      <c r="A848" s="26">
        <v>848</v>
      </c>
      <c r="E848" s="2" t="s">
        <v>273</v>
      </c>
      <c r="F848" s="49" t="s">
        <v>112</v>
      </c>
      <c r="G848" s="17"/>
      <c r="H848" s="57">
        <v>20152033.066087011</v>
      </c>
      <c r="I848" s="57">
        <v>8662658.6359302253</v>
      </c>
      <c r="J848" s="57">
        <v>2708246.5653687273</v>
      </c>
      <c r="K848" s="57">
        <v>4319294.5240443405</v>
      </c>
      <c r="L848" s="57">
        <v>1762365.7387857027</v>
      </c>
      <c r="M848" s="57">
        <v>1941221.9239816829</v>
      </c>
      <c r="N848" s="57">
        <v>710837.56212242239</v>
      </c>
      <c r="O848" s="57">
        <v>47408.115853911419</v>
      </c>
      <c r="P848" s="27">
        <v>0</v>
      </c>
      <c r="Q848" s="27">
        <v>0</v>
      </c>
      <c r="R848" s="28">
        <v>0</v>
      </c>
    </row>
    <row r="849" spans="1:18">
      <c r="A849" s="26">
        <v>849</v>
      </c>
      <c r="D849" s="14"/>
      <c r="E849" s="2" t="s">
        <v>488</v>
      </c>
      <c r="F849" s="49" t="s">
        <v>112</v>
      </c>
      <c r="G849" s="17"/>
      <c r="H849" s="51">
        <v>0</v>
      </c>
      <c r="I849" s="51">
        <v>0</v>
      </c>
      <c r="J849" s="51">
        <v>0</v>
      </c>
      <c r="K849" s="51">
        <v>0</v>
      </c>
      <c r="L849" s="51">
        <v>0</v>
      </c>
      <c r="M849" s="51">
        <v>0</v>
      </c>
      <c r="N849" s="51">
        <v>0</v>
      </c>
      <c r="O849" s="51">
        <v>0</v>
      </c>
      <c r="P849" s="27">
        <v>0</v>
      </c>
      <c r="Q849" s="27">
        <v>0</v>
      </c>
      <c r="R849" s="28">
        <v>0</v>
      </c>
    </row>
    <row r="850" spans="1:18">
      <c r="A850" s="26">
        <v>850</v>
      </c>
      <c r="E850" s="2" t="s">
        <v>610</v>
      </c>
      <c r="F850" s="49"/>
      <c r="G850" s="17"/>
      <c r="H850" s="57">
        <v>20152033.066087011</v>
      </c>
      <c r="I850" s="57">
        <v>8662658.6359302253</v>
      </c>
      <c r="J850" s="57">
        <v>2708246.5653687273</v>
      </c>
      <c r="K850" s="57">
        <v>4319294.5240443405</v>
      </c>
      <c r="L850" s="57">
        <v>1762365.7387857027</v>
      </c>
      <c r="M850" s="57">
        <v>1941221.9239816829</v>
      </c>
      <c r="N850" s="57">
        <v>710837.56212242239</v>
      </c>
      <c r="O850" s="57">
        <v>47408.115853911419</v>
      </c>
      <c r="P850" s="27">
        <v>0</v>
      </c>
      <c r="Q850" s="27">
        <v>0</v>
      </c>
      <c r="R850" s="28">
        <v>0</v>
      </c>
    </row>
    <row r="851" spans="1:18">
      <c r="A851" s="26">
        <v>851</v>
      </c>
      <c r="F851" s="47"/>
      <c r="G851" s="70"/>
      <c r="H851" s="14"/>
      <c r="I851" s="14"/>
      <c r="J851" s="14"/>
      <c r="K851" s="14"/>
      <c r="L851" s="14"/>
      <c r="M851" s="14"/>
      <c r="N851" s="14"/>
      <c r="O851" s="14"/>
      <c r="P851" s="27"/>
      <c r="Q851" s="27"/>
      <c r="R851" s="28"/>
    </row>
    <row r="852" spans="1:18">
      <c r="A852" s="26">
        <v>852</v>
      </c>
      <c r="C852" s="2" t="s">
        <v>611</v>
      </c>
      <c r="D852" s="2" t="s">
        <v>576</v>
      </c>
      <c r="F852" s="49" t="s">
        <v>112</v>
      </c>
      <c r="G852" s="17"/>
      <c r="H852" s="57">
        <v>929946.73635981535</v>
      </c>
      <c r="I852" s="57">
        <v>399751.78188047244</v>
      </c>
      <c r="J852" s="57">
        <v>124976.22678878217</v>
      </c>
      <c r="K852" s="57">
        <v>199320.52675972486</v>
      </c>
      <c r="L852" s="57">
        <v>81327.092987663069</v>
      </c>
      <c r="M852" s="57">
        <v>89580.688302602895</v>
      </c>
      <c r="N852" s="57">
        <v>32802.698805122134</v>
      </c>
      <c r="O852" s="57">
        <v>2187.7208354478685</v>
      </c>
      <c r="P852" s="27">
        <v>0</v>
      </c>
      <c r="Q852" s="27">
        <v>0</v>
      </c>
      <c r="R852" s="28">
        <v>0</v>
      </c>
    </row>
    <row r="853" spans="1:18">
      <c r="A853" s="26">
        <v>853</v>
      </c>
      <c r="F853" s="47"/>
      <c r="G853" s="17"/>
      <c r="H853" s="14"/>
      <c r="I853" s="14"/>
      <c r="J853" s="14"/>
      <c r="K853" s="14"/>
      <c r="L853" s="14"/>
      <c r="M853" s="14"/>
      <c r="N853" s="14"/>
      <c r="O853" s="14"/>
      <c r="P853" s="27"/>
      <c r="Q853" s="27"/>
      <c r="R853" s="28"/>
    </row>
    <row r="854" spans="1:18">
      <c r="A854" s="26">
        <v>854</v>
      </c>
      <c r="C854" s="2" t="s">
        <v>612</v>
      </c>
      <c r="D854" s="2" t="s">
        <v>613</v>
      </c>
      <c r="F854" s="49" t="s">
        <v>112</v>
      </c>
      <c r="G854" s="17"/>
      <c r="H854" s="51">
        <v>-256.87052146903898</v>
      </c>
      <c r="I854" s="51">
        <v>-110.41970970484032</v>
      </c>
      <c r="J854" s="51">
        <v>-34.521018560837405</v>
      </c>
      <c r="K854" s="51">
        <v>-55.056451779883346</v>
      </c>
      <c r="L854" s="51">
        <v>-22.464225066347307</v>
      </c>
      <c r="M854" s="51">
        <v>-24.744038790778401</v>
      </c>
      <c r="N854" s="51">
        <v>-9.0607838257989606</v>
      </c>
      <c r="O854" s="51">
        <v>-0.6042937405532669</v>
      </c>
      <c r="P854" s="27">
        <v>0</v>
      </c>
      <c r="Q854" s="27">
        <v>0</v>
      </c>
      <c r="R854" s="28">
        <v>0</v>
      </c>
    </row>
    <row r="855" spans="1:18">
      <c r="A855" s="26">
        <v>855</v>
      </c>
      <c r="F855" s="47"/>
      <c r="G855" s="70"/>
      <c r="H855" s="14"/>
      <c r="I855" s="14"/>
      <c r="J855" s="14"/>
      <c r="K855" s="14"/>
      <c r="L855" s="14"/>
      <c r="M855" s="14"/>
      <c r="N855" s="14"/>
      <c r="O855" s="14"/>
      <c r="P855" s="27"/>
      <c r="Q855" s="27"/>
      <c r="R855" s="28"/>
    </row>
    <row r="856" spans="1:18">
      <c r="A856" s="26">
        <v>856</v>
      </c>
      <c r="C856" s="2" t="s">
        <v>614</v>
      </c>
      <c r="F856" s="47"/>
      <c r="G856" s="17"/>
      <c r="H856" s="27">
        <v>285913456.51402944</v>
      </c>
      <c r="I856" s="27">
        <v>122904258.10028908</v>
      </c>
      <c r="J856" s="27">
        <v>38424119.991143622</v>
      </c>
      <c r="K856" s="27">
        <v>61281381.537124991</v>
      </c>
      <c r="L856" s="27">
        <v>25004131.263861723</v>
      </c>
      <c r="M856" s="27">
        <v>27541710.96912495</v>
      </c>
      <c r="N856" s="27">
        <v>10085236.747077813</v>
      </c>
      <c r="O856" s="27">
        <v>672617.90540726401</v>
      </c>
      <c r="P856" s="27">
        <v>0</v>
      </c>
      <c r="Q856" s="27">
        <v>0</v>
      </c>
      <c r="R856" s="28">
        <v>0</v>
      </c>
    </row>
    <row r="857" spans="1:18">
      <c r="A857" s="26">
        <v>857</v>
      </c>
      <c r="F857" s="47"/>
      <c r="G857" s="17"/>
      <c r="H857" s="14"/>
      <c r="I857" s="14"/>
      <c r="J857" s="14"/>
      <c r="K857" s="14"/>
      <c r="L857" s="14"/>
      <c r="M857" s="14"/>
      <c r="N857" s="14"/>
      <c r="O857" s="14"/>
      <c r="P857" s="27"/>
      <c r="Q857" s="27"/>
      <c r="R857" s="28"/>
    </row>
    <row r="858" spans="1:18">
      <c r="A858" s="26">
        <v>858</v>
      </c>
      <c r="C858" s="2" t="s">
        <v>615</v>
      </c>
      <c r="F858" s="47"/>
      <c r="G858" s="17"/>
      <c r="H858" s="14"/>
      <c r="I858" s="14"/>
      <c r="J858" s="14"/>
      <c r="K858" s="14"/>
      <c r="L858" s="14"/>
      <c r="M858" s="14"/>
      <c r="N858" s="14"/>
      <c r="O858" s="14"/>
      <c r="P858" s="27"/>
      <c r="Q858" s="27"/>
      <c r="R858" s="28"/>
    </row>
    <row r="859" spans="1:18">
      <c r="A859" s="26">
        <v>859</v>
      </c>
      <c r="C859" s="2" t="s">
        <v>616</v>
      </c>
      <c r="D859" s="2" t="s">
        <v>615</v>
      </c>
      <c r="F859" s="49" t="s">
        <v>112</v>
      </c>
      <c r="G859" s="70"/>
      <c r="H859" s="57">
        <v>0</v>
      </c>
      <c r="I859" s="57">
        <v>0</v>
      </c>
      <c r="J859" s="57">
        <v>0</v>
      </c>
      <c r="K859" s="57">
        <v>0</v>
      </c>
      <c r="L859" s="57">
        <v>0</v>
      </c>
      <c r="M859" s="57">
        <v>0</v>
      </c>
      <c r="N859" s="57">
        <v>0</v>
      </c>
      <c r="O859" s="57">
        <v>0</v>
      </c>
      <c r="P859" s="27">
        <v>0</v>
      </c>
      <c r="Q859" s="27">
        <v>0</v>
      </c>
      <c r="R859" s="28">
        <v>0</v>
      </c>
    </row>
    <row r="860" spans="1:18">
      <c r="A860" s="26">
        <v>860</v>
      </c>
      <c r="F860" s="47"/>
      <c r="G860" s="17"/>
      <c r="H860" s="14"/>
      <c r="I860" s="14"/>
      <c r="J860" s="14"/>
      <c r="K860" s="14"/>
      <c r="L860" s="14"/>
      <c r="M860" s="14"/>
      <c r="N860" s="14"/>
      <c r="O860" s="14"/>
      <c r="P860" s="27"/>
      <c r="Q860" s="27"/>
      <c r="R860" s="28"/>
    </row>
    <row r="861" spans="1:18" ht="15.75" thickBot="1">
      <c r="A861" s="26">
        <v>861</v>
      </c>
      <c r="C861" s="2" t="s">
        <v>617</v>
      </c>
      <c r="F861" s="47"/>
      <c r="G861" s="17"/>
      <c r="H861" s="30">
        <v>761806653.85297823</v>
      </c>
      <c r="I861" s="30">
        <v>327474204.07989693</v>
      </c>
      <c r="J861" s="30">
        <v>102379757.26848</v>
      </c>
      <c r="K861" s="30">
        <v>163282151.11482209</v>
      </c>
      <c r="L861" s="30">
        <v>66622654.991016343</v>
      </c>
      <c r="M861" s="30">
        <v>73383949.571976215</v>
      </c>
      <c r="N861" s="30">
        <v>26871769.357345544</v>
      </c>
      <c r="O861" s="30">
        <v>1792167.4694411024</v>
      </c>
      <c r="P861" s="27">
        <v>0</v>
      </c>
      <c r="Q861" s="27">
        <v>0</v>
      </c>
      <c r="R861" s="28">
        <v>0</v>
      </c>
    </row>
    <row r="862" spans="1:18" ht="15.75" thickTop="1">
      <c r="A862" s="26">
        <v>862</v>
      </c>
      <c r="F862" s="47"/>
      <c r="G862" s="17"/>
      <c r="H862" s="71"/>
      <c r="I862" s="71"/>
      <c r="J862" s="71"/>
      <c r="K862" s="71"/>
      <c r="L862" s="71"/>
      <c r="M862" s="71"/>
      <c r="N862" s="71"/>
      <c r="O862" s="71"/>
      <c r="P862" s="27"/>
      <c r="Q862" s="27"/>
      <c r="R862" s="28"/>
    </row>
    <row r="863" spans="1:18">
      <c r="A863" s="26">
        <v>863</v>
      </c>
      <c r="F863" s="47"/>
      <c r="G863" s="70"/>
      <c r="H863" s="7" t="s">
        <v>618</v>
      </c>
      <c r="I863" s="7"/>
      <c r="J863" s="7"/>
      <c r="K863" s="7"/>
      <c r="L863" s="7"/>
      <c r="M863" s="7"/>
      <c r="N863" s="7"/>
      <c r="O863" s="7"/>
      <c r="P863" s="27"/>
      <c r="Q863" s="27"/>
      <c r="R863" s="28"/>
    </row>
    <row r="864" spans="1:18">
      <c r="A864" s="26">
        <v>864</v>
      </c>
      <c r="C864" s="2" t="s">
        <v>619</v>
      </c>
      <c r="D864" s="2" t="s">
        <v>548</v>
      </c>
      <c r="F864" s="47"/>
      <c r="G864" s="17"/>
      <c r="H864" s="14"/>
      <c r="I864" s="14"/>
      <c r="J864" s="14"/>
      <c r="K864" s="14"/>
      <c r="L864" s="14"/>
      <c r="M864" s="14"/>
      <c r="N864" s="14"/>
      <c r="O864" s="14"/>
      <c r="P864" s="27"/>
      <c r="Q864" s="27"/>
      <c r="R864" s="28"/>
    </row>
    <row r="865" spans="1:18">
      <c r="A865" s="26">
        <v>865</v>
      </c>
      <c r="E865" s="2" t="s">
        <v>120</v>
      </c>
      <c r="F865" s="49" t="s">
        <v>112</v>
      </c>
      <c r="G865" s="17"/>
      <c r="H865" s="57">
        <v>7223796.1591733266</v>
      </c>
      <c r="I865" s="57">
        <v>3105258.9074881496</v>
      </c>
      <c r="J865" s="57">
        <v>970811.28602989833</v>
      </c>
      <c r="K865" s="57">
        <v>1548315.4027589352</v>
      </c>
      <c r="L865" s="57">
        <v>631746.22695132555</v>
      </c>
      <c r="M865" s="57">
        <v>695859.88830876944</v>
      </c>
      <c r="N865" s="57">
        <v>254810.30297124037</v>
      </c>
      <c r="O865" s="57">
        <v>16994.144665009091</v>
      </c>
      <c r="P865" s="27">
        <v>0</v>
      </c>
      <c r="Q865" s="27">
        <v>0</v>
      </c>
      <c r="R865" s="28">
        <v>0</v>
      </c>
    </row>
    <row r="866" spans="1:18">
      <c r="A866" s="26">
        <v>866</v>
      </c>
      <c r="E866" s="2" t="s">
        <v>620</v>
      </c>
      <c r="F866" s="47" t="s">
        <v>6</v>
      </c>
      <c r="G866" s="17"/>
      <c r="H866" s="72">
        <v>0</v>
      </c>
      <c r="I866" s="72">
        <v>0</v>
      </c>
      <c r="J866" s="72">
        <v>0</v>
      </c>
      <c r="K866" s="72">
        <v>0</v>
      </c>
      <c r="L866" s="51">
        <v>0</v>
      </c>
      <c r="M866" s="51">
        <v>0</v>
      </c>
      <c r="N866" s="72">
        <v>0</v>
      </c>
      <c r="O866" s="72">
        <v>0</v>
      </c>
      <c r="P866" s="27">
        <v>0</v>
      </c>
      <c r="Q866" s="27">
        <v>0</v>
      </c>
      <c r="R866" s="28">
        <v>0</v>
      </c>
    </row>
    <row r="867" spans="1:18">
      <c r="A867" s="26">
        <v>867</v>
      </c>
      <c r="F867" s="47"/>
      <c r="G867" s="17"/>
      <c r="H867" s="27">
        <v>7223796.1591733266</v>
      </c>
      <c r="I867" s="27">
        <v>3105258.9074881496</v>
      </c>
      <c r="J867" s="27">
        <v>970811.28602989833</v>
      </c>
      <c r="K867" s="27">
        <v>1548315.4027589352</v>
      </c>
      <c r="L867" s="27">
        <v>631746.22695132555</v>
      </c>
      <c r="M867" s="27">
        <v>695859.88830876944</v>
      </c>
      <c r="N867" s="27">
        <v>254810.30297124037</v>
      </c>
      <c r="O867" s="27">
        <v>16994.144665009091</v>
      </c>
      <c r="P867" s="27">
        <v>0</v>
      </c>
      <c r="Q867" s="27">
        <v>0</v>
      </c>
      <c r="R867" s="28">
        <v>0</v>
      </c>
    </row>
    <row r="868" spans="1:18">
      <c r="A868" s="26">
        <v>868</v>
      </c>
      <c r="C868" s="2" t="s">
        <v>621</v>
      </c>
      <c r="D868" s="2" t="s">
        <v>551</v>
      </c>
      <c r="F868" s="47"/>
      <c r="G868" s="17"/>
      <c r="H868" s="73"/>
      <c r="I868" s="73"/>
      <c r="J868" s="73"/>
      <c r="K868" s="73"/>
      <c r="L868" s="73"/>
      <c r="M868" s="73"/>
      <c r="N868" s="73"/>
      <c r="O868" s="73"/>
      <c r="P868" s="27"/>
      <c r="Q868" s="27"/>
      <c r="R868" s="28"/>
    </row>
    <row r="869" spans="1:18">
      <c r="A869" s="26">
        <v>869</v>
      </c>
      <c r="E869" s="2" t="s">
        <v>120</v>
      </c>
      <c r="F869" s="49" t="s">
        <v>112</v>
      </c>
      <c r="G869" s="17"/>
      <c r="H869" s="57">
        <v>9651880.9633457176</v>
      </c>
      <c r="I869" s="57">
        <v>4149008.1772842361</v>
      </c>
      <c r="J869" s="57">
        <v>1297123.3911043038</v>
      </c>
      <c r="K869" s="57">
        <v>2068739.9854391927</v>
      </c>
      <c r="L869" s="57">
        <v>844090.731136407</v>
      </c>
      <c r="M869" s="57">
        <v>929754.47550445446</v>
      </c>
      <c r="N869" s="57">
        <v>340457.9335186996</v>
      </c>
      <c r="O869" s="57">
        <v>22706.269358424852</v>
      </c>
      <c r="P869" s="27">
        <v>0</v>
      </c>
      <c r="Q869" s="27">
        <v>0</v>
      </c>
      <c r="R869" s="28">
        <v>0</v>
      </c>
    </row>
    <row r="870" spans="1:18">
      <c r="A870" s="26">
        <v>870</v>
      </c>
      <c r="E870" s="2" t="s">
        <v>620</v>
      </c>
      <c r="F870" s="47" t="s">
        <v>6</v>
      </c>
      <c r="G870" s="17"/>
      <c r="H870" s="72">
        <v>0</v>
      </c>
      <c r="I870" s="72">
        <v>0</v>
      </c>
      <c r="J870" s="72">
        <v>0</v>
      </c>
      <c r="K870" s="72">
        <v>0</v>
      </c>
      <c r="L870" s="51">
        <v>0</v>
      </c>
      <c r="M870" s="51">
        <v>0</v>
      </c>
      <c r="N870" s="72">
        <v>0</v>
      </c>
      <c r="O870" s="72">
        <v>0</v>
      </c>
      <c r="P870" s="27">
        <v>0</v>
      </c>
      <c r="Q870" s="27">
        <v>0</v>
      </c>
      <c r="R870" s="28">
        <v>0</v>
      </c>
    </row>
    <row r="871" spans="1:18">
      <c r="A871" s="26">
        <v>871</v>
      </c>
      <c r="C871" s="16"/>
      <c r="E871" s="16"/>
      <c r="F871" s="47"/>
      <c r="G871" s="17"/>
      <c r="H871" s="27">
        <v>9651880.9633457176</v>
      </c>
      <c r="I871" s="27">
        <v>4149008.1772842361</v>
      </c>
      <c r="J871" s="27">
        <v>1297123.3911043038</v>
      </c>
      <c r="K871" s="27">
        <v>2068739.9854391927</v>
      </c>
      <c r="L871" s="27">
        <v>844090.731136407</v>
      </c>
      <c r="M871" s="27">
        <v>929754.47550445446</v>
      </c>
      <c r="N871" s="27">
        <v>340457.9335186996</v>
      </c>
      <c r="O871" s="27">
        <v>22706.269358424852</v>
      </c>
      <c r="P871" s="27">
        <v>0</v>
      </c>
      <c r="Q871" s="27">
        <v>0</v>
      </c>
      <c r="R871" s="28">
        <v>0</v>
      </c>
    </row>
    <row r="872" spans="1:18">
      <c r="A872" s="26">
        <v>872</v>
      </c>
      <c r="C872" s="2" t="s">
        <v>622</v>
      </c>
      <c r="D872" s="2" t="s">
        <v>623</v>
      </c>
      <c r="F872" s="47"/>
      <c r="G872" s="17"/>
      <c r="H872" s="74"/>
      <c r="I872" s="74"/>
      <c r="J872" s="74"/>
      <c r="K872" s="74"/>
      <c r="L872" s="74"/>
      <c r="M872" s="74"/>
      <c r="N872" s="74"/>
      <c r="O872" s="74"/>
      <c r="P872" s="27"/>
      <c r="Q872" s="27"/>
      <c r="R872" s="28"/>
    </row>
    <row r="873" spans="1:18">
      <c r="A873" s="26">
        <v>873</v>
      </c>
      <c r="C873" s="16"/>
      <c r="E873" s="2" t="s">
        <v>120</v>
      </c>
      <c r="F873" s="49" t="s">
        <v>112</v>
      </c>
      <c r="G873" s="17"/>
      <c r="H873" s="57">
        <v>107932660.61050068</v>
      </c>
      <c r="I873" s="57">
        <v>46396499.622160889</v>
      </c>
      <c r="J873" s="57">
        <v>14505149.749948058</v>
      </c>
      <c r="K873" s="57">
        <v>23133792.427375872</v>
      </c>
      <c r="L873" s="57">
        <v>9439088.4796650745</v>
      </c>
      <c r="M873" s="57">
        <v>10397027.754156101</v>
      </c>
      <c r="N873" s="57">
        <v>3807188.5397443222</v>
      </c>
      <c r="O873" s="57">
        <v>253914.03745037026</v>
      </c>
      <c r="P873" s="27">
        <v>0</v>
      </c>
      <c r="Q873" s="27">
        <v>0</v>
      </c>
      <c r="R873" s="28">
        <v>0</v>
      </c>
    </row>
    <row r="874" spans="1:18">
      <c r="A874" s="26">
        <v>874</v>
      </c>
      <c r="C874" s="16"/>
      <c r="D874" s="22"/>
      <c r="E874" s="3" t="s">
        <v>620</v>
      </c>
      <c r="F874" s="47" t="s">
        <v>6</v>
      </c>
      <c r="G874" s="23"/>
      <c r="H874" s="72">
        <v>0</v>
      </c>
      <c r="I874" s="72">
        <v>0</v>
      </c>
      <c r="J874" s="72">
        <v>0</v>
      </c>
      <c r="K874" s="72">
        <v>0</v>
      </c>
      <c r="L874" s="51">
        <v>0</v>
      </c>
      <c r="M874" s="51">
        <v>0</v>
      </c>
      <c r="N874" s="72">
        <v>0</v>
      </c>
      <c r="O874" s="72">
        <v>0</v>
      </c>
      <c r="P874" s="27">
        <v>0</v>
      </c>
      <c r="Q874" s="27">
        <v>0</v>
      </c>
      <c r="R874" s="28">
        <v>0</v>
      </c>
    </row>
    <row r="875" spans="1:18">
      <c r="A875" s="26">
        <v>875</v>
      </c>
      <c r="F875" s="47"/>
      <c r="G875" s="75"/>
      <c r="H875" s="27">
        <v>107932660.61050068</v>
      </c>
      <c r="I875" s="27">
        <v>46396499.622160889</v>
      </c>
      <c r="J875" s="27">
        <v>14505149.749948058</v>
      </c>
      <c r="K875" s="27">
        <v>23133792.427375872</v>
      </c>
      <c r="L875" s="27">
        <v>9439088.4796650745</v>
      </c>
      <c r="M875" s="27">
        <v>10397027.754156101</v>
      </c>
      <c r="N875" s="27">
        <v>3807188.5397443222</v>
      </c>
      <c r="O875" s="27">
        <v>253914.03745037026</v>
      </c>
      <c r="P875" s="27">
        <v>0</v>
      </c>
      <c r="Q875" s="27">
        <v>0</v>
      </c>
      <c r="R875" s="28">
        <v>0</v>
      </c>
    </row>
    <row r="876" spans="1:18">
      <c r="A876" s="26">
        <v>876</v>
      </c>
      <c r="C876" s="2" t="s">
        <v>624</v>
      </c>
      <c r="D876" s="14" t="s">
        <v>625</v>
      </c>
      <c r="F876" s="47"/>
      <c r="G876" s="17"/>
      <c r="H876" s="74"/>
      <c r="I876" s="74"/>
      <c r="J876" s="74"/>
      <c r="K876" s="74"/>
      <c r="L876" s="74"/>
      <c r="M876" s="74"/>
      <c r="N876" s="74"/>
      <c r="O876" s="74"/>
      <c r="P876" s="27"/>
      <c r="Q876" s="27"/>
      <c r="R876" s="28"/>
    </row>
    <row r="877" spans="1:18">
      <c r="A877" s="26">
        <v>877</v>
      </c>
      <c r="E877" s="2" t="s">
        <v>120</v>
      </c>
      <c r="F877" s="49" t="s">
        <v>112</v>
      </c>
      <c r="G877" s="70"/>
      <c r="H877" s="57">
        <v>42951337.871167049</v>
      </c>
      <c r="I877" s="57">
        <v>18463287.387145441</v>
      </c>
      <c r="J877" s="57">
        <v>5772261.9294097209</v>
      </c>
      <c r="K877" s="57">
        <v>9205993.1550783776</v>
      </c>
      <c r="L877" s="57">
        <v>3756244.6454367493</v>
      </c>
      <c r="M877" s="57">
        <v>4137452.4578449405</v>
      </c>
      <c r="N877" s="57">
        <v>1515054.2976041895</v>
      </c>
      <c r="O877" s="57">
        <v>101043.99864763443</v>
      </c>
      <c r="P877" s="27">
        <v>0</v>
      </c>
      <c r="Q877" s="27">
        <v>0</v>
      </c>
      <c r="R877" s="28">
        <v>0</v>
      </c>
    </row>
    <row r="878" spans="1:18">
      <c r="A878" s="26">
        <v>878</v>
      </c>
      <c r="E878" s="2" t="s">
        <v>620</v>
      </c>
      <c r="F878" s="47" t="s">
        <v>6</v>
      </c>
      <c r="G878" s="70"/>
      <c r="H878" s="72">
        <v>0</v>
      </c>
      <c r="I878" s="72">
        <v>0</v>
      </c>
      <c r="J878" s="72">
        <v>0</v>
      </c>
      <c r="K878" s="72">
        <v>0</v>
      </c>
      <c r="L878" s="51">
        <v>0</v>
      </c>
      <c r="M878" s="51">
        <v>0</v>
      </c>
      <c r="N878" s="72">
        <v>0</v>
      </c>
      <c r="O878" s="72">
        <v>0</v>
      </c>
      <c r="P878" s="27">
        <v>0</v>
      </c>
      <c r="Q878" s="27">
        <v>0</v>
      </c>
      <c r="R878" s="28">
        <v>0</v>
      </c>
    </row>
    <row r="879" spans="1:18">
      <c r="A879" s="26">
        <v>879</v>
      </c>
      <c r="F879" s="47"/>
      <c r="G879" s="17"/>
      <c r="H879" s="27">
        <v>42951337.871167049</v>
      </c>
      <c r="I879" s="27">
        <v>18463287.387145441</v>
      </c>
      <c r="J879" s="27">
        <v>5772261.9294097209</v>
      </c>
      <c r="K879" s="27">
        <v>9205993.1550783776</v>
      </c>
      <c r="L879" s="27">
        <v>3756244.6454367493</v>
      </c>
      <c r="M879" s="27">
        <v>4137452.4578449405</v>
      </c>
      <c r="N879" s="27">
        <v>1515054.2976041895</v>
      </c>
      <c r="O879" s="27">
        <v>101043.99864763443</v>
      </c>
      <c r="P879" s="27">
        <v>0</v>
      </c>
      <c r="Q879" s="27">
        <v>0</v>
      </c>
      <c r="R879" s="28">
        <v>0</v>
      </c>
    </row>
    <row r="880" spans="1:18">
      <c r="A880" s="26">
        <v>880</v>
      </c>
      <c r="C880" s="2" t="s">
        <v>626</v>
      </c>
      <c r="D880" s="14" t="s">
        <v>627</v>
      </c>
      <c r="F880" s="47"/>
      <c r="G880" s="17"/>
      <c r="H880" s="74"/>
      <c r="I880" s="74"/>
      <c r="J880" s="74"/>
      <c r="K880" s="74"/>
      <c r="L880" s="74"/>
      <c r="M880" s="74"/>
      <c r="N880" s="74"/>
      <c r="O880" s="74"/>
      <c r="P880" s="27"/>
      <c r="Q880" s="27"/>
      <c r="R880" s="28"/>
    </row>
    <row r="881" spans="1:18">
      <c r="A881" s="26">
        <v>881</v>
      </c>
      <c r="E881" s="2" t="s">
        <v>120</v>
      </c>
      <c r="F881" s="49" t="s">
        <v>112</v>
      </c>
      <c r="G881" s="70"/>
      <c r="H881" s="57">
        <v>60300374.428178661</v>
      </c>
      <c r="I881" s="57">
        <v>25921035.241310108</v>
      </c>
      <c r="J881" s="57">
        <v>8103811.729566263</v>
      </c>
      <c r="K881" s="57">
        <v>12924506.237723682</v>
      </c>
      <c r="L881" s="57">
        <v>5273478.540833232</v>
      </c>
      <c r="M881" s="57">
        <v>5808664.985830836</v>
      </c>
      <c r="N881" s="57">
        <v>2127019.6914141318</v>
      </c>
      <c r="O881" s="57">
        <v>141858.00150041239</v>
      </c>
      <c r="P881" s="27">
        <v>0</v>
      </c>
      <c r="Q881" s="27">
        <v>0</v>
      </c>
      <c r="R881" s="28">
        <v>0</v>
      </c>
    </row>
    <row r="882" spans="1:18">
      <c r="A882" s="26">
        <v>882</v>
      </c>
      <c r="E882" s="2" t="s">
        <v>620</v>
      </c>
      <c r="F882" s="47" t="s">
        <v>6</v>
      </c>
      <c r="G882" s="70"/>
      <c r="H882" s="72">
        <v>0</v>
      </c>
      <c r="I882" s="72">
        <v>0</v>
      </c>
      <c r="J882" s="72">
        <v>0</v>
      </c>
      <c r="K882" s="72">
        <v>0</v>
      </c>
      <c r="L882" s="51">
        <v>0</v>
      </c>
      <c r="M882" s="51">
        <v>0</v>
      </c>
      <c r="N882" s="72">
        <v>0</v>
      </c>
      <c r="O882" s="72">
        <v>0</v>
      </c>
      <c r="P882" s="27">
        <v>0</v>
      </c>
      <c r="Q882" s="27">
        <v>0</v>
      </c>
      <c r="R882" s="28">
        <v>0</v>
      </c>
    </row>
    <row r="883" spans="1:18">
      <c r="A883" s="26">
        <v>883</v>
      </c>
      <c r="F883" s="47"/>
      <c r="G883" s="17"/>
      <c r="H883" s="27">
        <v>60300374.428178661</v>
      </c>
      <c r="I883" s="27">
        <v>25921035.241310108</v>
      </c>
      <c r="J883" s="27">
        <v>8103811.729566263</v>
      </c>
      <c r="K883" s="27">
        <v>12924506.237723682</v>
      </c>
      <c r="L883" s="27">
        <v>5273478.540833232</v>
      </c>
      <c r="M883" s="27">
        <v>5808664.985830836</v>
      </c>
      <c r="N883" s="27">
        <v>2127019.6914141318</v>
      </c>
      <c r="O883" s="27">
        <v>141858.00150041239</v>
      </c>
      <c r="P883" s="27">
        <v>0</v>
      </c>
      <c r="Q883" s="27">
        <v>0</v>
      </c>
      <c r="R883" s="28">
        <v>0</v>
      </c>
    </row>
    <row r="884" spans="1:18">
      <c r="A884" s="26">
        <v>884</v>
      </c>
      <c r="C884" s="2" t="s">
        <v>628</v>
      </c>
      <c r="D884" s="14" t="s">
        <v>629</v>
      </c>
      <c r="F884" s="47"/>
      <c r="G884" s="17"/>
      <c r="H884" s="74"/>
      <c r="I884" s="74"/>
      <c r="J884" s="74"/>
      <c r="K884" s="74"/>
      <c r="L884" s="74"/>
      <c r="M884" s="74"/>
      <c r="N884" s="74"/>
      <c r="O884" s="74"/>
      <c r="P884" s="27"/>
      <c r="Q884" s="27"/>
      <c r="R884" s="28"/>
    </row>
    <row r="885" spans="1:18">
      <c r="A885" s="26">
        <v>885</v>
      </c>
      <c r="E885" s="2" t="s">
        <v>120</v>
      </c>
      <c r="F885" s="49" t="s">
        <v>112</v>
      </c>
      <c r="G885" s="70"/>
      <c r="H885" s="57">
        <v>69289985.85387221</v>
      </c>
      <c r="I885" s="57">
        <v>29785356.761380058</v>
      </c>
      <c r="J885" s="57">
        <v>9311932.2297556456</v>
      </c>
      <c r="K885" s="57">
        <v>14851298.401916182</v>
      </c>
      <c r="L885" s="57">
        <v>6059651.4857506501</v>
      </c>
      <c r="M885" s="57">
        <v>6674623.8064820291</v>
      </c>
      <c r="N885" s="57">
        <v>2444116.9018698647</v>
      </c>
      <c r="O885" s="57">
        <v>163006.26671778772</v>
      </c>
      <c r="P885" s="27">
        <v>0</v>
      </c>
      <c r="Q885" s="27">
        <v>0</v>
      </c>
      <c r="R885" s="28">
        <v>0</v>
      </c>
    </row>
    <row r="886" spans="1:18">
      <c r="A886" s="26">
        <v>886</v>
      </c>
      <c r="E886" s="2" t="s">
        <v>620</v>
      </c>
      <c r="F886" s="47" t="s">
        <v>6</v>
      </c>
      <c r="G886" s="70"/>
      <c r="H886" s="72">
        <v>0</v>
      </c>
      <c r="I886" s="72">
        <v>0</v>
      </c>
      <c r="J886" s="72">
        <v>0</v>
      </c>
      <c r="K886" s="72">
        <v>0</v>
      </c>
      <c r="L886" s="51">
        <v>0</v>
      </c>
      <c r="M886" s="51">
        <v>0</v>
      </c>
      <c r="N886" s="72">
        <v>0</v>
      </c>
      <c r="O886" s="72">
        <v>0</v>
      </c>
      <c r="P886" s="27">
        <v>0</v>
      </c>
      <c r="Q886" s="27">
        <v>0</v>
      </c>
      <c r="R886" s="28">
        <v>0</v>
      </c>
    </row>
    <row r="887" spans="1:18">
      <c r="A887" s="26">
        <v>887</v>
      </c>
      <c r="F887" s="47"/>
      <c r="G887" s="17"/>
      <c r="H887" s="27">
        <v>69289985.85387221</v>
      </c>
      <c r="I887" s="27">
        <v>29785356.761380058</v>
      </c>
      <c r="J887" s="27">
        <v>9311932.2297556456</v>
      </c>
      <c r="K887" s="27">
        <v>14851298.401916182</v>
      </c>
      <c r="L887" s="27">
        <v>6059651.4857506501</v>
      </c>
      <c r="M887" s="27">
        <v>6674623.8064820291</v>
      </c>
      <c r="N887" s="27">
        <v>2444116.9018698647</v>
      </c>
      <c r="O887" s="27">
        <v>163006.26671778772</v>
      </c>
      <c r="P887" s="27">
        <v>0</v>
      </c>
      <c r="Q887" s="27">
        <v>0</v>
      </c>
      <c r="R887" s="28">
        <v>0</v>
      </c>
    </row>
    <row r="888" spans="1:18">
      <c r="A888" s="26">
        <v>888</v>
      </c>
      <c r="C888" s="2" t="s">
        <v>630</v>
      </c>
      <c r="D888" s="14" t="s">
        <v>631</v>
      </c>
      <c r="F888" s="47"/>
      <c r="G888" s="17"/>
      <c r="H888" s="74"/>
      <c r="I888" s="74"/>
      <c r="J888" s="74"/>
      <c r="K888" s="74"/>
      <c r="L888" s="74"/>
      <c r="M888" s="74"/>
      <c r="N888" s="74"/>
      <c r="O888" s="74"/>
      <c r="P888" s="27"/>
      <c r="Q888" s="27"/>
      <c r="R888" s="28"/>
    </row>
    <row r="889" spans="1:18">
      <c r="A889" s="26">
        <v>889</v>
      </c>
      <c r="E889" s="2" t="s">
        <v>120</v>
      </c>
      <c r="F889" s="49" t="s">
        <v>112</v>
      </c>
      <c r="G889" s="70"/>
      <c r="H889" s="57">
        <v>54062.195901411498</v>
      </c>
      <c r="I889" s="57">
        <v>23239.45909908383</v>
      </c>
      <c r="J889" s="57">
        <v>7265.45832304545</v>
      </c>
      <c r="K889" s="57">
        <v>11587.443606756677</v>
      </c>
      <c r="L889" s="57">
        <v>4727.9280213422553</v>
      </c>
      <c r="M889" s="57">
        <v>5207.7484985384926</v>
      </c>
      <c r="N889" s="57">
        <v>1906.9758079255741</v>
      </c>
      <c r="O889" s="57">
        <v>127.18254471922793</v>
      </c>
      <c r="P889" s="27">
        <v>0</v>
      </c>
      <c r="Q889" s="27">
        <v>0</v>
      </c>
      <c r="R889" s="28">
        <v>0</v>
      </c>
    </row>
    <row r="890" spans="1:18">
      <c r="A890" s="26">
        <v>890</v>
      </c>
      <c r="E890" s="2" t="s">
        <v>620</v>
      </c>
      <c r="F890" s="47" t="s">
        <v>6</v>
      </c>
      <c r="G890" s="70"/>
      <c r="H890" s="72">
        <v>0</v>
      </c>
      <c r="I890" s="72">
        <v>0</v>
      </c>
      <c r="J890" s="72">
        <v>0</v>
      </c>
      <c r="K890" s="72">
        <v>0</v>
      </c>
      <c r="L890" s="51">
        <v>0</v>
      </c>
      <c r="M890" s="51">
        <v>0</v>
      </c>
      <c r="N890" s="72">
        <v>0</v>
      </c>
      <c r="O890" s="72">
        <v>0</v>
      </c>
      <c r="P890" s="27">
        <v>0</v>
      </c>
      <c r="Q890" s="27">
        <v>0</v>
      </c>
      <c r="R890" s="28">
        <v>0</v>
      </c>
    </row>
    <row r="891" spans="1:18">
      <c r="A891" s="26">
        <v>891</v>
      </c>
      <c r="F891" s="47"/>
      <c r="G891" s="70"/>
      <c r="H891" s="27">
        <v>54062.195901411498</v>
      </c>
      <c r="I891" s="27">
        <v>23239.45909908383</v>
      </c>
      <c r="J891" s="27">
        <v>7265.45832304545</v>
      </c>
      <c r="K891" s="27">
        <v>11587.443606756677</v>
      </c>
      <c r="L891" s="27">
        <v>4727.9280213422553</v>
      </c>
      <c r="M891" s="27">
        <v>5207.7484985384926</v>
      </c>
      <c r="N891" s="27">
        <v>1906.9758079255741</v>
      </c>
      <c r="O891" s="27">
        <v>127.18254471922793</v>
      </c>
      <c r="P891" s="27">
        <v>0</v>
      </c>
      <c r="Q891" s="27">
        <v>0</v>
      </c>
      <c r="R891" s="28">
        <v>0</v>
      </c>
    </row>
    <row r="892" spans="1:18">
      <c r="A892" s="26">
        <v>892</v>
      </c>
      <c r="C892" s="2" t="s">
        <v>632</v>
      </c>
      <c r="D892" s="2" t="s">
        <v>633</v>
      </c>
      <c r="F892" s="47"/>
      <c r="G892" s="70"/>
      <c r="H892" s="74"/>
      <c r="I892" s="74"/>
      <c r="J892" s="74"/>
      <c r="K892" s="74"/>
      <c r="L892" s="74"/>
      <c r="M892" s="74"/>
      <c r="N892" s="74"/>
      <c r="O892" s="74"/>
      <c r="P892" s="27"/>
      <c r="Q892" s="27"/>
      <c r="R892" s="28"/>
    </row>
    <row r="893" spans="1:18">
      <c r="A893" s="26">
        <v>893</v>
      </c>
      <c r="D893" s="14"/>
      <c r="E893" s="2" t="s">
        <v>120</v>
      </c>
      <c r="F893" s="49" t="s">
        <v>112</v>
      </c>
      <c r="G893" s="70"/>
      <c r="H893" s="57">
        <v>74548.822265012655</v>
      </c>
      <c r="I893" s="57">
        <v>32045.947764903842</v>
      </c>
      <c r="J893" s="57">
        <v>10018.671128089172</v>
      </c>
      <c r="K893" s="57">
        <v>15978.453326632392</v>
      </c>
      <c r="L893" s="57">
        <v>6519.5551136614931</v>
      </c>
      <c r="M893" s="57">
        <v>7181.2014059957246</v>
      </c>
      <c r="N893" s="57">
        <v>2629.6157268190218</v>
      </c>
      <c r="O893" s="57">
        <v>175.3777989110169</v>
      </c>
      <c r="P893" s="27">
        <v>0</v>
      </c>
      <c r="Q893" s="27">
        <v>0</v>
      </c>
      <c r="R893" s="28">
        <v>0</v>
      </c>
    </row>
    <row r="894" spans="1:18">
      <c r="A894" s="26">
        <v>894</v>
      </c>
      <c r="E894" s="2" t="s">
        <v>620</v>
      </c>
      <c r="F894" s="47" t="s">
        <v>6</v>
      </c>
      <c r="G894" s="70"/>
      <c r="H894" s="72">
        <v>0</v>
      </c>
      <c r="I894" s="72">
        <v>0</v>
      </c>
      <c r="J894" s="72">
        <v>0</v>
      </c>
      <c r="K894" s="72">
        <v>0</v>
      </c>
      <c r="L894" s="51">
        <v>0</v>
      </c>
      <c r="M894" s="51">
        <v>0</v>
      </c>
      <c r="N894" s="72">
        <v>0</v>
      </c>
      <c r="O894" s="72">
        <v>0</v>
      </c>
      <c r="P894" s="27">
        <v>0</v>
      </c>
      <c r="Q894" s="27">
        <v>0</v>
      </c>
      <c r="R894" s="28">
        <v>0</v>
      </c>
    </row>
    <row r="895" spans="1:18">
      <c r="A895" s="26">
        <v>895</v>
      </c>
      <c r="F895" s="47"/>
      <c r="G895" s="70"/>
      <c r="H895" s="27">
        <v>74548.822265012655</v>
      </c>
      <c r="I895" s="27">
        <v>32045.947764903842</v>
      </c>
      <c r="J895" s="27">
        <v>10018.671128089172</v>
      </c>
      <c r="K895" s="27">
        <v>15978.453326632392</v>
      </c>
      <c r="L895" s="27">
        <v>6519.5551136614931</v>
      </c>
      <c r="M895" s="27">
        <v>7181.2014059957246</v>
      </c>
      <c r="N895" s="27">
        <v>2629.6157268190218</v>
      </c>
      <c r="O895" s="27">
        <v>175.3777989110169</v>
      </c>
      <c r="P895" s="27">
        <v>0</v>
      </c>
      <c r="Q895" s="27">
        <v>0</v>
      </c>
      <c r="R895" s="28">
        <v>0</v>
      </c>
    </row>
    <row r="896" spans="1:18">
      <c r="A896" s="26">
        <v>896</v>
      </c>
      <c r="C896" s="2" t="s">
        <v>634</v>
      </c>
      <c r="D896" s="2" t="s">
        <v>635</v>
      </c>
      <c r="F896" s="47"/>
      <c r="G896" s="70"/>
      <c r="H896" s="74"/>
      <c r="I896" s="74"/>
      <c r="J896" s="74"/>
      <c r="K896" s="74"/>
      <c r="L896" s="74"/>
      <c r="M896" s="74"/>
      <c r="N896" s="74"/>
      <c r="O896" s="74"/>
      <c r="P896" s="27"/>
      <c r="Q896" s="27"/>
      <c r="R896" s="28"/>
    </row>
    <row r="897" spans="1:18">
      <c r="A897" s="26">
        <v>897</v>
      </c>
      <c r="E897" s="2" t="s">
        <v>120</v>
      </c>
      <c r="F897" s="49" t="s">
        <v>112</v>
      </c>
      <c r="G897" s="70"/>
      <c r="H897" s="57">
        <v>1629947.1057430098</v>
      </c>
      <c r="I897" s="57">
        <v>700657.61232972343</v>
      </c>
      <c r="J897" s="57">
        <v>219049.79196812841</v>
      </c>
      <c r="K897" s="57">
        <v>349355.40177161532</v>
      </c>
      <c r="L897" s="57">
        <v>142544.57234037147</v>
      </c>
      <c r="M897" s="57">
        <v>157010.91032465256</v>
      </c>
      <c r="N897" s="57">
        <v>57494.329392733271</v>
      </c>
      <c r="O897" s="57">
        <v>3834.4876157855829</v>
      </c>
      <c r="P897" s="27">
        <v>0</v>
      </c>
      <c r="Q897" s="27">
        <v>0</v>
      </c>
      <c r="R897" s="28">
        <v>0</v>
      </c>
    </row>
    <row r="898" spans="1:18">
      <c r="A898" s="26">
        <v>898</v>
      </c>
      <c r="D898" s="14"/>
      <c r="E898" s="2" t="s">
        <v>620</v>
      </c>
      <c r="F898" s="47" t="s">
        <v>6</v>
      </c>
      <c r="G898" s="70"/>
      <c r="H898" s="72">
        <v>0</v>
      </c>
      <c r="I898" s="72">
        <v>0</v>
      </c>
      <c r="J898" s="72">
        <v>0</v>
      </c>
      <c r="K898" s="72">
        <v>0</v>
      </c>
      <c r="L898" s="51">
        <v>0</v>
      </c>
      <c r="M898" s="51">
        <v>0</v>
      </c>
      <c r="N898" s="72">
        <v>0</v>
      </c>
      <c r="O898" s="72">
        <v>0</v>
      </c>
      <c r="P898" s="27">
        <v>0</v>
      </c>
      <c r="Q898" s="27">
        <v>0</v>
      </c>
      <c r="R898" s="28">
        <v>0</v>
      </c>
    </row>
    <row r="899" spans="1:18">
      <c r="A899" s="26">
        <v>899</v>
      </c>
      <c r="F899" s="47"/>
      <c r="G899" s="70"/>
      <c r="H899" s="27">
        <v>1629947.1057430098</v>
      </c>
      <c r="I899" s="27">
        <v>700657.61232972343</v>
      </c>
      <c r="J899" s="27">
        <v>219049.79196812841</v>
      </c>
      <c r="K899" s="27">
        <v>349355.40177161532</v>
      </c>
      <c r="L899" s="27">
        <v>142544.57234037147</v>
      </c>
      <c r="M899" s="27">
        <v>157010.91032465256</v>
      </c>
      <c r="N899" s="27">
        <v>57494.329392733271</v>
      </c>
      <c r="O899" s="27">
        <v>3834.4876157855829</v>
      </c>
      <c r="P899" s="27">
        <v>0</v>
      </c>
      <c r="Q899" s="27">
        <v>0</v>
      </c>
      <c r="R899" s="28">
        <v>0</v>
      </c>
    </row>
    <row r="900" spans="1:18">
      <c r="A900" s="26">
        <v>900</v>
      </c>
      <c r="F900" s="47"/>
      <c r="G900" s="70"/>
      <c r="H900" s="73"/>
      <c r="I900" s="73"/>
      <c r="J900" s="73"/>
      <c r="K900" s="73"/>
      <c r="L900" s="73"/>
      <c r="M900" s="73"/>
      <c r="N900" s="73"/>
      <c r="O900" s="73"/>
      <c r="P900" s="27"/>
      <c r="Q900" s="27"/>
      <c r="R900" s="28"/>
    </row>
    <row r="901" spans="1:18">
      <c r="A901" s="26">
        <v>901</v>
      </c>
      <c r="C901" s="2" t="s">
        <v>636</v>
      </c>
      <c r="D901" s="2" t="s">
        <v>637</v>
      </c>
      <c r="F901" s="49" t="s">
        <v>112</v>
      </c>
      <c r="G901" s="70"/>
      <c r="H901" s="57">
        <v>2613812.5264568552</v>
      </c>
      <c r="I901" s="57">
        <v>1123587.1626827705</v>
      </c>
      <c r="J901" s="57">
        <v>351272.19045740971</v>
      </c>
      <c r="K901" s="57">
        <v>560232.61252993671</v>
      </c>
      <c r="L901" s="57">
        <v>228587.04276287288</v>
      </c>
      <c r="M901" s="57">
        <v>251785.52282522796</v>
      </c>
      <c r="N901" s="57">
        <v>92198.941816862251</v>
      </c>
      <c r="O901" s="57">
        <v>6149.053381775374</v>
      </c>
      <c r="P901" s="27">
        <v>0</v>
      </c>
      <c r="Q901" s="27">
        <v>0</v>
      </c>
      <c r="R901" s="28">
        <v>0</v>
      </c>
    </row>
    <row r="902" spans="1:18">
      <c r="A902" s="26">
        <v>902</v>
      </c>
      <c r="C902" s="2" t="s">
        <v>638</v>
      </c>
      <c r="D902" s="2" t="s">
        <v>639</v>
      </c>
      <c r="F902" s="49" t="s">
        <v>112</v>
      </c>
      <c r="G902" s="17"/>
      <c r="H902" s="51">
        <v>0</v>
      </c>
      <c r="I902" s="51">
        <v>0</v>
      </c>
      <c r="J902" s="51">
        <v>0</v>
      </c>
      <c r="K902" s="51">
        <v>0</v>
      </c>
      <c r="L902" s="51">
        <v>0</v>
      </c>
      <c r="M902" s="51">
        <v>0</v>
      </c>
      <c r="N902" s="51">
        <v>0</v>
      </c>
      <c r="O902" s="51">
        <v>0</v>
      </c>
      <c r="P902" s="27">
        <v>0</v>
      </c>
      <c r="Q902" s="27">
        <v>0</v>
      </c>
      <c r="R902" s="28">
        <v>0</v>
      </c>
    </row>
    <row r="903" spans="1:18">
      <c r="A903" s="26">
        <v>903</v>
      </c>
      <c r="F903" s="47"/>
      <c r="G903" s="17"/>
      <c r="H903" s="73"/>
      <c r="I903" s="73"/>
      <c r="J903" s="73"/>
      <c r="K903" s="73"/>
      <c r="L903" s="73"/>
      <c r="M903" s="73"/>
      <c r="N903" s="73"/>
      <c r="O903" s="73"/>
      <c r="P903" s="27"/>
      <c r="Q903" s="27"/>
      <c r="R903" s="28"/>
    </row>
    <row r="904" spans="1:18" ht="15.75" thickBot="1">
      <c r="A904" s="26">
        <v>904</v>
      </c>
      <c r="C904" s="2" t="s">
        <v>640</v>
      </c>
      <c r="F904" s="47"/>
      <c r="G904" s="70"/>
      <c r="H904" s="61">
        <v>301722406.53660387</v>
      </c>
      <c r="I904" s="61">
        <v>129699976.27864537</v>
      </c>
      <c r="J904" s="61">
        <v>40548696.427690566</v>
      </c>
      <c r="K904" s="61">
        <v>64669799.521527171</v>
      </c>
      <c r="L904" s="61">
        <v>26386679.208011687</v>
      </c>
      <c r="M904" s="61">
        <v>29064568.751181539</v>
      </c>
      <c r="N904" s="61">
        <v>10642877.529866789</v>
      </c>
      <c r="O904" s="61">
        <v>709808.81968082988</v>
      </c>
      <c r="P904" s="27">
        <v>0</v>
      </c>
      <c r="Q904" s="27">
        <v>0</v>
      </c>
      <c r="R904" s="28">
        <v>0</v>
      </c>
    </row>
    <row r="905" spans="1:18" ht="15.75" thickTop="1">
      <c r="A905" s="26">
        <v>905</v>
      </c>
      <c r="F905" s="47"/>
      <c r="G905" s="70"/>
      <c r="H905" s="7" t="s">
        <v>641</v>
      </c>
      <c r="I905" s="7"/>
      <c r="J905" s="7"/>
      <c r="K905" s="7"/>
      <c r="L905" s="7"/>
      <c r="M905" s="7"/>
      <c r="N905" s="7"/>
      <c r="O905" s="7"/>
      <c r="P905" s="27"/>
      <c r="Q905" s="27"/>
      <c r="R905" s="28"/>
    </row>
    <row r="906" spans="1:18">
      <c r="A906" s="26">
        <v>906</v>
      </c>
      <c r="C906" s="16" t="s">
        <v>6</v>
      </c>
      <c r="E906" s="16" t="s">
        <v>7</v>
      </c>
      <c r="F906" s="47" t="s">
        <v>8</v>
      </c>
      <c r="G906" s="17"/>
      <c r="H906" s="16" t="s">
        <v>9</v>
      </c>
      <c r="I906" s="18" t="s">
        <v>10</v>
      </c>
      <c r="J906" s="16" t="s">
        <v>11</v>
      </c>
      <c r="K906" s="18" t="s">
        <v>12</v>
      </c>
      <c r="L906" s="16" t="s">
        <v>13</v>
      </c>
      <c r="M906" s="16" t="s">
        <v>14</v>
      </c>
      <c r="N906" s="18" t="s">
        <v>15</v>
      </c>
      <c r="O906" s="16" t="s">
        <v>16</v>
      </c>
      <c r="P906" s="16" t="s">
        <v>17</v>
      </c>
      <c r="Q906" s="16" t="s">
        <v>18</v>
      </c>
      <c r="R906" s="28"/>
    </row>
    <row r="907" spans="1:18">
      <c r="A907" s="26">
        <v>907</v>
      </c>
      <c r="F907" s="47"/>
      <c r="G907" s="17"/>
      <c r="H907" s="18" t="s">
        <v>19</v>
      </c>
      <c r="I907" s="14"/>
      <c r="J907" s="18" t="s">
        <v>20</v>
      </c>
      <c r="K907" s="18" t="s">
        <v>21</v>
      </c>
      <c r="L907" s="18" t="s">
        <v>21</v>
      </c>
      <c r="M907" s="18" t="s">
        <v>21</v>
      </c>
      <c r="N907" s="16" t="s">
        <v>22</v>
      </c>
      <c r="O907" s="18" t="s">
        <v>23</v>
      </c>
      <c r="P907" s="27"/>
      <c r="Q907" s="27"/>
      <c r="R907" s="28"/>
    </row>
    <row r="908" spans="1:18">
      <c r="A908" s="26">
        <v>908</v>
      </c>
      <c r="C908" s="2" t="s">
        <v>105</v>
      </c>
      <c r="F908" s="47" t="s">
        <v>25</v>
      </c>
      <c r="G908" s="17"/>
      <c r="H908" s="18" t="s">
        <v>26</v>
      </c>
      <c r="I908" s="18" t="s">
        <v>27</v>
      </c>
      <c r="J908" s="18" t="s">
        <v>28</v>
      </c>
      <c r="K908" s="18" t="s">
        <v>29</v>
      </c>
      <c r="L908" s="18" t="s">
        <v>30</v>
      </c>
      <c r="M908" s="18" t="s">
        <v>31</v>
      </c>
      <c r="N908" s="18" t="s">
        <v>32</v>
      </c>
      <c r="O908" s="18" t="s">
        <v>33</v>
      </c>
      <c r="P908" s="27"/>
      <c r="Q908" s="27"/>
      <c r="R908" s="28"/>
    </row>
    <row r="909" spans="1:18">
      <c r="A909" s="26">
        <v>909</v>
      </c>
      <c r="C909" s="2" t="s">
        <v>106</v>
      </c>
      <c r="E909" s="2" t="s">
        <v>34</v>
      </c>
      <c r="F909" s="48" t="s">
        <v>35</v>
      </c>
      <c r="G909" s="70"/>
      <c r="H909" s="24" t="s">
        <v>36</v>
      </c>
      <c r="I909" s="24" t="s">
        <v>37</v>
      </c>
      <c r="J909" s="24" t="s">
        <v>38</v>
      </c>
      <c r="K909" s="24" t="s">
        <v>39</v>
      </c>
      <c r="L909" s="24" t="s">
        <v>40</v>
      </c>
      <c r="M909" s="24" t="s">
        <v>40</v>
      </c>
      <c r="N909" s="24" t="s">
        <v>41</v>
      </c>
      <c r="O909" s="24" t="s">
        <v>42</v>
      </c>
      <c r="P909" s="27"/>
      <c r="Q909" s="27"/>
      <c r="R909" s="28"/>
    </row>
    <row r="910" spans="1:18">
      <c r="A910" s="26">
        <v>910</v>
      </c>
      <c r="F910" s="48"/>
      <c r="G910" s="70"/>
      <c r="H910" s="7"/>
      <c r="I910" s="7"/>
      <c r="J910" s="7"/>
      <c r="K910" s="10"/>
      <c r="L910" s="7"/>
      <c r="M910" s="7"/>
      <c r="N910" s="7"/>
      <c r="O910" s="7"/>
      <c r="P910" s="27"/>
      <c r="Q910" s="27"/>
      <c r="R910" s="28"/>
    </row>
    <row r="911" spans="1:18">
      <c r="A911" s="26">
        <v>911</v>
      </c>
      <c r="C911" s="2" t="s">
        <v>642</v>
      </c>
      <c r="D911" s="2" t="s">
        <v>548</v>
      </c>
      <c r="F911" s="47"/>
      <c r="G911" s="17"/>
      <c r="H911" s="14"/>
      <c r="I911" s="14"/>
      <c r="J911" s="14"/>
      <c r="K911" s="14"/>
      <c r="L911" s="14"/>
      <c r="M911" s="14"/>
      <c r="N911" s="14"/>
      <c r="O911" s="14"/>
      <c r="P911" s="27"/>
      <c r="Q911" s="27"/>
      <c r="R911" s="28"/>
    </row>
    <row r="912" spans="1:18">
      <c r="A912" s="26">
        <v>912</v>
      </c>
      <c r="E912" s="2" t="s">
        <v>643</v>
      </c>
      <c r="F912" s="47" t="s">
        <v>644</v>
      </c>
      <c r="G912" s="17"/>
      <c r="H912" s="57">
        <v>16413698.16</v>
      </c>
      <c r="I912" s="57">
        <v>8528564.5018170103</v>
      </c>
      <c r="J912" s="57">
        <v>2042671.0800414977</v>
      </c>
      <c r="K912" s="57">
        <v>3517663.9441179736</v>
      </c>
      <c r="L912" s="57">
        <v>1179622.098333033</v>
      </c>
      <c r="M912" s="57">
        <v>0</v>
      </c>
      <c r="N912" s="57">
        <v>1090314.0735829554</v>
      </c>
      <c r="O912" s="57">
        <v>54862.462107531472</v>
      </c>
      <c r="P912" s="27">
        <v>0</v>
      </c>
      <c r="Q912" s="27">
        <v>0</v>
      </c>
      <c r="R912" s="28">
        <v>0</v>
      </c>
    </row>
    <row r="913" spans="1:18">
      <c r="A913" s="26">
        <v>913</v>
      </c>
      <c r="E913" s="2" t="s">
        <v>645</v>
      </c>
      <c r="F913" s="47" t="s">
        <v>6</v>
      </c>
      <c r="G913" s="70"/>
      <c r="H913" s="72">
        <v>0</v>
      </c>
      <c r="I913" s="51">
        <v>0</v>
      </c>
      <c r="J913" s="51">
        <v>0</v>
      </c>
      <c r="K913" s="51">
        <v>0</v>
      </c>
      <c r="L913" s="51">
        <v>0</v>
      </c>
      <c r="M913" s="51">
        <v>0</v>
      </c>
      <c r="N913" s="51">
        <v>0</v>
      </c>
      <c r="O913" s="51">
        <v>0</v>
      </c>
      <c r="P913" s="27">
        <v>0</v>
      </c>
      <c r="Q913" s="27">
        <v>0</v>
      </c>
      <c r="R913" s="28">
        <v>0</v>
      </c>
    </row>
    <row r="914" spans="1:18">
      <c r="A914" s="26">
        <v>914</v>
      </c>
      <c r="F914" s="47"/>
      <c r="G914" s="70"/>
      <c r="H914" s="27">
        <v>16413698.16</v>
      </c>
      <c r="I914" s="27">
        <v>8528564.5018170103</v>
      </c>
      <c r="J914" s="27">
        <v>2042671.0800414977</v>
      </c>
      <c r="K914" s="27">
        <v>3517663.9441179736</v>
      </c>
      <c r="L914" s="27">
        <v>1179622.098333033</v>
      </c>
      <c r="M914" s="27">
        <v>0</v>
      </c>
      <c r="N914" s="27">
        <v>1090314.0735829554</v>
      </c>
      <c r="O914" s="27">
        <v>54862.462107531472</v>
      </c>
      <c r="P914" s="27">
        <v>0</v>
      </c>
      <c r="Q914" s="27">
        <v>0</v>
      </c>
      <c r="R914" s="28">
        <v>0</v>
      </c>
    </row>
    <row r="915" spans="1:18">
      <c r="A915" s="26">
        <v>915</v>
      </c>
      <c r="C915" s="2" t="s">
        <v>646</v>
      </c>
      <c r="D915" s="2" t="s">
        <v>551</v>
      </c>
      <c r="F915" s="47"/>
      <c r="G915" s="17"/>
      <c r="H915" s="14"/>
      <c r="I915" s="14"/>
      <c r="J915" s="14"/>
      <c r="K915" s="14"/>
      <c r="L915" s="14"/>
      <c r="M915" s="14"/>
      <c r="N915" s="14"/>
      <c r="O915" s="14"/>
      <c r="P915" s="27"/>
      <c r="Q915" s="27"/>
      <c r="R915" s="28"/>
    </row>
    <row r="916" spans="1:18">
      <c r="A916" s="26">
        <v>916</v>
      </c>
      <c r="E916" s="2" t="s">
        <v>643</v>
      </c>
      <c r="F916" s="47" t="s">
        <v>341</v>
      </c>
      <c r="G916" s="17"/>
      <c r="H916" s="57">
        <v>2499162.16</v>
      </c>
      <c r="I916" s="57">
        <v>1222307.2143121792</v>
      </c>
      <c r="J916" s="57">
        <v>292754.02643312787</v>
      </c>
      <c r="K916" s="57">
        <v>504148.85359724838</v>
      </c>
      <c r="L916" s="57">
        <v>169062.51933104906</v>
      </c>
      <c r="M916" s="57">
        <v>146763.73817459133</v>
      </c>
      <c r="N916" s="57">
        <v>156262.96286117259</v>
      </c>
      <c r="O916" s="57">
        <v>7862.8452906321336</v>
      </c>
      <c r="P916" s="27">
        <v>0</v>
      </c>
      <c r="Q916" s="27">
        <v>0</v>
      </c>
      <c r="R916" s="28">
        <v>0</v>
      </c>
    </row>
    <row r="917" spans="1:18">
      <c r="A917" s="26">
        <v>917</v>
      </c>
      <c r="E917" s="2" t="s">
        <v>645</v>
      </c>
      <c r="F917" s="47" t="s">
        <v>6</v>
      </c>
      <c r="G917" s="70"/>
      <c r="H917" s="72">
        <v>0</v>
      </c>
      <c r="I917" s="51">
        <v>0</v>
      </c>
      <c r="J917" s="51">
        <v>0</v>
      </c>
      <c r="K917" s="51">
        <v>0</v>
      </c>
      <c r="L917" s="51">
        <v>0</v>
      </c>
      <c r="M917" s="51">
        <v>0</v>
      </c>
      <c r="N917" s="51">
        <v>0</v>
      </c>
      <c r="O917" s="51">
        <v>0</v>
      </c>
      <c r="P917" s="27">
        <v>0</v>
      </c>
      <c r="Q917" s="27">
        <v>0</v>
      </c>
      <c r="R917" s="28">
        <v>0</v>
      </c>
    </row>
    <row r="918" spans="1:18">
      <c r="A918" s="26">
        <v>918</v>
      </c>
      <c r="F918" s="47"/>
      <c r="G918" s="70"/>
      <c r="H918" s="27">
        <v>2499162.16</v>
      </c>
      <c r="I918" s="27">
        <v>1222307.2143121792</v>
      </c>
      <c r="J918" s="27">
        <v>292754.02643312787</v>
      </c>
      <c r="K918" s="27">
        <v>504148.85359724838</v>
      </c>
      <c r="L918" s="27">
        <v>169062.51933104906</v>
      </c>
      <c r="M918" s="27">
        <v>146763.73817459133</v>
      </c>
      <c r="N918" s="27">
        <v>156262.96286117259</v>
      </c>
      <c r="O918" s="27">
        <v>7862.8452906321336</v>
      </c>
      <c r="P918" s="27">
        <v>0</v>
      </c>
      <c r="Q918" s="27">
        <v>0</v>
      </c>
      <c r="R918" s="28">
        <v>0</v>
      </c>
    </row>
    <row r="919" spans="1:18">
      <c r="A919" s="26">
        <v>919</v>
      </c>
      <c r="C919" s="2" t="s">
        <v>647</v>
      </c>
      <c r="D919" s="2" t="s">
        <v>623</v>
      </c>
      <c r="F919" s="47"/>
      <c r="G919" s="17"/>
      <c r="H919" s="14"/>
      <c r="I919" s="14"/>
      <c r="J919" s="14"/>
      <c r="K919" s="14"/>
      <c r="L919" s="14"/>
      <c r="M919" s="14"/>
      <c r="N919" s="14"/>
      <c r="O919" s="14"/>
      <c r="P919" s="27"/>
      <c r="Q919" s="27"/>
      <c r="R919" s="28"/>
    </row>
    <row r="920" spans="1:18">
      <c r="A920" s="26">
        <v>920</v>
      </c>
      <c r="E920" s="2" t="s">
        <v>643</v>
      </c>
      <c r="F920" s="47" t="s">
        <v>644</v>
      </c>
      <c r="G920" s="17"/>
      <c r="H920" s="57">
        <v>46866705.489999995</v>
      </c>
      <c r="I920" s="57">
        <v>24351959.982620172</v>
      </c>
      <c r="J920" s="57">
        <v>5832522.5057778861</v>
      </c>
      <c r="K920" s="57">
        <v>10044130.120750854</v>
      </c>
      <c r="L920" s="57">
        <v>3368223.3542468208</v>
      </c>
      <c r="M920" s="57">
        <v>0</v>
      </c>
      <c r="N920" s="57">
        <v>3113218.4886123529</v>
      </c>
      <c r="O920" s="57">
        <v>156651.03799191356</v>
      </c>
      <c r="P920" s="27">
        <v>0</v>
      </c>
      <c r="Q920" s="27">
        <v>0</v>
      </c>
      <c r="R920" s="28">
        <v>0</v>
      </c>
    </row>
    <row r="921" spans="1:18">
      <c r="A921" s="26">
        <v>921</v>
      </c>
      <c r="E921" s="2" t="s">
        <v>645</v>
      </c>
      <c r="F921" s="47" t="s">
        <v>6</v>
      </c>
      <c r="G921" s="70"/>
      <c r="H921" s="72">
        <v>2532020.66</v>
      </c>
      <c r="I921" s="51">
        <v>0</v>
      </c>
      <c r="J921" s="51">
        <v>0</v>
      </c>
      <c r="K921" s="51">
        <v>0</v>
      </c>
      <c r="L921" s="51">
        <v>0</v>
      </c>
      <c r="M921" s="51">
        <v>2532020.66</v>
      </c>
      <c r="N921" s="51">
        <v>0</v>
      </c>
      <c r="O921" s="51">
        <v>0</v>
      </c>
      <c r="P921" s="27">
        <v>0</v>
      </c>
      <c r="Q921" s="27">
        <v>0</v>
      </c>
      <c r="R921" s="28">
        <v>0</v>
      </c>
    </row>
    <row r="922" spans="1:18">
      <c r="A922" s="26">
        <v>922</v>
      </c>
      <c r="F922" s="47"/>
      <c r="G922" s="70"/>
      <c r="H922" s="27">
        <v>49398726.149999991</v>
      </c>
      <c r="I922" s="27">
        <v>24351959.982620172</v>
      </c>
      <c r="J922" s="27">
        <v>5832522.5057778861</v>
      </c>
      <c r="K922" s="27">
        <v>10044130.120750854</v>
      </c>
      <c r="L922" s="27">
        <v>3368223.3542468208</v>
      </c>
      <c r="M922" s="27">
        <v>2532020.66</v>
      </c>
      <c r="N922" s="27">
        <v>3113218.4886123529</v>
      </c>
      <c r="O922" s="27">
        <v>156651.03799191356</v>
      </c>
      <c r="P922" s="27">
        <v>0</v>
      </c>
      <c r="Q922" s="27">
        <v>0</v>
      </c>
      <c r="R922" s="28">
        <v>0</v>
      </c>
    </row>
    <row r="923" spans="1:18">
      <c r="A923" s="26">
        <v>923</v>
      </c>
      <c r="C923" s="2" t="s">
        <v>648</v>
      </c>
      <c r="D923" s="2" t="s">
        <v>649</v>
      </c>
      <c r="F923" s="47"/>
      <c r="G923" s="70"/>
      <c r="H923" s="14"/>
      <c r="I923" s="14"/>
      <c r="J923" s="14"/>
      <c r="K923" s="14"/>
      <c r="L923" s="14"/>
      <c r="M923" s="14"/>
      <c r="N923" s="14"/>
      <c r="O923" s="14"/>
      <c r="P923" s="27"/>
      <c r="Q923" s="27"/>
      <c r="R923" s="28"/>
    </row>
    <row r="924" spans="1:18">
      <c r="A924" s="26">
        <v>924</v>
      </c>
      <c r="E924" s="2" t="s">
        <v>643</v>
      </c>
      <c r="F924" s="47" t="s">
        <v>644</v>
      </c>
      <c r="G924" s="70"/>
      <c r="H924" s="57">
        <v>94110819.790323675</v>
      </c>
      <c r="I924" s="57">
        <v>48900021.742610887</v>
      </c>
      <c r="J924" s="57">
        <v>11712013.224001631</v>
      </c>
      <c r="K924" s="57">
        <v>20169143.742058787</v>
      </c>
      <c r="L924" s="57">
        <v>6763570.3809545105</v>
      </c>
      <c r="M924" s="57">
        <v>0</v>
      </c>
      <c r="N924" s="57">
        <v>6251507.1432152642</v>
      </c>
      <c r="O924" s="57">
        <v>314563.55748260912</v>
      </c>
      <c r="P924" s="27">
        <v>0</v>
      </c>
      <c r="Q924" s="27">
        <v>0</v>
      </c>
      <c r="R924" s="28">
        <v>0</v>
      </c>
    </row>
    <row r="925" spans="1:18">
      <c r="A925" s="26">
        <v>925</v>
      </c>
      <c r="E925" s="2" t="s">
        <v>650</v>
      </c>
      <c r="F925" s="47" t="s">
        <v>651</v>
      </c>
      <c r="G925" s="70"/>
      <c r="H925" s="57">
        <v>1666016.734586328</v>
      </c>
      <c r="I925" s="57">
        <v>1359369.8541312984</v>
      </c>
      <c r="J925" s="57">
        <v>306646.88045502978</v>
      </c>
      <c r="K925" s="57">
        <v>0</v>
      </c>
      <c r="L925" s="57">
        <v>0</v>
      </c>
      <c r="M925" s="57">
        <v>0</v>
      </c>
      <c r="N925" s="57">
        <v>0</v>
      </c>
      <c r="O925" s="57">
        <v>0</v>
      </c>
      <c r="P925" s="27">
        <v>0</v>
      </c>
      <c r="Q925" s="27">
        <v>0</v>
      </c>
      <c r="R925" s="28">
        <v>0</v>
      </c>
    </row>
    <row r="926" spans="1:18">
      <c r="A926" s="26">
        <v>926</v>
      </c>
      <c r="E926" s="2" t="s">
        <v>645</v>
      </c>
      <c r="F926" s="47" t="s">
        <v>6</v>
      </c>
      <c r="G926" s="70"/>
      <c r="H926" s="72">
        <v>0</v>
      </c>
      <c r="I926" s="51">
        <v>0</v>
      </c>
      <c r="J926" s="51">
        <v>0</v>
      </c>
      <c r="K926" s="51">
        <v>0</v>
      </c>
      <c r="L926" s="51">
        <v>0</v>
      </c>
      <c r="M926" s="51">
        <v>0</v>
      </c>
      <c r="N926" s="51">
        <v>0</v>
      </c>
      <c r="O926" s="51">
        <v>0</v>
      </c>
      <c r="P926" s="27">
        <v>0</v>
      </c>
      <c r="Q926" s="27">
        <v>0</v>
      </c>
      <c r="R926" s="28">
        <v>0</v>
      </c>
    </row>
    <row r="927" spans="1:18">
      <c r="A927" s="26">
        <v>927</v>
      </c>
      <c r="F927" s="47"/>
      <c r="G927" s="70"/>
      <c r="H927" s="27">
        <v>95776836.524910003</v>
      </c>
      <c r="I927" s="27">
        <v>50259391.596742183</v>
      </c>
      <c r="J927" s="27">
        <v>12018660.104456661</v>
      </c>
      <c r="K927" s="27">
        <v>20169143.742058787</v>
      </c>
      <c r="L927" s="27">
        <v>6763570.3809545105</v>
      </c>
      <c r="M927" s="27">
        <v>0</v>
      </c>
      <c r="N927" s="27">
        <v>6251507.1432152642</v>
      </c>
      <c r="O927" s="27">
        <v>314563.55748260912</v>
      </c>
      <c r="P927" s="27">
        <v>0</v>
      </c>
      <c r="Q927" s="27">
        <v>0</v>
      </c>
      <c r="R927" s="28">
        <v>0</v>
      </c>
    </row>
    <row r="928" spans="1:18">
      <c r="A928" s="26">
        <v>928</v>
      </c>
      <c r="C928" s="2" t="s">
        <v>652</v>
      </c>
      <c r="D928" s="2" t="s">
        <v>629</v>
      </c>
      <c r="F928" s="47"/>
      <c r="G928" s="70"/>
      <c r="H928" s="14"/>
      <c r="I928" s="14"/>
      <c r="J928" s="14"/>
      <c r="K928" s="14"/>
      <c r="L928" s="14"/>
      <c r="M928" s="14"/>
      <c r="N928" s="14"/>
      <c r="O928" s="14"/>
      <c r="P928" s="27"/>
      <c r="Q928" s="27"/>
      <c r="R928" s="28"/>
    </row>
    <row r="929" spans="1:18">
      <c r="A929" s="26">
        <v>929</v>
      </c>
      <c r="E929" s="2" t="s">
        <v>643</v>
      </c>
      <c r="F929" s="47" t="s">
        <v>644</v>
      </c>
      <c r="G929" s="17"/>
      <c r="H929" s="57">
        <v>32925715.510564312</v>
      </c>
      <c r="I929" s="57">
        <v>17108215.696609627</v>
      </c>
      <c r="J929" s="57">
        <v>4097577.9015485137</v>
      </c>
      <c r="K929" s="57">
        <v>7056398.9392746333</v>
      </c>
      <c r="L929" s="57">
        <v>2366310.2148631425</v>
      </c>
      <c r="M929" s="57">
        <v>0</v>
      </c>
      <c r="N929" s="57">
        <v>2187159.2040996128</v>
      </c>
      <c r="O929" s="57">
        <v>110053.55416878799</v>
      </c>
      <c r="P929" s="27">
        <v>0</v>
      </c>
      <c r="Q929" s="27">
        <v>0</v>
      </c>
      <c r="R929" s="28">
        <v>0</v>
      </c>
    </row>
    <row r="930" spans="1:18">
      <c r="A930" s="26">
        <v>930</v>
      </c>
      <c r="E930" s="2" t="s">
        <v>650</v>
      </c>
      <c r="F930" s="47" t="s">
        <v>651</v>
      </c>
      <c r="G930" s="17"/>
      <c r="H930" s="57">
        <v>27649235.949435689</v>
      </c>
      <c r="I930" s="57">
        <v>22560120.23118047</v>
      </c>
      <c r="J930" s="57">
        <v>5089115.71825522</v>
      </c>
      <c r="K930" s="57">
        <v>0</v>
      </c>
      <c r="L930" s="57">
        <v>0</v>
      </c>
      <c r="M930" s="57">
        <v>0</v>
      </c>
      <c r="N930" s="57">
        <v>0</v>
      </c>
      <c r="O930" s="57">
        <v>0</v>
      </c>
      <c r="P930" s="27">
        <v>0</v>
      </c>
      <c r="Q930" s="27">
        <v>0</v>
      </c>
      <c r="R930" s="28">
        <v>0</v>
      </c>
    </row>
    <row r="931" spans="1:18">
      <c r="A931" s="26">
        <v>931</v>
      </c>
      <c r="E931" s="2" t="s">
        <v>645</v>
      </c>
      <c r="F931" s="47" t="s">
        <v>6</v>
      </c>
      <c r="G931" s="70"/>
      <c r="H931" s="72">
        <v>0</v>
      </c>
      <c r="I931" s="51">
        <v>0</v>
      </c>
      <c r="J931" s="51">
        <v>0</v>
      </c>
      <c r="K931" s="51">
        <v>0</v>
      </c>
      <c r="L931" s="51">
        <v>0</v>
      </c>
      <c r="M931" s="51">
        <v>0</v>
      </c>
      <c r="N931" s="51">
        <v>0</v>
      </c>
      <c r="O931" s="51">
        <v>0</v>
      </c>
      <c r="P931" s="27">
        <v>0</v>
      </c>
      <c r="Q931" s="27">
        <v>0</v>
      </c>
      <c r="R931" s="28">
        <v>0</v>
      </c>
    </row>
    <row r="932" spans="1:18">
      <c r="A932" s="26">
        <v>932</v>
      </c>
      <c r="F932" s="47"/>
      <c r="G932" s="17"/>
      <c r="H932" s="27">
        <v>60574951.460000001</v>
      </c>
      <c r="I932" s="27">
        <v>39668335.927790098</v>
      </c>
      <c r="J932" s="27">
        <v>9186693.6198037341</v>
      </c>
      <c r="K932" s="27">
        <v>7056398.9392746333</v>
      </c>
      <c r="L932" s="27">
        <v>2366310.2148631425</v>
      </c>
      <c r="M932" s="27">
        <v>0</v>
      </c>
      <c r="N932" s="27">
        <v>2187159.2040996128</v>
      </c>
      <c r="O932" s="27">
        <v>110053.55416878799</v>
      </c>
      <c r="P932" s="27">
        <v>0</v>
      </c>
      <c r="Q932" s="27">
        <v>0</v>
      </c>
      <c r="R932" s="28">
        <v>0</v>
      </c>
    </row>
    <row r="933" spans="1:18">
      <c r="A933" s="26">
        <v>933</v>
      </c>
      <c r="C933" s="2" t="s">
        <v>653</v>
      </c>
      <c r="D933" s="2" t="s">
        <v>631</v>
      </c>
      <c r="F933" s="47"/>
      <c r="G933" s="17"/>
      <c r="H933" s="14"/>
      <c r="I933" s="14"/>
      <c r="J933" s="14"/>
      <c r="K933" s="14"/>
      <c r="L933" s="14"/>
      <c r="M933" s="14"/>
      <c r="N933" s="14"/>
      <c r="O933" s="14"/>
      <c r="P933" s="27"/>
      <c r="Q933" s="27"/>
      <c r="R933" s="28"/>
    </row>
    <row r="934" spans="1:18">
      <c r="A934" s="26">
        <v>934</v>
      </c>
      <c r="E934" s="2" t="s">
        <v>643</v>
      </c>
      <c r="F934" s="47" t="s">
        <v>644</v>
      </c>
      <c r="G934" s="17"/>
      <c r="H934" s="57">
        <v>8412650.6984987445</v>
      </c>
      <c r="I934" s="57">
        <v>4371216.8588704253</v>
      </c>
      <c r="J934" s="57">
        <v>1046947.3802188094</v>
      </c>
      <c r="K934" s="57">
        <v>1802937.8722636336</v>
      </c>
      <c r="L934" s="57">
        <v>604601.63046558329</v>
      </c>
      <c r="M934" s="57">
        <v>0</v>
      </c>
      <c r="N934" s="57">
        <v>558827.83777904336</v>
      </c>
      <c r="O934" s="57">
        <v>28119.118901251048</v>
      </c>
      <c r="P934" s="27">
        <v>0</v>
      </c>
      <c r="Q934" s="27">
        <v>0</v>
      </c>
      <c r="R934" s="28">
        <v>0</v>
      </c>
    </row>
    <row r="935" spans="1:18">
      <c r="A935" s="26">
        <v>935</v>
      </c>
      <c r="E935" s="2" t="s">
        <v>650</v>
      </c>
      <c r="F935" s="47" t="s">
        <v>651</v>
      </c>
      <c r="G935" s="70"/>
      <c r="H935" s="57">
        <v>8236473.6915012561</v>
      </c>
      <c r="I935" s="57">
        <v>6720469.13343425</v>
      </c>
      <c r="J935" s="57">
        <v>1516004.5580670065</v>
      </c>
      <c r="K935" s="57">
        <v>0</v>
      </c>
      <c r="L935" s="57">
        <v>0</v>
      </c>
      <c r="M935" s="57">
        <v>0</v>
      </c>
      <c r="N935" s="57">
        <v>0</v>
      </c>
      <c r="O935" s="57">
        <v>0</v>
      </c>
      <c r="P935" s="27">
        <v>0</v>
      </c>
      <c r="Q935" s="27">
        <v>0</v>
      </c>
      <c r="R935" s="28">
        <v>0</v>
      </c>
    </row>
    <row r="936" spans="1:18">
      <c r="A936" s="26">
        <v>936</v>
      </c>
      <c r="E936" s="2" t="s">
        <v>645</v>
      </c>
      <c r="F936" s="47" t="s">
        <v>6</v>
      </c>
      <c r="G936" s="17"/>
      <c r="H936" s="72">
        <v>0</v>
      </c>
      <c r="I936" s="51">
        <v>0</v>
      </c>
      <c r="J936" s="51">
        <v>0</v>
      </c>
      <c r="K936" s="51">
        <v>0</v>
      </c>
      <c r="L936" s="51">
        <v>0</v>
      </c>
      <c r="M936" s="51">
        <v>0</v>
      </c>
      <c r="N936" s="51">
        <v>0</v>
      </c>
      <c r="O936" s="51">
        <v>0</v>
      </c>
      <c r="P936" s="27">
        <v>0</v>
      </c>
      <c r="Q936" s="27">
        <v>0</v>
      </c>
      <c r="R936" s="28">
        <v>0</v>
      </c>
    </row>
    <row r="937" spans="1:18">
      <c r="A937" s="26">
        <v>937</v>
      </c>
      <c r="F937" s="47"/>
      <c r="G937" s="75"/>
      <c r="H937" s="27">
        <v>16649124.390000001</v>
      </c>
      <c r="I937" s="27">
        <v>11091685.992304675</v>
      </c>
      <c r="J937" s="27">
        <v>2562951.938285816</v>
      </c>
      <c r="K937" s="27">
        <v>1802937.8722636336</v>
      </c>
      <c r="L937" s="27">
        <v>604601.63046558329</v>
      </c>
      <c r="M937" s="27">
        <v>0</v>
      </c>
      <c r="N937" s="27">
        <v>558827.83777904336</v>
      </c>
      <c r="O937" s="27">
        <v>28119.118901251048</v>
      </c>
      <c r="P937" s="27">
        <v>0</v>
      </c>
      <c r="Q937" s="27">
        <v>0</v>
      </c>
      <c r="R937" s="28">
        <v>0</v>
      </c>
    </row>
    <row r="938" spans="1:18">
      <c r="A938" s="26">
        <v>938</v>
      </c>
      <c r="C938" s="2" t="s">
        <v>654</v>
      </c>
      <c r="D938" s="2" t="s">
        <v>633</v>
      </c>
      <c r="F938" s="47"/>
      <c r="G938" s="17"/>
      <c r="H938" s="14"/>
      <c r="I938" s="14"/>
      <c r="J938" s="14"/>
      <c r="K938" s="14"/>
      <c r="L938" s="14"/>
      <c r="M938" s="14"/>
      <c r="N938" s="14"/>
      <c r="O938" s="14"/>
      <c r="P938" s="27"/>
      <c r="Q938" s="27"/>
      <c r="R938" s="28"/>
    </row>
    <row r="939" spans="1:18">
      <c r="A939" s="26">
        <v>939</v>
      </c>
      <c r="E939" s="2" t="s">
        <v>643</v>
      </c>
      <c r="F939" s="47" t="s">
        <v>644</v>
      </c>
      <c r="G939" s="17"/>
      <c r="H939" s="57">
        <v>10314039.51353148</v>
      </c>
      <c r="I939" s="57">
        <v>5359179.2908565691</v>
      </c>
      <c r="J939" s="57">
        <v>1283573.6363203619</v>
      </c>
      <c r="K939" s="57">
        <v>2210429.6400048928</v>
      </c>
      <c r="L939" s="57">
        <v>741250.92435852496</v>
      </c>
      <c r="M939" s="57">
        <v>0</v>
      </c>
      <c r="N939" s="57">
        <v>685131.54850741278</v>
      </c>
      <c r="O939" s="57">
        <v>34474.473483719965</v>
      </c>
      <c r="P939" s="27">
        <v>0</v>
      </c>
      <c r="Q939" s="27">
        <v>0</v>
      </c>
      <c r="R939" s="28">
        <v>0</v>
      </c>
    </row>
    <row r="940" spans="1:18">
      <c r="A940" s="26">
        <v>940</v>
      </c>
      <c r="C940" s="16"/>
      <c r="E940" s="16" t="s">
        <v>650</v>
      </c>
      <c r="F940" s="47" t="s">
        <v>651</v>
      </c>
      <c r="G940" s="17"/>
      <c r="H940" s="57">
        <v>13089810.216468522</v>
      </c>
      <c r="I940" s="57">
        <v>10680501.002881832</v>
      </c>
      <c r="J940" s="57">
        <v>2409309.2135866894</v>
      </c>
      <c r="K940" s="57">
        <v>0</v>
      </c>
      <c r="L940" s="57">
        <v>0</v>
      </c>
      <c r="M940" s="57">
        <v>0</v>
      </c>
      <c r="N940" s="57">
        <v>0</v>
      </c>
      <c r="O940" s="57">
        <v>0</v>
      </c>
      <c r="P940" s="27">
        <v>0</v>
      </c>
      <c r="Q940" s="27">
        <v>0</v>
      </c>
      <c r="R940" s="28">
        <v>0</v>
      </c>
    </row>
    <row r="941" spans="1:18">
      <c r="A941" s="26">
        <v>941</v>
      </c>
      <c r="E941" s="2" t="s">
        <v>645</v>
      </c>
      <c r="F941" s="47" t="s">
        <v>6</v>
      </c>
      <c r="G941" s="17"/>
      <c r="H941" s="72">
        <v>0</v>
      </c>
      <c r="I941" s="51">
        <v>0</v>
      </c>
      <c r="J941" s="51">
        <v>0</v>
      </c>
      <c r="K941" s="51">
        <v>0</v>
      </c>
      <c r="L941" s="51">
        <v>0</v>
      </c>
      <c r="M941" s="51">
        <v>0</v>
      </c>
      <c r="N941" s="51">
        <v>0</v>
      </c>
      <c r="O941" s="51">
        <v>0</v>
      </c>
      <c r="P941" s="27">
        <v>0</v>
      </c>
      <c r="Q941" s="27">
        <v>0</v>
      </c>
      <c r="R941" s="28">
        <v>0</v>
      </c>
    </row>
    <row r="942" spans="1:18">
      <c r="A942" s="26">
        <v>942</v>
      </c>
      <c r="C942" s="16"/>
      <c r="F942" s="47"/>
      <c r="G942" s="17"/>
      <c r="H942" s="27">
        <v>23403849.730000004</v>
      </c>
      <c r="I942" s="27">
        <v>16039680.293738402</v>
      </c>
      <c r="J942" s="27">
        <v>3692882.8499070513</v>
      </c>
      <c r="K942" s="27">
        <v>2210429.6400048928</v>
      </c>
      <c r="L942" s="27">
        <v>741250.92435852496</v>
      </c>
      <c r="M942" s="27">
        <v>0</v>
      </c>
      <c r="N942" s="27">
        <v>685131.54850741278</v>
      </c>
      <c r="O942" s="27">
        <v>34474.473483719965</v>
      </c>
      <c r="P942" s="27">
        <v>0</v>
      </c>
      <c r="Q942" s="27">
        <v>0</v>
      </c>
      <c r="R942" s="28">
        <v>0</v>
      </c>
    </row>
    <row r="943" spans="1:18">
      <c r="A943" s="26">
        <v>943</v>
      </c>
      <c r="C943" s="3" t="s">
        <v>655</v>
      </c>
      <c r="D943" s="22" t="s">
        <v>656</v>
      </c>
      <c r="E943" s="16"/>
      <c r="F943" s="47"/>
      <c r="G943" s="23"/>
      <c r="H943" s="14"/>
      <c r="I943" s="14"/>
      <c r="J943" s="14"/>
      <c r="K943" s="14"/>
      <c r="L943" s="14"/>
      <c r="M943" s="14"/>
      <c r="N943" s="14"/>
      <c r="O943" s="14"/>
      <c r="P943" s="27"/>
      <c r="Q943" s="27"/>
      <c r="R943" s="28"/>
    </row>
    <row r="944" spans="1:18">
      <c r="A944" s="26">
        <v>944</v>
      </c>
      <c r="D944" s="14"/>
      <c r="E944" s="2" t="s">
        <v>650</v>
      </c>
      <c r="F944" s="47" t="s">
        <v>657</v>
      </c>
      <c r="G944" s="17"/>
      <c r="H944" s="57">
        <v>102672472.48999999</v>
      </c>
      <c r="I944" s="57">
        <v>62601870.121459149</v>
      </c>
      <c r="J944" s="57">
        <v>14121740.396887029</v>
      </c>
      <c r="K944" s="57">
        <v>15377616.232998058</v>
      </c>
      <c r="L944" s="57">
        <v>4559324.3425944867</v>
      </c>
      <c r="M944" s="57">
        <v>0</v>
      </c>
      <c r="N944" s="57">
        <v>5797046.6856393265</v>
      </c>
      <c r="O944" s="57">
        <v>214874.71042195798</v>
      </c>
      <c r="P944" s="27">
        <v>0</v>
      </c>
      <c r="Q944" s="27">
        <v>0</v>
      </c>
      <c r="R944" s="28">
        <v>0</v>
      </c>
    </row>
    <row r="945" spans="1:18">
      <c r="A945" s="26">
        <v>945</v>
      </c>
      <c r="E945" s="2" t="s">
        <v>645</v>
      </c>
      <c r="F945" s="47" t="s">
        <v>6</v>
      </c>
      <c r="G945" s="17"/>
      <c r="H945" s="72">
        <v>0</v>
      </c>
      <c r="I945" s="51">
        <v>0</v>
      </c>
      <c r="J945" s="51">
        <v>0</v>
      </c>
      <c r="K945" s="51">
        <v>0</v>
      </c>
      <c r="L945" s="51">
        <v>0</v>
      </c>
      <c r="M945" s="51">
        <v>0</v>
      </c>
      <c r="N945" s="51">
        <v>0</v>
      </c>
      <c r="O945" s="51">
        <v>0</v>
      </c>
      <c r="P945" s="27">
        <v>0</v>
      </c>
      <c r="Q945" s="27">
        <v>0</v>
      </c>
      <c r="R945" s="28">
        <v>0</v>
      </c>
    </row>
    <row r="946" spans="1:18">
      <c r="A946" s="26">
        <v>946</v>
      </c>
      <c r="F946" s="47"/>
      <c r="G946" s="17"/>
      <c r="H946" s="27">
        <v>102672472.48999999</v>
      </c>
      <c r="I946" s="27">
        <v>62601870.121459149</v>
      </c>
      <c r="J946" s="27">
        <v>14121740.396887029</v>
      </c>
      <c r="K946" s="27">
        <v>15377616.232998058</v>
      </c>
      <c r="L946" s="27">
        <v>4559324.3425944867</v>
      </c>
      <c r="M946" s="27">
        <v>0</v>
      </c>
      <c r="N946" s="27">
        <v>5797046.6856393265</v>
      </c>
      <c r="O946" s="27">
        <v>214874.71042195798</v>
      </c>
      <c r="P946" s="27">
        <v>0</v>
      </c>
      <c r="Q946" s="27">
        <v>0</v>
      </c>
      <c r="R946" s="28">
        <v>0</v>
      </c>
    </row>
    <row r="947" spans="1:18">
      <c r="A947" s="26">
        <v>947</v>
      </c>
      <c r="C947" s="2" t="s">
        <v>658</v>
      </c>
      <c r="D947" s="2" t="s">
        <v>472</v>
      </c>
      <c r="F947" s="47"/>
      <c r="G947" s="17"/>
      <c r="H947" s="14"/>
      <c r="I947" s="14"/>
      <c r="J947" s="14"/>
      <c r="K947" s="14"/>
      <c r="L947" s="14"/>
      <c r="M947" s="14"/>
      <c r="N947" s="14"/>
      <c r="O947" s="14"/>
      <c r="P947" s="27"/>
      <c r="Q947" s="27"/>
      <c r="R947" s="28"/>
    </row>
    <row r="948" spans="1:18">
      <c r="A948" s="26">
        <v>948</v>
      </c>
      <c r="E948" s="2" t="s">
        <v>139</v>
      </c>
      <c r="F948" s="47" t="s">
        <v>659</v>
      </c>
      <c r="G948" s="17"/>
      <c r="H948" s="57">
        <v>54899275.770000003</v>
      </c>
      <c r="I948" s="57">
        <v>40027455.985263266</v>
      </c>
      <c r="J948" s="57">
        <v>11248847.269411149</v>
      </c>
      <c r="K948" s="57">
        <v>2878234.0335848019</v>
      </c>
      <c r="L948" s="57">
        <v>744738.48174079682</v>
      </c>
      <c r="M948" s="57">
        <v>0</v>
      </c>
      <c r="N948" s="57">
        <v>0</v>
      </c>
      <c r="O948" s="57">
        <v>0</v>
      </c>
      <c r="P948" s="27">
        <v>0</v>
      </c>
      <c r="Q948" s="27">
        <v>0</v>
      </c>
      <c r="R948" s="28">
        <v>0</v>
      </c>
    </row>
    <row r="949" spans="1:18">
      <c r="A949" s="26">
        <v>949</v>
      </c>
      <c r="E949" s="2" t="s">
        <v>645</v>
      </c>
      <c r="F949" s="47" t="s">
        <v>6</v>
      </c>
      <c r="G949" s="17"/>
      <c r="H949" s="72">
        <v>0</v>
      </c>
      <c r="I949" s="51">
        <v>0</v>
      </c>
      <c r="J949" s="51">
        <v>0</v>
      </c>
      <c r="K949" s="51">
        <v>0</v>
      </c>
      <c r="L949" s="51">
        <v>0</v>
      </c>
      <c r="M949" s="51">
        <v>0</v>
      </c>
      <c r="N949" s="51">
        <v>0</v>
      </c>
      <c r="O949" s="51">
        <v>0</v>
      </c>
      <c r="P949" s="27">
        <v>0</v>
      </c>
      <c r="Q949" s="27">
        <v>0</v>
      </c>
      <c r="R949" s="28">
        <v>0</v>
      </c>
    </row>
    <row r="950" spans="1:18">
      <c r="A950" s="26">
        <v>950</v>
      </c>
      <c r="F950" s="47"/>
      <c r="G950" s="17"/>
      <c r="H950" s="27">
        <v>54899275.770000003</v>
      </c>
      <c r="I950" s="27">
        <v>40027455.985263266</v>
      </c>
      <c r="J950" s="27">
        <v>11248847.269411149</v>
      </c>
      <c r="K950" s="27">
        <v>2878234.0335848019</v>
      </c>
      <c r="L950" s="27">
        <v>744738.48174079682</v>
      </c>
      <c r="M950" s="27">
        <v>0</v>
      </c>
      <c r="N950" s="27">
        <v>0</v>
      </c>
      <c r="O950" s="27">
        <v>0</v>
      </c>
      <c r="P950" s="27">
        <v>0</v>
      </c>
      <c r="Q950" s="27">
        <v>0</v>
      </c>
      <c r="R950" s="28">
        <v>0</v>
      </c>
    </row>
    <row r="951" spans="1:18">
      <c r="A951" s="26">
        <v>951</v>
      </c>
      <c r="C951" s="2" t="s">
        <v>660</v>
      </c>
      <c r="D951" s="14" t="s">
        <v>474</v>
      </c>
      <c r="F951" s="47"/>
      <c r="G951" s="17"/>
      <c r="H951" s="14"/>
      <c r="I951" s="14"/>
      <c r="J951" s="14"/>
      <c r="K951" s="14"/>
      <c r="L951" s="14"/>
      <c r="M951" s="14"/>
      <c r="N951" s="14"/>
      <c r="O951" s="14"/>
      <c r="P951" s="27"/>
      <c r="Q951" s="27"/>
      <c r="R951" s="28"/>
    </row>
    <row r="952" spans="1:18">
      <c r="A952" s="26">
        <v>952</v>
      </c>
      <c r="E952" s="2" t="s">
        <v>139</v>
      </c>
      <c r="F952" s="47" t="s">
        <v>661</v>
      </c>
      <c r="G952" s="17"/>
      <c r="H952" s="57">
        <v>11396716.959999999</v>
      </c>
      <c r="I952" s="57">
        <v>7717033.0815877551</v>
      </c>
      <c r="J952" s="57">
        <v>1971727.1050544754</v>
      </c>
      <c r="K952" s="57">
        <v>878318.20151702582</v>
      </c>
      <c r="L952" s="57">
        <v>139062.36889410162</v>
      </c>
      <c r="M952" s="57">
        <v>0</v>
      </c>
      <c r="N952" s="57">
        <v>690576.20294663985</v>
      </c>
      <c r="O952" s="57">
        <v>0</v>
      </c>
      <c r="P952" s="27">
        <v>0</v>
      </c>
      <c r="Q952" s="27">
        <v>0</v>
      </c>
      <c r="R952" s="28">
        <v>0</v>
      </c>
    </row>
    <row r="953" spans="1:18">
      <c r="A953" s="26">
        <v>953</v>
      </c>
      <c r="E953" s="2" t="s">
        <v>645</v>
      </c>
      <c r="F953" s="47" t="s">
        <v>6</v>
      </c>
      <c r="G953" s="17"/>
      <c r="H953" s="72">
        <v>110788.96</v>
      </c>
      <c r="I953" s="51">
        <v>0</v>
      </c>
      <c r="J953" s="51">
        <v>0</v>
      </c>
      <c r="K953" s="51">
        <v>0</v>
      </c>
      <c r="L953" s="51">
        <v>0</v>
      </c>
      <c r="M953" s="51">
        <v>110788.96</v>
      </c>
      <c r="N953" s="51">
        <v>0</v>
      </c>
      <c r="O953" s="51">
        <v>0</v>
      </c>
      <c r="P953" s="27">
        <v>0</v>
      </c>
      <c r="Q953" s="27">
        <v>0</v>
      </c>
      <c r="R953" s="28">
        <v>0</v>
      </c>
    </row>
    <row r="954" spans="1:18">
      <c r="A954" s="26">
        <v>954</v>
      </c>
      <c r="F954" s="47"/>
      <c r="G954" s="17"/>
      <c r="H954" s="27">
        <v>11507505.92</v>
      </c>
      <c r="I954" s="27">
        <v>7717033.0815877551</v>
      </c>
      <c r="J954" s="27">
        <v>1971727.1050544754</v>
      </c>
      <c r="K954" s="27">
        <v>878318.20151702582</v>
      </c>
      <c r="L954" s="27">
        <v>139062.36889410162</v>
      </c>
      <c r="M954" s="27">
        <v>110788.96</v>
      </c>
      <c r="N954" s="27">
        <v>690576.20294663985</v>
      </c>
      <c r="O954" s="27">
        <v>0</v>
      </c>
      <c r="P954" s="27">
        <v>0</v>
      </c>
      <c r="Q954" s="27">
        <v>0</v>
      </c>
      <c r="R954" s="28">
        <v>0</v>
      </c>
    </row>
    <row r="955" spans="1:18">
      <c r="A955" s="26">
        <v>955</v>
      </c>
      <c r="C955" s="2" t="s">
        <v>662</v>
      </c>
      <c r="D955" s="2" t="s">
        <v>663</v>
      </c>
      <c r="F955" s="47"/>
      <c r="G955" s="17"/>
      <c r="H955" s="14"/>
      <c r="I955" s="14"/>
      <c r="J955" s="14"/>
      <c r="K955" s="14"/>
      <c r="L955" s="14"/>
      <c r="M955" s="14"/>
      <c r="N955" s="14"/>
      <c r="O955" s="14"/>
      <c r="P955" s="27"/>
      <c r="Q955" s="27"/>
      <c r="R955" s="28"/>
    </row>
    <row r="956" spans="1:18">
      <c r="A956" s="26">
        <v>956</v>
      </c>
      <c r="D956" s="14"/>
      <c r="E956" s="2" t="s">
        <v>643</v>
      </c>
      <c r="F956" s="47" t="s">
        <v>341</v>
      </c>
      <c r="G956" s="17"/>
      <c r="H956" s="57">
        <v>0</v>
      </c>
      <c r="I956" s="57">
        <v>0</v>
      </c>
      <c r="J956" s="57">
        <v>0</v>
      </c>
      <c r="K956" s="57">
        <v>0</v>
      </c>
      <c r="L956" s="57">
        <v>0</v>
      </c>
      <c r="M956" s="57">
        <v>0</v>
      </c>
      <c r="N956" s="57">
        <v>0</v>
      </c>
      <c r="O956" s="57">
        <v>0</v>
      </c>
      <c r="P956" s="27">
        <v>0</v>
      </c>
      <c r="Q956" s="27">
        <v>0</v>
      </c>
      <c r="R956" s="28">
        <v>0</v>
      </c>
    </row>
    <row r="957" spans="1:18">
      <c r="A957" s="26">
        <v>957</v>
      </c>
      <c r="E957" s="2" t="s">
        <v>650</v>
      </c>
      <c r="F957" s="47" t="s">
        <v>651</v>
      </c>
      <c r="G957" s="17"/>
      <c r="H957" s="57">
        <v>0</v>
      </c>
      <c r="I957" s="57">
        <v>0</v>
      </c>
      <c r="J957" s="57">
        <v>0</v>
      </c>
      <c r="K957" s="57">
        <v>0</v>
      </c>
      <c r="L957" s="57">
        <v>0</v>
      </c>
      <c r="M957" s="57">
        <v>0</v>
      </c>
      <c r="N957" s="57">
        <v>0</v>
      </c>
      <c r="O957" s="57">
        <v>0</v>
      </c>
      <c r="P957" s="27">
        <v>0</v>
      </c>
      <c r="Q957" s="27">
        <v>0</v>
      </c>
      <c r="R957" s="28">
        <v>0</v>
      </c>
    </row>
    <row r="958" spans="1:18">
      <c r="A958" s="26">
        <v>958</v>
      </c>
      <c r="D958" s="14"/>
      <c r="E958" s="2" t="s">
        <v>645</v>
      </c>
      <c r="F958" s="47" t="s">
        <v>6</v>
      </c>
      <c r="G958" s="17"/>
      <c r="H958" s="72">
        <v>513712.19</v>
      </c>
      <c r="I958" s="51">
        <v>0</v>
      </c>
      <c r="J958" s="51">
        <v>0</v>
      </c>
      <c r="K958" s="51">
        <v>0</v>
      </c>
      <c r="L958" s="51">
        <v>0</v>
      </c>
      <c r="M958" s="51">
        <v>0</v>
      </c>
      <c r="N958" s="51">
        <v>0</v>
      </c>
      <c r="O958" s="51">
        <v>513712.19</v>
      </c>
      <c r="P958" s="27">
        <v>0</v>
      </c>
      <c r="Q958" s="27">
        <v>0</v>
      </c>
      <c r="R958" s="28">
        <v>0</v>
      </c>
    </row>
    <row r="959" spans="1:18">
      <c r="A959" s="26">
        <v>959</v>
      </c>
      <c r="F959" s="47"/>
      <c r="G959" s="17"/>
      <c r="H959" s="27">
        <v>513712.19</v>
      </c>
      <c r="I959" s="27">
        <v>0</v>
      </c>
      <c r="J959" s="27">
        <v>0</v>
      </c>
      <c r="K959" s="27">
        <v>0</v>
      </c>
      <c r="L959" s="27">
        <v>0</v>
      </c>
      <c r="M959" s="27">
        <v>0</v>
      </c>
      <c r="N959" s="27">
        <v>0</v>
      </c>
      <c r="O959" s="27">
        <v>513712.19</v>
      </c>
      <c r="P959" s="27">
        <v>0</v>
      </c>
      <c r="Q959" s="27">
        <v>0</v>
      </c>
      <c r="R959" s="28">
        <v>0</v>
      </c>
    </row>
    <row r="960" spans="1:18">
      <c r="A960" s="26">
        <v>960</v>
      </c>
      <c r="C960" s="2" t="s">
        <v>664</v>
      </c>
      <c r="D960" s="2" t="s">
        <v>477</v>
      </c>
      <c r="F960" s="47"/>
      <c r="G960" s="17"/>
      <c r="H960" s="14"/>
      <c r="I960" s="14"/>
      <c r="J960" s="14"/>
      <c r="K960" s="14"/>
      <c r="L960" s="14"/>
      <c r="M960" s="14"/>
      <c r="N960" s="14"/>
      <c r="O960" s="14"/>
      <c r="P960" s="27"/>
      <c r="Q960" s="27"/>
      <c r="R960" s="28"/>
    </row>
    <row r="961" spans="1:18">
      <c r="A961" s="26">
        <v>961</v>
      </c>
      <c r="E961" s="2" t="s">
        <v>643</v>
      </c>
      <c r="F961" s="47" t="s">
        <v>341</v>
      </c>
      <c r="G961" s="17"/>
      <c r="H961" s="57">
        <v>0</v>
      </c>
      <c r="I961" s="57">
        <v>0</v>
      </c>
      <c r="J961" s="57">
        <v>0</v>
      </c>
      <c r="K961" s="57">
        <v>0</v>
      </c>
      <c r="L961" s="57">
        <v>0</v>
      </c>
      <c r="M961" s="57">
        <v>0</v>
      </c>
      <c r="N961" s="57">
        <v>0</v>
      </c>
      <c r="O961" s="57">
        <v>0</v>
      </c>
      <c r="P961" s="27">
        <v>0</v>
      </c>
      <c r="Q961" s="27">
        <v>0</v>
      </c>
      <c r="R961" s="28">
        <v>0</v>
      </c>
    </row>
    <row r="962" spans="1:18">
      <c r="A962" s="26">
        <v>962</v>
      </c>
      <c r="E962" s="2" t="s">
        <v>650</v>
      </c>
      <c r="F962" s="47" t="s">
        <v>651</v>
      </c>
      <c r="G962" s="17"/>
      <c r="H962" s="57">
        <v>0</v>
      </c>
      <c r="I962" s="57">
        <v>0</v>
      </c>
      <c r="J962" s="57">
        <v>0</v>
      </c>
      <c r="K962" s="57">
        <v>0</v>
      </c>
      <c r="L962" s="57">
        <v>0</v>
      </c>
      <c r="M962" s="57">
        <v>0</v>
      </c>
      <c r="N962" s="57">
        <v>0</v>
      </c>
      <c r="O962" s="57">
        <v>0</v>
      </c>
      <c r="P962" s="27">
        <v>0</v>
      </c>
      <c r="Q962" s="27">
        <v>0</v>
      </c>
      <c r="R962" s="28">
        <v>0</v>
      </c>
    </row>
    <row r="963" spans="1:18">
      <c r="A963" s="26">
        <v>963</v>
      </c>
      <c r="E963" s="2" t="s">
        <v>645</v>
      </c>
      <c r="F963" s="47" t="s">
        <v>6</v>
      </c>
      <c r="G963" s="17"/>
      <c r="H963" s="72">
        <v>0</v>
      </c>
      <c r="I963" s="51">
        <v>0</v>
      </c>
      <c r="J963" s="51">
        <v>0</v>
      </c>
      <c r="K963" s="51">
        <v>0</v>
      </c>
      <c r="L963" s="51">
        <v>0</v>
      </c>
      <c r="M963" s="51">
        <v>0</v>
      </c>
      <c r="N963" s="51">
        <v>0</v>
      </c>
      <c r="O963" s="51">
        <v>0</v>
      </c>
      <c r="P963" s="27">
        <v>0</v>
      </c>
      <c r="Q963" s="27">
        <v>0</v>
      </c>
      <c r="R963" s="28">
        <v>0</v>
      </c>
    </row>
    <row r="964" spans="1:18">
      <c r="A964" s="26">
        <v>964</v>
      </c>
      <c r="F964" s="47"/>
      <c r="G964" s="17"/>
      <c r="H964" s="27">
        <v>0</v>
      </c>
      <c r="I964" s="27">
        <v>0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8">
        <v>0</v>
      </c>
    </row>
    <row r="965" spans="1:18">
      <c r="A965" s="26">
        <v>965</v>
      </c>
      <c r="D965" s="14"/>
      <c r="F965" s="47"/>
      <c r="G965" s="17"/>
      <c r="H965" s="14"/>
      <c r="I965" s="14"/>
      <c r="J965" s="14"/>
      <c r="K965" s="14"/>
      <c r="L965" s="14"/>
      <c r="M965" s="14"/>
      <c r="N965" s="14"/>
      <c r="O965" s="14"/>
      <c r="P965" s="27"/>
      <c r="Q965" s="27"/>
      <c r="R965" s="28"/>
    </row>
    <row r="966" spans="1:18">
      <c r="A966" s="26">
        <v>966</v>
      </c>
      <c r="C966" s="2" t="s">
        <v>665</v>
      </c>
      <c r="D966" s="2" t="s">
        <v>666</v>
      </c>
      <c r="F966" s="47" t="s">
        <v>6</v>
      </c>
      <c r="G966" s="17"/>
      <c r="H966" s="72">
        <v>4161786.29</v>
      </c>
      <c r="I966" s="51">
        <v>0</v>
      </c>
      <c r="J966" s="51">
        <v>0</v>
      </c>
      <c r="K966" s="51">
        <v>0</v>
      </c>
      <c r="L966" s="51">
        <v>0</v>
      </c>
      <c r="M966" s="51">
        <v>0</v>
      </c>
      <c r="N966" s="51">
        <v>0</v>
      </c>
      <c r="O966" s="51">
        <v>4161786.29</v>
      </c>
      <c r="P966" s="27">
        <v>0</v>
      </c>
      <c r="Q966" s="27">
        <v>0</v>
      </c>
      <c r="R966" s="28">
        <v>0</v>
      </c>
    </row>
    <row r="967" spans="1:18">
      <c r="A967" s="26">
        <v>967</v>
      </c>
      <c r="D967" s="14"/>
      <c r="F967" s="47"/>
      <c r="G967" s="17"/>
      <c r="P967" s="27"/>
      <c r="Q967" s="27"/>
      <c r="R967" s="28"/>
    </row>
    <row r="968" spans="1:18">
      <c r="A968" s="26">
        <v>968</v>
      </c>
      <c r="F968" s="47"/>
      <c r="G968" s="17"/>
      <c r="H968" s="14"/>
      <c r="I968" s="14"/>
      <c r="J968" s="14"/>
      <c r="K968" s="14"/>
      <c r="L968" s="14"/>
      <c r="M968" s="14"/>
      <c r="N968" s="14"/>
      <c r="O968" s="14"/>
      <c r="P968" s="27"/>
      <c r="Q968" s="27"/>
      <c r="R968" s="28"/>
    </row>
    <row r="969" spans="1:18">
      <c r="A969" s="26">
        <v>969</v>
      </c>
      <c r="C969" s="2" t="s">
        <v>667</v>
      </c>
      <c r="D969" s="2" t="s">
        <v>668</v>
      </c>
      <c r="F969" s="47" t="s">
        <v>651</v>
      </c>
      <c r="G969" s="17"/>
      <c r="H969" s="57">
        <v>2094960.1</v>
      </c>
      <c r="I969" s="57">
        <v>1709361.9448276462</v>
      </c>
      <c r="J969" s="57">
        <v>385598.1551723539</v>
      </c>
      <c r="K969" s="57">
        <v>0</v>
      </c>
      <c r="L969" s="57">
        <v>0</v>
      </c>
      <c r="M969" s="57">
        <v>0</v>
      </c>
      <c r="N969" s="57">
        <v>0</v>
      </c>
      <c r="O969" s="57">
        <v>0</v>
      </c>
      <c r="P969" s="27">
        <v>0</v>
      </c>
      <c r="Q969" s="27">
        <v>0</v>
      </c>
      <c r="R969" s="28">
        <v>0</v>
      </c>
    </row>
    <row r="970" spans="1:18">
      <c r="A970" s="26">
        <v>970</v>
      </c>
      <c r="C970" s="2" t="s">
        <v>669</v>
      </c>
      <c r="D970" s="2" t="s">
        <v>670</v>
      </c>
      <c r="F970" s="47" t="s">
        <v>341</v>
      </c>
      <c r="G970" s="17"/>
      <c r="H970" s="51">
        <v>0</v>
      </c>
      <c r="I970" s="51">
        <v>0</v>
      </c>
      <c r="J970" s="51">
        <v>0</v>
      </c>
      <c r="K970" s="51">
        <v>0</v>
      </c>
      <c r="L970" s="51">
        <v>0</v>
      </c>
      <c r="M970" s="51">
        <v>0</v>
      </c>
      <c r="N970" s="51">
        <v>0</v>
      </c>
      <c r="O970" s="51">
        <v>0</v>
      </c>
      <c r="P970" s="27">
        <v>0</v>
      </c>
      <c r="Q970" s="27">
        <v>0</v>
      </c>
      <c r="R970" s="28">
        <v>0</v>
      </c>
    </row>
    <row r="971" spans="1:18" ht="15.75" thickBot="1">
      <c r="A971" s="26">
        <v>971</v>
      </c>
      <c r="C971" s="2" t="s">
        <v>671</v>
      </c>
      <c r="F971" s="47"/>
      <c r="G971" s="17"/>
      <c r="H971" s="76">
        <v>440566061.33491009</v>
      </c>
      <c r="I971" s="76">
        <v>263217646.64246255</v>
      </c>
      <c r="J971" s="76">
        <v>63357049.051230781</v>
      </c>
      <c r="K971" s="76">
        <v>64439021.580167904</v>
      </c>
      <c r="L971" s="76">
        <v>20635766.315782044</v>
      </c>
      <c r="M971" s="76">
        <v>2789573.3581745913</v>
      </c>
      <c r="N971" s="76">
        <v>20530044.147243783</v>
      </c>
      <c r="O971" s="76">
        <v>5596960.2398484033</v>
      </c>
      <c r="P971" s="27">
        <v>0</v>
      </c>
      <c r="Q971" s="27">
        <v>0</v>
      </c>
      <c r="R971" s="28">
        <v>0</v>
      </c>
    </row>
    <row r="972" spans="1:18" ht="15.75" thickTop="1">
      <c r="A972" s="26">
        <v>972</v>
      </c>
      <c r="F972" s="47"/>
      <c r="G972" s="17"/>
      <c r="H972" s="7"/>
      <c r="I972" s="7"/>
      <c r="J972" s="7"/>
      <c r="K972" s="10"/>
      <c r="L972" s="7"/>
      <c r="M972" s="7"/>
      <c r="N972" s="7"/>
      <c r="O972" s="7"/>
      <c r="P972" s="27"/>
      <c r="Q972" s="27"/>
      <c r="R972" s="28"/>
    </row>
    <row r="973" spans="1:18">
      <c r="A973" s="26">
        <v>973</v>
      </c>
      <c r="F973" s="47"/>
      <c r="G973" s="17"/>
      <c r="H973" s="7" t="s">
        <v>672</v>
      </c>
      <c r="I973" s="7"/>
      <c r="J973" s="7"/>
      <c r="K973" s="7"/>
      <c r="L973" s="7"/>
      <c r="M973" s="7"/>
      <c r="N973" s="7"/>
      <c r="O973" s="7"/>
      <c r="P973" s="27"/>
      <c r="Q973" s="27"/>
      <c r="R973" s="28"/>
    </row>
    <row r="974" spans="1:18">
      <c r="A974" s="26">
        <v>974</v>
      </c>
      <c r="D974" s="14"/>
      <c r="F974" s="47"/>
      <c r="G974" s="17"/>
      <c r="H974" s="2"/>
      <c r="I974" s="2"/>
      <c r="J974" s="2"/>
      <c r="K974" s="2"/>
      <c r="L974" s="2"/>
      <c r="M974" s="2"/>
      <c r="N974" s="2"/>
      <c r="O974" s="2"/>
      <c r="P974" s="27"/>
      <c r="Q974" s="27"/>
      <c r="R974" s="28"/>
    </row>
    <row r="975" spans="1:18">
      <c r="A975" s="26">
        <v>975</v>
      </c>
      <c r="C975" s="16" t="s">
        <v>6</v>
      </c>
      <c r="E975" s="16" t="s">
        <v>7</v>
      </c>
      <c r="F975" s="47" t="s">
        <v>8</v>
      </c>
      <c r="G975" s="17"/>
      <c r="H975" s="16" t="s">
        <v>9</v>
      </c>
      <c r="I975" s="18" t="s">
        <v>10</v>
      </c>
      <c r="J975" s="16" t="s">
        <v>11</v>
      </c>
      <c r="K975" s="18" t="s">
        <v>12</v>
      </c>
      <c r="L975" s="16" t="s">
        <v>13</v>
      </c>
      <c r="M975" s="16" t="s">
        <v>14</v>
      </c>
      <c r="N975" s="18" t="s">
        <v>15</v>
      </c>
      <c r="O975" s="16" t="s">
        <v>16</v>
      </c>
      <c r="P975" s="16" t="s">
        <v>17</v>
      </c>
      <c r="Q975" s="16" t="s">
        <v>18</v>
      </c>
      <c r="R975" s="28"/>
    </row>
    <row r="976" spans="1:18">
      <c r="A976" s="26">
        <v>976</v>
      </c>
      <c r="D976" s="14"/>
      <c r="F976" s="47"/>
      <c r="G976" s="17"/>
      <c r="H976" s="18" t="s">
        <v>19</v>
      </c>
      <c r="I976" s="14"/>
      <c r="J976" s="18" t="s">
        <v>20</v>
      </c>
      <c r="K976" s="18" t="s">
        <v>21</v>
      </c>
      <c r="L976" s="18" t="s">
        <v>21</v>
      </c>
      <c r="M976" s="18" t="s">
        <v>21</v>
      </c>
      <c r="N976" s="16" t="s">
        <v>22</v>
      </c>
      <c r="O976" s="18" t="s">
        <v>23</v>
      </c>
      <c r="P976" s="27"/>
      <c r="Q976" s="27"/>
      <c r="R976" s="28"/>
    </row>
    <row r="977" spans="1:18">
      <c r="A977" s="26">
        <v>977</v>
      </c>
      <c r="C977" s="2" t="s">
        <v>105</v>
      </c>
      <c r="F977" s="47" t="s">
        <v>25</v>
      </c>
      <c r="G977" s="17"/>
      <c r="H977" s="18" t="s">
        <v>26</v>
      </c>
      <c r="I977" s="18" t="s">
        <v>27</v>
      </c>
      <c r="J977" s="18" t="s">
        <v>28</v>
      </c>
      <c r="K977" s="18" t="s">
        <v>29</v>
      </c>
      <c r="L977" s="18" t="s">
        <v>30</v>
      </c>
      <c r="M977" s="18" t="s">
        <v>31</v>
      </c>
      <c r="N977" s="18" t="s">
        <v>32</v>
      </c>
      <c r="O977" s="18" t="s">
        <v>33</v>
      </c>
      <c r="P977" s="27"/>
      <c r="Q977" s="27"/>
      <c r="R977" s="28"/>
    </row>
    <row r="978" spans="1:18">
      <c r="A978" s="26">
        <v>978</v>
      </c>
      <c r="C978" s="2" t="s">
        <v>106</v>
      </c>
      <c r="E978" s="2" t="s">
        <v>34</v>
      </c>
      <c r="F978" s="48" t="s">
        <v>35</v>
      </c>
      <c r="G978" s="17"/>
      <c r="H978" s="24" t="s">
        <v>36</v>
      </c>
      <c r="I978" s="24" t="s">
        <v>37</v>
      </c>
      <c r="J978" s="24" t="s">
        <v>38</v>
      </c>
      <c r="K978" s="24" t="s">
        <v>39</v>
      </c>
      <c r="L978" s="24" t="s">
        <v>40</v>
      </c>
      <c r="M978" s="24" t="s">
        <v>40</v>
      </c>
      <c r="N978" s="24" t="s">
        <v>41</v>
      </c>
      <c r="O978" s="24" t="s">
        <v>42</v>
      </c>
      <c r="P978" s="27"/>
      <c r="Q978" s="27"/>
      <c r="R978" s="28"/>
    </row>
    <row r="979" spans="1:18">
      <c r="A979" s="26">
        <v>979</v>
      </c>
      <c r="C979" s="2" t="s">
        <v>673</v>
      </c>
      <c r="D979" s="2" t="s">
        <v>548</v>
      </c>
      <c r="F979" s="47"/>
      <c r="G979" s="17"/>
      <c r="H979" s="14"/>
      <c r="I979" s="14"/>
      <c r="J979" s="14"/>
      <c r="K979" s="14"/>
      <c r="L979" s="14"/>
      <c r="M979" s="14"/>
      <c r="N979" s="14"/>
      <c r="O979" s="14"/>
      <c r="P979" s="27"/>
      <c r="Q979" s="27"/>
      <c r="R979" s="28"/>
    </row>
    <row r="980" spans="1:18">
      <c r="A980" s="26">
        <v>980</v>
      </c>
      <c r="D980" s="14"/>
      <c r="E980" s="2" t="s">
        <v>483</v>
      </c>
      <c r="F980" s="47" t="s">
        <v>484</v>
      </c>
      <c r="G980" s="17"/>
      <c r="H980" s="57">
        <v>1098826.3500000001</v>
      </c>
      <c r="I980" s="57">
        <v>605916.79520777741</v>
      </c>
      <c r="J980" s="57">
        <v>155177.97183956241</v>
      </c>
      <c r="K980" s="57">
        <v>181263.8530692393</v>
      </c>
      <c r="L980" s="57">
        <v>63726.169565859491</v>
      </c>
      <c r="M980" s="57">
        <v>34120.023119802245</v>
      </c>
      <c r="N980" s="57">
        <v>47786.26479841071</v>
      </c>
      <c r="O980" s="57">
        <v>10835.272399348458</v>
      </c>
      <c r="P980" s="27">
        <v>0</v>
      </c>
      <c r="Q980" s="27">
        <v>0</v>
      </c>
      <c r="R980" s="28">
        <v>0</v>
      </c>
    </row>
    <row r="981" spans="1:18">
      <c r="A981" s="26">
        <v>981</v>
      </c>
      <c r="E981" s="2" t="s">
        <v>485</v>
      </c>
      <c r="F981" s="47" t="s">
        <v>486</v>
      </c>
      <c r="G981" s="17"/>
      <c r="H981" s="57">
        <v>0</v>
      </c>
      <c r="I981" s="57">
        <v>0</v>
      </c>
      <c r="J981" s="57">
        <v>0</v>
      </c>
      <c r="K981" s="57">
        <v>0</v>
      </c>
      <c r="L981" s="57">
        <v>0</v>
      </c>
      <c r="M981" s="57">
        <v>0</v>
      </c>
      <c r="N981" s="57">
        <v>0</v>
      </c>
      <c r="O981" s="57">
        <v>0</v>
      </c>
      <c r="P981" s="27">
        <v>0</v>
      </c>
      <c r="Q981" s="27">
        <v>0</v>
      </c>
      <c r="R981" s="28">
        <v>0</v>
      </c>
    </row>
    <row r="982" spans="1:18">
      <c r="A982" s="26">
        <v>982</v>
      </c>
      <c r="D982" s="14"/>
      <c r="E982" s="2" t="s">
        <v>487</v>
      </c>
      <c r="F982" s="47" t="s">
        <v>414</v>
      </c>
      <c r="G982" s="17"/>
      <c r="H982" s="57">
        <v>520356.03395521163</v>
      </c>
      <c r="I982" s="57">
        <v>248531.47145251636</v>
      </c>
      <c r="J982" s="57">
        <v>71327.382506181573</v>
      </c>
      <c r="K982" s="57">
        <v>101437.71524603377</v>
      </c>
      <c r="L982" s="57">
        <v>39485.021588663752</v>
      </c>
      <c r="M982" s="57">
        <v>36781.31390846624</v>
      </c>
      <c r="N982" s="57">
        <v>20034.149912987745</v>
      </c>
      <c r="O982" s="57">
        <v>2758.9793403622352</v>
      </c>
      <c r="P982" s="27">
        <v>0</v>
      </c>
      <c r="Q982" s="27">
        <v>0</v>
      </c>
      <c r="R982" s="28">
        <v>0</v>
      </c>
    </row>
    <row r="983" spans="1:18">
      <c r="A983" s="26">
        <v>983</v>
      </c>
      <c r="E983" s="2" t="s">
        <v>415</v>
      </c>
      <c r="F983" s="47" t="s">
        <v>387</v>
      </c>
      <c r="G983" s="17"/>
      <c r="H983" s="51">
        <v>78062.78068761935</v>
      </c>
      <c r="I983" s="51">
        <v>63057.657059043384</v>
      </c>
      <c r="J983" s="51">
        <v>10691.827819431959</v>
      </c>
      <c r="K983" s="51">
        <v>683.28636179624436</v>
      </c>
      <c r="L983" s="51">
        <v>128.73214402487767</v>
      </c>
      <c r="M983" s="51">
        <v>2.1099262875647353</v>
      </c>
      <c r="N983" s="51">
        <v>1869.2445022953282</v>
      </c>
      <c r="O983" s="51">
        <v>1629.9228747399864</v>
      </c>
      <c r="P983" s="27">
        <v>0</v>
      </c>
      <c r="Q983" s="27">
        <v>0</v>
      </c>
      <c r="R983" s="28">
        <v>0</v>
      </c>
    </row>
    <row r="984" spans="1:18">
      <c r="A984" s="26">
        <v>984</v>
      </c>
      <c r="D984" s="2" t="s">
        <v>674</v>
      </c>
      <c r="F984" s="47"/>
      <c r="G984" s="17"/>
      <c r="H984" s="27">
        <v>1697245.1646428308</v>
      </c>
      <c r="I984" s="27">
        <v>917505.92371933733</v>
      </c>
      <c r="J984" s="27">
        <v>237197.18216517594</v>
      </c>
      <c r="K984" s="27">
        <v>283384.85467706929</v>
      </c>
      <c r="L984" s="27">
        <v>103339.92329854812</v>
      </c>
      <c r="M984" s="27">
        <v>70903.446954556057</v>
      </c>
      <c r="N984" s="27">
        <v>69689.659213693783</v>
      </c>
      <c r="O984" s="27">
        <v>15224.174614450681</v>
      </c>
      <c r="P984" s="27">
        <v>0</v>
      </c>
      <c r="Q984" s="27">
        <v>0</v>
      </c>
      <c r="R984" s="28">
        <v>0</v>
      </c>
    </row>
    <row r="985" spans="1:18">
      <c r="A985" s="26">
        <v>985</v>
      </c>
      <c r="F985" s="47"/>
      <c r="G985" s="17"/>
      <c r="H985" s="2"/>
      <c r="I985" s="2"/>
      <c r="J985" s="2"/>
      <c r="K985" s="2"/>
      <c r="L985" s="2"/>
      <c r="M985" s="2"/>
      <c r="N985" s="2"/>
      <c r="O985" s="2"/>
      <c r="P985" s="27"/>
      <c r="Q985" s="27"/>
      <c r="R985" s="28"/>
    </row>
    <row r="986" spans="1:18">
      <c r="A986" s="26">
        <v>986</v>
      </c>
      <c r="C986" s="2" t="s">
        <v>675</v>
      </c>
      <c r="D986" s="2" t="s">
        <v>551</v>
      </c>
      <c r="F986" s="47"/>
      <c r="G986" s="17"/>
      <c r="H986" s="14"/>
      <c r="I986" s="14"/>
      <c r="J986" s="14"/>
      <c r="K986" s="14"/>
      <c r="L986" s="14"/>
      <c r="M986" s="14"/>
      <c r="N986" s="14"/>
      <c r="O986" s="14"/>
      <c r="P986" s="27"/>
      <c r="Q986" s="27"/>
      <c r="R986" s="28"/>
    </row>
    <row r="987" spans="1:18">
      <c r="A987" s="26">
        <v>987</v>
      </c>
      <c r="E987" s="2" t="s">
        <v>483</v>
      </c>
      <c r="F987" s="47" t="s">
        <v>484</v>
      </c>
      <c r="G987" s="17"/>
      <c r="H987" s="57">
        <v>13635399.619999999</v>
      </c>
      <c r="I987" s="57">
        <v>7518856.4955033576</v>
      </c>
      <c r="J987" s="57">
        <v>1925612.4120554074</v>
      </c>
      <c r="K987" s="57">
        <v>2249313.6183529282</v>
      </c>
      <c r="L987" s="57">
        <v>790781.71749555867</v>
      </c>
      <c r="M987" s="57">
        <v>423397.33687870036</v>
      </c>
      <c r="N987" s="57">
        <v>592982.51891526685</v>
      </c>
      <c r="O987" s="57">
        <v>134455.52079877994</v>
      </c>
      <c r="P987" s="27">
        <v>0</v>
      </c>
      <c r="Q987" s="27">
        <v>0</v>
      </c>
      <c r="R987" s="28">
        <v>0</v>
      </c>
    </row>
    <row r="988" spans="1:18">
      <c r="A988" s="26">
        <v>988</v>
      </c>
      <c r="D988" s="14"/>
      <c r="E988" s="2" t="s">
        <v>485</v>
      </c>
      <c r="F988" s="47" t="s">
        <v>486</v>
      </c>
      <c r="G988" s="17"/>
      <c r="H988" s="57">
        <v>755269.04611437768</v>
      </c>
      <c r="I988" s="57">
        <v>324663.91372609552</v>
      </c>
      <c r="J988" s="57">
        <v>101501.16334965656</v>
      </c>
      <c r="K988" s="57">
        <v>161880.91019718946</v>
      </c>
      <c r="L988" s="57">
        <v>66050.918340210657</v>
      </c>
      <c r="M988" s="57">
        <v>72754.189416713241</v>
      </c>
      <c r="N988" s="57">
        <v>26641.163485879402</v>
      </c>
      <c r="O988" s="57">
        <v>1776.787598632902</v>
      </c>
      <c r="P988" s="27">
        <v>0</v>
      </c>
      <c r="Q988" s="27">
        <v>0</v>
      </c>
      <c r="R988" s="28">
        <v>0</v>
      </c>
    </row>
    <row r="989" spans="1:18">
      <c r="A989" s="26">
        <v>989</v>
      </c>
      <c r="E989" s="2" t="s">
        <v>487</v>
      </c>
      <c r="F989" s="47" t="s">
        <v>414</v>
      </c>
      <c r="G989" s="17"/>
      <c r="H989" s="57">
        <v>6439318.5307471696</v>
      </c>
      <c r="I989" s="57">
        <v>3075535.2204406224</v>
      </c>
      <c r="J989" s="57">
        <v>882664.37967601162</v>
      </c>
      <c r="K989" s="57">
        <v>1255274.6905528563</v>
      </c>
      <c r="L989" s="57">
        <v>488620.51098021679</v>
      </c>
      <c r="M989" s="57">
        <v>455162.58250288927</v>
      </c>
      <c r="N989" s="57">
        <v>247919.2406051213</v>
      </c>
      <c r="O989" s="57">
        <v>34141.905989452418</v>
      </c>
      <c r="P989" s="27">
        <v>0</v>
      </c>
      <c r="Q989" s="27">
        <v>0</v>
      </c>
      <c r="R989" s="28">
        <v>0</v>
      </c>
    </row>
    <row r="990" spans="1:18">
      <c r="A990" s="26">
        <v>990</v>
      </c>
      <c r="E990" s="2" t="s">
        <v>415</v>
      </c>
      <c r="F990" s="47" t="s">
        <v>387</v>
      </c>
      <c r="G990" s="17"/>
      <c r="H990" s="51">
        <v>775372.57979697816</v>
      </c>
      <c r="I990" s="51">
        <v>626331.49625398871</v>
      </c>
      <c r="J990" s="51">
        <v>106198.49877334519</v>
      </c>
      <c r="K990" s="51">
        <v>6786.8644239836967</v>
      </c>
      <c r="L990" s="51">
        <v>1278.6551252227698</v>
      </c>
      <c r="M990" s="51">
        <v>20.957221538355903</v>
      </c>
      <c r="N990" s="51">
        <v>18566.606508880275</v>
      </c>
      <c r="O990" s="51">
        <v>16189.501490019131</v>
      </c>
      <c r="P990" s="27">
        <v>0</v>
      </c>
      <c r="Q990" s="27">
        <v>0</v>
      </c>
      <c r="R990" s="28">
        <v>0</v>
      </c>
    </row>
    <row r="991" spans="1:18">
      <c r="A991" s="26">
        <v>991</v>
      </c>
      <c r="D991" s="2" t="s">
        <v>676</v>
      </c>
      <c r="F991" s="47"/>
      <c r="G991" s="17"/>
      <c r="H991" s="27">
        <v>21605359.77665852</v>
      </c>
      <c r="I991" s="27">
        <v>11545387.125924066</v>
      </c>
      <c r="J991" s="27">
        <v>3015976.4538544212</v>
      </c>
      <c r="K991" s="27">
        <v>3673256.0835269573</v>
      </c>
      <c r="L991" s="27">
        <v>1346731.801941209</v>
      </c>
      <c r="M991" s="27">
        <v>951335.06601984135</v>
      </c>
      <c r="N991" s="27">
        <v>886109.52951514767</v>
      </c>
      <c r="O991" s="27">
        <v>186563.71587688435</v>
      </c>
      <c r="P991" s="27">
        <v>0</v>
      </c>
      <c r="Q991" s="27">
        <v>0</v>
      </c>
      <c r="R991" s="28">
        <v>0</v>
      </c>
    </row>
    <row r="992" spans="1:18">
      <c r="A992" s="26">
        <v>992</v>
      </c>
      <c r="F992" s="47"/>
      <c r="G992" s="17"/>
      <c r="H992" s="2"/>
      <c r="I992" s="2"/>
      <c r="J992" s="2"/>
      <c r="K992" s="2"/>
      <c r="L992" s="2"/>
      <c r="M992" s="2"/>
      <c r="N992" s="2"/>
      <c r="O992" s="2"/>
      <c r="P992" s="27"/>
      <c r="Q992" s="27"/>
      <c r="R992" s="28"/>
    </row>
    <row r="993" spans="1:18">
      <c r="A993" s="26">
        <v>993</v>
      </c>
      <c r="C993" s="2" t="s">
        <v>677</v>
      </c>
      <c r="D993" s="2" t="s">
        <v>678</v>
      </c>
      <c r="F993" s="47"/>
      <c r="G993" s="17"/>
      <c r="H993" s="14"/>
      <c r="I993" s="14"/>
      <c r="J993" s="14"/>
      <c r="K993" s="14"/>
      <c r="L993" s="14"/>
      <c r="M993" s="14"/>
      <c r="N993" s="14"/>
      <c r="O993" s="14"/>
      <c r="P993" s="27"/>
      <c r="Q993" s="27"/>
      <c r="R993" s="28"/>
    </row>
    <row r="994" spans="1:18">
      <c r="A994" s="26">
        <v>994</v>
      </c>
      <c r="E994" s="2" t="s">
        <v>483</v>
      </c>
      <c r="F994" s="47" t="s">
        <v>484</v>
      </c>
      <c r="G994" s="17"/>
      <c r="H994" s="57">
        <v>1077844.6200000001</v>
      </c>
      <c r="I994" s="57">
        <v>594347.01204821374</v>
      </c>
      <c r="J994" s="57">
        <v>152214.89918746837</v>
      </c>
      <c r="K994" s="57">
        <v>177802.67904127899</v>
      </c>
      <c r="L994" s="57">
        <v>62509.339187005651</v>
      </c>
      <c r="M994" s="57">
        <v>33468.512430516865</v>
      </c>
      <c r="N994" s="57">
        <v>46873.801691106484</v>
      </c>
      <c r="O994" s="57">
        <v>10628.376414410001</v>
      </c>
      <c r="P994" s="27">
        <v>0</v>
      </c>
      <c r="Q994" s="27">
        <v>0</v>
      </c>
      <c r="R994" s="28">
        <v>0</v>
      </c>
    </row>
    <row r="995" spans="1:18">
      <c r="A995" s="26">
        <v>995</v>
      </c>
      <c r="E995" s="2" t="s">
        <v>485</v>
      </c>
      <c r="F995" s="47" t="s">
        <v>486</v>
      </c>
      <c r="G995" s="17"/>
      <c r="H995" s="57">
        <v>304615.50084197422</v>
      </c>
      <c r="I995" s="57">
        <v>130943.61697171032</v>
      </c>
      <c r="J995" s="57">
        <v>40937.501502102248</v>
      </c>
      <c r="K995" s="57">
        <v>65289.89211217298</v>
      </c>
      <c r="L995" s="57">
        <v>26639.690418649338</v>
      </c>
      <c r="M995" s="57">
        <v>29343.257163180166</v>
      </c>
      <c r="N995" s="57">
        <v>10744.92778436347</v>
      </c>
      <c r="O995" s="57">
        <v>716.61488979571573</v>
      </c>
      <c r="P995" s="27">
        <v>0</v>
      </c>
      <c r="Q995" s="27">
        <v>0</v>
      </c>
      <c r="R995" s="28">
        <v>0</v>
      </c>
    </row>
    <row r="996" spans="1:18">
      <c r="A996" s="26">
        <v>996</v>
      </c>
      <c r="E996" s="2" t="s">
        <v>487</v>
      </c>
      <c r="F996" s="47" t="s">
        <v>414</v>
      </c>
      <c r="G996" s="17"/>
      <c r="H996" s="57">
        <v>4466419.6592952712</v>
      </c>
      <c r="I996" s="57">
        <v>2133242.9675345034</v>
      </c>
      <c r="J996" s="57">
        <v>612230.86249270593</v>
      </c>
      <c r="K996" s="57">
        <v>870679.64240783092</v>
      </c>
      <c r="L996" s="57">
        <v>338915.40630522493</v>
      </c>
      <c r="M996" s="57">
        <v>315708.42426250072</v>
      </c>
      <c r="N996" s="57">
        <v>171960.95594106044</v>
      </c>
      <c r="O996" s="57">
        <v>23681.40035144483</v>
      </c>
      <c r="P996" s="27">
        <v>0</v>
      </c>
      <c r="Q996" s="27">
        <v>0</v>
      </c>
      <c r="R996" s="28">
        <v>0</v>
      </c>
    </row>
    <row r="997" spans="1:18">
      <c r="A997" s="26">
        <v>997</v>
      </c>
      <c r="E997" s="2" t="s">
        <v>415</v>
      </c>
      <c r="F997" s="47" t="s">
        <v>387</v>
      </c>
      <c r="G997" s="17"/>
      <c r="H997" s="57">
        <v>480474.38921465754</v>
      </c>
      <c r="I997" s="57">
        <v>388118.24269996013</v>
      </c>
      <c r="J997" s="57">
        <v>65807.922749856632</v>
      </c>
      <c r="K997" s="57">
        <v>4205.6098239250168</v>
      </c>
      <c r="L997" s="57">
        <v>792.34300556316384</v>
      </c>
      <c r="M997" s="57">
        <v>12.986541542279415</v>
      </c>
      <c r="N997" s="57">
        <v>11505.151400219664</v>
      </c>
      <c r="O997" s="57">
        <v>10032.132993590607</v>
      </c>
      <c r="P997" s="27">
        <v>0</v>
      </c>
      <c r="Q997" s="27">
        <v>0</v>
      </c>
      <c r="R997" s="28">
        <v>0</v>
      </c>
    </row>
    <row r="998" spans="1:18">
      <c r="A998" s="26">
        <v>998</v>
      </c>
      <c r="E998" s="2" t="s">
        <v>124</v>
      </c>
      <c r="F998" s="50" t="s">
        <v>112</v>
      </c>
      <c r="G998" s="17"/>
      <c r="H998" s="57">
        <v>241.88177035344575</v>
      </c>
      <c r="I998" s="57">
        <v>103.97656653077473</v>
      </c>
      <c r="J998" s="57">
        <v>32.506669259461717</v>
      </c>
      <c r="K998" s="57">
        <v>51.843831474848471</v>
      </c>
      <c r="L998" s="57">
        <v>21.153406383851134</v>
      </c>
      <c r="M998" s="57">
        <v>23.300189816172473</v>
      </c>
      <c r="N998" s="57">
        <v>8.5320745254853279</v>
      </c>
      <c r="O998" s="57">
        <v>0.56903236285191194</v>
      </c>
      <c r="P998" s="27">
        <v>0</v>
      </c>
      <c r="Q998" s="27">
        <v>0</v>
      </c>
      <c r="R998" s="28">
        <v>0</v>
      </c>
    </row>
    <row r="999" spans="1:18">
      <c r="A999" s="26">
        <v>999</v>
      </c>
      <c r="E999" s="2" t="s">
        <v>453</v>
      </c>
      <c r="F999" s="47" t="s">
        <v>486</v>
      </c>
      <c r="G999" s="17"/>
      <c r="H999" s="57">
        <v>0</v>
      </c>
      <c r="I999" s="57">
        <v>0</v>
      </c>
      <c r="J999" s="57">
        <v>0</v>
      </c>
      <c r="K999" s="57">
        <v>0</v>
      </c>
      <c r="L999" s="57">
        <v>0</v>
      </c>
      <c r="M999" s="57">
        <v>0</v>
      </c>
      <c r="N999" s="57">
        <v>0</v>
      </c>
      <c r="O999" s="57">
        <v>0</v>
      </c>
      <c r="P999" s="27">
        <v>0</v>
      </c>
      <c r="Q999" s="27">
        <v>0</v>
      </c>
      <c r="R999" s="28">
        <v>0</v>
      </c>
    </row>
    <row r="1000" spans="1:18">
      <c r="A1000" s="26">
        <v>1000</v>
      </c>
      <c r="E1000" s="2" t="s">
        <v>488</v>
      </c>
      <c r="F1000" s="47" t="s">
        <v>486</v>
      </c>
      <c r="G1000" s="17"/>
      <c r="H1000" s="51">
        <v>0</v>
      </c>
      <c r="I1000" s="51">
        <v>0</v>
      </c>
      <c r="J1000" s="51">
        <v>0</v>
      </c>
      <c r="K1000" s="51">
        <v>0</v>
      </c>
      <c r="L1000" s="51">
        <v>0</v>
      </c>
      <c r="M1000" s="51">
        <v>0</v>
      </c>
      <c r="N1000" s="51">
        <v>0</v>
      </c>
      <c r="O1000" s="51">
        <v>0</v>
      </c>
      <c r="P1000" s="27">
        <v>0</v>
      </c>
      <c r="Q1000" s="27">
        <v>0</v>
      </c>
      <c r="R1000" s="28">
        <v>0</v>
      </c>
    </row>
    <row r="1001" spans="1:18">
      <c r="A1001" s="26">
        <v>1001</v>
      </c>
      <c r="D1001" s="2" t="s">
        <v>679</v>
      </c>
      <c r="F1001" s="47"/>
      <c r="G1001" s="17"/>
      <c r="H1001" s="27">
        <v>6329596.0511222556</v>
      </c>
      <c r="I1001" s="27">
        <v>3246755.8158209184</v>
      </c>
      <c r="J1001" s="27">
        <v>871223.69260139263</v>
      </c>
      <c r="K1001" s="27">
        <v>1118029.6672166828</v>
      </c>
      <c r="L1001" s="27">
        <v>428877.93232282699</v>
      </c>
      <c r="M1001" s="27">
        <v>378556.4805875562</v>
      </c>
      <c r="N1001" s="27">
        <v>241093.36889127555</v>
      </c>
      <c r="O1001" s="27">
        <v>45059.093681604005</v>
      </c>
      <c r="P1001" s="27">
        <v>0</v>
      </c>
      <c r="Q1001" s="27">
        <v>0</v>
      </c>
      <c r="R1001" s="28">
        <v>0</v>
      </c>
    </row>
    <row r="1002" spans="1:18">
      <c r="A1002" s="26">
        <v>1002</v>
      </c>
      <c r="F1002" s="47"/>
      <c r="G1002" s="17"/>
      <c r="H1002" s="2"/>
      <c r="I1002" s="2"/>
      <c r="J1002" s="2"/>
      <c r="K1002" s="2"/>
      <c r="L1002" s="2"/>
      <c r="M1002" s="2"/>
      <c r="N1002" s="2"/>
      <c r="O1002" s="2"/>
      <c r="P1002" s="27"/>
      <c r="Q1002" s="27"/>
      <c r="R1002" s="28"/>
    </row>
    <row r="1003" spans="1:18">
      <c r="A1003" s="26">
        <v>1003</v>
      </c>
      <c r="C1003" s="2" t="s">
        <v>680</v>
      </c>
      <c r="D1003" s="2" t="s">
        <v>681</v>
      </c>
      <c r="F1003" s="47"/>
      <c r="G1003" s="17"/>
      <c r="H1003" s="14"/>
      <c r="I1003" s="14"/>
      <c r="J1003" s="14"/>
      <c r="K1003" s="14"/>
      <c r="L1003" s="14"/>
      <c r="M1003" s="14"/>
      <c r="N1003" s="14"/>
      <c r="O1003" s="14"/>
      <c r="P1003" s="27"/>
      <c r="Q1003" s="27"/>
      <c r="R1003" s="28"/>
    </row>
    <row r="1004" spans="1:18">
      <c r="A1004" s="26">
        <v>1004</v>
      </c>
      <c r="E1004" s="2" t="s">
        <v>483</v>
      </c>
      <c r="F1004" s="47" t="s">
        <v>484</v>
      </c>
      <c r="G1004" s="17"/>
      <c r="H1004" s="57">
        <v>4987375.0999999987</v>
      </c>
      <c r="I1004" s="57">
        <v>2750147.3158985199</v>
      </c>
      <c r="J1004" s="57">
        <v>704324.89430303033</v>
      </c>
      <c r="K1004" s="57">
        <v>822724.01578974014</v>
      </c>
      <c r="L1004" s="57">
        <v>289241.61794185714</v>
      </c>
      <c r="M1004" s="57">
        <v>154864.64600992325</v>
      </c>
      <c r="N1004" s="57">
        <v>216893.25813637435</v>
      </c>
      <c r="O1004" s="57">
        <v>49179.351920553905</v>
      </c>
      <c r="P1004" s="27">
        <v>0</v>
      </c>
      <c r="Q1004" s="27">
        <v>0</v>
      </c>
      <c r="R1004" s="28">
        <v>0</v>
      </c>
    </row>
    <row r="1005" spans="1:18">
      <c r="A1005" s="26">
        <v>1005</v>
      </c>
      <c r="E1005" s="2" t="s">
        <v>485</v>
      </c>
      <c r="F1005" s="47" t="s">
        <v>486</v>
      </c>
      <c r="G1005" s="17"/>
      <c r="H1005" s="57">
        <v>1554663.9440062565</v>
      </c>
      <c r="I1005" s="57">
        <v>668295.99754771416</v>
      </c>
      <c r="J1005" s="57">
        <v>208932.43241760385</v>
      </c>
      <c r="K1005" s="57">
        <v>333219.55348395446</v>
      </c>
      <c r="L1005" s="57">
        <v>135960.796672814</v>
      </c>
      <c r="M1005" s="57">
        <v>149758.9708508146</v>
      </c>
      <c r="N1005" s="57">
        <v>54838.810766779927</v>
      </c>
      <c r="O1005" s="57">
        <v>3657.382266575386</v>
      </c>
      <c r="P1005" s="27">
        <v>0</v>
      </c>
      <c r="Q1005" s="27">
        <v>0</v>
      </c>
      <c r="R1005" s="28">
        <v>0</v>
      </c>
    </row>
    <row r="1006" spans="1:18">
      <c r="A1006" s="26">
        <v>1006</v>
      </c>
      <c r="E1006" s="2" t="s">
        <v>487</v>
      </c>
      <c r="F1006" s="47" t="s">
        <v>414</v>
      </c>
      <c r="G1006" s="17"/>
      <c r="H1006" s="57">
        <v>482125.76169827249</v>
      </c>
      <c r="I1006" s="57">
        <v>230272.00063245621</v>
      </c>
      <c r="J1006" s="57">
        <v>66086.998856050079</v>
      </c>
      <c r="K1006" s="57">
        <v>93985.141973266582</v>
      </c>
      <c r="L1006" s="57">
        <v>36584.078720889367</v>
      </c>
      <c r="M1006" s="57">
        <v>34079.010960232074</v>
      </c>
      <c r="N1006" s="57">
        <v>18562.251913096807</v>
      </c>
      <c r="O1006" s="57">
        <v>2556.278642281357</v>
      </c>
      <c r="P1006" s="27">
        <v>0</v>
      </c>
      <c r="Q1006" s="27">
        <v>0</v>
      </c>
      <c r="R1006" s="28">
        <v>0</v>
      </c>
    </row>
    <row r="1007" spans="1:18">
      <c r="A1007" s="26">
        <v>1007</v>
      </c>
      <c r="E1007" s="2" t="s">
        <v>415</v>
      </c>
      <c r="F1007" s="47" t="s">
        <v>387</v>
      </c>
      <c r="G1007" s="17"/>
      <c r="H1007" s="57">
        <v>0</v>
      </c>
      <c r="I1007" s="57">
        <v>0</v>
      </c>
      <c r="J1007" s="57">
        <v>0</v>
      </c>
      <c r="K1007" s="57">
        <v>0</v>
      </c>
      <c r="L1007" s="57">
        <v>0</v>
      </c>
      <c r="M1007" s="57">
        <v>0</v>
      </c>
      <c r="N1007" s="57">
        <v>0</v>
      </c>
      <c r="O1007" s="57">
        <v>0</v>
      </c>
      <c r="P1007" s="27">
        <v>0</v>
      </c>
      <c r="Q1007" s="27">
        <v>0</v>
      </c>
      <c r="R1007" s="28">
        <v>0</v>
      </c>
    </row>
    <row r="1008" spans="1:18">
      <c r="A1008" s="26">
        <v>1008</v>
      </c>
      <c r="E1008" s="2" t="s">
        <v>124</v>
      </c>
      <c r="F1008" s="50" t="s">
        <v>112</v>
      </c>
      <c r="G1008" s="17"/>
      <c r="H1008" s="57">
        <v>0</v>
      </c>
      <c r="I1008" s="57">
        <v>0</v>
      </c>
      <c r="J1008" s="57">
        <v>0</v>
      </c>
      <c r="K1008" s="57">
        <v>0</v>
      </c>
      <c r="L1008" s="57">
        <v>0</v>
      </c>
      <c r="M1008" s="57">
        <v>0</v>
      </c>
      <c r="N1008" s="57">
        <v>0</v>
      </c>
      <c r="O1008" s="57">
        <v>0</v>
      </c>
      <c r="P1008" s="27">
        <v>0</v>
      </c>
      <c r="Q1008" s="27">
        <v>0</v>
      </c>
      <c r="R1008" s="28">
        <v>0</v>
      </c>
    </row>
    <row r="1009" spans="1:18">
      <c r="A1009" s="26">
        <v>1009</v>
      </c>
      <c r="E1009" s="2" t="s">
        <v>453</v>
      </c>
      <c r="F1009" s="47" t="s">
        <v>486</v>
      </c>
      <c r="G1009" s="17"/>
      <c r="H1009" s="57">
        <v>0</v>
      </c>
      <c r="I1009" s="57">
        <v>0</v>
      </c>
      <c r="J1009" s="57">
        <v>0</v>
      </c>
      <c r="K1009" s="57">
        <v>0</v>
      </c>
      <c r="L1009" s="57">
        <v>0</v>
      </c>
      <c r="M1009" s="57">
        <v>0</v>
      </c>
      <c r="N1009" s="57">
        <v>0</v>
      </c>
      <c r="O1009" s="57">
        <v>0</v>
      </c>
      <c r="P1009" s="27">
        <v>0</v>
      </c>
      <c r="Q1009" s="27">
        <v>0</v>
      </c>
      <c r="R1009" s="28">
        <v>0</v>
      </c>
    </row>
    <row r="1010" spans="1:18">
      <c r="A1010" s="26">
        <v>1010</v>
      </c>
      <c r="E1010" s="2" t="s">
        <v>488</v>
      </c>
      <c r="F1010" s="47" t="s">
        <v>486</v>
      </c>
      <c r="G1010" s="17"/>
      <c r="H1010" s="51">
        <v>0</v>
      </c>
      <c r="I1010" s="51">
        <v>0</v>
      </c>
      <c r="J1010" s="51">
        <v>0</v>
      </c>
      <c r="K1010" s="51">
        <v>0</v>
      </c>
      <c r="L1010" s="51">
        <v>0</v>
      </c>
      <c r="M1010" s="51">
        <v>0</v>
      </c>
      <c r="N1010" s="51">
        <v>0</v>
      </c>
      <c r="O1010" s="51">
        <v>0</v>
      </c>
      <c r="P1010" s="27">
        <v>0</v>
      </c>
      <c r="Q1010" s="27">
        <v>0</v>
      </c>
      <c r="R1010" s="28">
        <v>0</v>
      </c>
    </row>
    <row r="1011" spans="1:18">
      <c r="A1011" s="26">
        <v>1011</v>
      </c>
      <c r="D1011" s="2" t="s">
        <v>682</v>
      </c>
      <c r="F1011" s="47"/>
      <c r="G1011" s="17"/>
      <c r="H1011" s="27">
        <v>7024164.8057045275</v>
      </c>
      <c r="I1011" s="27">
        <v>3648715.3140786905</v>
      </c>
      <c r="J1011" s="27">
        <v>979344.3255766842</v>
      </c>
      <c r="K1011" s="27">
        <v>1249928.7112469613</v>
      </c>
      <c r="L1011" s="27">
        <v>461786.49333556049</v>
      </c>
      <c r="M1011" s="27">
        <v>338702.62782096991</v>
      </c>
      <c r="N1011" s="27">
        <v>290294.3208162511</v>
      </c>
      <c r="O1011" s="27">
        <v>55393.012829410654</v>
      </c>
      <c r="P1011" s="27">
        <v>0</v>
      </c>
      <c r="Q1011" s="27">
        <v>0</v>
      </c>
      <c r="R1011" s="28">
        <v>0</v>
      </c>
    </row>
    <row r="1012" spans="1:18">
      <c r="A1012" s="26">
        <v>1012</v>
      </c>
      <c r="F1012" s="47"/>
      <c r="G1012" s="17"/>
      <c r="H1012" s="2"/>
      <c r="I1012" s="2"/>
      <c r="J1012" s="2"/>
      <c r="K1012" s="2"/>
      <c r="L1012" s="2"/>
      <c r="M1012" s="2"/>
      <c r="N1012" s="2"/>
      <c r="O1012" s="2"/>
      <c r="P1012" s="27"/>
      <c r="Q1012" s="27"/>
      <c r="R1012" s="28"/>
    </row>
    <row r="1013" spans="1:18">
      <c r="A1013" s="26">
        <v>1013</v>
      </c>
      <c r="C1013" s="2" t="s">
        <v>683</v>
      </c>
      <c r="D1013" s="2" t="s">
        <v>684</v>
      </c>
      <c r="F1013" s="47"/>
      <c r="G1013" s="17"/>
      <c r="H1013" s="14"/>
      <c r="I1013" s="14"/>
      <c r="J1013" s="14"/>
      <c r="K1013" s="14"/>
      <c r="L1013" s="14"/>
      <c r="M1013" s="14"/>
      <c r="N1013" s="14"/>
      <c r="O1013" s="14"/>
      <c r="P1013" s="27"/>
      <c r="Q1013" s="27"/>
      <c r="R1013" s="28"/>
    </row>
    <row r="1014" spans="1:18">
      <c r="A1014" s="26">
        <v>1014</v>
      </c>
      <c r="E1014" s="2" t="s">
        <v>483</v>
      </c>
      <c r="F1014" s="47" t="s">
        <v>484</v>
      </c>
      <c r="H1014" s="57">
        <v>744852.33999999985</v>
      </c>
      <c r="I1014" s="57">
        <v>410727.81222967006</v>
      </c>
      <c r="J1014" s="57">
        <v>105189.20977928145</v>
      </c>
      <c r="K1014" s="57">
        <v>122871.83058181945</v>
      </c>
      <c r="L1014" s="57">
        <v>43197.532094463524</v>
      </c>
      <c r="M1014" s="57">
        <v>23128.658192114523</v>
      </c>
      <c r="N1014" s="57">
        <v>32392.480536124593</v>
      </c>
      <c r="O1014" s="57">
        <v>7344.8165865262627</v>
      </c>
      <c r="P1014" s="27">
        <v>0</v>
      </c>
      <c r="Q1014" s="27">
        <v>0</v>
      </c>
      <c r="R1014" s="28">
        <v>0</v>
      </c>
    </row>
    <row r="1015" spans="1:18">
      <c r="A1015" s="26">
        <v>1015</v>
      </c>
      <c r="E1015" s="2" t="s">
        <v>485</v>
      </c>
      <c r="F1015" s="47" t="s">
        <v>486</v>
      </c>
      <c r="G1015" s="17"/>
      <c r="H1015" s="57">
        <v>321993.82583588228</v>
      </c>
      <c r="I1015" s="57">
        <v>138413.95490698403</v>
      </c>
      <c r="J1015" s="57">
        <v>43272.987396863726</v>
      </c>
      <c r="K1015" s="57">
        <v>69014.682744318605</v>
      </c>
      <c r="L1015" s="57">
        <v>28159.485690238464</v>
      </c>
      <c r="M1015" s="57">
        <v>31017.29101225243</v>
      </c>
      <c r="N1015" s="57">
        <v>11357.926290863012</v>
      </c>
      <c r="O1015" s="57">
        <v>757.49779436203357</v>
      </c>
      <c r="P1015" s="27">
        <v>0</v>
      </c>
      <c r="Q1015" s="27">
        <v>0</v>
      </c>
      <c r="R1015" s="28">
        <v>0</v>
      </c>
    </row>
    <row r="1016" spans="1:18">
      <c r="A1016" s="26">
        <v>1016</v>
      </c>
      <c r="E1016" s="2" t="s">
        <v>487</v>
      </c>
      <c r="F1016" s="47" t="s">
        <v>414</v>
      </c>
      <c r="G1016" s="17"/>
      <c r="H1016" s="57">
        <v>21843.821513519149</v>
      </c>
      <c r="I1016" s="57">
        <v>10433.004997821019</v>
      </c>
      <c r="J1016" s="57">
        <v>2994.2241673431718</v>
      </c>
      <c r="K1016" s="57">
        <v>4258.2139957740164</v>
      </c>
      <c r="L1016" s="57">
        <v>1657.5262085160316</v>
      </c>
      <c r="M1016" s="57">
        <v>1544.0283260334222</v>
      </c>
      <c r="N1016" s="57">
        <v>841.0057082417859</v>
      </c>
      <c r="O1016" s="57">
        <v>115.81810978970367</v>
      </c>
      <c r="P1016" s="27">
        <v>0</v>
      </c>
      <c r="Q1016" s="27">
        <v>0</v>
      </c>
      <c r="R1016" s="28">
        <v>0</v>
      </c>
    </row>
    <row r="1017" spans="1:18">
      <c r="A1017" s="26">
        <v>1017</v>
      </c>
      <c r="C1017" s="16"/>
      <c r="E1017" s="3" t="s">
        <v>488</v>
      </c>
      <c r="F1017" s="47" t="s">
        <v>486</v>
      </c>
      <c r="G1017" s="17"/>
      <c r="H1017" s="51">
        <v>0</v>
      </c>
      <c r="I1017" s="51">
        <v>0</v>
      </c>
      <c r="J1017" s="51">
        <v>0</v>
      </c>
      <c r="K1017" s="51">
        <v>0</v>
      </c>
      <c r="L1017" s="51">
        <v>0</v>
      </c>
      <c r="M1017" s="51">
        <v>0</v>
      </c>
      <c r="N1017" s="51">
        <v>0</v>
      </c>
      <c r="O1017" s="51">
        <v>0</v>
      </c>
      <c r="P1017" s="27">
        <v>0</v>
      </c>
      <c r="Q1017" s="27">
        <v>0</v>
      </c>
      <c r="R1017" s="28">
        <v>0</v>
      </c>
    </row>
    <row r="1018" spans="1:18">
      <c r="A1018" s="26">
        <v>1018</v>
      </c>
      <c r="D1018" s="2" t="s">
        <v>685</v>
      </c>
      <c r="F1018" s="47"/>
      <c r="G1018" s="17"/>
      <c r="H1018" s="27">
        <v>1088689.9873494012</v>
      </c>
      <c r="I1018" s="27">
        <v>559574.77213447518</v>
      </c>
      <c r="J1018" s="27">
        <v>151456.42134348836</v>
      </c>
      <c r="K1018" s="27">
        <v>196144.72732191207</v>
      </c>
      <c r="L1018" s="27">
        <v>73014.543993218031</v>
      </c>
      <c r="M1018" s="27">
        <v>55689.977530400378</v>
      </c>
      <c r="N1018" s="27">
        <v>44591.412535229385</v>
      </c>
      <c r="O1018" s="27">
        <v>8218.1324906779992</v>
      </c>
      <c r="P1018" s="27">
        <v>0</v>
      </c>
      <c r="Q1018" s="27">
        <v>0</v>
      </c>
      <c r="R1018" s="28">
        <v>0</v>
      </c>
    </row>
    <row r="1019" spans="1:18">
      <c r="A1019" s="26">
        <v>1019</v>
      </c>
      <c r="C1019" s="16"/>
      <c r="F1019" s="47"/>
      <c r="G1019" s="17"/>
      <c r="H1019" s="2"/>
      <c r="I1019" s="2"/>
      <c r="J1019" s="2"/>
      <c r="K1019" s="2"/>
      <c r="L1019" s="2"/>
      <c r="M1019" s="2"/>
      <c r="N1019" s="2"/>
      <c r="O1019" s="2"/>
      <c r="P1019" s="27"/>
      <c r="Q1019" s="27"/>
      <c r="R1019" s="28"/>
    </row>
    <row r="1020" spans="1:18">
      <c r="A1020" s="26">
        <v>1020</v>
      </c>
      <c r="C1020" s="3" t="s">
        <v>686</v>
      </c>
      <c r="D1020" s="2" t="s">
        <v>687</v>
      </c>
      <c r="E1020" s="16"/>
      <c r="F1020" s="47"/>
      <c r="G1020" s="23"/>
      <c r="H1020" s="14"/>
      <c r="I1020" s="14"/>
      <c r="J1020" s="14"/>
      <c r="K1020" s="14"/>
      <c r="L1020" s="14"/>
      <c r="M1020" s="14"/>
      <c r="N1020" s="14"/>
      <c r="O1020" s="14"/>
      <c r="P1020" s="27"/>
      <c r="Q1020" s="27"/>
      <c r="R1020" s="28"/>
    </row>
    <row r="1021" spans="1:18">
      <c r="A1021" s="26">
        <v>1021</v>
      </c>
      <c r="E1021" s="2" t="s">
        <v>483</v>
      </c>
      <c r="F1021" s="47" t="s">
        <v>484</v>
      </c>
      <c r="G1021" s="17"/>
      <c r="H1021" s="57">
        <v>2910075.04</v>
      </c>
      <c r="I1021" s="57">
        <v>1604678.7939249405</v>
      </c>
      <c r="J1021" s="57">
        <v>410965.33825215726</v>
      </c>
      <c r="K1021" s="57">
        <v>480049.84087888012</v>
      </c>
      <c r="L1021" s="57">
        <v>168769.10118547425</v>
      </c>
      <c r="M1021" s="57">
        <v>90361.709696131191</v>
      </c>
      <c r="N1021" s="57">
        <v>126554.67940378896</v>
      </c>
      <c r="O1021" s="57">
        <v>28695.576658627502</v>
      </c>
      <c r="P1021" s="27">
        <v>0</v>
      </c>
      <c r="Q1021" s="27">
        <v>0</v>
      </c>
      <c r="R1021" s="28">
        <v>0</v>
      </c>
    </row>
    <row r="1022" spans="1:18">
      <c r="A1022" s="26">
        <v>1022</v>
      </c>
      <c r="E1022" s="2" t="s">
        <v>485</v>
      </c>
      <c r="F1022" s="47" t="s">
        <v>486</v>
      </c>
      <c r="G1022" s="17"/>
      <c r="H1022" s="57">
        <v>1405558.1816937407</v>
      </c>
      <c r="I1022" s="57">
        <v>604200.61246534553</v>
      </c>
      <c r="J1022" s="57">
        <v>188893.99920665802</v>
      </c>
      <c r="K1022" s="57">
        <v>301260.9069023488</v>
      </c>
      <c r="L1022" s="57">
        <v>122920.9765170342</v>
      </c>
      <c r="M1022" s="57">
        <v>135395.78606227058</v>
      </c>
      <c r="N1022" s="57">
        <v>49579.292968598063</v>
      </c>
      <c r="O1022" s="57">
        <v>3306.6075714855224</v>
      </c>
      <c r="P1022" s="27">
        <v>0</v>
      </c>
      <c r="Q1022" s="27">
        <v>0</v>
      </c>
      <c r="R1022" s="28">
        <v>0</v>
      </c>
    </row>
    <row r="1023" spans="1:18">
      <c r="A1023" s="26">
        <v>1023</v>
      </c>
      <c r="E1023" s="2" t="s">
        <v>487</v>
      </c>
      <c r="F1023" s="47" t="s">
        <v>414</v>
      </c>
      <c r="G1023" s="17"/>
      <c r="H1023" s="57">
        <v>258396.34603286663</v>
      </c>
      <c r="I1023" s="57">
        <v>123414.77739648827</v>
      </c>
      <c r="J1023" s="57">
        <v>35419.470149302259</v>
      </c>
      <c r="K1023" s="57">
        <v>50371.540366828121</v>
      </c>
      <c r="L1023" s="57">
        <v>19607.316213840131</v>
      </c>
      <c r="M1023" s="57">
        <v>18264.719722753478</v>
      </c>
      <c r="N1023" s="57">
        <v>9948.4791096633708</v>
      </c>
      <c r="O1023" s="57">
        <v>1370.0430739910134</v>
      </c>
      <c r="P1023" s="27">
        <v>0</v>
      </c>
      <c r="Q1023" s="27">
        <v>0</v>
      </c>
      <c r="R1023" s="28">
        <v>0</v>
      </c>
    </row>
    <row r="1024" spans="1:18">
      <c r="A1024" s="26">
        <v>1024</v>
      </c>
      <c r="E1024" s="2" t="s">
        <v>124</v>
      </c>
      <c r="F1024" s="50" t="s">
        <v>112</v>
      </c>
      <c r="G1024" s="17"/>
      <c r="H1024" s="57">
        <v>0</v>
      </c>
      <c r="I1024" s="57">
        <v>0</v>
      </c>
      <c r="J1024" s="57">
        <v>0</v>
      </c>
      <c r="K1024" s="57">
        <v>0</v>
      </c>
      <c r="L1024" s="57">
        <v>0</v>
      </c>
      <c r="M1024" s="57">
        <v>0</v>
      </c>
      <c r="N1024" s="57">
        <v>0</v>
      </c>
      <c r="O1024" s="57">
        <v>0</v>
      </c>
      <c r="P1024" s="27">
        <v>0</v>
      </c>
      <c r="Q1024" s="27">
        <v>0</v>
      </c>
      <c r="R1024" s="28">
        <v>0</v>
      </c>
    </row>
    <row r="1025" spans="1:18">
      <c r="A1025" s="26">
        <v>1025</v>
      </c>
      <c r="E1025" s="2" t="s">
        <v>453</v>
      </c>
      <c r="F1025" s="47" t="s">
        <v>486</v>
      </c>
      <c r="G1025" s="17"/>
      <c r="H1025" s="57">
        <v>0</v>
      </c>
      <c r="I1025" s="57">
        <v>0</v>
      </c>
      <c r="J1025" s="57">
        <v>0</v>
      </c>
      <c r="K1025" s="57">
        <v>0</v>
      </c>
      <c r="L1025" s="57">
        <v>0</v>
      </c>
      <c r="M1025" s="57">
        <v>0</v>
      </c>
      <c r="N1025" s="57">
        <v>0</v>
      </c>
      <c r="O1025" s="57">
        <v>0</v>
      </c>
      <c r="P1025" s="27">
        <v>0</v>
      </c>
      <c r="Q1025" s="27">
        <v>0</v>
      </c>
      <c r="R1025" s="28">
        <v>0</v>
      </c>
    </row>
    <row r="1026" spans="1:18">
      <c r="A1026" s="26">
        <v>1026</v>
      </c>
      <c r="E1026" s="2" t="s">
        <v>488</v>
      </c>
      <c r="F1026" s="47" t="s">
        <v>486</v>
      </c>
      <c r="G1026" s="17"/>
      <c r="H1026" s="51">
        <v>0</v>
      </c>
      <c r="I1026" s="51">
        <v>0</v>
      </c>
      <c r="J1026" s="51">
        <v>0</v>
      </c>
      <c r="K1026" s="51">
        <v>0</v>
      </c>
      <c r="L1026" s="51">
        <v>0</v>
      </c>
      <c r="M1026" s="51">
        <v>0</v>
      </c>
      <c r="N1026" s="51">
        <v>0</v>
      </c>
      <c r="O1026" s="51">
        <v>0</v>
      </c>
      <c r="P1026" s="27">
        <v>0</v>
      </c>
      <c r="Q1026" s="27">
        <v>0</v>
      </c>
      <c r="R1026" s="28">
        <v>0</v>
      </c>
    </row>
    <row r="1027" spans="1:18">
      <c r="A1027" s="26">
        <v>1027</v>
      </c>
      <c r="D1027" s="2" t="s">
        <v>688</v>
      </c>
      <c r="F1027" s="47"/>
      <c r="G1027" s="17"/>
      <c r="H1027" s="27">
        <v>4574029.5677266065</v>
      </c>
      <c r="I1027" s="27">
        <v>2332294.1837867745</v>
      </c>
      <c r="J1027" s="27">
        <v>635278.80760811758</v>
      </c>
      <c r="K1027" s="27">
        <v>831682.28814805695</v>
      </c>
      <c r="L1027" s="27">
        <v>311297.39391634858</v>
      </c>
      <c r="M1027" s="27">
        <v>244022.21548115523</v>
      </c>
      <c r="N1027" s="27">
        <v>186082.45148205038</v>
      </c>
      <c r="O1027" s="27">
        <v>33372.227304104039</v>
      </c>
      <c r="P1027" s="27">
        <v>0</v>
      </c>
      <c r="Q1027" s="27">
        <v>0</v>
      </c>
      <c r="R1027" s="28">
        <v>0</v>
      </c>
    </row>
    <row r="1028" spans="1:18">
      <c r="A1028" s="26">
        <v>1028</v>
      </c>
      <c r="F1028" s="47"/>
      <c r="G1028" s="17"/>
      <c r="H1028" s="2"/>
      <c r="I1028" s="2"/>
      <c r="J1028" s="2"/>
      <c r="K1028" s="2"/>
      <c r="L1028" s="2"/>
      <c r="M1028" s="2"/>
      <c r="N1028" s="2"/>
      <c r="O1028" s="2"/>
      <c r="P1028" s="27"/>
      <c r="Q1028" s="27"/>
      <c r="R1028" s="28"/>
    </row>
    <row r="1029" spans="1:18">
      <c r="A1029" s="26">
        <v>1029</v>
      </c>
      <c r="C1029" s="2" t="s">
        <v>689</v>
      </c>
      <c r="D1029" s="2" t="s">
        <v>690</v>
      </c>
      <c r="F1029" s="47"/>
      <c r="G1029" s="17"/>
      <c r="H1029" s="14"/>
      <c r="I1029" s="14"/>
      <c r="J1029" s="14"/>
      <c r="K1029" s="14"/>
      <c r="L1029" s="14"/>
      <c r="M1029" s="14"/>
      <c r="N1029" s="14"/>
      <c r="O1029" s="14"/>
      <c r="P1029" s="27"/>
      <c r="Q1029" s="27"/>
      <c r="R1029" s="28"/>
    </row>
    <row r="1030" spans="1:18">
      <c r="A1030" s="26">
        <v>1030</v>
      </c>
      <c r="E1030" s="2" t="s">
        <v>483</v>
      </c>
      <c r="F1030" s="47" t="s">
        <v>484</v>
      </c>
      <c r="G1030" s="17"/>
      <c r="H1030" s="57">
        <v>1667643.9599999997</v>
      </c>
      <c r="I1030" s="57">
        <v>919575.22113553877</v>
      </c>
      <c r="J1030" s="57">
        <v>235507.28235020602</v>
      </c>
      <c r="K1030" s="57">
        <v>275096.76095521764</v>
      </c>
      <c r="L1030" s="57">
        <v>96714.609883937868</v>
      </c>
      <c r="M1030" s="57">
        <v>51782.568256393351</v>
      </c>
      <c r="N1030" s="57">
        <v>72523.266175797675</v>
      </c>
      <c r="O1030" s="57">
        <v>16444.251242908547</v>
      </c>
      <c r="P1030" s="27">
        <v>0</v>
      </c>
      <c r="Q1030" s="27">
        <v>0</v>
      </c>
      <c r="R1030" s="28">
        <v>0</v>
      </c>
    </row>
    <row r="1031" spans="1:18">
      <c r="A1031" s="26">
        <v>1031</v>
      </c>
      <c r="E1031" s="2" t="s">
        <v>485</v>
      </c>
      <c r="F1031" s="47" t="s">
        <v>486</v>
      </c>
      <c r="G1031" s="17"/>
      <c r="H1031" s="57">
        <v>421651.36621098925</v>
      </c>
      <c r="I1031" s="57">
        <v>181253.26793981119</v>
      </c>
      <c r="J1031" s="57">
        <v>56666.037643896954</v>
      </c>
      <c r="K1031" s="57">
        <v>90374.823778739257</v>
      </c>
      <c r="L1031" s="57">
        <v>36874.885977284772</v>
      </c>
      <c r="M1031" s="57">
        <v>40617.186051716635</v>
      </c>
      <c r="N1031" s="57">
        <v>14873.220396179464</v>
      </c>
      <c r="O1031" s="57">
        <v>991.94442336095631</v>
      </c>
      <c r="P1031" s="27">
        <v>0</v>
      </c>
      <c r="Q1031" s="27">
        <v>0</v>
      </c>
      <c r="R1031" s="28">
        <v>0</v>
      </c>
    </row>
    <row r="1032" spans="1:18">
      <c r="A1032" s="26">
        <v>1032</v>
      </c>
      <c r="E1032" s="2" t="s">
        <v>487</v>
      </c>
      <c r="F1032" s="47" t="s">
        <v>414</v>
      </c>
      <c r="G1032" s="17"/>
      <c r="H1032" s="57">
        <v>354948.93455532595</v>
      </c>
      <c r="I1032" s="57">
        <v>169530.04335322278</v>
      </c>
      <c r="J1032" s="57">
        <v>48654.338132203717</v>
      </c>
      <c r="K1032" s="57">
        <v>69193.411050952243</v>
      </c>
      <c r="L1032" s="57">
        <v>26933.801914933811</v>
      </c>
      <c r="M1032" s="57">
        <v>25089.529728560432</v>
      </c>
      <c r="N1032" s="57">
        <v>13665.835893715699</v>
      </c>
      <c r="O1032" s="57">
        <v>1881.9744817372907</v>
      </c>
      <c r="P1032" s="27">
        <v>0</v>
      </c>
      <c r="Q1032" s="27">
        <v>0</v>
      </c>
      <c r="R1032" s="28">
        <v>0</v>
      </c>
    </row>
    <row r="1033" spans="1:18">
      <c r="A1033" s="26">
        <v>1033</v>
      </c>
      <c r="E1033" s="2" t="s">
        <v>124</v>
      </c>
      <c r="F1033" s="50" t="s">
        <v>112</v>
      </c>
      <c r="G1033" s="17"/>
      <c r="H1033" s="57">
        <v>0</v>
      </c>
      <c r="I1033" s="57">
        <v>0</v>
      </c>
      <c r="J1033" s="57">
        <v>0</v>
      </c>
      <c r="K1033" s="57">
        <v>0</v>
      </c>
      <c r="L1033" s="57">
        <v>0</v>
      </c>
      <c r="M1033" s="57">
        <v>0</v>
      </c>
      <c r="N1033" s="57">
        <v>0</v>
      </c>
      <c r="O1033" s="57">
        <v>0</v>
      </c>
      <c r="P1033" s="27">
        <v>0</v>
      </c>
      <c r="Q1033" s="27">
        <v>0</v>
      </c>
      <c r="R1033" s="28">
        <v>0</v>
      </c>
    </row>
    <row r="1034" spans="1:18">
      <c r="A1034" s="26">
        <v>1034</v>
      </c>
      <c r="E1034" s="2" t="s">
        <v>453</v>
      </c>
      <c r="F1034" s="47" t="s">
        <v>486</v>
      </c>
      <c r="G1034" s="17"/>
      <c r="H1034" s="57">
        <v>0</v>
      </c>
      <c r="I1034" s="57">
        <v>0</v>
      </c>
      <c r="J1034" s="57">
        <v>0</v>
      </c>
      <c r="K1034" s="57">
        <v>0</v>
      </c>
      <c r="L1034" s="57">
        <v>0</v>
      </c>
      <c r="M1034" s="57">
        <v>0</v>
      </c>
      <c r="N1034" s="57">
        <v>0</v>
      </c>
      <c r="O1034" s="57">
        <v>0</v>
      </c>
      <c r="P1034" s="27">
        <v>0</v>
      </c>
      <c r="Q1034" s="27">
        <v>0</v>
      </c>
      <c r="R1034" s="28">
        <v>0</v>
      </c>
    </row>
    <row r="1035" spans="1:18">
      <c r="A1035" s="26">
        <v>1035</v>
      </c>
      <c r="E1035" s="2" t="s">
        <v>488</v>
      </c>
      <c r="F1035" s="47" t="s">
        <v>486</v>
      </c>
      <c r="G1035" s="17"/>
      <c r="H1035" s="51">
        <v>0</v>
      </c>
      <c r="I1035" s="51">
        <v>0</v>
      </c>
      <c r="J1035" s="51">
        <v>0</v>
      </c>
      <c r="K1035" s="51">
        <v>0</v>
      </c>
      <c r="L1035" s="51">
        <v>0</v>
      </c>
      <c r="M1035" s="51">
        <v>0</v>
      </c>
      <c r="N1035" s="51">
        <v>0</v>
      </c>
      <c r="O1035" s="51">
        <v>0</v>
      </c>
      <c r="P1035" s="27">
        <v>0</v>
      </c>
      <c r="Q1035" s="27">
        <v>0</v>
      </c>
      <c r="R1035" s="28">
        <v>0</v>
      </c>
    </row>
    <row r="1036" spans="1:18">
      <c r="A1036" s="26">
        <v>1036</v>
      </c>
      <c r="D1036" s="2" t="s">
        <v>691</v>
      </c>
      <c r="F1036" s="47"/>
      <c r="G1036" s="17"/>
      <c r="H1036" s="27">
        <v>2444244.2607663148</v>
      </c>
      <c r="I1036" s="27">
        <v>1270358.5324285727</v>
      </c>
      <c r="J1036" s="27">
        <v>340827.65812630666</v>
      </c>
      <c r="K1036" s="27">
        <v>434664.99578490912</v>
      </c>
      <c r="L1036" s="27">
        <v>160523.29777615645</v>
      </c>
      <c r="M1036" s="27">
        <v>117489.28403667042</v>
      </c>
      <c r="N1036" s="27">
        <v>101062.32246569284</v>
      </c>
      <c r="O1036" s="27">
        <v>19318.170148006793</v>
      </c>
      <c r="P1036" s="27">
        <v>0</v>
      </c>
      <c r="Q1036" s="27">
        <v>0</v>
      </c>
      <c r="R1036" s="28">
        <v>0</v>
      </c>
    </row>
    <row r="1037" spans="1:18">
      <c r="A1037" s="26">
        <v>1037</v>
      </c>
      <c r="F1037" s="47"/>
      <c r="G1037" s="17"/>
      <c r="H1037" s="2"/>
      <c r="I1037" s="2"/>
      <c r="J1037" s="2"/>
      <c r="K1037" s="2"/>
      <c r="L1037" s="2"/>
      <c r="M1037" s="2"/>
      <c r="N1037" s="2"/>
      <c r="O1037" s="2"/>
      <c r="P1037" s="27"/>
      <c r="Q1037" s="27"/>
      <c r="R1037" s="28"/>
    </row>
    <row r="1038" spans="1:18">
      <c r="A1038" s="26">
        <v>1038</v>
      </c>
      <c r="C1038" s="2" t="s">
        <v>692</v>
      </c>
      <c r="D1038" s="2" t="s">
        <v>693</v>
      </c>
      <c r="F1038" s="47"/>
      <c r="H1038" s="14"/>
      <c r="I1038" s="14"/>
      <c r="J1038" s="14"/>
      <c r="K1038" s="14"/>
      <c r="L1038" s="14"/>
      <c r="M1038" s="14"/>
      <c r="N1038" s="14"/>
      <c r="O1038" s="14"/>
      <c r="P1038" s="27"/>
      <c r="Q1038" s="27"/>
      <c r="R1038" s="28"/>
    </row>
    <row r="1039" spans="1:18">
      <c r="A1039" s="26">
        <v>1039</v>
      </c>
      <c r="E1039" s="2" t="s">
        <v>483</v>
      </c>
      <c r="F1039" s="47" t="s">
        <v>484</v>
      </c>
      <c r="G1039" s="17"/>
      <c r="H1039" s="57">
        <v>7337075.5300000003</v>
      </c>
      <c r="I1039" s="57">
        <v>4045823.3380870465</v>
      </c>
      <c r="J1039" s="57">
        <v>1036153.2556796462</v>
      </c>
      <c r="K1039" s="57">
        <v>1210333.7172682756</v>
      </c>
      <c r="L1039" s="57">
        <v>425511.92856114008</v>
      </c>
      <c r="M1039" s="57">
        <v>227825.97697564799</v>
      </c>
      <c r="N1039" s="57">
        <v>319078.10922309931</v>
      </c>
      <c r="O1039" s="57">
        <v>72349.204205144852</v>
      </c>
      <c r="P1039" s="27">
        <v>0</v>
      </c>
      <c r="Q1039" s="27">
        <v>0</v>
      </c>
      <c r="R1039" s="28">
        <v>0</v>
      </c>
    </row>
    <row r="1040" spans="1:18">
      <c r="A1040" s="26">
        <v>1040</v>
      </c>
      <c r="E1040" s="2" t="s">
        <v>485</v>
      </c>
      <c r="F1040" s="47" t="s">
        <v>486</v>
      </c>
      <c r="G1040" s="17"/>
      <c r="H1040" s="57">
        <v>2779523.4008350456</v>
      </c>
      <c r="I1040" s="57">
        <v>1194820.5083353992</v>
      </c>
      <c r="J1040" s="57">
        <v>373542.19690823392</v>
      </c>
      <c r="K1040" s="57">
        <v>595750.32282393321</v>
      </c>
      <c r="L1040" s="57">
        <v>243079.03801668232</v>
      </c>
      <c r="M1040" s="57">
        <v>267748.25876011793</v>
      </c>
      <c r="N1040" s="57">
        <v>98044.18401023664</v>
      </c>
      <c r="O1040" s="57">
        <v>6538.8919804423622</v>
      </c>
      <c r="P1040" s="27">
        <v>0</v>
      </c>
      <c r="Q1040" s="27">
        <v>0</v>
      </c>
      <c r="R1040" s="28">
        <v>0</v>
      </c>
    </row>
    <row r="1041" spans="1:18">
      <c r="A1041" s="26">
        <v>1041</v>
      </c>
      <c r="E1041" s="2" t="s">
        <v>487</v>
      </c>
      <c r="F1041" s="47" t="s">
        <v>414</v>
      </c>
      <c r="G1041" s="17"/>
      <c r="H1041" s="57">
        <v>94092.058567149594</v>
      </c>
      <c r="I1041" s="57">
        <v>44940.072261567788</v>
      </c>
      <c r="J1041" s="57">
        <v>12897.592829279616</v>
      </c>
      <c r="K1041" s="57">
        <v>18342.217291688343</v>
      </c>
      <c r="L1041" s="57">
        <v>7139.7787695597162</v>
      </c>
      <c r="M1041" s="57">
        <v>6650.887693463359</v>
      </c>
      <c r="N1041" s="57">
        <v>3622.6242878892972</v>
      </c>
      <c r="O1041" s="57">
        <v>498.8854337014634</v>
      </c>
      <c r="P1041" s="27">
        <v>0</v>
      </c>
      <c r="Q1041" s="27">
        <v>0</v>
      </c>
      <c r="R1041" s="28">
        <v>0</v>
      </c>
    </row>
    <row r="1042" spans="1:18">
      <c r="A1042" s="26">
        <v>1042</v>
      </c>
      <c r="E1042" s="2" t="s">
        <v>124</v>
      </c>
      <c r="F1042" s="50" t="s">
        <v>112</v>
      </c>
      <c r="G1042" s="17"/>
      <c r="H1042" s="57">
        <v>0</v>
      </c>
      <c r="I1042" s="57">
        <v>0</v>
      </c>
      <c r="J1042" s="57">
        <v>0</v>
      </c>
      <c r="K1042" s="57">
        <v>0</v>
      </c>
      <c r="L1042" s="57">
        <v>0</v>
      </c>
      <c r="M1042" s="57">
        <v>0</v>
      </c>
      <c r="N1042" s="57">
        <v>0</v>
      </c>
      <c r="O1042" s="57">
        <v>0</v>
      </c>
      <c r="P1042" s="27">
        <v>0</v>
      </c>
      <c r="Q1042" s="27">
        <v>0</v>
      </c>
      <c r="R1042" s="28">
        <v>0</v>
      </c>
    </row>
    <row r="1043" spans="1:18">
      <c r="A1043" s="26">
        <v>1043</v>
      </c>
      <c r="E1043" s="2" t="s">
        <v>488</v>
      </c>
      <c r="F1043" s="47" t="s">
        <v>512</v>
      </c>
      <c r="G1043" s="17"/>
      <c r="H1043" s="57">
        <v>0</v>
      </c>
      <c r="I1043" s="57">
        <v>0</v>
      </c>
      <c r="J1043" s="57">
        <v>0</v>
      </c>
      <c r="K1043" s="57">
        <v>0</v>
      </c>
      <c r="L1043" s="57">
        <v>0</v>
      </c>
      <c r="M1043" s="57">
        <v>0</v>
      </c>
      <c r="N1043" s="57">
        <v>0</v>
      </c>
      <c r="O1043" s="57">
        <v>0</v>
      </c>
      <c r="P1043" s="27">
        <v>0</v>
      </c>
      <c r="Q1043" s="27">
        <v>0</v>
      </c>
      <c r="R1043" s="28">
        <v>0</v>
      </c>
    </row>
    <row r="1044" spans="1:18">
      <c r="A1044" s="26">
        <v>1044</v>
      </c>
      <c r="E1044" s="2" t="s">
        <v>453</v>
      </c>
      <c r="F1044" s="47" t="s">
        <v>486</v>
      </c>
      <c r="G1044" s="17"/>
      <c r="H1044" s="51">
        <v>0</v>
      </c>
      <c r="I1044" s="51">
        <v>0</v>
      </c>
      <c r="J1044" s="51">
        <v>0</v>
      </c>
      <c r="K1044" s="51">
        <v>0</v>
      </c>
      <c r="L1044" s="51">
        <v>0</v>
      </c>
      <c r="M1044" s="51">
        <v>0</v>
      </c>
      <c r="N1044" s="51">
        <v>0</v>
      </c>
      <c r="O1044" s="51">
        <v>0</v>
      </c>
      <c r="P1044" s="27">
        <v>0</v>
      </c>
      <c r="Q1044" s="27">
        <v>0</v>
      </c>
      <c r="R1044" s="28">
        <v>0</v>
      </c>
    </row>
    <row r="1045" spans="1:18">
      <c r="A1045" s="26">
        <v>1045</v>
      </c>
      <c r="C1045" s="8"/>
      <c r="D1045" s="8" t="s">
        <v>694</v>
      </c>
      <c r="E1045" s="8"/>
      <c r="F1045" s="47"/>
      <c r="H1045" s="27">
        <v>10210690.989402195</v>
      </c>
      <c r="I1045" s="27">
        <v>5285583.9186840132</v>
      </c>
      <c r="J1045" s="27">
        <v>1422593.0454171596</v>
      </c>
      <c r="K1045" s="27">
        <v>1824426.257383897</v>
      </c>
      <c r="L1045" s="27">
        <v>675730.74534738215</v>
      </c>
      <c r="M1045" s="27">
        <v>502225.12342922925</v>
      </c>
      <c r="N1045" s="27">
        <v>420744.91752122523</v>
      </c>
      <c r="O1045" s="27">
        <v>79386.981619288679</v>
      </c>
      <c r="P1045" s="27">
        <v>0</v>
      </c>
      <c r="Q1045" s="27">
        <v>0</v>
      </c>
      <c r="R1045" s="28">
        <v>0</v>
      </c>
    </row>
    <row r="1046" spans="1:18">
      <c r="A1046" s="26">
        <v>1046</v>
      </c>
      <c r="F1046" s="47"/>
      <c r="G1046" s="17"/>
      <c r="H1046" s="2"/>
      <c r="I1046" s="2"/>
      <c r="J1046" s="2"/>
      <c r="K1046" s="2"/>
      <c r="L1046" s="2"/>
      <c r="M1046" s="2"/>
      <c r="N1046" s="2"/>
      <c r="O1046" s="2"/>
      <c r="P1046" s="27"/>
      <c r="Q1046" s="27"/>
      <c r="R1046" s="28"/>
    </row>
    <row r="1047" spans="1:18">
      <c r="A1047" s="26">
        <v>1047</v>
      </c>
      <c r="C1047" s="2" t="s">
        <v>695</v>
      </c>
      <c r="D1047" s="2" t="s">
        <v>696</v>
      </c>
      <c r="F1047" s="47"/>
      <c r="G1047" s="17"/>
      <c r="H1047" s="14"/>
      <c r="I1047" s="14"/>
      <c r="J1047" s="14"/>
      <c r="K1047" s="14"/>
      <c r="L1047" s="14"/>
      <c r="M1047" s="14"/>
      <c r="N1047" s="14"/>
      <c r="O1047" s="14"/>
      <c r="P1047" s="27"/>
      <c r="Q1047" s="27"/>
      <c r="R1047" s="28"/>
    </row>
    <row r="1048" spans="1:18">
      <c r="A1048" s="26">
        <v>1048</v>
      </c>
      <c r="E1048" s="2" t="s">
        <v>483</v>
      </c>
      <c r="F1048" s="47" t="s">
        <v>484</v>
      </c>
      <c r="H1048" s="57">
        <v>12496358.829999998</v>
      </c>
      <c r="I1048" s="57">
        <v>6890764.5817194059</v>
      </c>
      <c r="J1048" s="57">
        <v>1764755.2942453616</v>
      </c>
      <c r="K1048" s="57">
        <v>2061415.9378882849</v>
      </c>
      <c r="L1048" s="57">
        <v>724723.32116571965</v>
      </c>
      <c r="M1048" s="57">
        <v>388028.60178311606</v>
      </c>
      <c r="N1048" s="57">
        <v>543447.39008701209</v>
      </c>
      <c r="O1048" s="57">
        <v>123223.70311109975</v>
      </c>
      <c r="P1048" s="27">
        <v>0</v>
      </c>
      <c r="Q1048" s="27">
        <v>0</v>
      </c>
      <c r="R1048" s="28">
        <v>0</v>
      </c>
    </row>
    <row r="1049" spans="1:18">
      <c r="A1049" s="26">
        <v>1049</v>
      </c>
      <c r="E1049" s="2" t="s">
        <v>485</v>
      </c>
      <c r="F1049" s="47" t="s">
        <v>486</v>
      </c>
      <c r="G1049" s="17"/>
      <c r="H1049" s="57">
        <v>9782629.5730090402</v>
      </c>
      <c r="I1049" s="57">
        <v>4205212.4604412494</v>
      </c>
      <c r="J1049" s="57">
        <v>1314694.7930510049</v>
      </c>
      <c r="K1049" s="57">
        <v>2096764.0439494767</v>
      </c>
      <c r="L1049" s="57">
        <v>855525.15412037296</v>
      </c>
      <c r="M1049" s="57">
        <v>942349.33711351466</v>
      </c>
      <c r="N1049" s="57">
        <v>345069.92589878256</v>
      </c>
      <c r="O1049" s="57">
        <v>23013.858434640086</v>
      </c>
      <c r="P1049" s="27">
        <v>0</v>
      </c>
      <c r="Q1049" s="27">
        <v>0</v>
      </c>
      <c r="R1049" s="28">
        <v>0</v>
      </c>
    </row>
    <row r="1050" spans="1:18">
      <c r="A1050" s="26">
        <v>1050</v>
      </c>
      <c r="E1050" s="2" t="s">
        <v>487</v>
      </c>
      <c r="F1050" s="47" t="s">
        <v>414</v>
      </c>
      <c r="G1050" s="17"/>
      <c r="H1050" s="57">
        <v>5398774.4834722206</v>
      </c>
      <c r="I1050" s="57">
        <v>2578552.5272358796</v>
      </c>
      <c r="J1050" s="57">
        <v>740032.64595636609</v>
      </c>
      <c r="K1050" s="57">
        <v>1052432.0138452451</v>
      </c>
      <c r="L1050" s="57">
        <v>409663.21733971813</v>
      </c>
      <c r="M1050" s="57">
        <v>381611.8312076712</v>
      </c>
      <c r="N1050" s="57">
        <v>207857.40971652698</v>
      </c>
      <c r="O1050" s="57">
        <v>28624.838170814248</v>
      </c>
      <c r="P1050" s="27">
        <v>0</v>
      </c>
      <c r="Q1050" s="27">
        <v>0</v>
      </c>
      <c r="R1050" s="28">
        <v>0</v>
      </c>
    </row>
    <row r="1051" spans="1:18">
      <c r="A1051" s="26">
        <v>1051</v>
      </c>
      <c r="E1051" s="2" t="s">
        <v>415</v>
      </c>
      <c r="F1051" s="47" t="s">
        <v>387</v>
      </c>
      <c r="G1051" s="17"/>
      <c r="H1051" s="57">
        <v>236126.42378768488</v>
      </c>
      <c r="I1051" s="57">
        <v>190738.51741670849</v>
      </c>
      <c r="J1051" s="57">
        <v>32340.931805373817</v>
      </c>
      <c r="K1051" s="57">
        <v>2066.8231852959598</v>
      </c>
      <c r="L1051" s="57">
        <v>389.3924931620644</v>
      </c>
      <c r="M1051" s="57">
        <v>6.3821624639782097</v>
      </c>
      <c r="N1051" s="57">
        <v>5654.1416488612058</v>
      </c>
      <c r="O1051" s="57">
        <v>4930.235075819367</v>
      </c>
      <c r="P1051" s="27">
        <v>0</v>
      </c>
      <c r="Q1051" s="27">
        <v>0</v>
      </c>
      <c r="R1051" s="28">
        <v>0</v>
      </c>
    </row>
    <row r="1052" spans="1:18">
      <c r="A1052" s="26">
        <v>1052</v>
      </c>
      <c r="E1052" s="2" t="s">
        <v>124</v>
      </c>
      <c r="F1052" s="50" t="s">
        <v>112</v>
      </c>
      <c r="G1052" s="17"/>
      <c r="H1052" s="57">
        <v>0</v>
      </c>
      <c r="I1052" s="57">
        <v>0</v>
      </c>
      <c r="J1052" s="57">
        <v>0</v>
      </c>
      <c r="K1052" s="57">
        <v>0</v>
      </c>
      <c r="L1052" s="57">
        <v>0</v>
      </c>
      <c r="M1052" s="57">
        <v>0</v>
      </c>
      <c r="N1052" s="57">
        <v>0</v>
      </c>
      <c r="O1052" s="57">
        <v>0</v>
      </c>
      <c r="P1052" s="27">
        <v>0</v>
      </c>
      <c r="Q1052" s="27">
        <v>0</v>
      </c>
      <c r="R1052" s="28">
        <v>0</v>
      </c>
    </row>
    <row r="1053" spans="1:18">
      <c r="A1053" s="26">
        <v>1053</v>
      </c>
      <c r="E1053" s="2" t="s">
        <v>453</v>
      </c>
      <c r="F1053" s="47" t="s">
        <v>486</v>
      </c>
      <c r="G1053" s="17"/>
      <c r="H1053" s="57">
        <v>0</v>
      </c>
      <c r="I1053" s="57">
        <v>0</v>
      </c>
      <c r="J1053" s="57">
        <v>0</v>
      </c>
      <c r="K1053" s="57">
        <v>0</v>
      </c>
      <c r="L1053" s="57">
        <v>0</v>
      </c>
      <c r="M1053" s="57">
        <v>0</v>
      </c>
      <c r="N1053" s="57">
        <v>0</v>
      </c>
      <c r="O1053" s="57">
        <v>0</v>
      </c>
      <c r="P1053" s="27">
        <v>0</v>
      </c>
      <c r="Q1053" s="27">
        <v>0</v>
      </c>
      <c r="R1053" s="28">
        <v>0</v>
      </c>
    </row>
    <row r="1054" spans="1:18">
      <c r="A1054" s="26">
        <v>1054</v>
      </c>
      <c r="E1054" s="2" t="s">
        <v>488</v>
      </c>
      <c r="F1054" s="47" t="s">
        <v>486</v>
      </c>
      <c r="G1054" s="17"/>
      <c r="H1054" s="51">
        <v>0</v>
      </c>
      <c r="I1054" s="51">
        <v>0</v>
      </c>
      <c r="J1054" s="51">
        <v>0</v>
      </c>
      <c r="K1054" s="51">
        <v>0</v>
      </c>
      <c r="L1054" s="51">
        <v>0</v>
      </c>
      <c r="M1054" s="51">
        <v>0</v>
      </c>
      <c r="N1054" s="51">
        <v>0</v>
      </c>
      <c r="O1054" s="51">
        <v>0</v>
      </c>
      <c r="P1054" s="27">
        <v>0</v>
      </c>
      <c r="Q1054" s="27">
        <v>0</v>
      </c>
      <c r="R1054" s="28">
        <v>0</v>
      </c>
    </row>
    <row r="1055" spans="1:18">
      <c r="A1055" s="26">
        <v>1055</v>
      </c>
      <c r="D1055" s="2" t="s">
        <v>697</v>
      </c>
      <c r="F1055" s="47"/>
      <c r="H1055" s="27">
        <v>27913889.310268946</v>
      </c>
      <c r="I1055" s="27">
        <v>13865268.086813241</v>
      </c>
      <c r="J1055" s="27">
        <v>3851823.6650581062</v>
      </c>
      <c r="K1055" s="27">
        <v>5212678.8188683027</v>
      </c>
      <c r="L1055" s="27">
        <v>1990301.0851189729</v>
      </c>
      <c r="M1055" s="27">
        <v>1711996.1522667657</v>
      </c>
      <c r="N1055" s="27">
        <v>1102028.8673511827</v>
      </c>
      <c r="O1055" s="27">
        <v>179792.63479237343</v>
      </c>
      <c r="P1055" s="27">
        <v>0</v>
      </c>
      <c r="Q1055" s="27">
        <v>0</v>
      </c>
      <c r="R1055" s="28">
        <v>0</v>
      </c>
    </row>
    <row r="1056" spans="1:18">
      <c r="A1056" s="26">
        <v>1056</v>
      </c>
      <c r="F1056" s="47"/>
      <c r="G1056" s="17"/>
      <c r="H1056" s="7"/>
      <c r="I1056" s="7"/>
      <c r="J1056" s="7"/>
      <c r="K1056" s="10"/>
      <c r="L1056" s="7"/>
      <c r="M1056" s="7"/>
      <c r="N1056" s="7"/>
      <c r="O1056" s="7"/>
      <c r="P1056" s="27"/>
      <c r="Q1056" s="27"/>
      <c r="R1056" s="28"/>
    </row>
    <row r="1057" spans="1:18">
      <c r="A1057" s="26">
        <v>1057</v>
      </c>
      <c r="F1057" s="47"/>
      <c r="G1057" s="17"/>
      <c r="H1057" s="7" t="s">
        <v>698</v>
      </c>
      <c r="I1057" s="7"/>
      <c r="J1057" s="7"/>
      <c r="K1057" s="7"/>
      <c r="L1057" s="7"/>
      <c r="M1057" s="7"/>
      <c r="N1057" s="7"/>
      <c r="O1057" s="7"/>
      <c r="P1057" s="27"/>
      <c r="Q1057" s="27"/>
      <c r="R1057" s="28"/>
    </row>
    <row r="1058" spans="1:18">
      <c r="A1058" s="26">
        <v>1058</v>
      </c>
      <c r="F1058" s="47"/>
      <c r="G1058" s="17"/>
      <c r="H1058" s="2"/>
      <c r="I1058" s="2"/>
      <c r="J1058" s="2"/>
      <c r="K1058" s="2"/>
      <c r="L1058" s="2"/>
      <c r="M1058" s="2"/>
      <c r="N1058" s="2"/>
      <c r="O1058" s="2"/>
      <c r="P1058" s="27"/>
      <c r="Q1058" s="27"/>
      <c r="R1058" s="28"/>
    </row>
    <row r="1059" spans="1:18">
      <c r="A1059" s="26">
        <v>1059</v>
      </c>
      <c r="C1059" s="16" t="s">
        <v>6</v>
      </c>
      <c r="E1059" s="16" t="s">
        <v>7</v>
      </c>
      <c r="F1059" s="47" t="s">
        <v>8</v>
      </c>
      <c r="G1059" s="17"/>
      <c r="H1059" s="16" t="s">
        <v>9</v>
      </c>
      <c r="I1059" s="18" t="s">
        <v>10</v>
      </c>
      <c r="J1059" s="16" t="s">
        <v>11</v>
      </c>
      <c r="K1059" s="18" t="s">
        <v>12</v>
      </c>
      <c r="L1059" s="16" t="s">
        <v>13</v>
      </c>
      <c r="M1059" s="16" t="s">
        <v>14</v>
      </c>
      <c r="N1059" s="18" t="s">
        <v>15</v>
      </c>
      <c r="O1059" s="16" t="s">
        <v>16</v>
      </c>
      <c r="P1059" s="16" t="s">
        <v>17</v>
      </c>
      <c r="Q1059" s="16" t="s">
        <v>18</v>
      </c>
      <c r="R1059" s="28"/>
    </row>
    <row r="1060" spans="1:18">
      <c r="A1060" s="26">
        <v>1060</v>
      </c>
      <c r="F1060" s="47"/>
      <c r="G1060" s="17"/>
      <c r="H1060" s="18" t="s">
        <v>19</v>
      </c>
      <c r="I1060" s="14"/>
      <c r="J1060" s="18" t="s">
        <v>20</v>
      </c>
      <c r="K1060" s="18" t="s">
        <v>21</v>
      </c>
      <c r="L1060" s="18" t="s">
        <v>21</v>
      </c>
      <c r="M1060" s="18" t="s">
        <v>21</v>
      </c>
      <c r="N1060" s="16" t="s">
        <v>22</v>
      </c>
      <c r="O1060" s="18" t="s">
        <v>23</v>
      </c>
      <c r="P1060" s="27"/>
      <c r="Q1060" s="27"/>
      <c r="R1060" s="28"/>
    </row>
    <row r="1061" spans="1:18">
      <c r="A1061" s="26">
        <v>1061</v>
      </c>
      <c r="C1061" s="2" t="s">
        <v>105</v>
      </c>
      <c r="F1061" s="47" t="s">
        <v>25</v>
      </c>
      <c r="G1061" s="17"/>
      <c r="H1061" s="18" t="s">
        <v>26</v>
      </c>
      <c r="I1061" s="18" t="s">
        <v>27</v>
      </c>
      <c r="J1061" s="18" t="s">
        <v>28</v>
      </c>
      <c r="K1061" s="18" t="s">
        <v>29</v>
      </c>
      <c r="L1061" s="18" t="s">
        <v>30</v>
      </c>
      <c r="M1061" s="18" t="s">
        <v>31</v>
      </c>
      <c r="N1061" s="18" t="s">
        <v>32</v>
      </c>
      <c r="O1061" s="18" t="s">
        <v>33</v>
      </c>
      <c r="P1061" s="27"/>
      <c r="Q1061" s="27"/>
      <c r="R1061" s="28"/>
    </row>
    <row r="1062" spans="1:18">
      <c r="A1062" s="26">
        <v>1062</v>
      </c>
      <c r="C1062" s="2" t="s">
        <v>106</v>
      </c>
      <c r="E1062" s="2" t="s">
        <v>34</v>
      </c>
      <c r="F1062" s="48" t="s">
        <v>35</v>
      </c>
      <c r="G1062" s="17"/>
      <c r="H1062" s="24" t="s">
        <v>36</v>
      </c>
      <c r="I1062" s="24" t="s">
        <v>37</v>
      </c>
      <c r="J1062" s="24" t="s">
        <v>38</v>
      </c>
      <c r="K1062" s="24" t="s">
        <v>39</v>
      </c>
      <c r="L1062" s="24" t="s">
        <v>40</v>
      </c>
      <c r="M1062" s="24" t="s">
        <v>40</v>
      </c>
      <c r="N1062" s="24" t="s">
        <v>41</v>
      </c>
      <c r="O1062" s="24" t="s">
        <v>42</v>
      </c>
      <c r="P1062" s="27"/>
      <c r="Q1062" s="27"/>
      <c r="R1062" s="28"/>
    </row>
    <row r="1063" spans="1:18">
      <c r="A1063" s="26">
        <v>1063</v>
      </c>
      <c r="C1063" s="2" t="s">
        <v>699</v>
      </c>
      <c r="D1063" s="2" t="s">
        <v>700</v>
      </c>
      <c r="F1063" s="47"/>
      <c r="G1063" s="17"/>
      <c r="H1063" s="14"/>
      <c r="I1063" s="14"/>
      <c r="J1063" s="14"/>
      <c r="K1063" s="14"/>
      <c r="L1063" s="14"/>
      <c r="M1063" s="14"/>
      <c r="N1063" s="14"/>
      <c r="O1063" s="14"/>
      <c r="P1063" s="27"/>
      <c r="Q1063" s="27"/>
      <c r="R1063" s="28"/>
    </row>
    <row r="1064" spans="1:18">
      <c r="A1064" s="26">
        <v>1064</v>
      </c>
      <c r="E1064" s="2" t="s">
        <v>483</v>
      </c>
      <c r="F1064" s="47" t="s">
        <v>484</v>
      </c>
      <c r="G1064" s="17"/>
      <c r="H1064" s="57">
        <v>209523.20000000001</v>
      </c>
      <c r="I1064" s="57">
        <v>115535.65844655818</v>
      </c>
      <c r="J1064" s="57">
        <v>29589.193260004184</v>
      </c>
      <c r="K1064" s="57">
        <v>34563.225153270883</v>
      </c>
      <c r="L1064" s="57">
        <v>12151.247529859009</v>
      </c>
      <c r="M1064" s="57">
        <v>6505.9746957605721</v>
      </c>
      <c r="N1064" s="57">
        <v>9111.8411172159867</v>
      </c>
      <c r="O1064" s="57">
        <v>2066.0597973311865</v>
      </c>
      <c r="P1064" s="27">
        <v>0</v>
      </c>
      <c r="Q1064" s="27">
        <v>0</v>
      </c>
      <c r="R1064" s="28">
        <v>0</v>
      </c>
    </row>
    <row r="1065" spans="1:18">
      <c r="A1065" s="26">
        <v>1065</v>
      </c>
      <c r="E1065" s="2" t="s">
        <v>485</v>
      </c>
      <c r="F1065" s="47" t="s">
        <v>486</v>
      </c>
      <c r="G1065" s="17"/>
      <c r="H1065" s="57">
        <v>118115.28871659757</v>
      </c>
      <c r="I1065" s="57">
        <v>50773.657550121447</v>
      </c>
      <c r="J1065" s="57">
        <v>15873.600640452609</v>
      </c>
      <c r="K1065" s="57">
        <v>25316.290325965536</v>
      </c>
      <c r="L1065" s="57">
        <v>10329.594903812484</v>
      </c>
      <c r="M1065" s="57">
        <v>11377.90848507213</v>
      </c>
      <c r="N1065" s="57">
        <v>4166.3679096471051</v>
      </c>
      <c r="O1065" s="57">
        <v>277.86890152626921</v>
      </c>
      <c r="P1065" s="27">
        <v>0</v>
      </c>
      <c r="Q1065" s="27">
        <v>0</v>
      </c>
      <c r="R1065" s="28">
        <v>0</v>
      </c>
    </row>
    <row r="1066" spans="1:18">
      <c r="A1066" s="26">
        <v>1066</v>
      </c>
      <c r="E1066" s="2" t="s">
        <v>487</v>
      </c>
      <c r="F1066" s="47" t="s">
        <v>414</v>
      </c>
      <c r="G1066" s="17"/>
      <c r="H1066" s="57">
        <v>198077.86011253422</v>
      </c>
      <c r="I1066" s="57">
        <v>94605.575459073196</v>
      </c>
      <c r="J1066" s="57">
        <v>27151.362475540584</v>
      </c>
      <c r="K1066" s="57">
        <v>38613.111522731706</v>
      </c>
      <c r="L1066" s="57">
        <v>15030.302470659763</v>
      </c>
      <c r="M1066" s="57">
        <v>14001.113613959693</v>
      </c>
      <c r="N1066" s="57">
        <v>7626.1660958848224</v>
      </c>
      <c r="O1066" s="57">
        <v>1050.2284746844712</v>
      </c>
      <c r="P1066" s="27">
        <v>0</v>
      </c>
      <c r="Q1066" s="27">
        <v>0</v>
      </c>
      <c r="R1066" s="28">
        <v>0</v>
      </c>
    </row>
    <row r="1067" spans="1:18">
      <c r="A1067" s="26">
        <v>1067</v>
      </c>
      <c r="E1067" s="2" t="s">
        <v>415</v>
      </c>
      <c r="F1067" s="47" t="s">
        <v>387</v>
      </c>
      <c r="G1067" s="17"/>
      <c r="H1067" s="57">
        <v>14975.002797284797</v>
      </c>
      <c r="I1067" s="57">
        <v>12096.527724628735</v>
      </c>
      <c r="J1067" s="57">
        <v>2051.0434049843457</v>
      </c>
      <c r="K1067" s="57">
        <v>131.07674475741709</v>
      </c>
      <c r="L1067" s="57">
        <v>24.695049290996536</v>
      </c>
      <c r="M1067" s="57">
        <v>0.4047530946250002</v>
      </c>
      <c r="N1067" s="57">
        <v>358.58243075782781</v>
      </c>
      <c r="O1067" s="57">
        <v>312.67268977084831</v>
      </c>
      <c r="P1067" s="27">
        <v>0</v>
      </c>
      <c r="Q1067" s="27">
        <v>0</v>
      </c>
      <c r="R1067" s="28">
        <v>0</v>
      </c>
    </row>
    <row r="1068" spans="1:18">
      <c r="A1068" s="26">
        <v>1068</v>
      </c>
      <c r="E1068" s="2" t="s">
        <v>124</v>
      </c>
      <c r="F1068" s="50" t="s">
        <v>112</v>
      </c>
      <c r="G1068" s="17"/>
      <c r="H1068" s="57">
        <v>0</v>
      </c>
      <c r="I1068" s="57">
        <v>0</v>
      </c>
      <c r="J1068" s="57">
        <v>0</v>
      </c>
      <c r="K1068" s="57">
        <v>0</v>
      </c>
      <c r="L1068" s="57">
        <v>0</v>
      </c>
      <c r="M1068" s="57">
        <v>0</v>
      </c>
      <c r="N1068" s="57">
        <v>0</v>
      </c>
      <c r="O1068" s="57">
        <v>0</v>
      </c>
      <c r="P1068" s="27">
        <v>0</v>
      </c>
      <c r="Q1068" s="27">
        <v>0</v>
      </c>
      <c r="R1068" s="28">
        <v>0</v>
      </c>
    </row>
    <row r="1069" spans="1:18">
      <c r="A1069" s="26">
        <v>1069</v>
      </c>
      <c r="E1069" s="2" t="s">
        <v>488</v>
      </c>
      <c r="F1069" s="47" t="s">
        <v>486</v>
      </c>
      <c r="G1069" s="17"/>
      <c r="H1069" s="51">
        <v>0</v>
      </c>
      <c r="I1069" s="51">
        <v>0</v>
      </c>
      <c r="J1069" s="51">
        <v>0</v>
      </c>
      <c r="K1069" s="51">
        <v>0</v>
      </c>
      <c r="L1069" s="51">
        <v>0</v>
      </c>
      <c r="M1069" s="51">
        <v>0</v>
      </c>
      <c r="N1069" s="51">
        <v>0</v>
      </c>
      <c r="O1069" s="51">
        <v>0</v>
      </c>
      <c r="P1069" s="27">
        <v>0</v>
      </c>
      <c r="Q1069" s="27">
        <v>0</v>
      </c>
      <c r="R1069" s="28">
        <v>0</v>
      </c>
    </row>
    <row r="1070" spans="1:18">
      <c r="A1070" s="26">
        <v>1070</v>
      </c>
      <c r="D1070" s="2" t="s">
        <v>701</v>
      </c>
      <c r="F1070" s="47"/>
      <c r="G1070" s="17"/>
      <c r="H1070" s="27">
        <v>540691.35162641655</v>
      </c>
      <c r="I1070" s="27">
        <v>273011.41918038158</v>
      </c>
      <c r="J1070" s="27">
        <v>74665.199780981726</v>
      </c>
      <c r="K1070" s="27">
        <v>98623.703746725543</v>
      </c>
      <c r="L1070" s="27">
        <v>37535.839953622257</v>
      </c>
      <c r="M1070" s="27">
        <v>31885.401547887021</v>
      </c>
      <c r="N1070" s="27">
        <v>21262.957553505745</v>
      </c>
      <c r="O1070" s="27">
        <v>3706.8298633127747</v>
      </c>
      <c r="P1070" s="27">
        <v>0</v>
      </c>
      <c r="Q1070" s="27">
        <v>0</v>
      </c>
      <c r="R1070" s="28">
        <v>0</v>
      </c>
    </row>
    <row r="1071" spans="1:18">
      <c r="A1071" s="26">
        <v>1071</v>
      </c>
      <c r="F1071" s="47"/>
      <c r="G1071" s="17"/>
      <c r="H1071" s="14"/>
      <c r="I1071" s="14"/>
      <c r="J1071" s="14"/>
      <c r="K1071" s="14"/>
      <c r="L1071" s="14"/>
      <c r="M1071" s="14"/>
      <c r="N1071" s="14"/>
      <c r="O1071" s="14"/>
      <c r="P1071" s="27"/>
      <c r="Q1071" s="27"/>
      <c r="R1071" s="28"/>
    </row>
    <row r="1072" spans="1:18">
      <c r="A1072" s="26">
        <v>1072</v>
      </c>
      <c r="C1072" s="2" t="s">
        <v>702</v>
      </c>
      <c r="D1072" s="2" t="s">
        <v>703</v>
      </c>
      <c r="F1072" s="50" t="s">
        <v>112</v>
      </c>
      <c r="G1072" s="17"/>
      <c r="H1072" s="57">
        <v>69500552.513709083</v>
      </c>
      <c r="I1072" s="57">
        <v>29875872.050249077</v>
      </c>
      <c r="J1072" s="57">
        <v>9340230.4382497575</v>
      </c>
      <c r="K1072" s="57">
        <v>14896430.2959438</v>
      </c>
      <c r="L1072" s="57">
        <v>6078066.2762489626</v>
      </c>
      <c r="M1072" s="57">
        <v>6694907.4480974656</v>
      </c>
      <c r="N1072" s="57">
        <v>2451544.3753486867</v>
      </c>
      <c r="O1072" s="57">
        <v>163501.62957134104</v>
      </c>
      <c r="P1072" s="27">
        <v>0</v>
      </c>
      <c r="Q1072" s="27">
        <v>0</v>
      </c>
      <c r="R1072" s="28">
        <v>0</v>
      </c>
    </row>
    <row r="1073" spans="1:18">
      <c r="A1073" s="26">
        <v>1073</v>
      </c>
      <c r="C1073" s="2" t="s">
        <v>704</v>
      </c>
      <c r="D1073" s="2" t="s">
        <v>705</v>
      </c>
      <c r="F1073" s="50" t="s">
        <v>112</v>
      </c>
      <c r="G1073" s="17"/>
      <c r="H1073" s="57">
        <v>0</v>
      </c>
      <c r="I1073" s="57">
        <v>0</v>
      </c>
      <c r="J1073" s="57">
        <v>0</v>
      </c>
      <c r="K1073" s="57">
        <v>0</v>
      </c>
      <c r="L1073" s="57">
        <v>0</v>
      </c>
      <c r="M1073" s="57">
        <v>0</v>
      </c>
      <c r="N1073" s="57">
        <v>0</v>
      </c>
      <c r="O1073" s="57">
        <v>0</v>
      </c>
      <c r="P1073" s="27">
        <v>0</v>
      </c>
      <c r="Q1073" s="27">
        <v>0</v>
      </c>
      <c r="R1073" s="28">
        <v>0</v>
      </c>
    </row>
    <row r="1074" spans="1:18">
      <c r="A1074" s="26">
        <v>1074</v>
      </c>
      <c r="D1074" s="2" t="s">
        <v>706</v>
      </c>
      <c r="F1074" s="50" t="s">
        <v>112</v>
      </c>
      <c r="G1074" s="17"/>
      <c r="H1074" s="57">
        <v>0</v>
      </c>
      <c r="I1074" s="57">
        <v>0</v>
      </c>
      <c r="J1074" s="57">
        <v>0</v>
      </c>
      <c r="K1074" s="57">
        <v>0</v>
      </c>
      <c r="L1074" s="57">
        <v>0</v>
      </c>
      <c r="M1074" s="57">
        <v>0</v>
      </c>
      <c r="N1074" s="57">
        <v>0</v>
      </c>
      <c r="O1074" s="57">
        <v>0</v>
      </c>
      <c r="P1074" s="27">
        <v>0</v>
      </c>
      <c r="Q1074" s="27">
        <v>0</v>
      </c>
      <c r="R1074" s="28">
        <v>0</v>
      </c>
    </row>
    <row r="1075" spans="1:18">
      <c r="A1075" s="26">
        <v>1075</v>
      </c>
      <c r="F1075" s="47"/>
      <c r="H1075" s="14"/>
      <c r="I1075" s="14"/>
      <c r="J1075" s="14"/>
      <c r="K1075" s="14"/>
      <c r="L1075" s="14"/>
      <c r="M1075" s="14"/>
      <c r="N1075" s="14"/>
      <c r="O1075" s="14"/>
      <c r="P1075" s="27"/>
      <c r="Q1075" s="27"/>
      <c r="R1075" s="28"/>
    </row>
    <row r="1076" spans="1:18">
      <c r="A1076" s="26">
        <v>1076</v>
      </c>
      <c r="C1076" s="77" t="s">
        <v>707</v>
      </c>
      <c r="D1076" s="2" t="s">
        <v>708</v>
      </c>
      <c r="F1076" s="50" t="s">
        <v>112</v>
      </c>
      <c r="G1076" s="17"/>
      <c r="H1076" s="57">
        <v>1162241.8026834251</v>
      </c>
      <c r="I1076" s="57">
        <v>499607.35753246985</v>
      </c>
      <c r="J1076" s="57">
        <v>156194.53183323561</v>
      </c>
      <c r="K1076" s="57">
        <v>249109.5879747236</v>
      </c>
      <c r="L1076" s="57">
        <v>101642.10859105771</v>
      </c>
      <c r="M1076" s="57">
        <v>111957.40206152541</v>
      </c>
      <c r="N1076" s="57">
        <v>40996.614431254246</v>
      </c>
      <c r="O1076" s="57">
        <v>2734.2002591589421</v>
      </c>
      <c r="P1076" s="27">
        <v>0</v>
      </c>
      <c r="Q1076" s="27">
        <v>0</v>
      </c>
      <c r="R1076" s="28">
        <v>0</v>
      </c>
    </row>
    <row r="1077" spans="1:18">
      <c r="A1077" s="26">
        <v>1077</v>
      </c>
      <c r="D1077" s="2" t="s">
        <v>706</v>
      </c>
      <c r="F1077" s="50" t="s">
        <v>112</v>
      </c>
      <c r="G1077" s="17"/>
      <c r="H1077" s="57">
        <v>-1162241.8026834251</v>
      </c>
      <c r="I1077" s="57">
        <v>-499607.35753246985</v>
      </c>
      <c r="J1077" s="57">
        <v>-156194.53183323561</v>
      </c>
      <c r="K1077" s="57">
        <v>-249109.5879747236</v>
      </c>
      <c r="L1077" s="57">
        <v>-101642.10859105771</v>
      </c>
      <c r="M1077" s="57">
        <v>-111957.40206152541</v>
      </c>
      <c r="N1077" s="57">
        <v>-40996.614431254246</v>
      </c>
      <c r="O1077" s="57">
        <v>-2734.2002591589421</v>
      </c>
      <c r="P1077" s="27">
        <v>0</v>
      </c>
      <c r="Q1077" s="27">
        <v>0</v>
      </c>
      <c r="R1077" s="28">
        <v>0</v>
      </c>
    </row>
    <row r="1078" spans="1:18">
      <c r="A1078" s="26">
        <v>1078</v>
      </c>
      <c r="C1078" s="16"/>
      <c r="E1078" s="16"/>
      <c r="F1078" s="47"/>
      <c r="G1078" s="17"/>
      <c r="H1078" s="14"/>
      <c r="I1078" s="14"/>
      <c r="J1078" s="14"/>
      <c r="K1078" s="14"/>
      <c r="L1078" s="14"/>
      <c r="M1078" s="14"/>
      <c r="N1078" s="14"/>
      <c r="O1078" s="14"/>
      <c r="P1078" s="27"/>
      <c r="Q1078" s="27"/>
      <c r="R1078" s="28"/>
    </row>
    <row r="1079" spans="1:18">
      <c r="A1079" s="26">
        <v>1079</v>
      </c>
      <c r="C1079" s="77" t="s">
        <v>709</v>
      </c>
      <c r="D1079" s="2" t="s">
        <v>710</v>
      </c>
      <c r="F1079" s="50" t="s">
        <v>112</v>
      </c>
      <c r="G1079" s="17"/>
      <c r="H1079" s="57">
        <v>0</v>
      </c>
      <c r="I1079" s="57">
        <v>0</v>
      </c>
      <c r="J1079" s="57">
        <v>0</v>
      </c>
      <c r="K1079" s="57">
        <v>0</v>
      </c>
      <c r="L1079" s="57">
        <v>0</v>
      </c>
      <c r="M1079" s="57">
        <v>0</v>
      </c>
      <c r="N1079" s="57">
        <v>0</v>
      </c>
      <c r="O1079" s="57">
        <v>0</v>
      </c>
      <c r="P1079" s="27">
        <v>0</v>
      </c>
      <c r="Q1079" s="27">
        <v>0</v>
      </c>
      <c r="R1079" s="28">
        <v>0</v>
      </c>
    </row>
    <row r="1080" spans="1:18">
      <c r="A1080" s="26">
        <v>1080</v>
      </c>
      <c r="C1080" s="16"/>
      <c r="D1080" s="2" t="s">
        <v>706</v>
      </c>
      <c r="F1080" s="50" t="s">
        <v>112</v>
      </c>
      <c r="G1080" s="17"/>
      <c r="H1080" s="57">
        <v>0</v>
      </c>
      <c r="I1080" s="57">
        <v>0</v>
      </c>
      <c r="J1080" s="57">
        <v>0</v>
      </c>
      <c r="K1080" s="57">
        <v>0</v>
      </c>
      <c r="L1080" s="57">
        <v>0</v>
      </c>
      <c r="M1080" s="57">
        <v>0</v>
      </c>
      <c r="N1080" s="57">
        <v>0</v>
      </c>
      <c r="O1080" s="57">
        <v>0</v>
      </c>
      <c r="P1080" s="27">
        <v>0</v>
      </c>
      <c r="Q1080" s="27">
        <v>0</v>
      </c>
      <c r="R1080" s="28">
        <v>0</v>
      </c>
    </row>
    <row r="1081" spans="1:18">
      <c r="A1081" s="26">
        <v>1081</v>
      </c>
      <c r="C1081" s="16"/>
      <c r="D1081" s="22"/>
      <c r="E1081" s="16"/>
      <c r="F1081" s="52"/>
      <c r="G1081" s="23"/>
      <c r="P1081" s="27"/>
      <c r="Q1081" s="27"/>
      <c r="R1081" s="28"/>
    </row>
    <row r="1082" spans="1:18">
      <c r="A1082" s="26">
        <v>1082</v>
      </c>
      <c r="C1082" s="2" t="s">
        <v>711</v>
      </c>
      <c r="D1082" s="2" t="s">
        <v>712</v>
      </c>
      <c r="F1082" s="47" t="s">
        <v>414</v>
      </c>
      <c r="G1082" s="17"/>
      <c r="H1082" s="57">
        <v>358160.53590052552</v>
      </c>
      <c r="I1082" s="57">
        <v>171063.9623547463</v>
      </c>
      <c r="J1082" s="57">
        <v>49094.565789150867</v>
      </c>
      <c r="K1082" s="57">
        <v>69819.477592857991</v>
      </c>
      <c r="L1082" s="57">
        <v>27177.50072915819</v>
      </c>
      <c r="M1082" s="57">
        <v>25316.541446535059</v>
      </c>
      <c r="N1082" s="57">
        <v>13789.485277237633</v>
      </c>
      <c r="O1082" s="57">
        <v>1899.002710839459</v>
      </c>
      <c r="P1082" s="27">
        <v>0</v>
      </c>
      <c r="Q1082" s="27">
        <v>0</v>
      </c>
      <c r="R1082" s="28">
        <v>0</v>
      </c>
    </row>
    <row r="1083" spans="1:18">
      <c r="A1083" s="26">
        <v>1083</v>
      </c>
      <c r="C1083" s="2" t="s">
        <v>713</v>
      </c>
      <c r="D1083" s="2" t="s">
        <v>714</v>
      </c>
      <c r="F1083" s="47" t="s">
        <v>414</v>
      </c>
      <c r="G1083" s="17"/>
      <c r="H1083" s="51">
        <v>0</v>
      </c>
      <c r="I1083" s="51">
        <v>0</v>
      </c>
      <c r="J1083" s="51">
        <v>0</v>
      </c>
      <c r="K1083" s="51">
        <v>0</v>
      </c>
      <c r="L1083" s="51">
        <v>0</v>
      </c>
      <c r="M1083" s="51">
        <v>0</v>
      </c>
      <c r="N1083" s="51">
        <v>0</v>
      </c>
      <c r="O1083" s="51">
        <v>0</v>
      </c>
      <c r="P1083" s="27">
        <v>0</v>
      </c>
      <c r="Q1083" s="27">
        <v>0</v>
      </c>
      <c r="R1083" s="28">
        <v>0</v>
      </c>
    </row>
    <row r="1084" spans="1:18">
      <c r="A1084" s="26">
        <v>1084</v>
      </c>
      <c r="F1084" s="47"/>
      <c r="G1084" s="17"/>
      <c r="H1084" s="14"/>
      <c r="I1084" s="14"/>
      <c r="J1084" s="14"/>
      <c r="K1084" s="14"/>
      <c r="L1084" s="14"/>
      <c r="M1084" s="14"/>
      <c r="N1084" s="14"/>
      <c r="O1084" s="14"/>
      <c r="P1084" s="27"/>
      <c r="Q1084" s="27"/>
      <c r="R1084" s="28"/>
    </row>
    <row r="1085" spans="1:18" ht="15.75" thickBot="1">
      <c r="A1085" s="26">
        <v>1085</v>
      </c>
      <c r="C1085" s="2" t="s">
        <v>715</v>
      </c>
      <c r="F1085" s="47"/>
      <c r="G1085" s="17"/>
      <c r="H1085" s="61">
        <v>153287314.3148776</v>
      </c>
      <c r="I1085" s="61">
        <v>72991391.105174288</v>
      </c>
      <c r="J1085" s="61">
        <v>20969711.455570742</v>
      </c>
      <c r="K1085" s="61">
        <v>29889069.88145813</v>
      </c>
      <c r="L1085" s="61">
        <v>11694382.833981965</v>
      </c>
      <c r="M1085" s="61">
        <v>11123029.765219033</v>
      </c>
      <c r="N1085" s="61">
        <v>5828293.6679711798</v>
      </c>
      <c r="O1085" s="61">
        <v>791435.60550229391</v>
      </c>
      <c r="P1085" s="27">
        <v>0</v>
      </c>
      <c r="Q1085" s="27">
        <v>0</v>
      </c>
      <c r="R1085" s="28">
        <v>0</v>
      </c>
    </row>
    <row r="1086" spans="1:18" ht="15.75" thickTop="1">
      <c r="A1086" s="26">
        <v>1086</v>
      </c>
      <c r="F1086" s="47"/>
      <c r="G1086" s="17"/>
      <c r="H1086" s="14"/>
      <c r="I1086" s="14"/>
      <c r="J1086" s="14"/>
      <c r="K1086" s="14"/>
      <c r="L1086" s="14"/>
      <c r="M1086" s="14"/>
      <c r="N1086" s="14"/>
      <c r="O1086" s="14"/>
      <c r="P1086" s="27"/>
      <c r="Q1086" s="27"/>
      <c r="R1086" s="28"/>
    </row>
    <row r="1087" spans="1:18">
      <c r="A1087" s="26">
        <v>1087</v>
      </c>
      <c r="F1087" s="47"/>
      <c r="G1087" s="17"/>
      <c r="H1087" s="14"/>
      <c r="J1087" s="14"/>
      <c r="L1087" s="14"/>
      <c r="M1087" s="14"/>
      <c r="N1087" s="14"/>
      <c r="O1087" s="14"/>
      <c r="P1087" s="27"/>
      <c r="Q1087" s="27"/>
      <c r="R1087" s="28"/>
    </row>
    <row r="1088" spans="1:18">
      <c r="A1088" s="26">
        <v>1088</v>
      </c>
      <c r="F1088" s="47"/>
      <c r="G1088" s="17"/>
      <c r="H1088" s="8"/>
      <c r="I1088" s="8"/>
      <c r="J1088" s="8"/>
      <c r="K1088" s="8"/>
      <c r="L1088" s="8"/>
      <c r="M1088" s="8"/>
      <c r="N1088" s="8"/>
      <c r="O1088" s="8"/>
      <c r="P1088" s="27"/>
      <c r="Q1088" s="27"/>
      <c r="R1088" s="28"/>
    </row>
    <row r="1089" spans="1:18">
      <c r="A1089" s="26">
        <v>1089</v>
      </c>
      <c r="F1089" s="47"/>
      <c r="G1089" s="17"/>
      <c r="H1089" s="7"/>
      <c r="I1089" s="10"/>
      <c r="J1089" s="7"/>
      <c r="K1089" s="7"/>
      <c r="L1089" s="7"/>
      <c r="M1089" s="7"/>
      <c r="N1089" s="7"/>
      <c r="O1089" s="7"/>
      <c r="P1089" s="27"/>
      <c r="Q1089" s="27"/>
      <c r="R1089" s="28"/>
    </row>
    <row r="1090" spans="1:18">
      <c r="A1090" s="26">
        <v>1090</v>
      </c>
      <c r="F1090" s="52"/>
      <c r="G1090" s="17"/>
      <c r="H1090" s="7" t="s">
        <v>716</v>
      </c>
      <c r="I1090" s="7"/>
      <c r="J1090" s="7"/>
      <c r="K1090" s="7"/>
      <c r="L1090" s="7"/>
      <c r="M1090" s="7"/>
      <c r="N1090" s="7"/>
      <c r="O1090" s="7"/>
      <c r="P1090" s="27"/>
      <c r="Q1090" s="27"/>
      <c r="R1090" s="28"/>
    </row>
    <row r="1091" spans="1:18">
      <c r="A1091" s="26">
        <v>1091</v>
      </c>
      <c r="C1091" s="2" t="s">
        <v>717</v>
      </c>
      <c r="D1091" s="2" t="s">
        <v>718</v>
      </c>
      <c r="F1091" s="47"/>
      <c r="G1091" s="17"/>
      <c r="H1091" s="14"/>
      <c r="I1091" s="14"/>
      <c r="J1091" s="14"/>
      <c r="K1091" s="14"/>
      <c r="L1091" s="14"/>
      <c r="M1091" s="14"/>
      <c r="N1091" s="14"/>
      <c r="O1091" s="14"/>
      <c r="P1091" s="27"/>
      <c r="Q1091" s="27"/>
      <c r="R1091" s="28"/>
    </row>
    <row r="1092" spans="1:18">
      <c r="A1092" s="26">
        <v>1092</v>
      </c>
      <c r="E1092" s="2" t="s">
        <v>483</v>
      </c>
      <c r="F1092" s="47" t="s">
        <v>484</v>
      </c>
      <c r="G1092" s="17"/>
      <c r="H1092" s="57">
        <v>0</v>
      </c>
      <c r="I1092" s="57">
        <v>0</v>
      </c>
      <c r="J1092" s="57">
        <v>0</v>
      </c>
      <c r="K1092" s="57">
        <v>0</v>
      </c>
      <c r="L1092" s="57">
        <v>0</v>
      </c>
      <c r="M1092" s="57">
        <v>0</v>
      </c>
      <c r="N1092" s="57">
        <v>0</v>
      </c>
      <c r="O1092" s="57">
        <v>0</v>
      </c>
      <c r="P1092" s="27">
        <v>0</v>
      </c>
      <c r="Q1092" s="27">
        <v>0</v>
      </c>
      <c r="R1092" s="28">
        <v>0</v>
      </c>
    </row>
    <row r="1093" spans="1:18">
      <c r="A1093" s="26">
        <v>1093</v>
      </c>
      <c r="E1093" s="2" t="s">
        <v>485</v>
      </c>
      <c r="F1093" s="47" t="s">
        <v>486</v>
      </c>
      <c r="G1093" s="17"/>
      <c r="H1093" s="57">
        <v>0</v>
      </c>
      <c r="I1093" s="57">
        <v>0</v>
      </c>
      <c r="J1093" s="57">
        <v>0</v>
      </c>
      <c r="K1093" s="57">
        <v>0</v>
      </c>
      <c r="L1093" s="57">
        <v>0</v>
      </c>
      <c r="M1093" s="57">
        <v>0</v>
      </c>
      <c r="N1093" s="57">
        <v>0</v>
      </c>
      <c r="O1093" s="57">
        <v>0</v>
      </c>
      <c r="P1093" s="27">
        <v>0</v>
      </c>
      <c r="Q1093" s="27">
        <v>0</v>
      </c>
      <c r="R1093" s="28">
        <v>0</v>
      </c>
    </row>
    <row r="1094" spans="1:18">
      <c r="A1094" s="26">
        <v>1094</v>
      </c>
      <c r="E1094" s="2" t="s">
        <v>487</v>
      </c>
      <c r="F1094" s="47" t="s">
        <v>414</v>
      </c>
      <c r="G1094" s="17"/>
      <c r="H1094" s="51">
        <v>0</v>
      </c>
      <c r="I1094" s="51">
        <v>0</v>
      </c>
      <c r="J1094" s="51">
        <v>0</v>
      </c>
      <c r="K1094" s="51">
        <v>0</v>
      </c>
      <c r="L1094" s="51">
        <v>0</v>
      </c>
      <c r="M1094" s="51">
        <v>0</v>
      </c>
      <c r="N1094" s="51">
        <v>0</v>
      </c>
      <c r="O1094" s="51">
        <v>0</v>
      </c>
      <c r="P1094" s="27">
        <v>0</v>
      </c>
      <c r="Q1094" s="27">
        <v>0</v>
      </c>
      <c r="R1094" s="28">
        <v>0</v>
      </c>
    </row>
    <row r="1095" spans="1:18">
      <c r="A1095" s="26">
        <v>1095</v>
      </c>
      <c r="D1095" s="2" t="s">
        <v>719</v>
      </c>
      <c r="F1095" s="47"/>
      <c r="G1095" s="17"/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8">
        <v>0</v>
      </c>
    </row>
    <row r="1096" spans="1:18">
      <c r="A1096" s="26">
        <v>1096</v>
      </c>
      <c r="F1096" s="47"/>
      <c r="G1096" s="17"/>
      <c r="H1096" s="14"/>
      <c r="I1096" s="14"/>
      <c r="J1096" s="14"/>
      <c r="K1096" s="14"/>
      <c r="L1096" s="14"/>
      <c r="M1096" s="14"/>
      <c r="N1096" s="14"/>
      <c r="O1096" s="14"/>
      <c r="P1096" s="27"/>
      <c r="Q1096" s="27"/>
      <c r="R1096" s="28"/>
    </row>
    <row r="1097" spans="1:18">
      <c r="A1097" s="26">
        <v>1097</v>
      </c>
      <c r="C1097" s="2" t="s">
        <v>720</v>
      </c>
      <c r="D1097" s="2" t="s">
        <v>721</v>
      </c>
      <c r="F1097" s="47"/>
      <c r="G1097" s="17"/>
      <c r="P1097" s="27"/>
      <c r="Q1097" s="27"/>
      <c r="R1097" s="28"/>
    </row>
    <row r="1098" spans="1:18">
      <c r="A1098" s="26">
        <v>1098</v>
      </c>
      <c r="E1098" s="2" t="s">
        <v>483</v>
      </c>
      <c r="F1098" s="47" t="s">
        <v>484</v>
      </c>
      <c r="G1098" s="17"/>
      <c r="H1098" s="57">
        <v>0</v>
      </c>
      <c r="I1098" s="57">
        <v>0</v>
      </c>
      <c r="J1098" s="57">
        <v>0</v>
      </c>
      <c r="K1098" s="57">
        <v>0</v>
      </c>
      <c r="L1098" s="57">
        <v>0</v>
      </c>
      <c r="M1098" s="57">
        <v>0</v>
      </c>
      <c r="N1098" s="57">
        <v>0</v>
      </c>
      <c r="O1098" s="57">
        <v>0</v>
      </c>
      <c r="P1098" s="27">
        <v>0</v>
      </c>
      <c r="Q1098" s="27">
        <v>0</v>
      </c>
      <c r="R1098" s="28">
        <v>0</v>
      </c>
    </row>
    <row r="1099" spans="1:18">
      <c r="A1099" s="26">
        <v>1099</v>
      </c>
      <c r="E1099" s="2" t="s">
        <v>485</v>
      </c>
      <c r="F1099" s="47" t="s">
        <v>486</v>
      </c>
      <c r="G1099" s="17"/>
      <c r="H1099" s="51">
        <v>41443552.445654161</v>
      </c>
      <c r="I1099" s="51">
        <v>17815142.835446116</v>
      </c>
      <c r="J1099" s="51">
        <v>5569629.535617643</v>
      </c>
      <c r="K1099" s="51">
        <v>8882821.3286678977</v>
      </c>
      <c r="L1099" s="51">
        <v>3624383.5390833593</v>
      </c>
      <c r="M1099" s="51">
        <v>3992209.2401970257</v>
      </c>
      <c r="N1099" s="51">
        <v>1461869.0674807352</v>
      </c>
      <c r="O1099" s="51">
        <v>97496.899161387206</v>
      </c>
      <c r="P1099" s="27">
        <v>0</v>
      </c>
      <c r="Q1099" s="27">
        <v>0</v>
      </c>
      <c r="R1099" s="28">
        <v>0</v>
      </c>
    </row>
    <row r="1100" spans="1:18">
      <c r="A1100" s="26">
        <v>1100</v>
      </c>
      <c r="C1100" s="78"/>
      <c r="D1100" s="2" t="s">
        <v>722</v>
      </c>
      <c r="F1100" s="47"/>
      <c r="G1100" s="17"/>
      <c r="H1100" s="27">
        <v>41443552.445654161</v>
      </c>
      <c r="I1100" s="27">
        <v>17815142.835446116</v>
      </c>
      <c r="J1100" s="27">
        <v>5569629.535617643</v>
      </c>
      <c r="K1100" s="27">
        <v>8882821.3286678977</v>
      </c>
      <c r="L1100" s="27">
        <v>3624383.5390833593</v>
      </c>
      <c r="M1100" s="27">
        <v>3992209.2401970257</v>
      </c>
      <c r="N1100" s="27">
        <v>1461869.0674807352</v>
      </c>
      <c r="O1100" s="27">
        <v>97496.899161387206</v>
      </c>
      <c r="P1100" s="27">
        <v>0</v>
      </c>
      <c r="Q1100" s="27">
        <v>0</v>
      </c>
      <c r="R1100" s="28">
        <v>0</v>
      </c>
    </row>
    <row r="1101" spans="1:18">
      <c r="A1101" s="26">
        <v>1101</v>
      </c>
      <c r="F1101" s="47"/>
      <c r="G1101" s="17"/>
      <c r="H1101" s="14"/>
      <c r="I1101" s="14"/>
      <c r="J1101" s="14"/>
      <c r="K1101" s="14"/>
      <c r="L1101" s="14"/>
      <c r="M1101" s="14"/>
      <c r="N1101" s="14"/>
      <c r="O1101" s="14"/>
      <c r="P1101" s="27"/>
      <c r="Q1101" s="27"/>
      <c r="R1101" s="28"/>
    </row>
    <row r="1102" spans="1:18">
      <c r="A1102" s="26">
        <v>1102</v>
      </c>
      <c r="C1102" s="2" t="s">
        <v>723</v>
      </c>
      <c r="D1102" s="2" t="s">
        <v>724</v>
      </c>
      <c r="F1102" s="47"/>
      <c r="G1102" s="17"/>
      <c r="H1102" s="14"/>
      <c r="I1102" s="14"/>
      <c r="J1102" s="14"/>
      <c r="K1102" s="14"/>
      <c r="L1102" s="14"/>
      <c r="M1102" s="14"/>
      <c r="N1102" s="14"/>
      <c r="O1102" s="14"/>
      <c r="P1102" s="27"/>
      <c r="Q1102" s="27"/>
      <c r="R1102" s="28"/>
    </row>
    <row r="1103" spans="1:18">
      <c r="A1103" s="26">
        <v>1103</v>
      </c>
      <c r="E1103" s="2" t="s">
        <v>483</v>
      </c>
      <c r="F1103" s="47" t="s">
        <v>484</v>
      </c>
      <c r="G1103" s="17"/>
      <c r="H1103" s="57">
        <v>1508048.5</v>
      </c>
      <c r="I1103" s="57">
        <v>790202.52697744092</v>
      </c>
      <c r="J1103" s="57">
        <v>210644.28768267637</v>
      </c>
      <c r="K1103" s="57">
        <v>265572.73738185089</v>
      </c>
      <c r="L1103" s="57">
        <v>97484.344539590835</v>
      </c>
      <c r="M1103" s="57">
        <v>69042.2403275119</v>
      </c>
      <c r="N1103" s="57">
        <v>62787.061603314149</v>
      </c>
      <c r="O1103" s="57">
        <v>12315.301487614801</v>
      </c>
      <c r="P1103" s="27">
        <v>0</v>
      </c>
      <c r="Q1103" s="27">
        <v>0</v>
      </c>
      <c r="R1103" s="28">
        <v>0</v>
      </c>
    </row>
    <row r="1104" spans="1:18">
      <c r="A1104" s="26">
        <v>1104</v>
      </c>
      <c r="E1104" s="2" t="s">
        <v>485</v>
      </c>
      <c r="F1104" s="47" t="s">
        <v>486</v>
      </c>
      <c r="G1104" s="17"/>
      <c r="H1104" s="57">
        <v>18456270.901054859</v>
      </c>
      <c r="I1104" s="57">
        <v>7933709.416999042</v>
      </c>
      <c r="J1104" s="57">
        <v>2480351.8391110995</v>
      </c>
      <c r="K1104" s="57">
        <v>3955832.6237246636</v>
      </c>
      <c r="L1104" s="57">
        <v>1614065.4094352594</v>
      </c>
      <c r="M1104" s="57">
        <v>1777871.1254878691</v>
      </c>
      <c r="N1104" s="57">
        <v>651021.6894817889</v>
      </c>
      <c r="O1104" s="57">
        <v>43418.796815138412</v>
      </c>
      <c r="P1104" s="27">
        <v>0</v>
      </c>
      <c r="Q1104" s="27">
        <v>0</v>
      </c>
      <c r="R1104" s="28">
        <v>0</v>
      </c>
    </row>
    <row r="1105" spans="1:18">
      <c r="A1105" s="26">
        <v>1105</v>
      </c>
      <c r="E1105" s="2" t="s">
        <v>487</v>
      </c>
      <c r="F1105" s="47" t="s">
        <v>414</v>
      </c>
      <c r="G1105" s="17"/>
      <c r="H1105" s="57">
        <v>24527255.768668164</v>
      </c>
      <c r="I1105" s="57">
        <v>11714661.825952802</v>
      </c>
      <c r="J1105" s="57">
        <v>3362053.7475872217</v>
      </c>
      <c r="K1105" s="57">
        <v>4781320.142514091</v>
      </c>
      <c r="L1105" s="57">
        <v>1861147.2921247948</v>
      </c>
      <c r="M1105" s="57">
        <v>1733706.606385337</v>
      </c>
      <c r="N1105" s="57">
        <v>944320.20954711549</v>
      </c>
      <c r="O1105" s="57">
        <v>130045.94455680026</v>
      </c>
      <c r="P1105" s="27">
        <v>0</v>
      </c>
      <c r="Q1105" s="27">
        <v>0</v>
      </c>
      <c r="R1105" s="28">
        <v>0</v>
      </c>
    </row>
    <row r="1106" spans="1:18">
      <c r="A1106" s="26">
        <v>1106</v>
      </c>
      <c r="E1106" s="2" t="s">
        <v>415</v>
      </c>
      <c r="F1106" s="47" t="s">
        <v>387</v>
      </c>
      <c r="G1106" s="17"/>
      <c r="H1106" s="57">
        <v>8608120.6974327024</v>
      </c>
      <c r="I1106" s="57">
        <v>6953479.2135281097</v>
      </c>
      <c r="J1106" s="57">
        <v>1179006.7370791966</v>
      </c>
      <c r="K1106" s="57">
        <v>75347.1939052331</v>
      </c>
      <c r="L1106" s="57">
        <v>14195.520882606566</v>
      </c>
      <c r="M1106" s="57">
        <v>232.66529818766611</v>
      </c>
      <c r="N1106" s="57">
        <v>206124.89264455147</v>
      </c>
      <c r="O1106" s="57">
        <v>179734.4740948168</v>
      </c>
      <c r="P1106" s="27">
        <v>0</v>
      </c>
      <c r="Q1106" s="27">
        <v>0</v>
      </c>
      <c r="R1106" s="28">
        <v>0</v>
      </c>
    </row>
    <row r="1107" spans="1:18">
      <c r="A1107" s="26">
        <v>1107</v>
      </c>
      <c r="E1107" s="2" t="s">
        <v>124</v>
      </c>
      <c r="F1107" s="50" t="s">
        <v>112</v>
      </c>
      <c r="G1107" s="17"/>
      <c r="H1107" s="57">
        <v>0</v>
      </c>
      <c r="I1107" s="57">
        <v>0</v>
      </c>
      <c r="J1107" s="57">
        <v>0</v>
      </c>
      <c r="K1107" s="57">
        <v>0</v>
      </c>
      <c r="L1107" s="57">
        <v>0</v>
      </c>
      <c r="M1107" s="57">
        <v>0</v>
      </c>
      <c r="N1107" s="57">
        <v>0</v>
      </c>
      <c r="O1107" s="57">
        <v>0</v>
      </c>
      <c r="P1107" s="27">
        <v>0</v>
      </c>
      <c r="Q1107" s="27">
        <v>0</v>
      </c>
      <c r="R1107" s="28">
        <v>0</v>
      </c>
    </row>
    <row r="1108" spans="1:18">
      <c r="A1108" s="26">
        <v>1108</v>
      </c>
      <c r="E1108" s="2" t="s">
        <v>488</v>
      </c>
      <c r="F1108" s="47" t="s">
        <v>486</v>
      </c>
      <c r="G1108" s="17"/>
      <c r="H1108" s="57">
        <v>0</v>
      </c>
      <c r="I1108" s="57">
        <v>0</v>
      </c>
      <c r="J1108" s="57">
        <v>0</v>
      </c>
      <c r="K1108" s="57">
        <v>0</v>
      </c>
      <c r="L1108" s="57">
        <v>0</v>
      </c>
      <c r="M1108" s="57">
        <v>0</v>
      </c>
      <c r="N1108" s="57">
        <v>0</v>
      </c>
      <c r="O1108" s="57">
        <v>0</v>
      </c>
      <c r="P1108" s="27">
        <v>0</v>
      </c>
      <c r="Q1108" s="27">
        <v>0</v>
      </c>
      <c r="R1108" s="28">
        <v>0</v>
      </c>
    </row>
    <row r="1109" spans="1:18">
      <c r="A1109" s="26">
        <v>1109</v>
      </c>
      <c r="E1109" s="2" t="s">
        <v>453</v>
      </c>
      <c r="F1109" s="47" t="s">
        <v>486</v>
      </c>
      <c r="G1109" s="17"/>
      <c r="H1109" s="51">
        <v>0</v>
      </c>
      <c r="I1109" s="51">
        <v>0</v>
      </c>
      <c r="J1109" s="51">
        <v>0</v>
      </c>
      <c r="K1109" s="51">
        <v>0</v>
      </c>
      <c r="L1109" s="51">
        <v>0</v>
      </c>
      <c r="M1109" s="51">
        <v>0</v>
      </c>
      <c r="N1109" s="51">
        <v>0</v>
      </c>
      <c r="O1109" s="51">
        <v>0</v>
      </c>
      <c r="P1109" s="27">
        <v>0</v>
      </c>
      <c r="Q1109" s="27">
        <v>0</v>
      </c>
      <c r="R1109" s="28">
        <v>0</v>
      </c>
    </row>
    <row r="1110" spans="1:18">
      <c r="A1110" s="26">
        <v>1110</v>
      </c>
      <c r="D1110" s="2" t="s">
        <v>725</v>
      </c>
      <c r="F1110" s="47"/>
      <c r="G1110" s="17"/>
      <c r="H1110" s="27">
        <v>53099695.867155723</v>
      </c>
      <c r="I1110" s="27">
        <v>27392052.983457394</v>
      </c>
      <c r="J1110" s="27">
        <v>7232056.6114601931</v>
      </c>
      <c r="K1110" s="27">
        <v>9078072.6975258384</v>
      </c>
      <c r="L1110" s="27">
        <v>3586892.5669822516</v>
      </c>
      <c r="M1110" s="27">
        <v>3580852.6374989054</v>
      </c>
      <c r="N1110" s="27">
        <v>1864253.8532767701</v>
      </c>
      <c r="O1110" s="27">
        <v>365514.51695437031</v>
      </c>
      <c r="P1110" s="27">
        <v>0</v>
      </c>
      <c r="Q1110" s="27">
        <v>0</v>
      </c>
      <c r="R1110" s="28">
        <v>0</v>
      </c>
    </row>
    <row r="1111" spans="1:18">
      <c r="A1111" s="26">
        <v>1111</v>
      </c>
      <c r="F1111" s="47"/>
      <c r="G1111" s="17"/>
      <c r="H1111" s="14"/>
      <c r="I1111" s="14"/>
      <c r="J1111" s="14"/>
      <c r="K1111" s="14"/>
      <c r="L1111" s="14"/>
      <c r="M1111" s="14"/>
      <c r="N1111" s="14"/>
      <c r="O1111" s="14"/>
      <c r="P1111" s="27"/>
      <c r="Q1111" s="27"/>
      <c r="R1111" s="28"/>
    </row>
    <row r="1112" spans="1:18">
      <c r="A1112" s="26">
        <v>1112</v>
      </c>
      <c r="C1112" s="2" t="s">
        <v>726</v>
      </c>
      <c r="D1112" s="2" t="s">
        <v>727</v>
      </c>
      <c r="F1112" s="47" t="s">
        <v>414</v>
      </c>
      <c r="G1112" s="17"/>
      <c r="H1112" s="51">
        <v>0</v>
      </c>
      <c r="I1112" s="51">
        <v>0</v>
      </c>
      <c r="J1112" s="51">
        <v>0</v>
      </c>
      <c r="K1112" s="51">
        <v>0</v>
      </c>
      <c r="L1112" s="51">
        <v>0</v>
      </c>
      <c r="M1112" s="51">
        <v>0</v>
      </c>
      <c r="N1112" s="51">
        <v>0</v>
      </c>
      <c r="O1112" s="51">
        <v>0</v>
      </c>
      <c r="P1112" s="27">
        <v>0</v>
      </c>
      <c r="Q1112" s="27">
        <v>0</v>
      </c>
      <c r="R1112" s="28">
        <v>0</v>
      </c>
    </row>
    <row r="1113" spans="1:18">
      <c r="A1113" s="26">
        <v>1113</v>
      </c>
      <c r="F1113" s="47"/>
      <c r="G1113" s="17"/>
      <c r="H1113" s="14"/>
      <c r="I1113" s="14"/>
      <c r="J1113" s="14"/>
      <c r="K1113" s="14"/>
      <c r="L1113" s="14"/>
      <c r="M1113" s="14"/>
      <c r="N1113" s="14"/>
      <c r="O1113" s="14"/>
      <c r="P1113" s="27"/>
      <c r="Q1113" s="27"/>
      <c r="R1113" s="28"/>
    </row>
    <row r="1114" spans="1:18" ht="15.75" thickBot="1">
      <c r="A1114" s="26">
        <v>1114</v>
      </c>
      <c r="C1114" s="2" t="s">
        <v>728</v>
      </c>
      <c r="F1114" s="47"/>
      <c r="G1114" s="17"/>
      <c r="H1114" s="61">
        <v>94543248.312809885</v>
      </c>
      <c r="I1114" s="61">
        <v>45207195.818903513</v>
      </c>
      <c r="J1114" s="61">
        <v>12801686.147077836</v>
      </c>
      <c r="K1114" s="61">
        <v>17960894.026193738</v>
      </c>
      <c r="L1114" s="61">
        <v>7211276.1060656114</v>
      </c>
      <c r="M1114" s="61">
        <v>7573061.8776959311</v>
      </c>
      <c r="N1114" s="61">
        <v>3326122.9207575056</v>
      </c>
      <c r="O1114" s="61">
        <v>463011.41611575754</v>
      </c>
      <c r="P1114" s="27">
        <v>0</v>
      </c>
      <c r="Q1114" s="27">
        <v>0</v>
      </c>
      <c r="R1114" s="28">
        <v>0</v>
      </c>
    </row>
    <row r="1115" spans="1:18" ht="15.75" thickTop="1">
      <c r="A1115" s="26">
        <v>1115</v>
      </c>
      <c r="F1115" s="47"/>
      <c r="G1115" s="17"/>
      <c r="H1115" s="14"/>
      <c r="I1115" s="14"/>
      <c r="J1115" s="14"/>
      <c r="K1115" s="14"/>
      <c r="L1115" s="14"/>
      <c r="M1115" s="14"/>
      <c r="N1115" s="14"/>
      <c r="O1115" s="14"/>
      <c r="P1115" s="27"/>
      <c r="Q1115" s="27"/>
      <c r="R1115" s="28"/>
    </row>
    <row r="1116" spans="1:18">
      <c r="A1116" s="26">
        <v>1116</v>
      </c>
      <c r="F1116" s="47"/>
      <c r="G1116" s="17"/>
      <c r="H1116" s="14"/>
      <c r="I1116" s="14"/>
      <c r="J1116" s="14"/>
      <c r="K1116" s="14"/>
      <c r="L1116" s="14"/>
      <c r="M1116" s="14"/>
      <c r="N1116" s="14"/>
      <c r="O1116" s="14"/>
      <c r="P1116" s="27"/>
      <c r="Q1116" s="27"/>
      <c r="R1116" s="28"/>
    </row>
    <row r="1117" spans="1:18" ht="15.75" thickBot="1">
      <c r="A1117" s="26">
        <v>1117</v>
      </c>
      <c r="C1117" s="2" t="s">
        <v>729</v>
      </c>
      <c r="F1117" s="47"/>
      <c r="G1117" s="17"/>
      <c r="H1117" s="30">
        <v>1751925684.3521795</v>
      </c>
      <c r="I1117" s="30">
        <v>838590413.92508256</v>
      </c>
      <c r="J1117" s="30">
        <v>240056900.35004994</v>
      </c>
      <c r="K1117" s="30">
        <v>340240936.12416899</v>
      </c>
      <c r="L1117" s="30">
        <v>132550759.45485765</v>
      </c>
      <c r="M1117" s="30">
        <v>123934183.32424732</v>
      </c>
      <c r="N1117" s="30">
        <v>67199107.6231848</v>
      </c>
      <c r="O1117" s="30">
        <v>9353383.550588388</v>
      </c>
      <c r="P1117" s="27">
        <v>0</v>
      </c>
      <c r="Q1117" s="27">
        <v>0</v>
      </c>
      <c r="R1117" s="28">
        <v>0</v>
      </c>
    </row>
    <row r="1118" spans="1:18" ht="15.75" thickTop="1">
      <c r="A1118" s="26">
        <v>1118</v>
      </c>
      <c r="F1118" s="47"/>
      <c r="G1118" s="17"/>
      <c r="H1118" s="7"/>
      <c r="I1118" s="7"/>
      <c r="J1118" s="7"/>
      <c r="K1118" s="7"/>
      <c r="L1118" s="7"/>
      <c r="M1118" s="7"/>
      <c r="N1118" s="7"/>
      <c r="O1118" s="7"/>
      <c r="P1118" s="27"/>
      <c r="Q1118" s="27"/>
      <c r="R1118" s="28"/>
    </row>
    <row r="1119" spans="1:18">
      <c r="A1119" s="26">
        <v>1119</v>
      </c>
      <c r="F1119" s="47"/>
      <c r="G1119" s="17"/>
      <c r="H1119" s="7"/>
      <c r="I1119" s="7"/>
      <c r="J1119" s="7"/>
      <c r="K1119" s="7"/>
      <c r="L1119" s="7"/>
      <c r="M1119" s="7"/>
      <c r="N1119" s="7"/>
      <c r="O1119" s="7"/>
      <c r="P1119" s="27"/>
      <c r="Q1119" s="27"/>
      <c r="R1119" s="28"/>
    </row>
    <row r="1120" spans="1:18">
      <c r="A1120" s="26">
        <v>1120</v>
      </c>
      <c r="F1120" s="47"/>
      <c r="G1120" s="17"/>
      <c r="H1120" s="7" t="s">
        <v>730</v>
      </c>
      <c r="I1120" s="7"/>
      <c r="J1120" s="7"/>
      <c r="K1120" s="7"/>
      <c r="L1120" s="7"/>
      <c r="M1120" s="7"/>
      <c r="N1120" s="7"/>
      <c r="O1120" s="7"/>
      <c r="P1120" s="27"/>
      <c r="Q1120" s="27"/>
      <c r="R1120" s="28"/>
    </row>
    <row r="1121" spans="1:18">
      <c r="A1121" s="26">
        <v>1121</v>
      </c>
      <c r="F1121" s="47"/>
      <c r="G1121" s="17"/>
      <c r="H1121" s="7"/>
      <c r="I1121" s="7"/>
      <c r="J1121" s="7"/>
      <c r="K1121" s="7"/>
      <c r="L1121" s="7"/>
      <c r="M1121" s="7"/>
      <c r="N1121" s="7"/>
      <c r="O1121" s="7"/>
      <c r="P1121" s="27"/>
      <c r="Q1121" s="27"/>
      <c r="R1121" s="28"/>
    </row>
    <row r="1122" spans="1:18">
      <c r="A1122" s="26">
        <v>1122</v>
      </c>
      <c r="C1122" s="16" t="s">
        <v>6</v>
      </c>
      <c r="E1122" s="16" t="s">
        <v>7</v>
      </c>
      <c r="F1122" s="47" t="s">
        <v>8</v>
      </c>
      <c r="G1122" s="17"/>
      <c r="H1122" s="16" t="s">
        <v>9</v>
      </c>
      <c r="I1122" s="18" t="s">
        <v>10</v>
      </c>
      <c r="J1122" s="16" t="s">
        <v>11</v>
      </c>
      <c r="K1122" s="18" t="s">
        <v>12</v>
      </c>
      <c r="L1122" s="16" t="s">
        <v>13</v>
      </c>
      <c r="M1122" s="16" t="s">
        <v>14</v>
      </c>
      <c r="N1122" s="18" t="s">
        <v>15</v>
      </c>
      <c r="O1122" s="16" t="s">
        <v>16</v>
      </c>
      <c r="P1122" s="16" t="s">
        <v>17</v>
      </c>
      <c r="Q1122" s="16" t="s">
        <v>18</v>
      </c>
      <c r="R1122" s="28"/>
    </row>
    <row r="1123" spans="1:18">
      <c r="A1123" s="26">
        <v>1123</v>
      </c>
      <c r="C1123" s="16"/>
      <c r="E1123" s="16"/>
      <c r="F1123" s="47"/>
      <c r="G1123" s="17"/>
      <c r="H1123" s="18" t="s">
        <v>19</v>
      </c>
      <c r="I1123" s="14"/>
      <c r="J1123" s="18" t="s">
        <v>20</v>
      </c>
      <c r="K1123" s="18" t="s">
        <v>21</v>
      </c>
      <c r="L1123" s="18" t="s">
        <v>21</v>
      </c>
      <c r="M1123" s="18" t="s">
        <v>21</v>
      </c>
      <c r="N1123" s="16" t="s">
        <v>22</v>
      </c>
      <c r="O1123" s="18" t="s">
        <v>23</v>
      </c>
      <c r="P1123" s="16"/>
      <c r="Q1123" s="16"/>
      <c r="R1123" s="28"/>
    </row>
    <row r="1124" spans="1:18">
      <c r="A1124" s="26">
        <v>1124</v>
      </c>
      <c r="C1124" s="2" t="s">
        <v>105</v>
      </c>
      <c r="F1124" s="47" t="s">
        <v>25</v>
      </c>
      <c r="G1124" s="17"/>
      <c r="H1124" s="18" t="s">
        <v>26</v>
      </c>
      <c r="I1124" s="18" t="s">
        <v>27</v>
      </c>
      <c r="J1124" s="18" t="s">
        <v>28</v>
      </c>
      <c r="K1124" s="18" t="s">
        <v>29</v>
      </c>
      <c r="L1124" s="18" t="s">
        <v>30</v>
      </c>
      <c r="M1124" s="18" t="s">
        <v>31</v>
      </c>
      <c r="N1124" s="18" t="s">
        <v>32</v>
      </c>
      <c r="O1124" s="18" t="s">
        <v>33</v>
      </c>
      <c r="P1124" s="16"/>
      <c r="Q1124" s="16"/>
      <c r="R1124" s="28"/>
    </row>
    <row r="1125" spans="1:18">
      <c r="A1125" s="26">
        <v>1125</v>
      </c>
      <c r="C1125" s="2" t="s">
        <v>106</v>
      </c>
      <c r="E1125" s="2" t="s">
        <v>34</v>
      </c>
      <c r="F1125" s="48" t="s">
        <v>35</v>
      </c>
      <c r="G1125" s="17"/>
      <c r="H1125" s="24" t="s">
        <v>36</v>
      </c>
      <c r="I1125" s="24" t="s">
        <v>37</v>
      </c>
      <c r="J1125" s="24" t="s">
        <v>38</v>
      </c>
      <c r="K1125" s="24" t="s">
        <v>39</v>
      </c>
      <c r="L1125" s="24" t="s">
        <v>40</v>
      </c>
      <c r="M1125" s="24" t="s">
        <v>40</v>
      </c>
      <c r="N1125" s="24" t="s">
        <v>41</v>
      </c>
      <c r="O1125" s="24" t="s">
        <v>42</v>
      </c>
      <c r="P1125" s="35"/>
      <c r="Q1125" s="35"/>
      <c r="R1125" s="28"/>
    </row>
    <row r="1126" spans="1:18">
      <c r="A1126" s="26">
        <v>1126</v>
      </c>
      <c r="C1126" s="2" t="s">
        <v>731</v>
      </c>
      <c r="D1126" s="2" t="s">
        <v>732</v>
      </c>
      <c r="F1126" s="47"/>
      <c r="G1126" s="17"/>
      <c r="H1126" s="14"/>
      <c r="I1126" s="14"/>
      <c r="J1126" s="14"/>
      <c r="K1126" s="14"/>
      <c r="L1126" s="14"/>
      <c r="M1126" s="14"/>
      <c r="N1126" s="14"/>
      <c r="O1126" s="14"/>
      <c r="P1126" s="27"/>
      <c r="Q1126" s="27"/>
      <c r="R1126" s="28"/>
    </row>
    <row r="1127" spans="1:18">
      <c r="A1127" s="26">
        <v>1127</v>
      </c>
      <c r="E1127" s="2" t="s">
        <v>733</v>
      </c>
      <c r="F1127" s="49" t="s">
        <v>112</v>
      </c>
      <c r="G1127" s="17"/>
      <c r="H1127" s="57">
        <v>38995.769103850384</v>
      </c>
      <c r="I1127" s="57">
        <v>16762.925848940351</v>
      </c>
      <c r="J1127" s="57">
        <v>5240.6701295633311</v>
      </c>
      <c r="K1127" s="57">
        <v>8358.1746515992545</v>
      </c>
      <c r="L1127" s="57">
        <v>3410.3163289205781</v>
      </c>
      <c r="M1127" s="57">
        <v>3756.4171157655173</v>
      </c>
      <c r="N1127" s="57">
        <v>1375.5265958509219</v>
      </c>
      <c r="O1127" s="57">
        <v>91.738433210435858</v>
      </c>
      <c r="P1127" s="27">
        <v>0</v>
      </c>
      <c r="Q1127" s="27">
        <v>0</v>
      </c>
      <c r="R1127" s="28">
        <v>0</v>
      </c>
    </row>
    <row r="1128" spans="1:18">
      <c r="A1128" s="26">
        <v>1128</v>
      </c>
      <c r="E1128" s="2" t="s">
        <v>168</v>
      </c>
      <c r="F1128" s="49" t="s">
        <v>112</v>
      </c>
      <c r="G1128" s="17"/>
      <c r="H1128" s="57">
        <v>0</v>
      </c>
      <c r="I1128" s="57">
        <v>0</v>
      </c>
      <c r="J1128" s="57">
        <v>0</v>
      </c>
      <c r="K1128" s="57">
        <v>0</v>
      </c>
      <c r="L1128" s="57">
        <v>0</v>
      </c>
      <c r="M1128" s="57">
        <v>0</v>
      </c>
      <c r="N1128" s="57">
        <v>0</v>
      </c>
      <c r="O1128" s="57">
        <v>0</v>
      </c>
      <c r="P1128" s="27">
        <v>0</v>
      </c>
      <c r="Q1128" s="27">
        <v>0</v>
      </c>
      <c r="R1128" s="28">
        <v>0</v>
      </c>
    </row>
    <row r="1129" spans="1:18">
      <c r="A1129" s="26">
        <v>1129</v>
      </c>
      <c r="E1129" s="2" t="s">
        <v>169</v>
      </c>
      <c r="F1129" s="47" t="s">
        <v>341</v>
      </c>
      <c r="G1129" s="17"/>
      <c r="H1129" s="57">
        <v>0</v>
      </c>
      <c r="I1129" s="57">
        <v>0</v>
      </c>
      <c r="J1129" s="57">
        <v>0</v>
      </c>
      <c r="K1129" s="57">
        <v>0</v>
      </c>
      <c r="L1129" s="57">
        <v>0</v>
      </c>
      <c r="M1129" s="57">
        <v>0</v>
      </c>
      <c r="N1129" s="57">
        <v>0</v>
      </c>
      <c r="O1129" s="57">
        <v>0</v>
      </c>
      <c r="P1129" s="27">
        <v>0</v>
      </c>
      <c r="Q1129" s="27">
        <v>0</v>
      </c>
      <c r="R1129" s="28">
        <v>0</v>
      </c>
    </row>
    <row r="1130" spans="1:18">
      <c r="A1130" s="26">
        <v>1130</v>
      </c>
      <c r="E1130" s="2" t="s">
        <v>734</v>
      </c>
      <c r="F1130" s="47" t="s">
        <v>429</v>
      </c>
      <c r="G1130" s="17"/>
      <c r="H1130" s="57">
        <v>0</v>
      </c>
      <c r="I1130" s="57">
        <v>0</v>
      </c>
      <c r="J1130" s="57">
        <v>0</v>
      </c>
      <c r="K1130" s="57">
        <v>0</v>
      </c>
      <c r="L1130" s="57">
        <v>0</v>
      </c>
      <c r="M1130" s="57">
        <v>0</v>
      </c>
      <c r="N1130" s="57">
        <v>0</v>
      </c>
      <c r="O1130" s="57">
        <v>0</v>
      </c>
      <c r="P1130" s="27">
        <v>0</v>
      </c>
      <c r="Q1130" s="27">
        <v>0</v>
      </c>
      <c r="R1130" s="28">
        <v>0</v>
      </c>
    </row>
    <row r="1131" spans="1:18">
      <c r="A1131" s="26">
        <v>1131</v>
      </c>
      <c r="E1131" s="2" t="s">
        <v>735</v>
      </c>
      <c r="F1131" s="50" t="s">
        <v>112</v>
      </c>
      <c r="G1131" s="17"/>
      <c r="H1131" s="51">
        <v>195066.07323458258</v>
      </c>
      <c r="I1131" s="51">
        <v>83852.125407943618</v>
      </c>
      <c r="J1131" s="51">
        <v>26215.073244721618</v>
      </c>
      <c r="K1131" s="51">
        <v>41809.569247226587</v>
      </c>
      <c r="L1131" s="51">
        <v>17059.210013237818</v>
      </c>
      <c r="M1131" s="51">
        <v>18790.488123266823</v>
      </c>
      <c r="N1131" s="51">
        <v>6880.7098269509106</v>
      </c>
      <c r="O1131" s="51">
        <v>458.89737123522497</v>
      </c>
      <c r="P1131" s="27">
        <v>0</v>
      </c>
      <c r="Q1131" s="27">
        <v>0</v>
      </c>
      <c r="R1131" s="28">
        <v>0</v>
      </c>
    </row>
    <row r="1132" spans="1:18">
      <c r="A1132" s="26">
        <v>1132</v>
      </c>
      <c r="D1132" s="2" t="s">
        <v>736</v>
      </c>
      <c r="F1132" s="47"/>
      <c r="H1132" s="27">
        <v>234061.84233843297</v>
      </c>
      <c r="I1132" s="27">
        <v>100615.05125688398</v>
      </c>
      <c r="J1132" s="27">
        <v>31455.74337428495</v>
      </c>
      <c r="K1132" s="27">
        <v>50167.743898825844</v>
      </c>
      <c r="L1132" s="27">
        <v>20469.526342158395</v>
      </c>
      <c r="M1132" s="27">
        <v>22546.905239032341</v>
      </c>
      <c r="N1132" s="27">
        <v>8256.2364228018323</v>
      </c>
      <c r="O1132" s="27">
        <v>550.63580444566082</v>
      </c>
      <c r="P1132" s="27">
        <v>0</v>
      </c>
      <c r="Q1132" s="27">
        <v>0</v>
      </c>
      <c r="R1132" s="28">
        <v>0</v>
      </c>
    </row>
    <row r="1133" spans="1:18">
      <c r="A1133" s="26">
        <v>1133</v>
      </c>
      <c r="F1133" s="47"/>
      <c r="G1133" s="17"/>
      <c r="H1133" s="14"/>
      <c r="I1133" s="14"/>
      <c r="J1133" s="14"/>
      <c r="K1133" s="14"/>
      <c r="L1133" s="14"/>
      <c r="M1133" s="14"/>
      <c r="N1133" s="14"/>
      <c r="O1133" s="14"/>
      <c r="P1133" s="27"/>
      <c r="Q1133" s="27"/>
      <c r="R1133" s="28"/>
    </row>
    <row r="1134" spans="1:18">
      <c r="A1134" s="26">
        <v>1134</v>
      </c>
      <c r="C1134" s="2" t="s">
        <v>737</v>
      </c>
      <c r="D1134" s="2" t="s">
        <v>738</v>
      </c>
      <c r="F1134" s="49" t="s">
        <v>112</v>
      </c>
      <c r="G1134" s="17"/>
      <c r="H1134" s="57">
        <v>0</v>
      </c>
      <c r="I1134" s="57">
        <v>0</v>
      </c>
      <c r="J1134" s="57">
        <v>0</v>
      </c>
      <c r="K1134" s="57">
        <v>0</v>
      </c>
      <c r="L1134" s="57">
        <v>0</v>
      </c>
      <c r="M1134" s="57">
        <v>0</v>
      </c>
      <c r="N1134" s="57">
        <v>0</v>
      </c>
      <c r="O1134" s="57">
        <v>0</v>
      </c>
      <c r="P1134" s="27">
        <v>0</v>
      </c>
      <c r="Q1134" s="27">
        <v>0</v>
      </c>
      <c r="R1134" s="28">
        <v>0</v>
      </c>
    </row>
    <row r="1135" spans="1:18">
      <c r="A1135" s="26">
        <v>1135</v>
      </c>
      <c r="F1135" s="47"/>
      <c r="G1135" s="17"/>
      <c r="H1135" s="14"/>
      <c r="I1135" s="14"/>
      <c r="J1135" s="14"/>
      <c r="K1135" s="14"/>
      <c r="L1135" s="14"/>
      <c r="M1135" s="14"/>
      <c r="N1135" s="14"/>
      <c r="O1135" s="14"/>
      <c r="P1135" s="27"/>
      <c r="Q1135" s="27"/>
      <c r="R1135" s="28"/>
    </row>
    <row r="1136" spans="1:18">
      <c r="A1136" s="26">
        <v>1136</v>
      </c>
      <c r="C1136" s="2" t="s">
        <v>739</v>
      </c>
      <c r="D1136" s="2" t="s">
        <v>60</v>
      </c>
      <c r="F1136" s="50" t="s">
        <v>112</v>
      </c>
      <c r="H1136" s="57">
        <v>0</v>
      </c>
      <c r="I1136" s="57">
        <v>0</v>
      </c>
      <c r="J1136" s="57">
        <v>0</v>
      </c>
      <c r="K1136" s="57">
        <v>0</v>
      </c>
      <c r="L1136" s="57">
        <v>0</v>
      </c>
      <c r="M1136" s="57">
        <v>0</v>
      </c>
      <c r="N1136" s="57">
        <v>0</v>
      </c>
      <c r="O1136" s="57">
        <v>0</v>
      </c>
      <c r="P1136" s="27">
        <v>0</v>
      </c>
      <c r="Q1136" s="27">
        <v>0</v>
      </c>
      <c r="R1136" s="28">
        <v>0</v>
      </c>
    </row>
    <row r="1137" spans="1:18">
      <c r="A1137" s="26">
        <v>1137</v>
      </c>
      <c r="F1137" s="47"/>
      <c r="G1137" s="17"/>
      <c r="H1137" s="14"/>
      <c r="I1137" s="14"/>
      <c r="J1137" s="14"/>
      <c r="K1137" s="14"/>
      <c r="L1137" s="14"/>
      <c r="M1137" s="14"/>
      <c r="N1137" s="14"/>
      <c r="O1137" s="14"/>
      <c r="P1137" s="27"/>
      <c r="Q1137" s="27"/>
      <c r="R1137" s="28"/>
    </row>
    <row r="1138" spans="1:18">
      <c r="A1138" s="26">
        <v>1138</v>
      </c>
      <c r="C1138" s="2" t="s">
        <v>740</v>
      </c>
      <c r="D1138" s="2" t="s">
        <v>741</v>
      </c>
      <c r="F1138" s="49" t="s">
        <v>112</v>
      </c>
      <c r="G1138" s="17"/>
      <c r="H1138" s="57">
        <v>1932316.2836254868</v>
      </c>
      <c r="I1138" s="57">
        <v>830635.61313157319</v>
      </c>
      <c r="J1138" s="57">
        <v>259685.40847332653</v>
      </c>
      <c r="K1138" s="57">
        <v>414163.82730290422</v>
      </c>
      <c r="L1138" s="57">
        <v>168987.8139635527</v>
      </c>
      <c r="M1138" s="57">
        <v>186137.78180788574</v>
      </c>
      <c r="N1138" s="57">
        <v>68160.020966485521</v>
      </c>
      <c r="O1138" s="57">
        <v>4545.8179797590201</v>
      </c>
      <c r="P1138" s="27">
        <v>0</v>
      </c>
      <c r="Q1138" s="27">
        <v>0</v>
      </c>
      <c r="R1138" s="28">
        <v>0</v>
      </c>
    </row>
    <row r="1139" spans="1:18">
      <c r="A1139" s="26">
        <v>1139</v>
      </c>
      <c r="F1139" s="47"/>
      <c r="G1139" s="17"/>
      <c r="H1139" s="14"/>
      <c r="I1139" s="14"/>
      <c r="J1139" s="14"/>
      <c r="K1139" s="14"/>
      <c r="L1139" s="14"/>
      <c r="M1139" s="14"/>
      <c r="N1139" s="14"/>
      <c r="O1139" s="14"/>
      <c r="P1139" s="27"/>
      <c r="Q1139" s="27"/>
      <c r="R1139" s="28"/>
    </row>
    <row r="1140" spans="1:18">
      <c r="A1140" s="26">
        <v>1140</v>
      </c>
      <c r="C1140" s="2" t="s">
        <v>742</v>
      </c>
      <c r="D1140" s="2" t="s">
        <v>62</v>
      </c>
      <c r="F1140" s="50" t="s">
        <v>112</v>
      </c>
      <c r="H1140" s="57">
        <v>4.7730281949043274E-9</v>
      </c>
      <c r="I1140" s="57">
        <v>2.0517589355144371E-9</v>
      </c>
      <c r="J1140" s="57">
        <v>6.4145077436436198E-10</v>
      </c>
      <c r="K1140" s="57">
        <v>1.02302901537282E-9</v>
      </c>
      <c r="L1140" s="57">
        <v>4.1741800112036566E-10</v>
      </c>
      <c r="M1140" s="57">
        <v>4.5978025866400152E-10</v>
      </c>
      <c r="N1140" s="57">
        <v>1.6836255254647511E-10</v>
      </c>
      <c r="O1140" s="57">
        <v>1.1228657321866316E-11</v>
      </c>
      <c r="P1140" s="27">
        <v>0</v>
      </c>
      <c r="Q1140" s="27">
        <v>0</v>
      </c>
      <c r="R1140" s="28">
        <v>0</v>
      </c>
    </row>
    <row r="1141" spans="1:18">
      <c r="A1141" s="26">
        <v>1141</v>
      </c>
      <c r="E1141" s="2" t="s">
        <v>180</v>
      </c>
      <c r="F1141" s="50" t="s">
        <v>112</v>
      </c>
      <c r="H1141" s="57">
        <v>-1.3969838619232178E-8</v>
      </c>
      <c r="I1141" s="57">
        <v>-6.0051481039446944E-9</v>
      </c>
      <c r="J1141" s="57">
        <v>-1.8774169005786204E-9</v>
      </c>
      <c r="K1141" s="57">
        <v>-2.9942312645058147E-9</v>
      </c>
      <c r="L1141" s="57">
        <v>-1.2217112227913141E-9</v>
      </c>
      <c r="M1141" s="57">
        <v>-1.3456983180409801E-9</v>
      </c>
      <c r="N1141" s="57">
        <v>-4.9276844647748814E-10</v>
      </c>
      <c r="O1141" s="57">
        <v>-3.2864362893267265E-11</v>
      </c>
      <c r="P1141" s="27">
        <v>0</v>
      </c>
      <c r="Q1141" s="27">
        <v>0</v>
      </c>
      <c r="R1141" s="28">
        <v>0</v>
      </c>
    </row>
    <row r="1142" spans="1:18">
      <c r="A1142" s="26">
        <v>1142</v>
      </c>
      <c r="E1142" s="2" t="s">
        <v>743</v>
      </c>
      <c r="F1142" s="47" t="s">
        <v>512</v>
      </c>
      <c r="G1142" s="17"/>
      <c r="H1142" s="51">
        <v>0</v>
      </c>
      <c r="I1142" s="51">
        <v>0</v>
      </c>
      <c r="J1142" s="51">
        <v>0</v>
      </c>
      <c r="K1142" s="51">
        <v>0</v>
      </c>
      <c r="L1142" s="51">
        <v>0</v>
      </c>
      <c r="M1142" s="51">
        <v>0</v>
      </c>
      <c r="N1142" s="51">
        <v>0</v>
      </c>
      <c r="O1142" s="51">
        <v>0</v>
      </c>
      <c r="P1142" s="27">
        <v>0</v>
      </c>
      <c r="Q1142" s="27">
        <v>0</v>
      </c>
      <c r="R1142" s="28">
        <v>0</v>
      </c>
    </row>
    <row r="1143" spans="1:18">
      <c r="A1143" s="26">
        <v>1143</v>
      </c>
      <c r="C1143" s="16"/>
      <c r="E1143" s="16" t="s">
        <v>744</v>
      </c>
      <c r="F1143" s="47"/>
      <c r="G1143" s="17"/>
      <c r="H1143" s="57">
        <v>-9.1968104243278503E-9</v>
      </c>
      <c r="I1143" s="57">
        <v>-3.9533891684302572E-9</v>
      </c>
      <c r="J1143" s="57">
        <v>-1.2359661262142584E-9</v>
      </c>
      <c r="K1143" s="57">
        <v>-1.9712022491329946E-9</v>
      </c>
      <c r="L1143" s="57">
        <v>-8.0429322167094846E-10</v>
      </c>
      <c r="M1143" s="57">
        <v>-8.8591805937697854E-10</v>
      </c>
      <c r="N1143" s="57">
        <v>-3.2440589393101302E-10</v>
      </c>
      <c r="O1143" s="57">
        <v>-2.1635705571400949E-11</v>
      </c>
      <c r="P1143" s="27">
        <v>0</v>
      </c>
      <c r="Q1143" s="27">
        <v>0</v>
      </c>
      <c r="R1143" s="28">
        <v>0</v>
      </c>
    </row>
    <row r="1144" spans="1:18">
      <c r="A1144" s="26">
        <v>1144</v>
      </c>
      <c r="F1144" s="47"/>
      <c r="G1144" s="17"/>
      <c r="H1144" s="14"/>
      <c r="I1144" s="14"/>
      <c r="J1144" s="14"/>
      <c r="K1144" s="14"/>
      <c r="L1144" s="14"/>
      <c r="M1144" s="14"/>
      <c r="N1144" s="14"/>
      <c r="O1144" s="14"/>
      <c r="P1144" s="27"/>
      <c r="Q1144" s="27"/>
      <c r="R1144" s="28"/>
    </row>
    <row r="1145" spans="1:18">
      <c r="A1145" s="26">
        <v>1145</v>
      </c>
      <c r="C1145" s="77" t="s">
        <v>745</v>
      </c>
      <c r="D1145" s="2" t="s">
        <v>746</v>
      </c>
      <c r="F1145" s="50" t="s">
        <v>112</v>
      </c>
      <c r="G1145" s="17"/>
      <c r="H1145" s="57">
        <v>0</v>
      </c>
      <c r="I1145" s="57">
        <v>0</v>
      </c>
      <c r="J1145" s="57">
        <v>0</v>
      </c>
      <c r="K1145" s="57">
        <v>0</v>
      </c>
      <c r="L1145" s="57">
        <v>0</v>
      </c>
      <c r="M1145" s="57">
        <v>0</v>
      </c>
      <c r="N1145" s="57">
        <v>0</v>
      </c>
      <c r="O1145" s="57">
        <v>0</v>
      </c>
      <c r="P1145" s="27">
        <v>0</v>
      </c>
      <c r="Q1145" s="27">
        <v>0</v>
      </c>
      <c r="R1145" s="28">
        <v>0</v>
      </c>
    </row>
    <row r="1146" spans="1:18">
      <c r="A1146" s="26">
        <v>1146</v>
      </c>
      <c r="C1146" s="16"/>
      <c r="D1146" s="22"/>
      <c r="E1146" s="16"/>
      <c r="F1146" s="52"/>
      <c r="G1146" s="23"/>
      <c r="H1146" s="14"/>
      <c r="I1146" s="14"/>
      <c r="J1146" s="14"/>
      <c r="K1146" s="14"/>
      <c r="L1146" s="14"/>
      <c r="M1146" s="14"/>
      <c r="N1146" s="14"/>
      <c r="O1146" s="14"/>
      <c r="P1146" s="27"/>
      <c r="Q1146" s="27"/>
      <c r="R1146" s="28"/>
    </row>
    <row r="1147" spans="1:18">
      <c r="A1147" s="26">
        <v>1147</v>
      </c>
      <c r="C1147" s="2" t="s">
        <v>747</v>
      </c>
      <c r="D1147" s="2" t="s">
        <v>748</v>
      </c>
      <c r="F1147" s="50" t="s">
        <v>112</v>
      </c>
      <c r="H1147" s="57">
        <v>0</v>
      </c>
      <c r="I1147" s="57">
        <v>0</v>
      </c>
      <c r="J1147" s="57">
        <v>0</v>
      </c>
      <c r="K1147" s="57">
        <v>0</v>
      </c>
      <c r="L1147" s="57">
        <v>0</v>
      </c>
      <c r="M1147" s="57">
        <v>0</v>
      </c>
      <c r="N1147" s="57">
        <v>0</v>
      </c>
      <c r="O1147" s="57">
        <v>0</v>
      </c>
      <c r="P1147" s="27">
        <v>0</v>
      </c>
      <c r="Q1147" s="27">
        <v>0</v>
      </c>
      <c r="R1147" s="28">
        <v>0</v>
      </c>
    </row>
    <row r="1148" spans="1:18">
      <c r="A1148" s="26">
        <v>1148</v>
      </c>
      <c r="F1148" s="47"/>
      <c r="G1148" s="17"/>
      <c r="H1148" s="14"/>
      <c r="I1148" s="14"/>
      <c r="J1148" s="14"/>
      <c r="K1148" s="14"/>
      <c r="L1148" s="14"/>
      <c r="M1148" s="14"/>
      <c r="N1148" s="14"/>
      <c r="O1148" s="14"/>
      <c r="P1148" s="27"/>
      <c r="Q1148" s="27"/>
      <c r="R1148" s="28"/>
    </row>
    <row r="1149" spans="1:18">
      <c r="A1149" s="26">
        <v>1149</v>
      </c>
      <c r="C1149" s="2" t="s">
        <v>749</v>
      </c>
      <c r="D1149" s="2" t="s">
        <v>748</v>
      </c>
      <c r="F1149" s="50" t="s">
        <v>112</v>
      </c>
      <c r="G1149" s="17"/>
      <c r="H1149" s="57">
        <v>0</v>
      </c>
      <c r="I1149" s="57">
        <v>0</v>
      </c>
      <c r="J1149" s="57">
        <v>0</v>
      </c>
      <c r="K1149" s="57">
        <v>0</v>
      </c>
      <c r="L1149" s="57">
        <v>0</v>
      </c>
      <c r="M1149" s="57">
        <v>0</v>
      </c>
      <c r="N1149" s="57">
        <v>0</v>
      </c>
      <c r="O1149" s="57">
        <v>0</v>
      </c>
      <c r="P1149" s="27">
        <v>0</v>
      </c>
      <c r="Q1149" s="27">
        <v>0</v>
      </c>
      <c r="R1149" s="28">
        <v>0</v>
      </c>
    </row>
    <row r="1150" spans="1:18">
      <c r="A1150" s="26">
        <v>1150</v>
      </c>
      <c r="F1150" s="47"/>
      <c r="G1150" s="17"/>
      <c r="H1150" s="14"/>
      <c r="I1150" s="14"/>
      <c r="J1150" s="14"/>
      <c r="K1150" s="14"/>
      <c r="L1150" s="14"/>
      <c r="M1150" s="14"/>
      <c r="N1150" s="14"/>
      <c r="O1150" s="14"/>
      <c r="P1150" s="27"/>
      <c r="Q1150" s="27"/>
      <c r="R1150" s="28"/>
    </row>
    <row r="1151" spans="1:18">
      <c r="A1151" s="26">
        <v>1151</v>
      </c>
      <c r="C1151" s="2" t="s">
        <v>750</v>
      </c>
      <c r="D1151" s="2" t="s">
        <v>751</v>
      </c>
      <c r="F1151" s="50" t="s">
        <v>112</v>
      </c>
      <c r="G1151" s="17"/>
      <c r="H1151" s="57">
        <v>0</v>
      </c>
      <c r="I1151" s="57">
        <v>0</v>
      </c>
      <c r="J1151" s="57">
        <v>0</v>
      </c>
      <c r="K1151" s="57">
        <v>0</v>
      </c>
      <c r="L1151" s="57">
        <v>0</v>
      </c>
      <c r="M1151" s="57">
        <v>0</v>
      </c>
      <c r="N1151" s="57">
        <v>0</v>
      </c>
      <c r="O1151" s="57">
        <v>0</v>
      </c>
      <c r="P1151" s="27">
        <v>0</v>
      </c>
      <c r="Q1151" s="27">
        <v>0</v>
      </c>
      <c r="R1151" s="28">
        <v>0</v>
      </c>
    </row>
    <row r="1152" spans="1:18">
      <c r="A1152" s="26">
        <v>1152</v>
      </c>
      <c r="F1152" s="47"/>
      <c r="G1152" s="17"/>
      <c r="H1152" s="14"/>
      <c r="I1152" s="14"/>
      <c r="J1152" s="14"/>
      <c r="K1152" s="14"/>
      <c r="L1152" s="14"/>
      <c r="M1152" s="14"/>
      <c r="N1152" s="14"/>
      <c r="O1152" s="14"/>
      <c r="P1152" s="27"/>
      <c r="Q1152" s="27"/>
      <c r="R1152" s="28"/>
    </row>
    <row r="1153" spans="1:18">
      <c r="A1153" s="26">
        <v>1153</v>
      </c>
      <c r="C1153" s="2" t="s">
        <v>752</v>
      </c>
      <c r="D1153" s="2" t="s">
        <v>753</v>
      </c>
      <c r="F1153" s="47" t="s">
        <v>414</v>
      </c>
      <c r="G1153" s="17"/>
      <c r="H1153" s="57">
        <v>1.2278078156668926E-4</v>
      </c>
      <c r="I1153" s="57">
        <v>5.5302704546401221E-5</v>
      </c>
      <c r="J1153" s="57">
        <v>1.6642407558519398E-5</v>
      </c>
      <c r="K1153" s="57">
        <v>2.5291264546326071E-5</v>
      </c>
      <c r="L1153" s="57">
        <v>1.0126045227002789E-5</v>
      </c>
      <c r="M1153" s="57">
        <v>1.0472169072605004E-5</v>
      </c>
      <c r="N1153" s="57">
        <v>4.5014748605457703E-6</v>
      </c>
      <c r="O1153" s="57">
        <v>4.4471575528899751E-7</v>
      </c>
      <c r="P1153" s="27">
        <v>0</v>
      </c>
      <c r="Q1153" s="27">
        <v>0</v>
      </c>
      <c r="R1153" s="28">
        <v>0</v>
      </c>
    </row>
    <row r="1154" spans="1:18">
      <c r="A1154" s="26">
        <v>1154</v>
      </c>
      <c r="E1154" s="2" t="s">
        <v>175</v>
      </c>
      <c r="F1154" s="50" t="s">
        <v>112</v>
      </c>
      <c r="G1154" s="17"/>
      <c r="H1154" s="57">
        <v>-2.0954757928848267E-9</v>
      </c>
      <c r="I1154" s="57">
        <v>-9.0077221559170424E-10</v>
      </c>
      <c r="J1154" s="57">
        <v>-2.8161253508679306E-10</v>
      </c>
      <c r="K1154" s="57">
        <v>-4.4913468967587216E-10</v>
      </c>
      <c r="L1154" s="57">
        <v>-1.8325668341869714E-10</v>
      </c>
      <c r="M1154" s="57">
        <v>-2.0185474770614702E-10</v>
      </c>
      <c r="N1154" s="57">
        <v>-7.391526697162321E-11</v>
      </c>
      <c r="O1154" s="57">
        <v>-4.9296544339900907E-12</v>
      </c>
      <c r="P1154" s="27">
        <v>0</v>
      </c>
      <c r="Q1154" s="27">
        <v>0</v>
      </c>
      <c r="R1154" s="28">
        <v>0</v>
      </c>
    </row>
    <row r="1155" spans="1:18">
      <c r="A1155" s="26">
        <v>1155</v>
      </c>
      <c r="C1155" s="79"/>
      <c r="E1155" s="2" t="s">
        <v>453</v>
      </c>
      <c r="F1155" s="47" t="s">
        <v>414</v>
      </c>
      <c r="G1155" s="17"/>
      <c r="H1155" s="51">
        <v>0</v>
      </c>
      <c r="I1155" s="51">
        <v>0</v>
      </c>
      <c r="J1155" s="51">
        <v>0</v>
      </c>
      <c r="K1155" s="51">
        <v>0</v>
      </c>
      <c r="L1155" s="51">
        <v>0</v>
      </c>
      <c r="M1155" s="51">
        <v>0</v>
      </c>
      <c r="N1155" s="51">
        <v>0</v>
      </c>
      <c r="O1155" s="51">
        <v>0</v>
      </c>
      <c r="P1155" s="27">
        <v>0</v>
      </c>
      <c r="Q1155" s="27">
        <v>0</v>
      </c>
      <c r="R1155" s="28">
        <v>0</v>
      </c>
    </row>
    <row r="1156" spans="1:18">
      <c r="A1156" s="26">
        <v>1156</v>
      </c>
      <c r="E1156" s="2" t="s">
        <v>754</v>
      </c>
      <c r="F1156" s="47"/>
      <c r="G1156" s="17"/>
      <c r="H1156" s="57">
        <v>1.2277868609089637E-4</v>
      </c>
      <c r="I1156" s="57">
        <v>5.5301803774185628E-5</v>
      </c>
      <c r="J1156" s="57">
        <v>1.6642125945984311E-5</v>
      </c>
      <c r="K1156" s="57">
        <v>2.5290815411636396E-5</v>
      </c>
      <c r="L1156" s="57">
        <v>1.0125861970319369E-5</v>
      </c>
      <c r="M1156" s="57">
        <v>1.0471967217857298E-5</v>
      </c>
      <c r="N1156" s="57">
        <v>4.5014009452787985E-6</v>
      </c>
      <c r="O1156" s="57">
        <v>4.4471082563456346E-7</v>
      </c>
      <c r="P1156" s="27">
        <v>0</v>
      </c>
      <c r="Q1156" s="27">
        <v>0</v>
      </c>
      <c r="R1156" s="28">
        <v>0</v>
      </c>
    </row>
    <row r="1157" spans="1:18">
      <c r="A1157" s="26">
        <v>1157</v>
      </c>
      <c r="C1157" s="80"/>
      <c r="F1157" s="47"/>
      <c r="G1157" s="17"/>
      <c r="H1157" s="14"/>
      <c r="I1157" s="14"/>
      <c r="J1157" s="14"/>
      <c r="K1157" s="14"/>
      <c r="L1157" s="14"/>
      <c r="M1157" s="14"/>
      <c r="N1157" s="14"/>
      <c r="O1157" s="14"/>
      <c r="P1157" s="27"/>
      <c r="Q1157" s="27"/>
      <c r="R1157" s="28"/>
    </row>
    <row r="1158" spans="1:18">
      <c r="A1158" s="26">
        <v>1158</v>
      </c>
      <c r="C1158" s="2" t="s">
        <v>755</v>
      </c>
      <c r="D1158" s="2" t="s">
        <v>756</v>
      </c>
      <c r="F1158" s="47" t="s">
        <v>414</v>
      </c>
      <c r="G1158" s="17"/>
      <c r="H1158" s="57">
        <v>0</v>
      </c>
      <c r="I1158" s="57">
        <v>0</v>
      </c>
      <c r="J1158" s="57">
        <v>0</v>
      </c>
      <c r="K1158" s="57">
        <v>0</v>
      </c>
      <c r="L1158" s="57">
        <v>0</v>
      </c>
      <c r="M1158" s="57">
        <v>0</v>
      </c>
      <c r="N1158" s="57">
        <v>0</v>
      </c>
      <c r="O1158" s="57">
        <v>0</v>
      </c>
      <c r="P1158" s="27">
        <v>0</v>
      </c>
      <c r="Q1158" s="27">
        <v>0</v>
      </c>
      <c r="R1158" s="28">
        <v>0</v>
      </c>
    </row>
    <row r="1159" spans="1:18">
      <c r="A1159" s="26">
        <v>1159</v>
      </c>
      <c r="F1159" s="47"/>
      <c r="G1159" s="17"/>
      <c r="H1159" s="14"/>
      <c r="I1159" s="14"/>
      <c r="J1159" s="14"/>
      <c r="K1159" s="14"/>
      <c r="L1159" s="14"/>
      <c r="M1159" s="14"/>
      <c r="N1159" s="14"/>
      <c r="O1159" s="14"/>
      <c r="P1159" s="27"/>
      <c r="Q1159" s="27"/>
      <c r="R1159" s="28"/>
    </row>
    <row r="1160" spans="1:18">
      <c r="A1160" s="26">
        <v>1160</v>
      </c>
      <c r="C1160" s="2" t="s">
        <v>757</v>
      </c>
      <c r="D1160" s="2" t="s">
        <v>751</v>
      </c>
      <c r="F1160" s="47" t="s">
        <v>414</v>
      </c>
      <c r="G1160" s="17"/>
      <c r="H1160" s="57">
        <v>0</v>
      </c>
      <c r="I1160" s="57">
        <v>0</v>
      </c>
      <c r="J1160" s="57">
        <v>0</v>
      </c>
      <c r="K1160" s="57">
        <v>0</v>
      </c>
      <c r="L1160" s="57">
        <v>0</v>
      </c>
      <c r="M1160" s="57">
        <v>0</v>
      </c>
      <c r="N1160" s="57">
        <v>0</v>
      </c>
      <c r="O1160" s="57">
        <v>0</v>
      </c>
      <c r="P1160" s="27">
        <v>0</v>
      </c>
      <c r="Q1160" s="27">
        <v>0</v>
      </c>
      <c r="R1160" s="28">
        <v>0</v>
      </c>
    </row>
    <row r="1161" spans="1:18">
      <c r="A1161" s="26">
        <v>1161</v>
      </c>
      <c r="F1161" s="47"/>
      <c r="G1161" s="17"/>
      <c r="H1161" s="14"/>
      <c r="I1161" s="14"/>
      <c r="J1161" s="14"/>
      <c r="K1161" s="14"/>
      <c r="L1161" s="14"/>
      <c r="M1161" s="14"/>
      <c r="N1161" s="14"/>
      <c r="O1161" s="14"/>
      <c r="P1161" s="27"/>
      <c r="Q1161" s="27"/>
      <c r="R1161" s="28"/>
    </row>
    <row r="1162" spans="1:18">
      <c r="A1162" s="26">
        <v>1162</v>
      </c>
      <c r="C1162" s="2" t="s">
        <v>758</v>
      </c>
      <c r="D1162" s="2" t="s">
        <v>61</v>
      </c>
      <c r="F1162" s="47" t="s">
        <v>414</v>
      </c>
      <c r="G1162" s="17"/>
      <c r="H1162" s="57">
        <v>-2.648448571562767E-9</v>
      </c>
      <c r="I1162" s="57">
        <v>-1.2496593238943149E-9</v>
      </c>
      <c r="J1162" s="57">
        <v>-3.621748590296111E-10</v>
      </c>
      <c r="K1162" s="57">
        <v>-5.2249566401148725E-10</v>
      </c>
      <c r="L1162" s="57">
        <v>-2.0467125668789154E-10</v>
      </c>
      <c r="M1162" s="57">
        <v>-1.9541502601036353E-10</v>
      </c>
      <c r="N1162" s="57">
        <v>-1.0093438845511705E-10</v>
      </c>
      <c r="O1162" s="57">
        <v>-1.3098053473981835E-11</v>
      </c>
      <c r="P1162" s="27">
        <v>0</v>
      </c>
      <c r="Q1162" s="27">
        <v>0</v>
      </c>
      <c r="R1162" s="28">
        <v>0</v>
      </c>
    </row>
    <row r="1163" spans="1:18">
      <c r="A1163" s="26">
        <v>1163</v>
      </c>
      <c r="C1163" s="81"/>
      <c r="E1163" s="2" t="s">
        <v>415</v>
      </c>
      <c r="F1163" s="47" t="s">
        <v>387</v>
      </c>
      <c r="G1163" s="17"/>
      <c r="H1163" s="51">
        <v>5.8207660913467407E-10</v>
      </c>
      <c r="I1163" s="51">
        <v>4.701906193655024E-10</v>
      </c>
      <c r="J1163" s="51">
        <v>7.9723817519272191E-11</v>
      </c>
      <c r="K1163" s="51">
        <v>5.0949377544451814E-12</v>
      </c>
      <c r="L1163" s="51">
        <v>9.5989368070924195E-13</v>
      </c>
      <c r="M1163" s="51">
        <v>1.5732705498980169E-14</v>
      </c>
      <c r="N1163" s="51">
        <v>1.3938057188785978E-11</v>
      </c>
      <c r="O1163" s="51">
        <v>1.2153550920460102E-11</v>
      </c>
      <c r="P1163" s="27">
        <v>0</v>
      </c>
      <c r="Q1163" s="27">
        <v>0</v>
      </c>
      <c r="R1163" s="28">
        <v>0</v>
      </c>
    </row>
    <row r="1164" spans="1:18">
      <c r="A1164" s="26">
        <v>1164</v>
      </c>
      <c r="E1164" s="2" t="s">
        <v>759</v>
      </c>
      <c r="F1164" s="47"/>
      <c r="G1164" s="17"/>
      <c r="H1164" s="27">
        <v>-2.066371962428093E-9</v>
      </c>
      <c r="I1164" s="27">
        <v>-7.7946870452881251E-10</v>
      </c>
      <c r="J1164" s="27">
        <v>-2.8245104151033897E-10</v>
      </c>
      <c r="K1164" s="27">
        <v>-5.1740072625704209E-10</v>
      </c>
      <c r="L1164" s="27">
        <v>-2.0371136300718229E-10</v>
      </c>
      <c r="M1164" s="27">
        <v>-1.9539929330486454E-10</v>
      </c>
      <c r="N1164" s="27">
        <v>-8.6996331266331082E-11</v>
      </c>
      <c r="O1164" s="27">
        <v>-9.445025535217335E-13</v>
      </c>
      <c r="P1164" s="27">
        <v>0</v>
      </c>
      <c r="Q1164" s="27">
        <v>0</v>
      </c>
      <c r="R1164" s="28">
        <v>0</v>
      </c>
    </row>
    <row r="1165" spans="1:18">
      <c r="A1165" s="26">
        <v>1165</v>
      </c>
      <c r="F1165" s="47"/>
      <c r="G1165" s="17"/>
      <c r="H1165" s="14"/>
      <c r="I1165" s="14"/>
      <c r="J1165" s="14"/>
      <c r="K1165" s="14"/>
      <c r="L1165" s="14"/>
      <c r="M1165" s="14"/>
      <c r="N1165" s="14"/>
      <c r="O1165" s="14"/>
      <c r="P1165" s="27"/>
      <c r="Q1165" s="27"/>
      <c r="R1165" s="28"/>
    </row>
    <row r="1166" spans="1:18">
      <c r="A1166" s="26">
        <v>1166</v>
      </c>
      <c r="C1166" s="2" t="s">
        <v>760</v>
      </c>
      <c r="D1166" s="2" t="s">
        <v>761</v>
      </c>
      <c r="F1166" s="47" t="s">
        <v>414</v>
      </c>
      <c r="G1166" s="17"/>
      <c r="H1166" s="57">
        <v>7926173.0111455144</v>
      </c>
      <c r="I1166" s="57">
        <v>3407186.3052083133</v>
      </c>
      <c r="J1166" s="57">
        <v>1065204.2284546166</v>
      </c>
      <c r="K1166" s="57">
        <v>1698859.6421709065</v>
      </c>
      <c r="L1166" s="57">
        <v>693171.53801411134</v>
      </c>
      <c r="M1166" s="57">
        <v>763519.03413660021</v>
      </c>
      <c r="N1166" s="57">
        <v>279585.76098630991</v>
      </c>
      <c r="O1166" s="57">
        <v>18646.502174656063</v>
      </c>
      <c r="P1166" s="27">
        <v>0</v>
      </c>
      <c r="Q1166" s="27">
        <v>0</v>
      </c>
      <c r="R1166" s="28">
        <v>0</v>
      </c>
    </row>
    <row r="1167" spans="1:18">
      <c r="A1167" s="26">
        <v>1167</v>
      </c>
      <c r="E1167" s="2" t="s">
        <v>453</v>
      </c>
      <c r="F1167" s="47" t="s">
        <v>414</v>
      </c>
      <c r="G1167" s="17"/>
      <c r="H1167" s="51">
        <v>0</v>
      </c>
      <c r="I1167" s="51">
        <v>0</v>
      </c>
      <c r="J1167" s="51">
        <v>0</v>
      </c>
      <c r="K1167" s="51">
        <v>0</v>
      </c>
      <c r="L1167" s="51">
        <v>0</v>
      </c>
      <c r="M1167" s="51">
        <v>0</v>
      </c>
      <c r="N1167" s="51">
        <v>0</v>
      </c>
      <c r="O1167" s="51">
        <v>0</v>
      </c>
      <c r="P1167" s="27">
        <v>0</v>
      </c>
      <c r="Q1167" s="27">
        <v>0</v>
      </c>
      <c r="R1167" s="28">
        <v>0</v>
      </c>
    </row>
    <row r="1168" spans="1:18">
      <c r="A1168" s="26">
        <v>1168</v>
      </c>
      <c r="E1168" s="2" t="s">
        <v>762</v>
      </c>
      <c r="F1168" s="47"/>
      <c r="G1168" s="17"/>
      <c r="H1168" s="57">
        <v>7926173.0111455144</v>
      </c>
      <c r="I1168" s="57">
        <v>3407186.3052083133</v>
      </c>
      <c r="J1168" s="57">
        <v>1065204.2284546166</v>
      </c>
      <c r="K1168" s="57">
        <v>1698859.6421709065</v>
      </c>
      <c r="L1168" s="57">
        <v>693171.53801411134</v>
      </c>
      <c r="M1168" s="57">
        <v>763519.03413660021</v>
      </c>
      <c r="N1168" s="57">
        <v>279585.76098630991</v>
      </c>
      <c r="O1168" s="57">
        <v>18646.502174656063</v>
      </c>
      <c r="P1168" s="27">
        <v>0</v>
      </c>
      <c r="Q1168" s="27">
        <v>0</v>
      </c>
      <c r="R1168" s="28">
        <v>0</v>
      </c>
    </row>
    <row r="1169" spans="1:18">
      <c r="A1169" s="26">
        <v>1169</v>
      </c>
      <c r="F1169" s="47"/>
      <c r="G1169" s="17"/>
      <c r="H1169" s="14"/>
      <c r="I1169" s="82"/>
      <c r="J1169" s="14"/>
      <c r="K1169" s="14"/>
      <c r="L1169" s="14"/>
      <c r="M1169" s="14"/>
      <c r="N1169" s="14"/>
      <c r="O1169" s="14"/>
      <c r="P1169" s="27"/>
      <c r="Q1169" s="27"/>
      <c r="R1169" s="28"/>
    </row>
    <row r="1170" spans="1:18">
      <c r="A1170" s="26">
        <v>1170</v>
      </c>
      <c r="C1170" s="2" t="s">
        <v>763</v>
      </c>
      <c r="D1170" s="2" t="s">
        <v>64</v>
      </c>
      <c r="F1170" s="47" t="s">
        <v>414</v>
      </c>
      <c r="G1170" s="17"/>
      <c r="H1170" s="57">
        <v>98976.42274662375</v>
      </c>
      <c r="I1170" s="57">
        <v>42546.524236425605</v>
      </c>
      <c r="J1170" s="57">
        <v>13301.514347310249</v>
      </c>
      <c r="K1170" s="57">
        <v>21214.15339965995</v>
      </c>
      <c r="L1170" s="57">
        <v>8655.8341693952825</v>
      </c>
      <c r="M1170" s="57">
        <v>9534.2837699269785</v>
      </c>
      <c r="N1170" s="57">
        <v>3491.268539609915</v>
      </c>
      <c r="O1170" s="57">
        <v>232.84428429576741</v>
      </c>
      <c r="P1170" s="27">
        <v>0</v>
      </c>
      <c r="Q1170" s="27">
        <v>0</v>
      </c>
      <c r="R1170" s="28">
        <v>0</v>
      </c>
    </row>
    <row r="1171" spans="1:18">
      <c r="A1171" s="26">
        <v>1171</v>
      </c>
      <c r="F1171" s="47"/>
      <c r="G1171" s="17"/>
      <c r="H1171" s="14"/>
      <c r="I1171" s="14"/>
      <c r="J1171" s="14"/>
      <c r="K1171" s="14"/>
      <c r="L1171" s="14"/>
      <c r="M1171" s="14"/>
      <c r="N1171" s="14"/>
      <c r="O1171" s="14"/>
      <c r="P1171" s="27"/>
      <c r="Q1171" s="27"/>
      <c r="R1171" s="28"/>
    </row>
    <row r="1172" spans="1:18">
      <c r="A1172" s="26">
        <v>1172</v>
      </c>
      <c r="C1172" s="2" t="s">
        <v>764</v>
      </c>
      <c r="D1172" s="2" t="s">
        <v>65</v>
      </c>
      <c r="F1172" s="47" t="s">
        <v>765</v>
      </c>
      <c r="G1172" s="17"/>
      <c r="H1172" s="57">
        <v>31018483.084840599</v>
      </c>
      <c r="I1172" s="57">
        <v>14178854.662441827</v>
      </c>
      <c r="J1172" s="57">
        <v>4173353.5173906083</v>
      </c>
      <c r="K1172" s="57">
        <v>6252340.7400955753</v>
      </c>
      <c r="L1172" s="57">
        <v>2509869.8900969578</v>
      </c>
      <c r="M1172" s="57">
        <v>2641433.8174118614</v>
      </c>
      <c r="N1172" s="57">
        <v>1121228.0955773962</v>
      </c>
      <c r="O1172" s="57">
        <v>141402.36182637783</v>
      </c>
      <c r="P1172" s="27">
        <v>0</v>
      </c>
      <c r="Q1172" s="27">
        <v>0</v>
      </c>
      <c r="R1172" s="28">
        <v>0</v>
      </c>
    </row>
    <row r="1173" spans="1:18">
      <c r="A1173" s="26">
        <v>1173</v>
      </c>
      <c r="F1173" s="47"/>
      <c r="G1173" s="17"/>
      <c r="H1173" s="14"/>
      <c r="I1173" s="14"/>
      <c r="J1173" s="14"/>
      <c r="K1173" s="14"/>
      <c r="L1173" s="14"/>
      <c r="M1173" s="14"/>
      <c r="N1173" s="14"/>
      <c r="O1173" s="14"/>
      <c r="P1173" s="27"/>
      <c r="Q1173" s="27"/>
      <c r="R1173" s="28"/>
    </row>
    <row r="1174" spans="1:18">
      <c r="A1174" s="26">
        <v>1174</v>
      </c>
      <c r="C1174" s="2" t="s">
        <v>766</v>
      </c>
      <c r="D1174" s="2" t="s">
        <v>767</v>
      </c>
      <c r="F1174" s="47" t="s">
        <v>765</v>
      </c>
      <c r="G1174" s="17"/>
      <c r="H1174" s="57">
        <v>3.0279172795693662E-12</v>
      </c>
      <c r="I1174" s="57">
        <v>1.4254948833515485E-12</v>
      </c>
      <c r="J1174" s="57">
        <v>4.1274504729728823E-13</v>
      </c>
      <c r="K1174" s="57">
        <v>5.9395711679363897E-13</v>
      </c>
      <c r="L1174" s="57">
        <v>2.3153513494957151E-13</v>
      </c>
      <c r="M1174" s="57">
        <v>2.2388682452882331E-13</v>
      </c>
      <c r="N1174" s="57">
        <v>1.1760963419433546E-13</v>
      </c>
      <c r="O1174" s="57">
        <v>2.2688638454160859E-14</v>
      </c>
      <c r="P1174" s="27">
        <v>0</v>
      </c>
      <c r="Q1174" s="27">
        <v>0</v>
      </c>
      <c r="R1174" s="28">
        <v>0</v>
      </c>
    </row>
    <row r="1175" spans="1:18">
      <c r="A1175" s="26">
        <v>1175</v>
      </c>
      <c r="E1175" s="2" t="s">
        <v>743</v>
      </c>
      <c r="F1175" s="47" t="s">
        <v>765</v>
      </c>
      <c r="G1175" s="17"/>
      <c r="H1175" s="51">
        <v>0</v>
      </c>
      <c r="I1175" s="51">
        <v>0</v>
      </c>
      <c r="J1175" s="51">
        <v>0</v>
      </c>
      <c r="K1175" s="51">
        <v>0</v>
      </c>
      <c r="L1175" s="51">
        <v>0</v>
      </c>
      <c r="M1175" s="51">
        <v>0</v>
      </c>
      <c r="N1175" s="51">
        <v>0</v>
      </c>
      <c r="O1175" s="51">
        <v>0</v>
      </c>
      <c r="P1175" s="27">
        <v>0</v>
      </c>
      <c r="Q1175" s="27">
        <v>0</v>
      </c>
      <c r="R1175" s="28">
        <v>0</v>
      </c>
    </row>
    <row r="1176" spans="1:18">
      <c r="A1176" s="26">
        <v>1176</v>
      </c>
      <c r="E1176" s="2" t="s">
        <v>768</v>
      </c>
      <c r="F1176" s="47"/>
      <c r="G1176" s="17"/>
      <c r="H1176" s="57">
        <v>3.0279172795693662E-12</v>
      </c>
      <c r="I1176" s="57">
        <v>1.4254948833515485E-12</v>
      </c>
      <c r="J1176" s="57">
        <v>4.1274504729728823E-13</v>
      </c>
      <c r="K1176" s="57">
        <v>5.9395711679363897E-13</v>
      </c>
      <c r="L1176" s="57">
        <v>2.3153513494957151E-13</v>
      </c>
      <c r="M1176" s="57">
        <v>2.2388682452882331E-13</v>
      </c>
      <c r="N1176" s="57">
        <v>1.1760963419433546E-13</v>
      </c>
      <c r="O1176" s="57">
        <v>2.2688638454160859E-14</v>
      </c>
      <c r="P1176" s="27">
        <v>0</v>
      </c>
      <c r="Q1176" s="27">
        <v>0</v>
      </c>
      <c r="R1176" s="28">
        <v>0</v>
      </c>
    </row>
    <row r="1177" spans="1:18">
      <c r="A1177" s="26">
        <v>1177</v>
      </c>
      <c r="F1177" s="52"/>
      <c r="G1177" s="17"/>
      <c r="P1177" s="27"/>
      <c r="Q1177" s="27"/>
      <c r="R1177" s="28"/>
    </row>
    <row r="1178" spans="1:18">
      <c r="A1178" s="26">
        <v>1178</v>
      </c>
      <c r="C1178" s="2" t="s">
        <v>769</v>
      </c>
      <c r="D1178" s="2" t="s">
        <v>770</v>
      </c>
      <c r="F1178" s="49" t="s">
        <v>112</v>
      </c>
      <c r="G1178" s="17"/>
      <c r="H1178" s="57">
        <v>0</v>
      </c>
      <c r="I1178" s="57">
        <v>0</v>
      </c>
      <c r="J1178" s="57">
        <v>0</v>
      </c>
      <c r="K1178" s="57">
        <v>0</v>
      </c>
      <c r="L1178" s="57">
        <v>0</v>
      </c>
      <c r="M1178" s="57">
        <v>0</v>
      </c>
      <c r="N1178" s="57">
        <v>0</v>
      </c>
      <c r="O1178" s="57">
        <v>0</v>
      </c>
      <c r="P1178" s="27">
        <v>0</v>
      </c>
      <c r="Q1178" s="27">
        <v>0</v>
      </c>
      <c r="R1178" s="28">
        <v>0</v>
      </c>
    </row>
    <row r="1179" spans="1:18">
      <c r="A1179" s="26">
        <v>1179</v>
      </c>
      <c r="F1179" s="47"/>
      <c r="G1179" s="17"/>
      <c r="H1179" s="14"/>
      <c r="I1179" s="14"/>
      <c r="J1179" s="14"/>
      <c r="K1179" s="14"/>
      <c r="L1179" s="14"/>
      <c r="M1179" s="14"/>
      <c r="N1179" s="14"/>
      <c r="O1179" s="14"/>
      <c r="P1179" s="27"/>
      <c r="Q1179" s="27"/>
      <c r="R1179" s="28"/>
    </row>
    <row r="1180" spans="1:18">
      <c r="A1180" s="26">
        <v>1180</v>
      </c>
      <c r="C1180" s="2" t="s">
        <v>771</v>
      </c>
      <c r="D1180" s="2" t="s">
        <v>772</v>
      </c>
      <c r="F1180" s="49" t="s">
        <v>112</v>
      </c>
      <c r="G1180" s="17"/>
      <c r="H1180" s="57">
        <v>0</v>
      </c>
      <c r="I1180" s="57">
        <v>0</v>
      </c>
      <c r="J1180" s="57">
        <v>0</v>
      </c>
      <c r="K1180" s="57">
        <v>0</v>
      </c>
      <c r="L1180" s="57">
        <v>0</v>
      </c>
      <c r="M1180" s="57">
        <v>0</v>
      </c>
      <c r="N1180" s="57">
        <v>0</v>
      </c>
      <c r="O1180" s="57">
        <v>0</v>
      </c>
      <c r="P1180" s="27">
        <v>0</v>
      </c>
      <c r="Q1180" s="27">
        <v>0</v>
      </c>
      <c r="R1180" s="28">
        <v>0</v>
      </c>
    </row>
    <row r="1181" spans="1:18">
      <c r="A1181" s="26">
        <v>1181</v>
      </c>
      <c r="F1181" s="52"/>
      <c r="G1181" s="17"/>
      <c r="P1181" s="27"/>
      <c r="Q1181" s="27"/>
      <c r="R1181" s="28"/>
    </row>
    <row r="1182" spans="1:18">
      <c r="A1182" s="26">
        <v>1182</v>
      </c>
      <c r="C1182" s="2" t="s">
        <v>773</v>
      </c>
      <c r="D1182" s="2" t="s">
        <v>774</v>
      </c>
      <c r="F1182" s="50" t="s">
        <v>112</v>
      </c>
      <c r="G1182" s="17"/>
      <c r="H1182" s="51">
        <v>0</v>
      </c>
      <c r="I1182" s="51">
        <v>0</v>
      </c>
      <c r="J1182" s="51">
        <v>0</v>
      </c>
      <c r="K1182" s="51">
        <v>0</v>
      </c>
      <c r="L1182" s="51">
        <v>0</v>
      </c>
      <c r="M1182" s="51">
        <v>0</v>
      </c>
      <c r="N1182" s="51">
        <v>0</v>
      </c>
      <c r="O1182" s="51">
        <v>0</v>
      </c>
      <c r="P1182" s="27">
        <v>0</v>
      </c>
      <c r="Q1182" s="27">
        <v>0</v>
      </c>
      <c r="R1182" s="28">
        <v>0</v>
      </c>
    </row>
    <row r="1183" spans="1:18" ht="15.75" thickBot="1">
      <c r="A1183" s="26">
        <v>1183</v>
      </c>
      <c r="C1183" s="2" t="s">
        <v>775</v>
      </c>
      <c r="F1183" s="47"/>
      <c r="G1183" s="17"/>
      <c r="H1183" s="76">
        <v>41210010.644819424</v>
      </c>
      <c r="I1183" s="76">
        <v>18559838.156330321</v>
      </c>
      <c r="J1183" s="76">
        <v>5543000.4120567869</v>
      </c>
      <c r="K1183" s="76">
        <v>8436746.1068931594</v>
      </c>
      <c r="L1183" s="76">
        <v>3401154.6025963007</v>
      </c>
      <c r="M1183" s="76">
        <v>3623171.8223757781</v>
      </c>
      <c r="N1183" s="76">
        <v>1480721.3824971041</v>
      </c>
      <c r="O1183" s="76">
        <v>165378.16206997901</v>
      </c>
      <c r="P1183" s="27">
        <v>0</v>
      </c>
      <c r="Q1183" s="27">
        <v>0</v>
      </c>
      <c r="R1183" s="28">
        <v>0</v>
      </c>
    </row>
    <row r="1184" spans="1:18" ht="15.75" thickTop="1">
      <c r="A1184" s="26">
        <v>1184</v>
      </c>
      <c r="F1184" s="47"/>
      <c r="G1184" s="17"/>
      <c r="H1184" s="27"/>
      <c r="I1184" s="27"/>
      <c r="J1184" s="27"/>
      <c r="K1184" s="27"/>
      <c r="L1184" s="27"/>
      <c r="M1184" s="27"/>
      <c r="N1184" s="27"/>
      <c r="O1184" s="27"/>
      <c r="P1184" s="27"/>
      <c r="Q1184" s="27"/>
      <c r="R1184" s="28"/>
    </row>
    <row r="1185" spans="1:18">
      <c r="A1185" s="26">
        <v>1185</v>
      </c>
      <c r="F1185" s="47"/>
      <c r="H1185" s="7" t="s">
        <v>776</v>
      </c>
      <c r="I1185" s="7"/>
      <c r="J1185" s="7"/>
      <c r="K1185" s="7"/>
      <c r="L1185" s="7"/>
      <c r="M1185" s="7"/>
      <c r="N1185" s="7"/>
      <c r="O1185" s="7"/>
      <c r="P1185" s="27"/>
      <c r="Q1185" s="27"/>
      <c r="R1185" s="28"/>
    </row>
    <row r="1186" spans="1:18">
      <c r="A1186" s="26">
        <v>1186</v>
      </c>
      <c r="C1186" s="8"/>
      <c r="D1186" s="8"/>
      <c r="E1186" s="8"/>
      <c r="F1186" s="47"/>
      <c r="H1186" s="2"/>
      <c r="I1186" s="2"/>
      <c r="J1186" s="2"/>
      <c r="K1186" s="2"/>
      <c r="L1186" s="2"/>
      <c r="M1186" s="2"/>
      <c r="N1186" s="2"/>
      <c r="O1186" s="2"/>
      <c r="P1186" s="27"/>
      <c r="Q1186" s="27"/>
      <c r="R1186" s="28"/>
    </row>
    <row r="1187" spans="1:18">
      <c r="A1187" s="26">
        <v>1187</v>
      </c>
      <c r="C1187" s="16" t="s">
        <v>6</v>
      </c>
      <c r="E1187" s="16" t="s">
        <v>7</v>
      </c>
      <c r="F1187" s="47"/>
      <c r="G1187" s="17"/>
      <c r="H1187" s="16" t="s">
        <v>9</v>
      </c>
      <c r="I1187" s="18" t="s">
        <v>10</v>
      </c>
      <c r="J1187" s="16" t="s">
        <v>11</v>
      </c>
      <c r="K1187" s="18" t="s">
        <v>12</v>
      </c>
      <c r="L1187" s="16" t="s">
        <v>13</v>
      </c>
      <c r="M1187" s="16" t="s">
        <v>14</v>
      </c>
      <c r="N1187" s="18" t="s">
        <v>15</v>
      </c>
      <c r="O1187" s="16" t="s">
        <v>16</v>
      </c>
      <c r="P1187" s="16" t="s">
        <v>17</v>
      </c>
      <c r="Q1187" s="16" t="s">
        <v>18</v>
      </c>
      <c r="R1187" s="28"/>
    </row>
    <row r="1188" spans="1:18">
      <c r="A1188" s="26">
        <v>1188</v>
      </c>
      <c r="F1188" s="47"/>
      <c r="G1188" s="17"/>
      <c r="H1188" s="18" t="s">
        <v>19</v>
      </c>
      <c r="I1188" s="14"/>
      <c r="J1188" s="18" t="s">
        <v>20</v>
      </c>
      <c r="K1188" s="18" t="s">
        <v>21</v>
      </c>
      <c r="L1188" s="18" t="s">
        <v>21</v>
      </c>
      <c r="M1188" s="18" t="s">
        <v>21</v>
      </c>
      <c r="N1188" s="16" t="s">
        <v>22</v>
      </c>
      <c r="O1188" s="18" t="s">
        <v>23</v>
      </c>
      <c r="P1188" s="27">
        <v>0</v>
      </c>
      <c r="Q1188" s="27">
        <v>0</v>
      </c>
      <c r="R1188" s="28"/>
    </row>
    <row r="1189" spans="1:18">
      <c r="A1189" s="26">
        <v>1189</v>
      </c>
      <c r="C1189" s="2" t="s">
        <v>105</v>
      </c>
      <c r="F1189" s="47"/>
      <c r="G1189" s="17"/>
      <c r="H1189" s="18" t="s">
        <v>26</v>
      </c>
      <c r="I1189" s="18" t="s">
        <v>27</v>
      </c>
      <c r="J1189" s="18" t="s">
        <v>28</v>
      </c>
      <c r="K1189" s="18" t="s">
        <v>29</v>
      </c>
      <c r="L1189" s="18" t="s">
        <v>30</v>
      </c>
      <c r="M1189" s="18" t="s">
        <v>31</v>
      </c>
      <c r="N1189" s="18" t="s">
        <v>32</v>
      </c>
      <c r="O1189" s="18" t="s">
        <v>33</v>
      </c>
      <c r="P1189" s="16" t="s">
        <v>31</v>
      </c>
      <c r="Q1189" s="16" t="s">
        <v>31</v>
      </c>
      <c r="R1189" s="28"/>
    </row>
    <row r="1190" spans="1:18">
      <c r="A1190" s="26">
        <v>1190</v>
      </c>
      <c r="C1190" s="2" t="s">
        <v>106</v>
      </c>
      <c r="E1190" s="2" t="s">
        <v>34</v>
      </c>
      <c r="F1190" s="47"/>
      <c r="G1190" s="17"/>
      <c r="H1190" s="24" t="s">
        <v>36</v>
      </c>
      <c r="I1190" s="24" t="s">
        <v>37</v>
      </c>
      <c r="J1190" s="24" t="s">
        <v>38</v>
      </c>
      <c r="K1190" s="24" t="s">
        <v>39</v>
      </c>
      <c r="L1190" s="24" t="s">
        <v>40</v>
      </c>
      <c r="M1190" s="24" t="s">
        <v>40</v>
      </c>
      <c r="N1190" s="24" t="s">
        <v>41</v>
      </c>
      <c r="O1190" s="24" t="s">
        <v>42</v>
      </c>
      <c r="P1190" s="35" t="s">
        <v>40</v>
      </c>
      <c r="Q1190" s="35" t="s">
        <v>40</v>
      </c>
      <c r="R1190" s="28"/>
    </row>
    <row r="1191" spans="1:18">
      <c r="A1191" s="26">
        <v>1191</v>
      </c>
      <c r="F1191" s="52"/>
      <c r="G1191" s="17"/>
      <c r="P1191" s="27"/>
      <c r="Q1191" s="27"/>
      <c r="R1191" s="28"/>
    </row>
    <row r="1192" spans="1:18">
      <c r="A1192" s="26">
        <v>1192</v>
      </c>
      <c r="C1192" s="2" t="s">
        <v>777</v>
      </c>
      <c r="D1192" s="2" t="s">
        <v>75</v>
      </c>
      <c r="F1192" s="47" t="s">
        <v>778</v>
      </c>
      <c r="G1192" s="17"/>
      <c r="H1192" s="57">
        <v>-3361133.7291666698</v>
      </c>
      <c r="I1192" s="57">
        <v>-2732689.5457170624</v>
      </c>
      <c r="J1192" s="57">
        <v>-297256.92135311483</v>
      </c>
      <c r="K1192" s="57">
        <v>-227064.39435162395</v>
      </c>
      <c r="L1192" s="57">
        <v>0</v>
      </c>
      <c r="M1192" s="57">
        <v>0</v>
      </c>
      <c r="N1192" s="57">
        <v>-102064.33575462081</v>
      </c>
      <c r="O1192" s="57">
        <v>-2058.531990247569</v>
      </c>
      <c r="P1192" s="27">
        <v>0</v>
      </c>
      <c r="Q1192" s="27">
        <v>0</v>
      </c>
      <c r="R1192" s="28">
        <v>0</v>
      </c>
    </row>
    <row r="1193" spans="1:18">
      <c r="A1193" s="26">
        <v>1193</v>
      </c>
      <c r="F1193" s="47" t="s">
        <v>778</v>
      </c>
      <c r="G1193" s="17"/>
      <c r="H1193" s="57">
        <v>0</v>
      </c>
      <c r="I1193" s="57">
        <v>0</v>
      </c>
      <c r="J1193" s="57">
        <v>0</v>
      </c>
      <c r="K1193" s="57">
        <v>0</v>
      </c>
      <c r="L1193" s="57">
        <v>0</v>
      </c>
      <c r="M1193" s="57">
        <v>0</v>
      </c>
      <c r="N1193" s="57">
        <v>0</v>
      </c>
      <c r="O1193" s="57">
        <v>0</v>
      </c>
      <c r="P1193" s="27">
        <v>0</v>
      </c>
      <c r="Q1193" s="27">
        <v>0</v>
      </c>
      <c r="R1193" s="28">
        <v>0</v>
      </c>
    </row>
    <row r="1194" spans="1:18">
      <c r="A1194" s="26">
        <v>1194</v>
      </c>
      <c r="F1194" s="47"/>
      <c r="G1194" s="17"/>
      <c r="H1194" s="57">
        <v>-3361133.7291666698</v>
      </c>
      <c r="I1194" s="57">
        <v>-2732689.5457170624</v>
      </c>
      <c r="J1194" s="57">
        <v>-297256.92135311483</v>
      </c>
      <c r="K1194" s="57">
        <v>-227064.39435162395</v>
      </c>
      <c r="L1194" s="57">
        <v>0</v>
      </c>
      <c r="M1194" s="57">
        <v>0</v>
      </c>
      <c r="N1194" s="57">
        <v>-102064.33575462081</v>
      </c>
      <c r="O1194" s="57">
        <v>-2058.531990247569</v>
      </c>
      <c r="P1194" s="27">
        <v>0</v>
      </c>
      <c r="Q1194" s="27">
        <v>0</v>
      </c>
      <c r="R1194" s="28">
        <v>0</v>
      </c>
    </row>
    <row r="1195" spans="1:18">
      <c r="A1195" s="26">
        <v>1195</v>
      </c>
      <c r="F1195" s="47"/>
      <c r="G1195" s="17"/>
      <c r="H1195" s="14"/>
      <c r="I1195" s="14"/>
      <c r="J1195" s="14"/>
      <c r="K1195" s="14"/>
      <c r="L1195" s="14"/>
      <c r="M1195" s="14"/>
      <c r="N1195" s="14"/>
      <c r="O1195" s="14"/>
      <c r="P1195" s="27"/>
      <c r="Q1195" s="27"/>
      <c r="R1195" s="28"/>
    </row>
    <row r="1196" spans="1:18">
      <c r="A1196" s="26">
        <v>1196</v>
      </c>
      <c r="C1196" s="2" t="s">
        <v>779</v>
      </c>
      <c r="D1196" s="2" t="s">
        <v>780</v>
      </c>
      <c r="F1196" s="47" t="s">
        <v>414</v>
      </c>
      <c r="G1196" s="17"/>
      <c r="H1196" s="57">
        <v>0</v>
      </c>
      <c r="I1196" s="57">
        <v>0</v>
      </c>
      <c r="J1196" s="57">
        <v>0</v>
      </c>
      <c r="K1196" s="57">
        <v>0</v>
      </c>
      <c r="L1196" s="57">
        <v>0</v>
      </c>
      <c r="M1196" s="57">
        <v>0</v>
      </c>
      <c r="N1196" s="57">
        <v>0</v>
      </c>
      <c r="O1196" s="57">
        <v>0</v>
      </c>
      <c r="P1196" s="27">
        <v>0</v>
      </c>
      <c r="Q1196" s="27">
        <v>0</v>
      </c>
      <c r="R1196" s="28">
        <v>0</v>
      </c>
    </row>
    <row r="1197" spans="1:18">
      <c r="A1197" s="26">
        <v>1197</v>
      </c>
      <c r="F1197" s="47"/>
      <c r="G1197" s="17"/>
      <c r="H1197" s="14"/>
      <c r="I1197" s="14"/>
      <c r="J1197" s="14"/>
      <c r="K1197" s="14"/>
      <c r="L1197" s="14"/>
      <c r="M1197" s="14"/>
      <c r="N1197" s="14"/>
      <c r="O1197" s="14"/>
      <c r="P1197" s="27"/>
      <c r="Q1197" s="27"/>
      <c r="R1197" s="28"/>
    </row>
    <row r="1198" spans="1:18">
      <c r="A1198" s="26">
        <v>1198</v>
      </c>
      <c r="C1198" s="2" t="s">
        <v>781</v>
      </c>
      <c r="D1198" s="2" t="s">
        <v>782</v>
      </c>
      <c r="F1198" s="47" t="s">
        <v>414</v>
      </c>
      <c r="G1198" s="17"/>
      <c r="H1198" s="57">
        <v>-3358761.1158336634</v>
      </c>
      <c r="I1198" s="57">
        <v>-1604205.1747352001</v>
      </c>
      <c r="J1198" s="57">
        <v>-460399.46348844969</v>
      </c>
      <c r="K1198" s="57">
        <v>-654753.72901452915</v>
      </c>
      <c r="L1198" s="57">
        <v>-254865.41236355022</v>
      </c>
      <c r="M1198" s="57">
        <v>-237413.69155654241</v>
      </c>
      <c r="N1198" s="57">
        <v>-129315.15986286695</v>
      </c>
      <c r="O1198" s="57">
        <v>-17808.484812524919</v>
      </c>
      <c r="P1198" s="27">
        <v>0</v>
      </c>
      <c r="Q1198" s="27">
        <v>0</v>
      </c>
      <c r="R1198" s="28">
        <v>0</v>
      </c>
    </row>
    <row r="1199" spans="1:18">
      <c r="A1199" s="26">
        <v>1199</v>
      </c>
      <c r="F1199" s="47"/>
      <c r="G1199" s="17"/>
      <c r="H1199" s="14"/>
      <c r="I1199" s="14"/>
      <c r="J1199" s="14"/>
      <c r="K1199" s="14"/>
      <c r="L1199" s="14"/>
      <c r="M1199" s="14"/>
      <c r="N1199" s="14"/>
      <c r="O1199" s="14"/>
      <c r="P1199" s="27"/>
      <c r="Q1199" s="27"/>
      <c r="R1199" s="28"/>
    </row>
    <row r="1200" spans="1:18">
      <c r="A1200" s="26">
        <v>1200</v>
      </c>
      <c r="C1200" s="2" t="s">
        <v>783</v>
      </c>
      <c r="D1200" s="2" t="s">
        <v>784</v>
      </c>
      <c r="F1200" s="47" t="s">
        <v>414</v>
      </c>
      <c r="G1200" s="17"/>
      <c r="H1200" s="57">
        <v>-226707.72777935577</v>
      </c>
      <c r="I1200" s="57">
        <v>-108279.71907309425</v>
      </c>
      <c r="J1200" s="57">
        <v>-31075.778430998704</v>
      </c>
      <c r="K1200" s="57">
        <v>-44194.190965290145</v>
      </c>
      <c r="L1200" s="57">
        <v>-17202.759152506056</v>
      </c>
      <c r="M1200" s="57">
        <v>-16024.812929612963</v>
      </c>
      <c r="N1200" s="57">
        <v>-8728.4403531205371</v>
      </c>
      <c r="O1200" s="57">
        <v>-1202.0268747331274</v>
      </c>
      <c r="P1200" s="27">
        <v>0</v>
      </c>
      <c r="Q1200" s="27">
        <v>0</v>
      </c>
      <c r="R1200" s="28">
        <v>0</v>
      </c>
    </row>
    <row r="1201" spans="1:18">
      <c r="A1201" s="26">
        <v>1201</v>
      </c>
      <c r="F1201" s="47"/>
      <c r="G1201" s="17"/>
      <c r="H1201" s="57"/>
      <c r="I1201" s="57"/>
      <c r="J1201" s="57"/>
      <c r="K1201" s="57"/>
      <c r="L1201" s="57"/>
      <c r="M1201" s="57"/>
      <c r="N1201" s="57"/>
      <c r="O1201" s="57"/>
      <c r="P1201" s="27"/>
      <c r="Q1201" s="27"/>
      <c r="R1201" s="28"/>
    </row>
    <row r="1202" spans="1:18">
      <c r="A1202" s="26">
        <v>1202</v>
      </c>
      <c r="C1202" s="66" t="s">
        <v>785</v>
      </c>
      <c r="D1202" s="2" t="s">
        <v>786</v>
      </c>
      <c r="F1202" s="47" t="s">
        <v>414</v>
      </c>
      <c r="G1202" s="17"/>
      <c r="H1202" s="57">
        <v>0</v>
      </c>
      <c r="I1202" s="57">
        <v>0</v>
      </c>
      <c r="J1202" s="57">
        <v>0</v>
      </c>
      <c r="K1202" s="57">
        <v>0</v>
      </c>
      <c r="L1202" s="57">
        <v>0</v>
      </c>
      <c r="M1202" s="57">
        <v>0</v>
      </c>
      <c r="N1202" s="57">
        <v>0</v>
      </c>
      <c r="O1202" s="57">
        <v>0</v>
      </c>
      <c r="P1202" s="27">
        <v>0</v>
      </c>
      <c r="Q1202" s="27">
        <v>0</v>
      </c>
      <c r="R1202" s="28">
        <v>0</v>
      </c>
    </row>
    <row r="1203" spans="1:18">
      <c r="A1203" s="26">
        <v>1203</v>
      </c>
      <c r="F1203" s="47"/>
      <c r="G1203" s="17"/>
      <c r="H1203" s="14"/>
      <c r="I1203" s="14"/>
      <c r="J1203" s="14"/>
      <c r="K1203" s="14"/>
      <c r="L1203" s="14"/>
      <c r="M1203" s="14"/>
      <c r="N1203" s="14"/>
      <c r="O1203" s="14"/>
      <c r="P1203" s="27"/>
      <c r="Q1203" s="27"/>
      <c r="R1203" s="28"/>
    </row>
    <row r="1204" spans="1:18">
      <c r="A1204" s="26">
        <v>1204</v>
      </c>
      <c r="C1204" s="77" t="s">
        <v>787</v>
      </c>
      <c r="D1204" s="2" t="s">
        <v>788</v>
      </c>
      <c r="F1204" s="50" t="s">
        <v>112</v>
      </c>
      <c r="G1204" s="17"/>
      <c r="H1204" s="57">
        <v>-339450.2680965066</v>
      </c>
      <c r="I1204" s="57">
        <v>-145917.87274027176</v>
      </c>
      <c r="J1204" s="57">
        <v>-45618.971528631191</v>
      </c>
      <c r="K1204" s="57">
        <v>-72756.216673840463</v>
      </c>
      <c r="L1204" s="57">
        <v>-29686.112589883029</v>
      </c>
      <c r="M1204" s="57">
        <v>-32698.849806837323</v>
      </c>
      <c r="N1204" s="57">
        <v>-11973.680285468899</v>
      </c>
      <c r="O1204" s="57">
        <v>-798.56447157394666</v>
      </c>
      <c r="P1204" s="27">
        <v>0</v>
      </c>
      <c r="Q1204" s="27">
        <v>0</v>
      </c>
      <c r="R1204" s="28">
        <v>0</v>
      </c>
    </row>
    <row r="1205" spans="1:18">
      <c r="A1205" s="26">
        <v>1205</v>
      </c>
      <c r="F1205" s="47"/>
      <c r="G1205" s="17"/>
      <c r="H1205" s="14"/>
      <c r="I1205" s="14"/>
      <c r="J1205" s="14"/>
      <c r="K1205" s="14"/>
      <c r="L1205" s="14"/>
      <c r="M1205" s="14"/>
      <c r="N1205" s="14"/>
      <c r="O1205" s="14"/>
      <c r="P1205" s="27"/>
      <c r="Q1205" s="27"/>
      <c r="R1205" s="28"/>
    </row>
    <row r="1206" spans="1:18">
      <c r="A1206" s="26">
        <v>1206</v>
      </c>
      <c r="C1206" s="2" t="s">
        <v>789</v>
      </c>
      <c r="D1206" s="2" t="s">
        <v>790</v>
      </c>
      <c r="F1206" s="50" t="s">
        <v>112</v>
      </c>
      <c r="G1206" s="17"/>
      <c r="H1206" s="57">
        <v>85.71</v>
      </c>
      <c r="I1206" s="57">
        <v>36.843750169061664</v>
      </c>
      <c r="J1206" s="57">
        <v>11.518630023904873</v>
      </c>
      <c r="K1206" s="57">
        <v>18.370689073493303</v>
      </c>
      <c r="L1206" s="57">
        <v>7.4956391236535875</v>
      </c>
      <c r="M1206" s="57">
        <v>8.2563446853641462</v>
      </c>
      <c r="N1206" s="57">
        <v>3.0233122012906164</v>
      </c>
      <c r="O1206" s="57">
        <v>0.20163472323181045</v>
      </c>
      <c r="P1206" s="27">
        <v>0</v>
      </c>
      <c r="Q1206" s="27">
        <v>0</v>
      </c>
      <c r="R1206" s="28">
        <v>0</v>
      </c>
    </row>
    <row r="1207" spans="1:18">
      <c r="A1207" s="26">
        <v>1207</v>
      </c>
      <c r="C1207" s="8"/>
      <c r="D1207" s="8"/>
      <c r="E1207" s="8"/>
      <c r="F1207" s="47"/>
      <c r="H1207" s="57"/>
      <c r="I1207" s="57"/>
      <c r="J1207" s="57"/>
      <c r="K1207" s="57"/>
      <c r="L1207" s="57"/>
      <c r="M1207" s="57"/>
      <c r="N1207" s="57"/>
      <c r="O1207" s="57"/>
      <c r="P1207" s="27"/>
      <c r="Q1207" s="27"/>
      <c r="R1207" s="28"/>
    </row>
    <row r="1208" spans="1:18">
      <c r="A1208" s="26">
        <v>1208</v>
      </c>
      <c r="F1208" s="47"/>
      <c r="G1208" s="17"/>
      <c r="H1208" s="2"/>
      <c r="I1208" s="2"/>
      <c r="J1208" s="2"/>
      <c r="K1208" s="2"/>
      <c r="L1208" s="2"/>
      <c r="M1208" s="2"/>
      <c r="N1208" s="2"/>
      <c r="O1208" s="2"/>
      <c r="P1208" s="27"/>
      <c r="Q1208" s="27"/>
      <c r="R1208" s="28"/>
    </row>
    <row r="1209" spans="1:18">
      <c r="A1209" s="26">
        <v>1209</v>
      </c>
      <c r="C1209" s="2" t="s">
        <v>791</v>
      </c>
      <c r="D1209" s="14" t="s">
        <v>792</v>
      </c>
      <c r="F1209" s="47" t="s">
        <v>793</v>
      </c>
      <c r="G1209" s="17"/>
      <c r="H1209" s="57">
        <v>-488824.40959822887</v>
      </c>
      <c r="I1209" s="57">
        <v>-70339.051256215927</v>
      </c>
      <c r="J1209" s="57">
        <v>-261146.06115201497</v>
      </c>
      <c r="K1209" s="57">
        <v>-2401.6595847386784</v>
      </c>
      <c r="L1209" s="57">
        <v>0</v>
      </c>
      <c r="M1209" s="57">
        <v>0</v>
      </c>
      <c r="N1209" s="57">
        <v>-151100.59124110671</v>
      </c>
      <c r="O1209" s="57">
        <v>-3837.0463641525594</v>
      </c>
      <c r="P1209" s="27">
        <v>0</v>
      </c>
      <c r="Q1209" s="27">
        <v>0</v>
      </c>
      <c r="R1209" s="28">
        <v>0</v>
      </c>
    </row>
    <row r="1210" spans="1:18">
      <c r="A1210" s="26">
        <v>1210</v>
      </c>
      <c r="D1210" s="14"/>
      <c r="F1210" s="47"/>
      <c r="G1210" s="17"/>
      <c r="H1210" s="57"/>
      <c r="I1210" s="57"/>
      <c r="J1210" s="57"/>
      <c r="K1210" s="57"/>
      <c r="L1210" s="57"/>
      <c r="M1210" s="57"/>
      <c r="N1210" s="57"/>
      <c r="O1210" s="57"/>
      <c r="P1210" s="27"/>
      <c r="Q1210" s="27"/>
      <c r="R1210" s="28"/>
    </row>
    <row r="1211" spans="1:18">
      <c r="A1211" s="26">
        <v>1211</v>
      </c>
      <c r="C1211" s="77" t="s">
        <v>794</v>
      </c>
      <c r="D1211" s="14" t="s">
        <v>795</v>
      </c>
      <c r="F1211" s="50" t="s">
        <v>112</v>
      </c>
      <c r="G1211" s="17"/>
      <c r="H1211" s="57">
        <v>-402745.59474258736</v>
      </c>
      <c r="I1211" s="57">
        <v>-173126.33385119642</v>
      </c>
      <c r="J1211" s="57">
        <v>-54125.277092490862</v>
      </c>
      <c r="K1211" s="57">
        <v>-86322.647260940517</v>
      </c>
      <c r="L1211" s="57">
        <v>-35221.510171878086</v>
      </c>
      <c r="M1211" s="57">
        <v>-38796.015058998761</v>
      </c>
      <c r="N1211" s="57">
        <v>-14206.343140838997</v>
      </c>
      <c r="O1211" s="57">
        <v>-947.46816624375811</v>
      </c>
      <c r="P1211" s="27">
        <v>0</v>
      </c>
      <c r="Q1211" s="27">
        <v>0</v>
      </c>
      <c r="R1211" s="28">
        <v>0</v>
      </c>
    </row>
    <row r="1212" spans="1:18">
      <c r="A1212" s="26">
        <v>1212</v>
      </c>
      <c r="F1212" s="47"/>
      <c r="G1212" s="17"/>
      <c r="H1212" s="14"/>
      <c r="I1212" s="14"/>
      <c r="J1212" s="14"/>
      <c r="K1212" s="14"/>
      <c r="L1212" s="14"/>
      <c r="M1212" s="14"/>
      <c r="N1212" s="14"/>
      <c r="O1212" s="14"/>
      <c r="P1212" s="27"/>
      <c r="Q1212" s="27"/>
      <c r="R1212" s="28"/>
    </row>
    <row r="1213" spans="1:18">
      <c r="A1213" s="26">
        <v>1213</v>
      </c>
      <c r="C1213" s="2" t="s">
        <v>796</v>
      </c>
      <c r="D1213" s="2" t="s">
        <v>797</v>
      </c>
      <c r="F1213" s="49" t="s">
        <v>112</v>
      </c>
      <c r="G1213" s="17"/>
      <c r="H1213" s="57">
        <v>-2511077.573608194</v>
      </c>
      <c r="I1213" s="57">
        <v>-1079424.9769823106</v>
      </c>
      <c r="J1213" s="57">
        <v>-337465.56448159536</v>
      </c>
      <c r="K1213" s="57">
        <v>-538212.87299239438</v>
      </c>
      <c r="L1213" s="57">
        <v>-219602.5119970447</v>
      </c>
      <c r="M1213" s="57">
        <v>-241889.18421884387</v>
      </c>
      <c r="N1213" s="57">
        <v>-88575.095866023665</v>
      </c>
      <c r="O1213" s="57">
        <v>-5907.3670699812665</v>
      </c>
      <c r="P1213" s="27">
        <v>0</v>
      </c>
      <c r="Q1213" s="27">
        <v>0</v>
      </c>
      <c r="R1213" s="28">
        <v>0</v>
      </c>
    </row>
    <row r="1214" spans="1:18">
      <c r="A1214" s="26">
        <v>1214</v>
      </c>
      <c r="C1214" s="7"/>
      <c r="D1214" s="8"/>
      <c r="E1214" s="8"/>
      <c r="F1214" s="47"/>
      <c r="H1214" s="14"/>
      <c r="I1214" s="14"/>
      <c r="J1214" s="14"/>
      <c r="K1214" s="14"/>
      <c r="L1214" s="14"/>
      <c r="M1214" s="14"/>
      <c r="N1214" s="14"/>
      <c r="O1214" s="14"/>
      <c r="P1214" s="27"/>
      <c r="Q1214" s="27"/>
      <c r="R1214" s="28"/>
    </row>
    <row r="1215" spans="1:18">
      <c r="A1215" s="26">
        <v>1215</v>
      </c>
      <c r="C1215" s="2" t="s">
        <v>798</v>
      </c>
      <c r="D1215" s="2" t="s">
        <v>72</v>
      </c>
      <c r="F1215" s="47" t="s">
        <v>799</v>
      </c>
      <c r="G1215" s="17"/>
      <c r="H1215" s="57">
        <v>-7873359.3403404113</v>
      </c>
      <c r="I1215" s="57">
        <v>-3384206.4996411488</v>
      </c>
      <c r="J1215" s="57">
        <v>-1058092.146467559</v>
      </c>
      <c r="K1215" s="57">
        <v>-1687655.5537214607</v>
      </c>
      <c r="L1215" s="57">
        <v>-688619.58069184772</v>
      </c>
      <c r="M1215" s="57">
        <v>-758573.733901022</v>
      </c>
      <c r="N1215" s="57">
        <v>-277706.38351461111</v>
      </c>
      <c r="O1215" s="57">
        <v>-18505.442402759923</v>
      </c>
      <c r="P1215" s="27">
        <v>0</v>
      </c>
      <c r="Q1215" s="27">
        <v>0</v>
      </c>
      <c r="R1215" s="28">
        <v>0</v>
      </c>
    </row>
    <row r="1216" spans="1:18">
      <c r="A1216" s="26">
        <v>1216</v>
      </c>
      <c r="D1216" s="14"/>
      <c r="E1216" s="2" t="s">
        <v>800</v>
      </c>
      <c r="F1216" s="47" t="s">
        <v>426</v>
      </c>
      <c r="G1216" s="17"/>
      <c r="H1216" s="57">
        <v>7.5022033881396055E-2</v>
      </c>
      <c r="I1216" s="57">
        <v>4.0324983022255137E-2</v>
      </c>
      <c r="J1216" s="57">
        <v>9.9650177325997982E-3</v>
      </c>
      <c r="K1216" s="57">
        <v>1.2248749562707063E-2</v>
      </c>
      <c r="L1216" s="57">
        <v>4.672237533042631E-3</v>
      </c>
      <c r="M1216" s="57">
        <v>4.1975324690734827E-3</v>
      </c>
      <c r="N1216" s="57">
        <v>2.8134352481751046E-3</v>
      </c>
      <c r="O1216" s="57">
        <v>8.0007831354285582E-4</v>
      </c>
      <c r="P1216" s="27">
        <v>0</v>
      </c>
      <c r="Q1216" s="27">
        <v>0</v>
      </c>
      <c r="R1216" s="28">
        <v>0</v>
      </c>
    </row>
    <row r="1217" spans="1:18">
      <c r="A1217" s="26">
        <v>1217</v>
      </c>
      <c r="E1217" s="2" t="s">
        <v>415</v>
      </c>
      <c r="F1217" s="47" t="s">
        <v>387</v>
      </c>
      <c r="G1217" s="17"/>
      <c r="H1217" s="51">
        <v>-5.3611762647051364E-2</v>
      </c>
      <c r="I1217" s="51">
        <v>-4.3306581107541313E-2</v>
      </c>
      <c r="J1217" s="51">
        <v>-7.3429069560346436E-3</v>
      </c>
      <c r="K1217" s="51">
        <v>-4.6926571057181581E-4</v>
      </c>
      <c r="L1217" s="51">
        <v>-8.8410342159414654E-5</v>
      </c>
      <c r="M1217" s="51">
        <v>-1.4490499356453876E-6</v>
      </c>
      <c r="N1217" s="51">
        <v>-1.283755096905695E-3</v>
      </c>
      <c r="O1217" s="51">
        <v>-1.1193943839028348E-3</v>
      </c>
      <c r="P1217" s="27">
        <v>0</v>
      </c>
      <c r="Q1217" s="27">
        <v>0</v>
      </c>
      <c r="R1217" s="28">
        <v>0</v>
      </c>
    </row>
    <row r="1218" spans="1:18">
      <c r="A1218" s="26">
        <v>1218</v>
      </c>
      <c r="D1218" s="14"/>
      <c r="E1218" s="2" t="s">
        <v>801</v>
      </c>
      <c r="F1218" s="47"/>
      <c r="G1218" s="17"/>
      <c r="H1218" s="27">
        <v>-7873359.3189301407</v>
      </c>
      <c r="I1218" s="27">
        <v>-3384206.5026227473</v>
      </c>
      <c r="J1218" s="27">
        <v>-1058092.1438454483</v>
      </c>
      <c r="K1218" s="27">
        <v>-1687655.5419419769</v>
      </c>
      <c r="L1218" s="27">
        <v>-688619.5761080205</v>
      </c>
      <c r="M1218" s="27">
        <v>-758573.72970493848</v>
      </c>
      <c r="N1218" s="27">
        <v>-277706.38198493095</v>
      </c>
      <c r="O1218" s="27">
        <v>-18505.442722075994</v>
      </c>
      <c r="P1218" s="27">
        <v>0</v>
      </c>
      <c r="Q1218" s="27">
        <v>0</v>
      </c>
      <c r="R1218" s="28">
        <v>0</v>
      </c>
    </row>
    <row r="1219" spans="1:18">
      <c r="A1219" s="26">
        <v>1219</v>
      </c>
      <c r="F1219" s="47"/>
      <c r="G1219" s="17"/>
      <c r="H1219" s="14"/>
      <c r="I1219" s="14"/>
      <c r="J1219" s="14"/>
      <c r="K1219" s="14"/>
      <c r="L1219" s="14"/>
      <c r="M1219" s="14"/>
      <c r="N1219" s="14"/>
      <c r="O1219" s="14"/>
      <c r="P1219" s="27"/>
      <c r="Q1219" s="27"/>
      <c r="R1219" s="28"/>
    </row>
    <row r="1220" spans="1:18">
      <c r="A1220" s="26">
        <v>1220</v>
      </c>
      <c r="C1220" s="2" t="s">
        <v>802</v>
      </c>
      <c r="D1220" s="14" t="s">
        <v>72</v>
      </c>
      <c r="F1220" s="47" t="s">
        <v>799</v>
      </c>
      <c r="G1220" s="17"/>
      <c r="H1220" s="57">
        <v>-3.7651028484106064E-2</v>
      </c>
      <c r="I1220" s="57">
        <v>-1.6182666769935725E-2</v>
      </c>
      <c r="J1220" s="57">
        <v>-5.0598348922546478E-3</v>
      </c>
      <c r="K1220" s="57">
        <v>-8.0708690480254825E-3</v>
      </c>
      <c r="L1220" s="57">
        <v>-3.2932448209375205E-3</v>
      </c>
      <c r="M1220" s="57">
        <v>-3.6280097925914852E-3</v>
      </c>
      <c r="N1220" s="57">
        <v>-1.3279618934910413E-3</v>
      </c>
      <c r="O1220" s="57">
        <v>-8.8441266870162039E-5</v>
      </c>
      <c r="P1220" s="27">
        <v>0</v>
      </c>
      <c r="Q1220" s="27">
        <v>0</v>
      </c>
      <c r="R1220" s="28">
        <v>0</v>
      </c>
    </row>
    <row r="1221" spans="1:18">
      <c r="A1221" s="26">
        <v>1221</v>
      </c>
      <c r="D1221" s="14"/>
      <c r="F1221" s="47"/>
      <c r="G1221" s="17"/>
      <c r="H1221" s="14"/>
      <c r="I1221" s="14"/>
      <c r="J1221" s="14"/>
      <c r="K1221" s="14"/>
      <c r="L1221" s="14"/>
      <c r="M1221" s="14"/>
      <c r="N1221" s="14"/>
      <c r="O1221" s="14"/>
      <c r="P1221" s="27"/>
      <c r="Q1221" s="27"/>
      <c r="R1221" s="28"/>
    </row>
    <row r="1222" spans="1:18">
      <c r="A1222" s="26">
        <v>1222</v>
      </c>
      <c r="C1222" s="2" t="s">
        <v>803</v>
      </c>
      <c r="D1222" s="2" t="s">
        <v>804</v>
      </c>
      <c r="F1222" s="47" t="s">
        <v>799</v>
      </c>
      <c r="G1222" s="17"/>
      <c r="H1222" s="57">
        <v>-236121199.77090684</v>
      </c>
      <c r="I1222" s="57">
        <v>-112973300.74375056</v>
      </c>
      <c r="J1222" s="57">
        <v>-32405508.97761343</v>
      </c>
      <c r="K1222" s="57">
        <v>-45782449.106778234</v>
      </c>
      <c r="L1222" s="57">
        <v>-17858994.682115294</v>
      </c>
      <c r="M1222" s="57">
        <v>-16885917.768483836</v>
      </c>
      <c r="N1222" s="57">
        <v>-8995261.810674943</v>
      </c>
      <c r="O1222" s="57">
        <v>-1219766.6814905165</v>
      </c>
      <c r="P1222" s="27">
        <v>0</v>
      </c>
      <c r="Q1222" s="27">
        <v>0</v>
      </c>
      <c r="R1222" s="28">
        <v>0</v>
      </c>
    </row>
    <row r="1223" spans="1:18">
      <c r="A1223" s="26">
        <v>1223</v>
      </c>
      <c r="E1223" s="2" t="s">
        <v>800</v>
      </c>
      <c r="F1223" s="47" t="s">
        <v>426</v>
      </c>
      <c r="G1223" s="17"/>
      <c r="H1223" s="57">
        <v>-21024.802763572079</v>
      </c>
      <c r="I1223" s="57">
        <v>-11301.010791411645</v>
      </c>
      <c r="J1223" s="57">
        <v>-2792.6799837849221</v>
      </c>
      <c r="K1223" s="57">
        <v>-3432.6921083402849</v>
      </c>
      <c r="L1223" s="57">
        <v>-1309.3869562651203</v>
      </c>
      <c r="M1223" s="57">
        <v>-1176.3516355139027</v>
      </c>
      <c r="N1223" s="57">
        <v>-788.46064443517457</v>
      </c>
      <c r="O1223" s="57">
        <v>-224.22064382103227</v>
      </c>
      <c r="P1223" s="27">
        <v>0</v>
      </c>
      <c r="Q1223" s="27">
        <v>0</v>
      </c>
      <c r="R1223" s="28">
        <v>0</v>
      </c>
    </row>
    <row r="1224" spans="1:18">
      <c r="A1224" s="26">
        <v>1224</v>
      </c>
      <c r="C1224" s="16"/>
      <c r="E1224" s="16" t="s">
        <v>415</v>
      </c>
      <c r="F1224" s="47" t="s">
        <v>387</v>
      </c>
      <c r="G1224" s="17"/>
      <c r="H1224" s="51">
        <v>17799.031408424002</v>
      </c>
      <c r="I1224" s="51">
        <v>14377.725321198406</v>
      </c>
      <c r="J1224" s="51">
        <v>2437.8350027404667</v>
      </c>
      <c r="K1224" s="51">
        <v>155.79557001981061</v>
      </c>
      <c r="L1224" s="51">
        <v>29.352111910304497</v>
      </c>
      <c r="M1224" s="51">
        <v>0.4810825841844536</v>
      </c>
      <c r="N1224" s="51">
        <v>426.20492523212323</v>
      </c>
      <c r="O1224" s="51">
        <v>371.6373947387051</v>
      </c>
      <c r="P1224" s="27">
        <v>0</v>
      </c>
      <c r="Q1224" s="27">
        <v>0</v>
      </c>
      <c r="R1224" s="28">
        <v>0</v>
      </c>
    </row>
    <row r="1225" spans="1:18">
      <c r="A1225" s="26">
        <v>1225</v>
      </c>
      <c r="E1225" s="2" t="s">
        <v>805</v>
      </c>
      <c r="F1225" s="47"/>
      <c r="G1225" s="17"/>
      <c r="H1225" s="27">
        <v>-236124425.54226196</v>
      </c>
      <c r="I1225" s="27">
        <v>-112970224.02922076</v>
      </c>
      <c r="J1225" s="27">
        <v>-32405863.822594475</v>
      </c>
      <c r="K1225" s="27">
        <v>-45785726.003316559</v>
      </c>
      <c r="L1225" s="27">
        <v>-17860274.716959652</v>
      </c>
      <c r="M1225" s="27">
        <v>-16887093.639036763</v>
      </c>
      <c r="N1225" s="27">
        <v>-8995624.0663941465</v>
      </c>
      <c r="O1225" s="27">
        <v>-1219619.2647395986</v>
      </c>
      <c r="P1225" s="27">
        <v>0</v>
      </c>
      <c r="Q1225" s="27">
        <v>0</v>
      </c>
      <c r="R1225" s="28">
        <v>0</v>
      </c>
    </row>
    <row r="1226" spans="1:18">
      <c r="A1226" s="26">
        <v>1226</v>
      </c>
      <c r="C1226" s="16"/>
      <c r="F1226" s="47"/>
      <c r="G1226" s="17"/>
      <c r="H1226" s="14"/>
      <c r="I1226" s="14"/>
      <c r="J1226" s="14"/>
      <c r="K1226" s="14"/>
      <c r="L1226" s="14"/>
      <c r="M1226" s="14"/>
      <c r="N1226" s="14"/>
      <c r="O1226" s="14"/>
      <c r="P1226" s="27"/>
      <c r="Q1226" s="27"/>
      <c r="R1226" s="28"/>
    </row>
    <row r="1227" spans="1:18">
      <c r="A1227" s="26">
        <v>1227</v>
      </c>
      <c r="C1227" s="3" t="s">
        <v>806</v>
      </c>
      <c r="D1227" s="2" t="s">
        <v>804</v>
      </c>
      <c r="E1227" s="16"/>
      <c r="F1227" s="47" t="s">
        <v>799</v>
      </c>
      <c r="G1227" s="23"/>
      <c r="H1227" s="57">
        <v>-2674526.1941709113</v>
      </c>
      <c r="I1227" s="57">
        <v>-1278880.0865436627</v>
      </c>
      <c r="J1227" s="57">
        <v>-367010.08956574026</v>
      </c>
      <c r="K1227" s="57">
        <v>-518893.73887587135</v>
      </c>
      <c r="L1227" s="57">
        <v>-202472.17679252196</v>
      </c>
      <c r="M1227" s="57">
        <v>-191653.38065770746</v>
      </c>
      <c r="N1227" s="57">
        <v>-101844.5016655294</v>
      </c>
      <c r="O1227" s="57">
        <v>-13772.220069877343</v>
      </c>
      <c r="P1227" s="27">
        <v>0</v>
      </c>
      <c r="Q1227" s="27">
        <v>0</v>
      </c>
      <c r="R1227" s="28">
        <v>0</v>
      </c>
    </row>
    <row r="1228" spans="1:18">
      <c r="A1228" s="26">
        <v>1228</v>
      </c>
      <c r="E1228" s="2" t="s">
        <v>800</v>
      </c>
      <c r="F1228" s="47" t="s">
        <v>426</v>
      </c>
      <c r="G1228" s="17"/>
      <c r="H1228" s="57">
        <v>-7624.0203908953117</v>
      </c>
      <c r="I1228" s="57">
        <v>-4097.9759800996126</v>
      </c>
      <c r="J1228" s="57">
        <v>-1012.6824675145754</v>
      </c>
      <c r="K1228" s="57">
        <v>-1244.7638593307477</v>
      </c>
      <c r="L1228" s="57">
        <v>-474.81029745658185</v>
      </c>
      <c r="M1228" s="57">
        <v>-426.56898886871204</v>
      </c>
      <c r="N1228" s="57">
        <v>-285.91183937322842</v>
      </c>
      <c r="O1228" s="57">
        <v>-81.306958251854255</v>
      </c>
      <c r="P1228" s="27">
        <v>0</v>
      </c>
      <c r="Q1228" s="27">
        <v>0</v>
      </c>
      <c r="R1228" s="28">
        <v>0</v>
      </c>
    </row>
    <row r="1229" spans="1:18">
      <c r="A1229" s="26">
        <v>1229</v>
      </c>
      <c r="D1229" s="14"/>
      <c r="E1229" s="2" t="s">
        <v>415</v>
      </c>
      <c r="F1229" s="47" t="s">
        <v>387</v>
      </c>
      <c r="G1229" s="17"/>
      <c r="H1229" s="51">
        <v>0</v>
      </c>
      <c r="I1229" s="51">
        <v>0</v>
      </c>
      <c r="J1229" s="51">
        <v>0</v>
      </c>
      <c r="K1229" s="51">
        <v>0</v>
      </c>
      <c r="L1229" s="51">
        <v>0</v>
      </c>
      <c r="M1229" s="51">
        <v>0</v>
      </c>
      <c r="N1229" s="51">
        <v>0</v>
      </c>
      <c r="O1229" s="51">
        <v>0</v>
      </c>
      <c r="P1229" s="27">
        <v>0</v>
      </c>
      <c r="Q1229" s="27">
        <v>0</v>
      </c>
      <c r="R1229" s="28">
        <v>0</v>
      </c>
    </row>
    <row r="1230" spans="1:18">
      <c r="A1230" s="26">
        <v>1230</v>
      </c>
      <c r="E1230" s="2" t="s">
        <v>805</v>
      </c>
      <c r="F1230" s="47"/>
      <c r="G1230" s="17"/>
      <c r="H1230" s="27">
        <v>-2682150.2145618065</v>
      </c>
      <c r="I1230" s="27">
        <v>-1282978.0625237625</v>
      </c>
      <c r="J1230" s="27">
        <v>-368022.77203325485</v>
      </c>
      <c r="K1230" s="27">
        <v>-520138.50273520214</v>
      </c>
      <c r="L1230" s="27">
        <v>-202946.98708997856</v>
      </c>
      <c r="M1230" s="27">
        <v>-192079.94964657613</v>
      </c>
      <c r="N1230" s="27">
        <v>-102130.41350490265</v>
      </c>
      <c r="O1230" s="27">
        <v>-13853.527028129198</v>
      </c>
      <c r="P1230" s="27">
        <v>0</v>
      </c>
      <c r="Q1230" s="27">
        <v>0</v>
      </c>
      <c r="R1230" s="28">
        <v>0</v>
      </c>
    </row>
    <row r="1231" spans="1:18">
      <c r="A1231" s="26">
        <v>1231</v>
      </c>
      <c r="D1231" s="14"/>
      <c r="F1231" s="47"/>
      <c r="G1231" s="17"/>
      <c r="H1231" s="14"/>
      <c r="I1231" s="14"/>
      <c r="J1231" s="14"/>
      <c r="K1231" s="14"/>
      <c r="L1231" s="14"/>
      <c r="M1231" s="14"/>
      <c r="N1231" s="14"/>
      <c r="O1231" s="14"/>
      <c r="P1231" s="27"/>
      <c r="Q1231" s="27"/>
      <c r="R1231" s="28"/>
    </row>
    <row r="1232" spans="1:18">
      <c r="A1232" s="26">
        <v>1232</v>
      </c>
      <c r="C1232" s="2" t="s">
        <v>807</v>
      </c>
      <c r="D1232" s="2" t="s">
        <v>808</v>
      </c>
      <c r="F1232" s="47" t="s">
        <v>799</v>
      </c>
      <c r="G1232" s="17"/>
      <c r="H1232" s="51">
        <v>-246775.1077838054</v>
      </c>
      <c r="I1232" s="51">
        <v>-118029.51028571857</v>
      </c>
      <c r="J1232" s="51">
        <v>-33900.484608154606</v>
      </c>
      <c r="K1232" s="51">
        <v>-47949.487199932555</v>
      </c>
      <c r="L1232" s="51">
        <v>-18663.822262286321</v>
      </c>
      <c r="M1232" s="51">
        <v>-17494.604035783093</v>
      </c>
      <c r="N1232" s="51">
        <v>-9458.7111465467642</v>
      </c>
      <c r="O1232" s="51">
        <v>-1278.4882453834423</v>
      </c>
      <c r="P1232" s="27">
        <v>0</v>
      </c>
      <c r="Q1232" s="27">
        <v>0</v>
      </c>
      <c r="R1232" s="28">
        <v>0</v>
      </c>
    </row>
    <row r="1233" spans="1:18" ht="15.75" thickBot="1">
      <c r="A1233" s="26">
        <v>1233</v>
      </c>
      <c r="C1233" s="2" t="s">
        <v>809</v>
      </c>
      <c r="D1233" s="14"/>
      <c r="F1233" s="47"/>
      <c r="G1233" s="17"/>
      <c r="H1233" s="76">
        <v>-257615324.93001398</v>
      </c>
      <c r="I1233" s="76">
        <v>-123669383.95144084</v>
      </c>
      <c r="J1233" s="76">
        <v>-35352955.747038439</v>
      </c>
      <c r="K1233" s="76">
        <v>-49667156.883418821</v>
      </c>
      <c r="L1233" s="76">
        <v>-19327075.916348919</v>
      </c>
      <c r="M1233" s="76">
        <v>-18422056.223278221</v>
      </c>
      <c r="N1233" s="76">
        <v>-9890880.197550334</v>
      </c>
      <c r="O1233" s="76">
        <v>-1285816.0109383625</v>
      </c>
      <c r="P1233" s="27">
        <v>0</v>
      </c>
      <c r="Q1233" s="27">
        <v>0</v>
      </c>
      <c r="R1233" s="28">
        <v>0</v>
      </c>
    </row>
    <row r="1234" spans="1:18" ht="15.75" thickTop="1">
      <c r="A1234" s="26">
        <v>1234</v>
      </c>
      <c r="D1234" s="14"/>
      <c r="F1234" s="47"/>
      <c r="G1234" s="17"/>
      <c r="H1234" s="57"/>
      <c r="I1234" s="57"/>
      <c r="J1234" s="57"/>
      <c r="K1234" s="57"/>
      <c r="L1234" s="57"/>
      <c r="M1234" s="57"/>
      <c r="N1234" s="57"/>
      <c r="O1234" s="57"/>
      <c r="P1234" s="27"/>
      <c r="Q1234" s="27"/>
      <c r="R1234" s="28"/>
    </row>
    <row r="1235" spans="1:18">
      <c r="A1235" s="26">
        <v>1235</v>
      </c>
      <c r="F1235" s="47"/>
      <c r="G1235" s="17"/>
      <c r="H1235" s="7" t="s">
        <v>810</v>
      </c>
      <c r="I1235" s="13"/>
      <c r="J1235" s="13"/>
      <c r="K1235" s="13"/>
      <c r="L1235" s="13"/>
      <c r="M1235" s="13"/>
      <c r="N1235" s="13"/>
      <c r="O1235" s="13"/>
      <c r="P1235" s="27"/>
      <c r="Q1235" s="27"/>
      <c r="R1235" s="28"/>
    </row>
    <row r="1236" spans="1:18">
      <c r="A1236" s="26">
        <v>1236</v>
      </c>
      <c r="F1236" s="47"/>
      <c r="G1236" s="17"/>
      <c r="H1236" s="7" t="s">
        <v>811</v>
      </c>
      <c r="I1236" s="7"/>
      <c r="J1236" s="7"/>
      <c r="K1236" s="10"/>
      <c r="L1236" s="7"/>
      <c r="M1236" s="7"/>
      <c r="N1236" s="7"/>
      <c r="O1236" s="7"/>
      <c r="P1236" s="27"/>
      <c r="Q1236" s="27"/>
      <c r="R1236" s="28"/>
    </row>
    <row r="1237" spans="1:18">
      <c r="A1237" s="26">
        <v>1237</v>
      </c>
      <c r="F1237" s="48"/>
      <c r="G1237" s="17"/>
      <c r="H1237" s="7"/>
      <c r="I1237" s="7"/>
      <c r="J1237" s="7"/>
      <c r="K1237" s="10"/>
      <c r="L1237" s="7"/>
      <c r="M1237" s="7"/>
      <c r="N1237" s="7"/>
      <c r="O1237" s="7"/>
      <c r="P1237" s="27"/>
      <c r="Q1237" s="27"/>
      <c r="R1237" s="28"/>
    </row>
    <row r="1238" spans="1:18">
      <c r="A1238" s="26">
        <v>1238</v>
      </c>
      <c r="C1238" s="2" t="s">
        <v>812</v>
      </c>
      <c r="D1238" s="2" t="s">
        <v>813</v>
      </c>
      <c r="F1238" s="49" t="s">
        <v>112</v>
      </c>
      <c r="G1238" s="17"/>
      <c r="H1238" s="57">
        <v>-16290455.312218353</v>
      </c>
      <c r="I1238" s="57">
        <v>-7002700.5677708145</v>
      </c>
      <c r="J1238" s="57">
        <v>-2189286.2870423403</v>
      </c>
      <c r="K1238" s="57">
        <v>-3491621.6241558823</v>
      </c>
      <c r="L1238" s="57">
        <v>-1424657.2649678488</v>
      </c>
      <c r="M1238" s="57">
        <v>-1569240.6269886375</v>
      </c>
      <c r="N1238" s="57">
        <v>-574625.27488051914</v>
      </c>
      <c r="O1238" s="57">
        <v>-38323.666412312734</v>
      </c>
      <c r="P1238" s="27">
        <v>0</v>
      </c>
      <c r="Q1238" s="27">
        <v>0</v>
      </c>
      <c r="R1238" s="28">
        <v>0</v>
      </c>
    </row>
    <row r="1239" spans="1:18">
      <c r="A1239" s="26">
        <v>1239</v>
      </c>
      <c r="E1239" s="2" t="s">
        <v>175</v>
      </c>
      <c r="F1239" s="49" t="s">
        <v>112</v>
      </c>
      <c r="G1239" s="17"/>
      <c r="H1239" s="51">
        <v>-115849005.40855488</v>
      </c>
      <c r="I1239" s="51">
        <v>-49799461.120138489</v>
      </c>
      <c r="J1239" s="51">
        <v>-15569033.157607028</v>
      </c>
      <c r="K1239" s="51">
        <v>-24830545.535340171</v>
      </c>
      <c r="L1239" s="51">
        <v>-10131400.506087039</v>
      </c>
      <c r="M1239" s="51">
        <v>-11159600.047948249</v>
      </c>
      <c r="N1239" s="51">
        <v>-4086427.6229035892</v>
      </c>
      <c r="O1239" s="51">
        <v>-272537.41853032878</v>
      </c>
      <c r="P1239" s="27">
        <v>0</v>
      </c>
      <c r="Q1239" s="27">
        <v>0</v>
      </c>
      <c r="R1239" s="28">
        <v>0</v>
      </c>
    </row>
    <row r="1240" spans="1:18">
      <c r="A1240" s="26">
        <v>1240</v>
      </c>
      <c r="E1240" s="2" t="s">
        <v>814</v>
      </c>
      <c r="F1240" s="49"/>
      <c r="G1240" s="17"/>
      <c r="H1240" s="57">
        <v>-132139460.72077323</v>
      </c>
      <c r="I1240" s="57">
        <v>-56802161.687909305</v>
      </c>
      <c r="J1240" s="57">
        <v>-17758319.444649369</v>
      </c>
      <c r="K1240" s="57">
        <v>-28322167.159496054</v>
      </c>
      <c r="L1240" s="57">
        <v>-11556057.771054888</v>
      </c>
      <c r="M1240" s="57">
        <v>-12728840.674936887</v>
      </c>
      <c r="N1240" s="57">
        <v>-4661052.8977841083</v>
      </c>
      <c r="O1240" s="57">
        <v>-310861.08494264149</v>
      </c>
      <c r="P1240" s="27">
        <v>0</v>
      </c>
      <c r="Q1240" s="27">
        <v>0</v>
      </c>
      <c r="R1240" s="28">
        <v>0</v>
      </c>
    </row>
    <row r="1241" spans="1:18">
      <c r="A1241" s="26">
        <v>1241</v>
      </c>
      <c r="F1241" s="47"/>
      <c r="G1241" s="17"/>
      <c r="H1241" s="14"/>
      <c r="I1241" s="14"/>
      <c r="J1241" s="14"/>
      <c r="K1241" s="14"/>
      <c r="L1241" s="14"/>
      <c r="M1241" s="14"/>
      <c r="N1241" s="14"/>
      <c r="O1241" s="14"/>
      <c r="P1241" s="27"/>
      <c r="Q1241" s="27"/>
      <c r="R1241" s="28"/>
    </row>
    <row r="1242" spans="1:18">
      <c r="A1242" s="26">
        <v>1242</v>
      </c>
      <c r="C1242" s="2" t="s">
        <v>815</v>
      </c>
      <c r="D1242" s="2" t="s">
        <v>816</v>
      </c>
      <c r="F1242" s="49" t="s">
        <v>112</v>
      </c>
      <c r="G1242" s="17"/>
      <c r="H1242" s="57">
        <v>0</v>
      </c>
      <c r="I1242" s="57">
        <v>0</v>
      </c>
      <c r="J1242" s="57">
        <v>0</v>
      </c>
      <c r="K1242" s="57">
        <v>0</v>
      </c>
      <c r="L1242" s="57">
        <v>0</v>
      </c>
      <c r="M1242" s="57">
        <v>0</v>
      </c>
      <c r="N1242" s="57">
        <v>0</v>
      </c>
      <c r="O1242" s="57">
        <v>0</v>
      </c>
      <c r="P1242" s="27">
        <v>0</v>
      </c>
      <c r="Q1242" s="27">
        <v>0</v>
      </c>
      <c r="R1242" s="28">
        <v>0</v>
      </c>
    </row>
    <row r="1243" spans="1:18">
      <c r="A1243" s="26">
        <v>1243</v>
      </c>
      <c r="F1243" s="47"/>
      <c r="G1243" s="17"/>
      <c r="H1243" s="14"/>
      <c r="I1243" s="14"/>
      <c r="J1243" s="14"/>
      <c r="K1243" s="14"/>
      <c r="L1243" s="14"/>
      <c r="M1243" s="14"/>
      <c r="N1243" s="14"/>
      <c r="O1243" s="14"/>
      <c r="P1243" s="27"/>
      <c r="Q1243" s="27"/>
      <c r="R1243" s="28"/>
    </row>
    <row r="1244" spans="1:18">
      <c r="A1244" s="26">
        <v>1244</v>
      </c>
      <c r="C1244" s="2" t="s">
        <v>817</v>
      </c>
      <c r="D1244" s="2" t="s">
        <v>818</v>
      </c>
      <c r="F1244" s="49" t="s">
        <v>112</v>
      </c>
      <c r="G1244" s="17"/>
      <c r="H1244" s="57">
        <v>-53189183.279547267</v>
      </c>
      <c r="I1244" s="57">
        <v>-22864181.314293217</v>
      </c>
      <c r="J1244" s="57">
        <v>-7148133.5138347009</v>
      </c>
      <c r="K1244" s="57">
        <v>-11400326.077489344</v>
      </c>
      <c r="L1244" s="57">
        <v>-4651580.0156966019</v>
      </c>
      <c r="M1244" s="57">
        <v>-5123652.2073147781</v>
      </c>
      <c r="N1244" s="57">
        <v>-1876181.3882363564</v>
      </c>
      <c r="O1244" s="57">
        <v>-125128.76268227225</v>
      </c>
      <c r="P1244" s="27">
        <v>0</v>
      </c>
      <c r="Q1244" s="27">
        <v>0</v>
      </c>
      <c r="R1244" s="28">
        <v>0</v>
      </c>
    </row>
    <row r="1245" spans="1:18">
      <c r="A1245" s="26">
        <v>1245</v>
      </c>
      <c r="F1245" s="47"/>
      <c r="G1245" s="17"/>
      <c r="H1245" s="14"/>
      <c r="I1245" s="14"/>
      <c r="J1245" s="14"/>
      <c r="K1245" s="14"/>
      <c r="L1245" s="14"/>
      <c r="M1245" s="14"/>
      <c r="N1245" s="14"/>
      <c r="O1245" s="14"/>
      <c r="P1245" s="27"/>
      <c r="Q1245" s="27"/>
      <c r="R1245" s="28"/>
    </row>
    <row r="1246" spans="1:18">
      <c r="A1246" s="26">
        <v>1246</v>
      </c>
      <c r="C1246" s="2" t="s">
        <v>819</v>
      </c>
      <c r="D1246" s="2" t="s">
        <v>820</v>
      </c>
      <c r="F1246" s="49" t="s">
        <v>112</v>
      </c>
      <c r="G1246" s="17"/>
      <c r="H1246" s="57">
        <v>-68746959.05105412</v>
      </c>
      <c r="I1246" s="57">
        <v>-29551928.411617674</v>
      </c>
      <c r="J1246" s="57">
        <v>-9238954.4577952493</v>
      </c>
      <c r="K1246" s="57">
        <v>-14734908.522635534</v>
      </c>
      <c r="L1246" s="57">
        <v>-6012161.8935397556</v>
      </c>
      <c r="M1246" s="57">
        <v>-6622314.6656879857</v>
      </c>
      <c r="N1246" s="57">
        <v>-2424962.3159570452</v>
      </c>
      <c r="O1246" s="57">
        <v>-161728.78382088328</v>
      </c>
      <c r="P1246" s="27">
        <v>0</v>
      </c>
      <c r="Q1246" s="27">
        <v>0</v>
      </c>
      <c r="R1246" s="28">
        <v>0</v>
      </c>
    </row>
    <row r="1247" spans="1:18">
      <c r="A1247" s="26">
        <v>1247</v>
      </c>
      <c r="E1247" s="2" t="s">
        <v>488</v>
      </c>
      <c r="F1247" s="49" t="s">
        <v>112</v>
      </c>
      <c r="G1247" s="17"/>
      <c r="H1247" s="51">
        <v>0</v>
      </c>
      <c r="I1247" s="51">
        <v>0</v>
      </c>
      <c r="J1247" s="51">
        <v>0</v>
      </c>
      <c r="K1247" s="51">
        <v>0</v>
      </c>
      <c r="L1247" s="51">
        <v>0</v>
      </c>
      <c r="M1247" s="51">
        <v>0</v>
      </c>
      <c r="N1247" s="51">
        <v>0</v>
      </c>
      <c r="O1247" s="51">
        <v>0</v>
      </c>
      <c r="P1247" s="27">
        <v>0</v>
      </c>
      <c r="Q1247" s="27">
        <v>0</v>
      </c>
      <c r="R1247" s="28">
        <v>0</v>
      </c>
    </row>
    <row r="1248" spans="1:18">
      <c r="A1248" s="26">
        <v>1248</v>
      </c>
      <c r="E1248" s="2" t="s">
        <v>821</v>
      </c>
      <c r="F1248" s="49"/>
      <c r="G1248" s="17"/>
      <c r="H1248" s="57">
        <v>-68746959.05105412</v>
      </c>
      <c r="I1248" s="57">
        <v>-29551928.411617674</v>
      </c>
      <c r="J1248" s="57">
        <v>-9238954.4577952493</v>
      </c>
      <c r="K1248" s="57">
        <v>-14734908.522635534</v>
      </c>
      <c r="L1248" s="57">
        <v>-6012161.8935397556</v>
      </c>
      <c r="M1248" s="57">
        <v>-6622314.6656879857</v>
      </c>
      <c r="N1248" s="57">
        <v>-2424962.3159570452</v>
      </c>
      <c r="O1248" s="57">
        <v>-161728.78382088328</v>
      </c>
      <c r="P1248" s="27">
        <v>0</v>
      </c>
      <c r="Q1248" s="27">
        <v>0</v>
      </c>
      <c r="R1248" s="28">
        <v>0</v>
      </c>
    </row>
    <row r="1249" spans="1:18">
      <c r="A1249" s="26">
        <v>1249</v>
      </c>
      <c r="F1249" s="47"/>
      <c r="G1249" s="17"/>
      <c r="H1249" s="14"/>
      <c r="I1249" s="14"/>
      <c r="J1249" s="14"/>
      <c r="K1249" s="14"/>
      <c r="L1249" s="14"/>
      <c r="M1249" s="14"/>
      <c r="N1249" s="14"/>
      <c r="O1249" s="14"/>
      <c r="P1249" s="27"/>
      <c r="Q1249" s="27"/>
      <c r="R1249" s="28"/>
    </row>
    <row r="1250" spans="1:18">
      <c r="A1250" s="26">
        <v>1250</v>
      </c>
      <c r="C1250" s="2" t="s">
        <v>822</v>
      </c>
      <c r="D1250" s="2" t="s">
        <v>823</v>
      </c>
      <c r="F1250" s="49" t="s">
        <v>112</v>
      </c>
      <c r="G1250" s="17"/>
      <c r="H1250" s="57">
        <v>0</v>
      </c>
      <c r="I1250" s="57">
        <v>0</v>
      </c>
      <c r="J1250" s="57">
        <v>0</v>
      </c>
      <c r="K1250" s="57">
        <v>0</v>
      </c>
      <c r="L1250" s="57">
        <v>0</v>
      </c>
      <c r="M1250" s="57">
        <v>0</v>
      </c>
      <c r="N1250" s="57">
        <v>0</v>
      </c>
      <c r="O1250" s="57">
        <v>0</v>
      </c>
      <c r="P1250" s="27">
        <v>0</v>
      </c>
      <c r="Q1250" s="27">
        <v>0</v>
      </c>
      <c r="R1250" s="28">
        <v>0</v>
      </c>
    </row>
    <row r="1251" spans="1:18">
      <c r="A1251" s="26">
        <v>1251</v>
      </c>
      <c r="F1251" s="47"/>
      <c r="G1251" s="17"/>
      <c r="H1251" s="14"/>
      <c r="I1251" s="14"/>
      <c r="J1251" s="14"/>
      <c r="K1251" s="14"/>
      <c r="L1251" s="14"/>
      <c r="M1251" s="14"/>
      <c r="N1251" s="14"/>
      <c r="O1251" s="14"/>
      <c r="P1251" s="27"/>
      <c r="Q1251" s="27"/>
      <c r="R1251" s="28"/>
    </row>
    <row r="1252" spans="1:18">
      <c r="A1252" s="26">
        <v>1252</v>
      </c>
      <c r="F1252" s="47"/>
      <c r="G1252" s="17"/>
      <c r="H1252" s="83"/>
      <c r="I1252" s="83"/>
      <c r="J1252" s="83"/>
      <c r="K1252" s="83"/>
      <c r="L1252" s="83"/>
      <c r="M1252" s="83"/>
      <c r="N1252" s="83"/>
      <c r="O1252" s="83"/>
      <c r="P1252" s="27"/>
      <c r="Q1252" s="27"/>
      <c r="R1252" s="28"/>
    </row>
    <row r="1253" spans="1:18">
      <c r="A1253" s="26">
        <v>1253</v>
      </c>
      <c r="F1253" s="47"/>
      <c r="G1253" s="17"/>
      <c r="H1253" s="14"/>
      <c r="I1253" s="14"/>
      <c r="J1253" s="14"/>
      <c r="K1253" s="14"/>
      <c r="L1253" s="14"/>
      <c r="M1253" s="14"/>
      <c r="N1253" s="14"/>
      <c r="O1253" s="14"/>
      <c r="P1253" s="27"/>
      <c r="Q1253" s="27"/>
      <c r="R1253" s="28"/>
    </row>
    <row r="1254" spans="1:18">
      <c r="A1254" s="26">
        <v>1254</v>
      </c>
      <c r="C1254" s="2" t="s">
        <v>824</v>
      </c>
      <c r="F1254" s="47"/>
      <c r="G1254" s="17"/>
      <c r="H1254" s="27">
        <v>-254075603.05137461</v>
      </c>
      <c r="I1254" s="27">
        <v>-109218271.41382021</v>
      </c>
      <c r="J1254" s="27">
        <v>-34145407.416279316</v>
      </c>
      <c r="K1254" s="27">
        <v>-54457401.759620935</v>
      </c>
      <c r="L1254" s="27">
        <v>-22219799.680291247</v>
      </c>
      <c r="M1254" s="27">
        <v>-24474807.547939651</v>
      </c>
      <c r="N1254" s="27">
        <v>-8962196.6019775104</v>
      </c>
      <c r="O1254" s="27">
        <v>-597718.63144579704</v>
      </c>
      <c r="P1254" s="27">
        <v>0</v>
      </c>
      <c r="Q1254" s="27">
        <v>0</v>
      </c>
      <c r="R1254" s="28">
        <v>0</v>
      </c>
    </row>
    <row r="1255" spans="1:18">
      <c r="A1255" s="26">
        <v>1255</v>
      </c>
      <c r="F1255" s="47"/>
      <c r="G1255" s="17"/>
      <c r="H1255" s="27"/>
      <c r="I1255" s="27"/>
      <c r="J1255" s="27"/>
      <c r="K1255" s="27"/>
      <c r="L1255" s="27"/>
      <c r="M1255" s="27"/>
      <c r="N1255" s="27"/>
      <c r="O1255" s="27"/>
      <c r="P1255" s="27"/>
      <c r="Q1255" s="27"/>
      <c r="R1255" s="28"/>
    </row>
    <row r="1256" spans="1:18">
      <c r="A1256" s="26">
        <v>1256</v>
      </c>
      <c r="F1256" s="47"/>
      <c r="G1256" s="17"/>
      <c r="H1256" s="2"/>
      <c r="I1256" s="2"/>
      <c r="J1256" s="2"/>
      <c r="K1256" s="2"/>
      <c r="L1256" s="2"/>
      <c r="M1256" s="2"/>
      <c r="N1256" s="2"/>
      <c r="O1256" s="2"/>
      <c r="P1256" s="27"/>
      <c r="Q1256" s="27"/>
      <c r="R1256" s="28"/>
    </row>
    <row r="1257" spans="1:18">
      <c r="A1257" s="26">
        <v>1257</v>
      </c>
      <c r="F1257" s="47"/>
      <c r="H1257" s="7" t="s">
        <v>618</v>
      </c>
      <c r="I1257" s="7"/>
      <c r="J1257" s="7"/>
      <c r="K1257" s="7"/>
      <c r="L1257" s="7"/>
      <c r="M1257" s="7"/>
      <c r="N1257" s="7"/>
      <c r="O1257" s="7"/>
      <c r="P1257" s="27"/>
      <c r="Q1257" s="27"/>
      <c r="R1257" s="28"/>
    </row>
    <row r="1258" spans="1:18">
      <c r="A1258" s="26">
        <v>1258</v>
      </c>
      <c r="F1258" s="47"/>
      <c r="H1258" s="7"/>
      <c r="I1258" s="7"/>
      <c r="J1258" s="7"/>
      <c r="K1258" s="10"/>
      <c r="L1258" s="7"/>
      <c r="M1258" s="7"/>
      <c r="N1258" s="7"/>
      <c r="O1258" s="7"/>
      <c r="P1258" s="27"/>
      <c r="Q1258" s="27"/>
      <c r="R1258" s="28"/>
    </row>
    <row r="1259" spans="1:18">
      <c r="A1259" s="26">
        <v>1259</v>
      </c>
      <c r="C1259" s="2" t="s">
        <v>825</v>
      </c>
      <c r="D1259" s="14" t="s">
        <v>826</v>
      </c>
      <c r="F1259" s="67" t="s">
        <v>310</v>
      </c>
      <c r="G1259" s="17"/>
      <c r="H1259" s="57">
        <v>-115558686.30752882</v>
      </c>
      <c r="I1259" s="57">
        <v>-49674663.028579637</v>
      </c>
      <c r="J1259" s="57">
        <v>-15530016.959805237</v>
      </c>
      <c r="K1259" s="57">
        <v>-24768319.868124608</v>
      </c>
      <c r="L1259" s="57">
        <v>-10106011.085809421</v>
      </c>
      <c r="M1259" s="57">
        <v>-11131633.946363647</v>
      </c>
      <c r="N1259" s="57">
        <v>-4076186.9826002438</v>
      </c>
      <c r="O1259" s="57">
        <v>-271854.43624606443</v>
      </c>
      <c r="P1259" s="27">
        <v>0</v>
      </c>
      <c r="Q1259" s="27">
        <v>0</v>
      </c>
      <c r="R1259" s="28">
        <v>0</v>
      </c>
    </row>
    <row r="1260" spans="1:18">
      <c r="A1260" s="26">
        <v>1260</v>
      </c>
      <c r="F1260" s="47"/>
      <c r="G1260" s="17"/>
      <c r="H1260" s="2"/>
      <c r="I1260" s="2"/>
      <c r="J1260" s="2"/>
      <c r="K1260" s="2"/>
      <c r="L1260" s="2"/>
      <c r="M1260" s="2"/>
      <c r="N1260" s="2"/>
      <c r="O1260" s="2"/>
      <c r="P1260" s="27"/>
      <c r="Q1260" s="27"/>
      <c r="R1260" s="28"/>
    </row>
    <row r="1261" spans="1:18">
      <c r="A1261" s="26">
        <v>1261</v>
      </c>
      <c r="F1261" s="47"/>
      <c r="G1261" s="17"/>
      <c r="H1261" s="2"/>
      <c r="I1261" s="2"/>
      <c r="J1261" s="2"/>
      <c r="K1261" s="2"/>
      <c r="L1261" s="2"/>
      <c r="M1261" s="2"/>
      <c r="N1261" s="2"/>
      <c r="O1261" s="2"/>
      <c r="P1261" s="27"/>
      <c r="Q1261" s="27"/>
      <c r="R1261" s="28"/>
    </row>
    <row r="1262" spans="1:18">
      <c r="A1262" s="26">
        <v>1262</v>
      </c>
      <c r="F1262" s="47"/>
      <c r="G1262" s="17"/>
      <c r="H1262" s="7" t="s">
        <v>641</v>
      </c>
      <c r="I1262" s="8"/>
      <c r="J1262" s="8"/>
      <c r="K1262" s="8"/>
      <c r="L1262" s="8"/>
      <c r="M1262" s="8"/>
      <c r="N1262" s="8"/>
      <c r="O1262" s="8"/>
      <c r="P1262" s="27"/>
      <c r="Q1262" s="27"/>
      <c r="R1262" s="28"/>
    </row>
    <row r="1263" spans="1:18">
      <c r="A1263" s="26">
        <v>1263</v>
      </c>
      <c r="F1263" s="48"/>
      <c r="G1263" s="17"/>
      <c r="H1263" s="2"/>
      <c r="I1263" s="2"/>
      <c r="J1263" s="2"/>
      <c r="K1263" s="2"/>
      <c r="L1263" s="2"/>
      <c r="M1263" s="2"/>
      <c r="N1263" s="2"/>
      <c r="O1263" s="2"/>
      <c r="P1263" s="27"/>
      <c r="Q1263" s="27"/>
      <c r="R1263" s="28"/>
    </row>
    <row r="1264" spans="1:18">
      <c r="A1264" s="26">
        <v>1264</v>
      </c>
      <c r="C1264" s="2" t="s">
        <v>827</v>
      </c>
      <c r="D1264" s="2" t="s">
        <v>548</v>
      </c>
      <c r="F1264" s="47" t="s">
        <v>460</v>
      </c>
      <c r="G1264" s="17"/>
      <c r="H1264" s="57">
        <v>-374779.74949747097</v>
      </c>
      <c r="I1264" s="57">
        <v>-194735.71625396592</v>
      </c>
      <c r="J1264" s="57">
        <v>-46641.028013377399</v>
      </c>
      <c r="K1264" s="57">
        <v>-80320.059437039134</v>
      </c>
      <c r="L1264" s="57">
        <v>-26934.726726748533</v>
      </c>
      <c r="M1264" s="57">
        <v>0</v>
      </c>
      <c r="N1264" s="57">
        <v>-24895.525151474285</v>
      </c>
      <c r="O1264" s="57">
        <v>-1252.6939148657489</v>
      </c>
      <c r="P1264" s="27">
        <v>0</v>
      </c>
      <c r="Q1264" s="27">
        <v>0</v>
      </c>
      <c r="R1264" s="28">
        <v>0</v>
      </c>
    </row>
    <row r="1265" spans="1:18">
      <c r="A1265" s="26">
        <v>1265</v>
      </c>
      <c r="F1265" s="47"/>
      <c r="G1265" s="17"/>
      <c r="H1265" s="14"/>
      <c r="I1265" s="14"/>
      <c r="J1265" s="14"/>
      <c r="K1265" s="14"/>
      <c r="L1265" s="14"/>
      <c r="M1265" s="14"/>
      <c r="N1265" s="14"/>
      <c r="O1265" s="14"/>
      <c r="P1265" s="27"/>
      <c r="Q1265" s="27"/>
      <c r="R1265" s="28"/>
    </row>
    <row r="1266" spans="1:18">
      <c r="A1266" s="26">
        <v>1266</v>
      </c>
      <c r="C1266" s="2" t="s">
        <v>828</v>
      </c>
      <c r="D1266" s="14" t="s">
        <v>551</v>
      </c>
      <c r="F1266" s="47" t="s">
        <v>362</v>
      </c>
      <c r="G1266" s="17"/>
      <c r="H1266" s="57">
        <v>-848582.14</v>
      </c>
      <c r="I1266" s="57">
        <v>-415030.32026479929</v>
      </c>
      <c r="J1266" s="57">
        <v>-99403.649039020427</v>
      </c>
      <c r="K1266" s="57">
        <v>-171182.05449465499</v>
      </c>
      <c r="L1266" s="57">
        <v>-57404.612131184382</v>
      </c>
      <c r="M1266" s="57">
        <v>-49833.135683598222</v>
      </c>
      <c r="N1266" s="57">
        <v>-53058.565606432821</v>
      </c>
      <c r="O1266" s="57">
        <v>-2669.8027803099972</v>
      </c>
      <c r="P1266" s="27">
        <v>0</v>
      </c>
      <c r="Q1266" s="27">
        <v>0</v>
      </c>
      <c r="R1266" s="28">
        <v>0</v>
      </c>
    </row>
    <row r="1267" spans="1:18">
      <c r="A1267" s="26">
        <v>1267</v>
      </c>
      <c r="F1267" s="47"/>
      <c r="G1267" s="17"/>
      <c r="H1267" s="14"/>
      <c r="I1267" s="14"/>
      <c r="J1267" s="14"/>
      <c r="K1267" s="14"/>
      <c r="L1267" s="14"/>
      <c r="M1267" s="14"/>
      <c r="N1267" s="14"/>
      <c r="O1267" s="14"/>
      <c r="P1267" s="27"/>
      <c r="Q1267" s="27"/>
      <c r="R1267" s="28"/>
    </row>
    <row r="1268" spans="1:18">
      <c r="A1268" s="26">
        <v>1268</v>
      </c>
      <c r="C1268" s="2" t="s">
        <v>829</v>
      </c>
      <c r="D1268" s="2" t="s">
        <v>623</v>
      </c>
      <c r="F1268" s="47" t="s">
        <v>343</v>
      </c>
      <c r="G1268" s="17"/>
      <c r="H1268" s="57">
        <v>-18119317.600000001</v>
      </c>
      <c r="I1268" s="57">
        <v>-8932232.2961881775</v>
      </c>
      <c r="J1268" s="57">
        <v>-2139353.2977031511</v>
      </c>
      <c r="K1268" s="57">
        <v>-3684159.4481806513</v>
      </c>
      <c r="L1268" s="57">
        <v>-1235455.1110896503</v>
      </c>
      <c r="M1268" s="57">
        <v>-928738.25063810137</v>
      </c>
      <c r="N1268" s="57">
        <v>-1141920.0240522644</v>
      </c>
      <c r="O1268" s="57">
        <v>-57459.172148007878</v>
      </c>
      <c r="P1268" s="27">
        <v>0</v>
      </c>
      <c r="Q1268" s="27">
        <v>0</v>
      </c>
      <c r="R1268" s="28">
        <v>0</v>
      </c>
    </row>
    <row r="1269" spans="1:18">
      <c r="A1269" s="26">
        <v>1269</v>
      </c>
      <c r="F1269" s="47"/>
      <c r="G1269" s="17"/>
      <c r="H1269" s="57"/>
      <c r="I1269" s="57"/>
      <c r="J1269" s="57"/>
      <c r="K1269" s="57"/>
      <c r="L1269" s="57"/>
      <c r="M1269" s="57"/>
      <c r="N1269" s="57"/>
      <c r="O1269" s="57"/>
      <c r="P1269" s="27"/>
      <c r="Q1269" s="27"/>
      <c r="R1269" s="28"/>
    </row>
    <row r="1270" spans="1:18">
      <c r="A1270" s="26">
        <v>1270</v>
      </c>
      <c r="F1270" s="47"/>
      <c r="G1270" s="17"/>
      <c r="H1270" s="57"/>
      <c r="I1270" s="57"/>
      <c r="J1270" s="57"/>
      <c r="K1270" s="57"/>
      <c r="L1270" s="57"/>
      <c r="M1270" s="57"/>
      <c r="N1270" s="57"/>
      <c r="O1270" s="57"/>
      <c r="P1270" s="27"/>
      <c r="Q1270" s="27"/>
      <c r="R1270" s="28"/>
    </row>
    <row r="1271" spans="1:18">
      <c r="A1271" s="26">
        <v>1271</v>
      </c>
      <c r="C1271" s="16"/>
      <c r="E1271" s="16"/>
      <c r="F1271" s="47"/>
      <c r="G1271" s="17"/>
      <c r="H1271" s="7" t="s">
        <v>830</v>
      </c>
      <c r="I1271" s="7"/>
      <c r="J1271" s="7"/>
      <c r="K1271" s="7"/>
      <c r="L1271" s="7"/>
      <c r="M1271" s="7"/>
      <c r="N1271" s="7"/>
      <c r="O1271" s="7"/>
      <c r="P1271" s="27"/>
      <c r="Q1271" s="27"/>
      <c r="R1271" s="28"/>
    </row>
    <row r="1272" spans="1:18">
      <c r="A1272" s="26">
        <v>1272</v>
      </c>
      <c r="C1272" s="2" t="s">
        <v>6</v>
      </c>
      <c r="E1272" s="2" t="s">
        <v>7</v>
      </c>
      <c r="F1272" s="47"/>
      <c r="G1272" s="17"/>
      <c r="H1272" s="16" t="s">
        <v>9</v>
      </c>
      <c r="I1272" s="18" t="s">
        <v>10</v>
      </c>
      <c r="J1272" s="16" t="s">
        <v>11</v>
      </c>
      <c r="K1272" s="18" t="s">
        <v>12</v>
      </c>
      <c r="L1272" s="16" t="s">
        <v>13</v>
      </c>
      <c r="M1272" s="16" t="s">
        <v>14</v>
      </c>
      <c r="N1272" s="18" t="s">
        <v>15</v>
      </c>
      <c r="O1272" s="16" t="s">
        <v>16</v>
      </c>
      <c r="P1272" s="27"/>
      <c r="Q1272" s="27"/>
      <c r="R1272" s="28"/>
    </row>
    <row r="1273" spans="1:18">
      <c r="A1273" s="26">
        <v>1273</v>
      </c>
      <c r="F1273" s="47"/>
      <c r="G1273" s="17"/>
      <c r="H1273" s="18" t="s">
        <v>19</v>
      </c>
      <c r="I1273" s="14"/>
      <c r="J1273" s="18" t="s">
        <v>20</v>
      </c>
      <c r="K1273" s="18" t="s">
        <v>21</v>
      </c>
      <c r="L1273" s="18" t="s">
        <v>21</v>
      </c>
      <c r="M1273" s="18" t="s">
        <v>21</v>
      </c>
      <c r="N1273" s="16" t="s">
        <v>22</v>
      </c>
      <c r="O1273" s="18" t="s">
        <v>23</v>
      </c>
      <c r="P1273" s="27"/>
      <c r="Q1273" s="27"/>
      <c r="R1273" s="28"/>
    </row>
    <row r="1274" spans="1:18">
      <c r="A1274" s="26">
        <v>1274</v>
      </c>
      <c r="C1274" s="2" t="s">
        <v>105</v>
      </c>
      <c r="F1274" s="47"/>
      <c r="G1274" s="17"/>
      <c r="H1274" s="18" t="s">
        <v>26</v>
      </c>
      <c r="I1274" s="18" t="s">
        <v>27</v>
      </c>
      <c r="J1274" s="18" t="s">
        <v>28</v>
      </c>
      <c r="K1274" s="18" t="s">
        <v>29</v>
      </c>
      <c r="L1274" s="18" t="s">
        <v>30</v>
      </c>
      <c r="M1274" s="18" t="s">
        <v>31</v>
      </c>
      <c r="N1274" s="18" t="s">
        <v>32</v>
      </c>
      <c r="O1274" s="18" t="s">
        <v>33</v>
      </c>
      <c r="P1274" s="27"/>
      <c r="Q1274" s="27"/>
      <c r="R1274" s="28"/>
    </row>
    <row r="1275" spans="1:18">
      <c r="A1275" s="26">
        <v>1275</v>
      </c>
      <c r="C1275" s="2" t="s">
        <v>106</v>
      </c>
      <c r="E1275" s="2" t="s">
        <v>34</v>
      </c>
      <c r="F1275" s="47"/>
      <c r="G1275" s="17"/>
      <c r="H1275" s="24" t="s">
        <v>36</v>
      </c>
      <c r="I1275" s="24" t="s">
        <v>37</v>
      </c>
      <c r="J1275" s="24" t="s">
        <v>38</v>
      </c>
      <c r="K1275" s="24" t="s">
        <v>39</v>
      </c>
      <c r="L1275" s="24" t="s">
        <v>40</v>
      </c>
      <c r="M1275" s="24" t="s">
        <v>40</v>
      </c>
      <c r="N1275" s="24" t="s">
        <v>41</v>
      </c>
      <c r="O1275" s="24" t="s">
        <v>42</v>
      </c>
      <c r="P1275" s="27"/>
      <c r="Q1275" s="27"/>
      <c r="R1275" s="28"/>
    </row>
    <row r="1276" spans="1:18">
      <c r="A1276" s="26">
        <v>1276</v>
      </c>
      <c r="F1276" s="47"/>
      <c r="G1276" s="17"/>
      <c r="H1276" s="14"/>
      <c r="I1276" s="14"/>
      <c r="J1276" s="14"/>
      <c r="K1276" s="14"/>
      <c r="L1276" s="14"/>
      <c r="M1276" s="14"/>
      <c r="N1276" s="14"/>
      <c r="O1276" s="14"/>
      <c r="P1276" s="27"/>
      <c r="Q1276" s="27"/>
      <c r="R1276" s="28"/>
    </row>
    <row r="1277" spans="1:18">
      <c r="A1277" s="26">
        <v>1277</v>
      </c>
      <c r="C1277" s="2" t="s">
        <v>831</v>
      </c>
      <c r="D1277" s="2" t="s">
        <v>649</v>
      </c>
      <c r="F1277" s="47" t="s">
        <v>464</v>
      </c>
      <c r="G1277" s="17"/>
      <c r="H1277" s="57">
        <v>-55055728.950357266</v>
      </c>
      <c r="I1277" s="57">
        <v>-28890779.246404026</v>
      </c>
      <c r="J1277" s="57">
        <v>-6908727.7996005015</v>
      </c>
      <c r="K1277" s="57">
        <v>-11593898.392486362</v>
      </c>
      <c r="L1277" s="57">
        <v>-3887926.4667887404</v>
      </c>
      <c r="M1277" s="57">
        <v>0</v>
      </c>
      <c r="N1277" s="57">
        <v>-3593575.3914629025</v>
      </c>
      <c r="O1277" s="57">
        <v>-180821.65361473791</v>
      </c>
      <c r="P1277" s="27">
        <v>0</v>
      </c>
      <c r="Q1277" s="27">
        <v>0</v>
      </c>
      <c r="R1277" s="28">
        <v>0</v>
      </c>
    </row>
    <row r="1278" spans="1:18">
      <c r="A1278" s="26">
        <v>1278</v>
      </c>
      <c r="F1278" s="47"/>
      <c r="G1278" s="17"/>
      <c r="H1278" s="14"/>
      <c r="I1278" s="14"/>
      <c r="J1278" s="14"/>
      <c r="K1278" s="14"/>
      <c r="L1278" s="14"/>
      <c r="M1278" s="14"/>
      <c r="N1278" s="14"/>
      <c r="O1278" s="14"/>
      <c r="P1278" s="27"/>
      <c r="Q1278" s="27"/>
      <c r="R1278" s="28"/>
    </row>
    <row r="1279" spans="1:18">
      <c r="A1279" s="26">
        <v>1279</v>
      </c>
      <c r="C1279" s="2" t="s">
        <v>832</v>
      </c>
      <c r="D1279" s="2" t="s">
        <v>629</v>
      </c>
      <c r="F1279" s="47" t="s">
        <v>466</v>
      </c>
      <c r="G1279" s="17"/>
      <c r="H1279" s="57">
        <v>-28528942.510000002</v>
      </c>
      <c r="I1279" s="57">
        <v>-18682568.419367105</v>
      </c>
      <c r="J1279" s="57">
        <v>-4326650.6669746246</v>
      </c>
      <c r="K1279" s="57">
        <v>-3323347.2716709464</v>
      </c>
      <c r="L1279" s="57">
        <v>-1114459.4663890852</v>
      </c>
      <c r="M1279" s="57">
        <v>0</v>
      </c>
      <c r="N1279" s="57">
        <v>-1030084.840186436</v>
      </c>
      <c r="O1279" s="57">
        <v>-51831.845411808499</v>
      </c>
      <c r="P1279" s="27">
        <v>0</v>
      </c>
      <c r="Q1279" s="27">
        <v>0</v>
      </c>
      <c r="R1279" s="28">
        <v>0</v>
      </c>
    </row>
    <row r="1280" spans="1:18">
      <c r="A1280" s="26">
        <v>1280</v>
      </c>
      <c r="F1280" s="47"/>
      <c r="G1280" s="17"/>
      <c r="H1280" s="14"/>
      <c r="I1280" s="14"/>
      <c r="J1280" s="14"/>
      <c r="K1280" s="14"/>
      <c r="L1280" s="14"/>
      <c r="M1280" s="14"/>
      <c r="N1280" s="14"/>
      <c r="O1280" s="14"/>
      <c r="P1280" s="27"/>
      <c r="Q1280" s="27"/>
      <c r="R1280" s="28"/>
    </row>
    <row r="1281" spans="1:18">
      <c r="A1281" s="26">
        <v>1281</v>
      </c>
      <c r="C1281" s="2" t="s">
        <v>833</v>
      </c>
      <c r="D1281" s="2" t="s">
        <v>631</v>
      </c>
      <c r="F1281" s="47" t="s">
        <v>468</v>
      </c>
      <c r="G1281" s="17"/>
      <c r="H1281" s="57">
        <v>-8716019.8499999996</v>
      </c>
      <c r="I1281" s="57">
        <v>-5806633.0104999887</v>
      </c>
      <c r="J1281" s="57">
        <v>-1341736.6250271101</v>
      </c>
      <c r="K1281" s="57">
        <v>-943859.98415659589</v>
      </c>
      <c r="L1281" s="57">
        <v>-316516.33377461886</v>
      </c>
      <c r="M1281" s="57">
        <v>0</v>
      </c>
      <c r="N1281" s="57">
        <v>-292553.19455359783</v>
      </c>
      <c r="O1281" s="57">
        <v>-14720.701988089015</v>
      </c>
      <c r="P1281" s="27">
        <v>0</v>
      </c>
      <c r="Q1281" s="27">
        <v>0</v>
      </c>
      <c r="R1281" s="28">
        <v>0</v>
      </c>
    </row>
    <row r="1282" spans="1:18">
      <c r="A1282" s="26">
        <v>1282</v>
      </c>
      <c r="C1282" s="8"/>
      <c r="D1282" s="8"/>
      <c r="E1282" s="8"/>
      <c r="F1282" s="47"/>
      <c r="H1282" s="14"/>
      <c r="I1282" s="14"/>
      <c r="J1282" s="14"/>
      <c r="K1282" s="14"/>
      <c r="L1282" s="14"/>
      <c r="M1282" s="14"/>
      <c r="N1282" s="14"/>
      <c r="O1282" s="14"/>
      <c r="P1282" s="27"/>
      <c r="Q1282" s="27"/>
      <c r="R1282" s="28"/>
    </row>
    <row r="1283" spans="1:18">
      <c r="A1283" s="26">
        <v>1283</v>
      </c>
      <c r="C1283" s="2" t="s">
        <v>834</v>
      </c>
      <c r="D1283" s="2" t="s">
        <v>633</v>
      </c>
      <c r="F1283" s="47" t="s">
        <v>470</v>
      </c>
      <c r="G1283" s="17"/>
      <c r="H1283" s="57">
        <v>-10194408.51</v>
      </c>
      <c r="I1283" s="57">
        <v>-6986673.3537673429</v>
      </c>
      <c r="J1283" s="57">
        <v>-1608571.1020126897</v>
      </c>
      <c r="K1283" s="57">
        <v>-962834.02059008658</v>
      </c>
      <c r="L1283" s="57">
        <v>-322879.13392468664</v>
      </c>
      <c r="M1283" s="57">
        <v>0</v>
      </c>
      <c r="N1283" s="57">
        <v>-298434.27338453714</v>
      </c>
      <c r="O1283" s="57">
        <v>-15016.626320656353</v>
      </c>
      <c r="P1283" s="27">
        <v>0</v>
      </c>
      <c r="Q1283" s="27">
        <v>0</v>
      </c>
      <c r="R1283" s="28">
        <v>0</v>
      </c>
    </row>
    <row r="1284" spans="1:18">
      <c r="A1284" s="26">
        <v>1284</v>
      </c>
      <c r="F1284" s="47"/>
      <c r="G1284" s="17"/>
      <c r="H1284" s="14"/>
      <c r="I1284" s="14"/>
      <c r="J1284" s="14"/>
      <c r="K1284" s="14"/>
      <c r="L1284" s="14"/>
      <c r="M1284" s="14"/>
      <c r="N1284" s="14"/>
      <c r="O1284" s="14"/>
      <c r="P1284" s="27"/>
      <c r="Q1284" s="27"/>
      <c r="R1284" s="28"/>
    </row>
    <row r="1285" spans="1:18">
      <c r="A1285" s="26">
        <v>1285</v>
      </c>
      <c r="C1285" s="2" t="s">
        <v>835</v>
      </c>
      <c r="D1285" s="2" t="s">
        <v>656</v>
      </c>
      <c r="F1285" s="47" t="s">
        <v>370</v>
      </c>
      <c r="G1285" s="17"/>
      <c r="H1285" s="57">
        <v>-49940753.869999997</v>
      </c>
      <c r="I1285" s="57">
        <v>-30450075.971843369</v>
      </c>
      <c r="J1285" s="57">
        <v>-6868933.2619866589</v>
      </c>
      <c r="K1285" s="57">
        <v>-7479801.827839206</v>
      </c>
      <c r="L1285" s="57">
        <v>-2217693.6941806651</v>
      </c>
      <c r="M1285" s="57">
        <v>0</v>
      </c>
      <c r="N1285" s="57">
        <v>-2819732.2483746577</v>
      </c>
      <c r="O1285" s="57">
        <v>-104516.86577544625</v>
      </c>
      <c r="P1285" s="27">
        <v>0</v>
      </c>
      <c r="Q1285" s="27">
        <v>0</v>
      </c>
      <c r="R1285" s="28">
        <v>0</v>
      </c>
    </row>
    <row r="1286" spans="1:18">
      <c r="A1286" s="26">
        <v>1286</v>
      </c>
      <c r="F1286" s="47"/>
      <c r="G1286" s="17"/>
      <c r="H1286" s="14"/>
      <c r="I1286" s="14"/>
      <c r="J1286" s="14"/>
      <c r="K1286" s="14"/>
      <c r="L1286" s="14"/>
      <c r="M1286" s="14"/>
      <c r="N1286" s="14"/>
      <c r="O1286" s="14"/>
      <c r="P1286" s="27"/>
      <c r="Q1286" s="27"/>
      <c r="R1286" s="28"/>
    </row>
    <row r="1287" spans="1:18">
      <c r="A1287" s="26">
        <v>1287</v>
      </c>
      <c r="C1287" s="2" t="s">
        <v>836</v>
      </c>
      <c r="D1287" s="2" t="s">
        <v>472</v>
      </c>
      <c r="F1287" s="47" t="s">
        <v>473</v>
      </c>
      <c r="G1287" s="17"/>
      <c r="H1287" s="57">
        <v>-21798220.57</v>
      </c>
      <c r="I1287" s="57">
        <v>-15893239.067090433</v>
      </c>
      <c r="J1287" s="57">
        <v>-4466449.7026181156</v>
      </c>
      <c r="K1287" s="57">
        <v>-1142827.1035671316</v>
      </c>
      <c r="L1287" s="57">
        <v>-295704.69672432268</v>
      </c>
      <c r="M1287" s="57">
        <v>0</v>
      </c>
      <c r="N1287" s="57">
        <v>0</v>
      </c>
      <c r="O1287" s="57">
        <v>0</v>
      </c>
      <c r="P1287" s="27">
        <v>0</v>
      </c>
      <c r="Q1287" s="27">
        <v>0</v>
      </c>
      <c r="R1287" s="28">
        <v>0</v>
      </c>
    </row>
    <row r="1288" spans="1:18">
      <c r="A1288" s="26">
        <v>1288</v>
      </c>
      <c r="F1288" s="47"/>
      <c r="G1288" s="17"/>
      <c r="H1288" s="14"/>
      <c r="I1288" s="14"/>
      <c r="J1288" s="14"/>
      <c r="K1288" s="14"/>
      <c r="L1288" s="14"/>
      <c r="M1288" s="14"/>
      <c r="N1288" s="14"/>
      <c r="O1288" s="14"/>
      <c r="P1288" s="27"/>
      <c r="Q1288" s="27"/>
      <c r="R1288" s="28"/>
    </row>
    <row r="1289" spans="1:18">
      <c r="A1289" s="26">
        <v>1289</v>
      </c>
      <c r="C1289" s="2" t="s">
        <v>837</v>
      </c>
      <c r="D1289" s="2" t="s">
        <v>474</v>
      </c>
      <c r="F1289" s="47" t="s">
        <v>354</v>
      </c>
      <c r="G1289" s="17"/>
      <c r="H1289" s="57">
        <v>-2777355.73</v>
      </c>
      <c r="I1289" s="57">
        <v>-1862518.7939722831</v>
      </c>
      <c r="J1289" s="57">
        <v>-475879.62250810285</v>
      </c>
      <c r="K1289" s="57">
        <v>-211983.56157322807</v>
      </c>
      <c r="L1289" s="57">
        <v>-33562.934467333027</v>
      </c>
      <c r="M1289" s="57">
        <v>-26739.100115687001</v>
      </c>
      <c r="N1289" s="57">
        <v>-166671.71736336531</v>
      </c>
      <c r="O1289" s="57">
        <v>0</v>
      </c>
      <c r="P1289" s="27">
        <v>0</v>
      </c>
      <c r="Q1289" s="27">
        <v>0</v>
      </c>
      <c r="R1289" s="28">
        <v>0</v>
      </c>
    </row>
    <row r="1290" spans="1:18">
      <c r="A1290" s="26">
        <v>1290</v>
      </c>
      <c r="F1290" s="47"/>
      <c r="G1290" s="17"/>
      <c r="H1290" s="14"/>
      <c r="I1290" s="14"/>
      <c r="J1290" s="14"/>
      <c r="K1290" s="14"/>
      <c r="L1290" s="14"/>
      <c r="M1290" s="14"/>
      <c r="N1290" s="14"/>
      <c r="O1290" s="14"/>
      <c r="P1290" s="27"/>
      <c r="Q1290" s="27"/>
      <c r="R1290" s="28"/>
    </row>
    <row r="1291" spans="1:18">
      <c r="A1291" s="26">
        <v>1291</v>
      </c>
      <c r="C1291" s="2" t="s">
        <v>838</v>
      </c>
      <c r="D1291" s="2" t="s">
        <v>663</v>
      </c>
      <c r="F1291" s="47" t="s">
        <v>476</v>
      </c>
      <c r="G1291" s="17"/>
      <c r="H1291" s="57">
        <v>-358183.71</v>
      </c>
      <c r="I1291" s="57">
        <v>0</v>
      </c>
      <c r="J1291" s="57">
        <v>0</v>
      </c>
      <c r="K1291" s="57">
        <v>0</v>
      </c>
      <c r="L1291" s="57">
        <v>0</v>
      </c>
      <c r="M1291" s="57">
        <v>0</v>
      </c>
      <c r="N1291" s="57">
        <v>0</v>
      </c>
      <c r="O1291" s="57">
        <v>-358183.71</v>
      </c>
      <c r="P1291" s="27">
        <v>0</v>
      </c>
      <c r="Q1291" s="27">
        <v>0</v>
      </c>
      <c r="R1291" s="28">
        <v>0</v>
      </c>
    </row>
    <row r="1292" spans="1:18">
      <c r="A1292" s="26">
        <v>1292</v>
      </c>
      <c r="F1292" s="47"/>
      <c r="G1292" s="17"/>
      <c r="H1292" s="14"/>
      <c r="I1292" s="14"/>
      <c r="J1292" s="14"/>
      <c r="K1292" s="14"/>
      <c r="L1292" s="14"/>
      <c r="M1292" s="14"/>
      <c r="N1292" s="14"/>
      <c r="O1292" s="14"/>
      <c r="P1292" s="27"/>
      <c r="Q1292" s="27"/>
      <c r="R1292" s="28"/>
    </row>
    <row r="1293" spans="1:18">
      <c r="A1293" s="26">
        <v>1293</v>
      </c>
      <c r="C1293" s="2" t="s">
        <v>839</v>
      </c>
      <c r="D1293" s="2" t="s">
        <v>477</v>
      </c>
      <c r="F1293" s="47" t="s">
        <v>478</v>
      </c>
      <c r="G1293" s="17"/>
      <c r="H1293" s="57">
        <v>0</v>
      </c>
      <c r="I1293" s="57">
        <v>0</v>
      </c>
      <c r="J1293" s="57">
        <v>0</v>
      </c>
      <c r="K1293" s="57">
        <v>0</v>
      </c>
      <c r="L1293" s="57">
        <v>0</v>
      </c>
      <c r="M1293" s="57">
        <v>0</v>
      </c>
      <c r="N1293" s="57">
        <v>0</v>
      </c>
      <c r="O1293" s="57">
        <v>0</v>
      </c>
      <c r="P1293" s="27">
        <v>0</v>
      </c>
      <c r="Q1293" s="27">
        <v>0</v>
      </c>
      <c r="R1293" s="28">
        <v>0</v>
      </c>
    </row>
    <row r="1294" spans="1:18">
      <c r="A1294" s="26">
        <v>1294</v>
      </c>
      <c r="F1294" s="47"/>
      <c r="G1294" s="17"/>
      <c r="H1294" s="14"/>
      <c r="I1294" s="14"/>
      <c r="J1294" s="14"/>
      <c r="K1294" s="14"/>
      <c r="L1294" s="14"/>
      <c r="M1294" s="14"/>
      <c r="N1294" s="14"/>
      <c r="O1294" s="14"/>
      <c r="P1294" s="27"/>
      <c r="Q1294" s="27"/>
      <c r="R1294" s="28"/>
    </row>
    <row r="1295" spans="1:18">
      <c r="A1295" s="26">
        <v>1295</v>
      </c>
      <c r="C1295" s="2" t="s">
        <v>840</v>
      </c>
      <c r="D1295" s="2" t="s">
        <v>666</v>
      </c>
      <c r="F1295" s="47" t="s">
        <v>351</v>
      </c>
      <c r="G1295" s="17"/>
      <c r="H1295" s="57">
        <v>-1855797.89</v>
      </c>
      <c r="I1295" s="57">
        <v>0</v>
      </c>
      <c r="J1295" s="57">
        <v>0</v>
      </c>
      <c r="K1295" s="57">
        <v>0</v>
      </c>
      <c r="L1295" s="57">
        <v>0</v>
      </c>
      <c r="M1295" s="57">
        <v>0</v>
      </c>
      <c r="N1295" s="57">
        <v>0</v>
      </c>
      <c r="O1295" s="57">
        <v>-1855797.89</v>
      </c>
      <c r="P1295" s="27">
        <v>0</v>
      </c>
      <c r="Q1295" s="27">
        <v>0</v>
      </c>
      <c r="R1295" s="28">
        <v>0</v>
      </c>
    </row>
    <row r="1296" spans="1:18">
      <c r="A1296" s="26">
        <v>1296</v>
      </c>
      <c r="F1296" s="47"/>
      <c r="G1296" s="17"/>
      <c r="H1296" s="14"/>
      <c r="I1296" s="14"/>
      <c r="J1296" s="14"/>
      <c r="K1296" s="14"/>
      <c r="L1296" s="14"/>
      <c r="M1296" s="14"/>
      <c r="N1296" s="14"/>
      <c r="O1296" s="14"/>
      <c r="P1296" s="27"/>
      <c r="Q1296" s="27"/>
      <c r="R1296" s="28"/>
    </row>
    <row r="1297" spans="1:18">
      <c r="A1297" s="26">
        <v>1297</v>
      </c>
      <c r="C1297" s="2" t="s">
        <v>841</v>
      </c>
      <c r="D1297" s="2" t="s">
        <v>668</v>
      </c>
      <c r="F1297" s="47" t="s">
        <v>464</v>
      </c>
      <c r="G1297" s="17"/>
      <c r="H1297" s="57">
        <v>0</v>
      </c>
      <c r="I1297" s="57">
        <v>0</v>
      </c>
      <c r="J1297" s="57">
        <v>0</v>
      </c>
      <c r="K1297" s="57">
        <v>0</v>
      </c>
      <c r="L1297" s="57">
        <v>0</v>
      </c>
      <c r="M1297" s="57">
        <v>0</v>
      </c>
      <c r="N1297" s="57">
        <v>0</v>
      </c>
      <c r="O1297" s="57">
        <v>0</v>
      </c>
      <c r="P1297" s="27">
        <v>0</v>
      </c>
      <c r="Q1297" s="27">
        <v>0</v>
      </c>
      <c r="R1297" s="28">
        <v>0</v>
      </c>
    </row>
    <row r="1298" spans="1:18">
      <c r="A1298" s="26">
        <v>1298</v>
      </c>
      <c r="F1298" s="47"/>
      <c r="G1298" s="17"/>
      <c r="H1298" s="14"/>
      <c r="I1298" s="14"/>
      <c r="J1298" s="14"/>
      <c r="K1298" s="14"/>
      <c r="L1298" s="14"/>
      <c r="M1298" s="14"/>
      <c r="N1298" s="14"/>
      <c r="O1298" s="14"/>
      <c r="P1298" s="27"/>
      <c r="Q1298" s="27"/>
      <c r="R1298" s="28"/>
    </row>
    <row r="1299" spans="1:18">
      <c r="A1299" s="26">
        <v>1299</v>
      </c>
      <c r="C1299" s="2" t="s">
        <v>842</v>
      </c>
      <c r="D1299" s="2" t="s">
        <v>843</v>
      </c>
      <c r="F1299" s="47" t="s">
        <v>343</v>
      </c>
      <c r="G1299" s="17"/>
      <c r="H1299" s="57">
        <v>0</v>
      </c>
      <c r="I1299" s="57">
        <v>0</v>
      </c>
      <c r="J1299" s="57">
        <v>0</v>
      </c>
      <c r="K1299" s="57">
        <v>0</v>
      </c>
      <c r="L1299" s="57">
        <v>0</v>
      </c>
      <c r="M1299" s="57">
        <v>0</v>
      </c>
      <c r="N1299" s="57">
        <v>0</v>
      </c>
      <c r="O1299" s="57">
        <v>0</v>
      </c>
      <c r="P1299" s="27">
        <v>0</v>
      </c>
      <c r="Q1299" s="27">
        <v>0</v>
      </c>
      <c r="R1299" s="28">
        <v>0</v>
      </c>
    </row>
    <row r="1300" spans="1:18">
      <c r="A1300" s="26">
        <v>1300</v>
      </c>
      <c r="F1300" s="47"/>
      <c r="G1300" s="17"/>
      <c r="H1300" s="14"/>
      <c r="I1300" s="14"/>
      <c r="J1300" s="14"/>
      <c r="K1300" s="14"/>
      <c r="L1300" s="14"/>
      <c r="M1300" s="14"/>
      <c r="N1300" s="14"/>
      <c r="O1300" s="14"/>
      <c r="P1300" s="27"/>
      <c r="Q1300" s="27"/>
      <c r="R1300" s="28"/>
    </row>
    <row r="1301" spans="1:18">
      <c r="A1301" s="26">
        <v>1301</v>
      </c>
      <c r="C1301" s="77" t="s">
        <v>844</v>
      </c>
      <c r="D1301" s="2" t="s">
        <v>670</v>
      </c>
      <c r="F1301" s="47" t="s">
        <v>414</v>
      </c>
      <c r="G1301" s="17"/>
      <c r="H1301" s="51">
        <v>194555</v>
      </c>
      <c r="I1301" s="51">
        <v>116237.52652975051</v>
      </c>
      <c r="J1301" s="51">
        <v>27978.620597358913</v>
      </c>
      <c r="K1301" s="51">
        <v>28456.422189087381</v>
      </c>
      <c r="L1301" s="51">
        <v>9112.8025236492431</v>
      </c>
      <c r="M1301" s="51">
        <v>1231.8820997132775</v>
      </c>
      <c r="N1301" s="51">
        <v>9066.1153674991783</v>
      </c>
      <c r="O1301" s="51">
        <v>2471.6306929414882</v>
      </c>
      <c r="P1301" s="27">
        <v>0</v>
      </c>
      <c r="Q1301" s="27">
        <v>0</v>
      </c>
      <c r="R1301" s="28">
        <v>0</v>
      </c>
    </row>
    <row r="1302" spans="1:18">
      <c r="A1302" s="26">
        <v>1302</v>
      </c>
      <c r="F1302" s="47"/>
      <c r="G1302" s="17"/>
      <c r="H1302" s="14"/>
      <c r="I1302" s="14"/>
      <c r="J1302" s="14"/>
      <c r="K1302" s="14"/>
      <c r="L1302" s="14"/>
      <c r="M1302" s="14"/>
      <c r="N1302" s="14"/>
      <c r="O1302" s="14"/>
      <c r="P1302" s="27"/>
      <c r="Q1302" s="27"/>
      <c r="R1302" s="28"/>
    </row>
    <row r="1303" spans="1:18">
      <c r="A1303" s="26">
        <v>1303</v>
      </c>
      <c r="F1303" s="47"/>
      <c r="G1303" s="17"/>
      <c r="H1303" s="14"/>
      <c r="I1303" s="14"/>
      <c r="J1303" s="14"/>
      <c r="K1303" s="14"/>
      <c r="L1303" s="14"/>
      <c r="M1303" s="14"/>
      <c r="N1303" s="14"/>
      <c r="O1303" s="14"/>
      <c r="P1303" s="27"/>
      <c r="Q1303" s="27"/>
      <c r="R1303" s="28"/>
    </row>
    <row r="1304" spans="1:18">
      <c r="A1304" s="26">
        <v>1304</v>
      </c>
      <c r="C1304" s="2" t="s">
        <v>845</v>
      </c>
      <c r="F1304" s="47"/>
      <c r="G1304" s="17"/>
      <c r="H1304" s="27">
        <v>-198373536.07985473</v>
      </c>
      <c r="I1304" s="27">
        <v>-117998248.66912174</v>
      </c>
      <c r="J1304" s="27">
        <v>-28254368.134885993</v>
      </c>
      <c r="K1304" s="27">
        <v>-29565757.301806815</v>
      </c>
      <c r="L1304" s="27">
        <v>-9499424.3736733869</v>
      </c>
      <c r="M1304" s="27">
        <v>-1004078.6043376733</v>
      </c>
      <c r="N1304" s="27">
        <v>-9411859.6647681706</v>
      </c>
      <c r="O1304" s="27">
        <v>-2639799.3312609796</v>
      </c>
      <c r="P1304" s="27">
        <v>0</v>
      </c>
      <c r="Q1304" s="27">
        <v>0</v>
      </c>
      <c r="R1304" s="28">
        <v>0</v>
      </c>
    </row>
    <row r="1305" spans="1:18">
      <c r="A1305" s="26">
        <v>1305</v>
      </c>
      <c r="F1305" s="47"/>
      <c r="G1305" s="17"/>
      <c r="H1305" s="27"/>
      <c r="I1305" s="27"/>
      <c r="J1305" s="27"/>
      <c r="K1305" s="27"/>
      <c r="L1305" s="27"/>
      <c r="M1305" s="27"/>
      <c r="N1305" s="27"/>
      <c r="O1305" s="27"/>
      <c r="P1305" s="27"/>
      <c r="Q1305" s="27"/>
      <c r="R1305" s="28"/>
    </row>
    <row r="1306" spans="1:18">
      <c r="A1306" s="26">
        <v>1306</v>
      </c>
      <c r="F1306" s="47"/>
      <c r="H1306" s="7" t="s">
        <v>672</v>
      </c>
      <c r="I1306" s="7"/>
      <c r="J1306" s="7"/>
      <c r="K1306" s="7"/>
      <c r="L1306" s="7"/>
      <c r="M1306" s="7"/>
      <c r="N1306" s="7"/>
      <c r="O1306" s="7"/>
      <c r="P1306" s="27"/>
      <c r="Q1306" s="27"/>
      <c r="R1306" s="28"/>
    </row>
    <row r="1307" spans="1:18">
      <c r="A1307" s="26">
        <v>1307</v>
      </c>
      <c r="C1307" s="2" t="s">
        <v>846</v>
      </c>
      <c r="D1307" s="2" t="s">
        <v>847</v>
      </c>
      <c r="F1307" s="47"/>
      <c r="H1307" s="14"/>
      <c r="I1307" s="14"/>
      <c r="J1307" s="14"/>
      <c r="K1307" s="14"/>
      <c r="L1307" s="14"/>
      <c r="M1307" s="14"/>
      <c r="N1307" s="14"/>
      <c r="O1307" s="14"/>
      <c r="P1307" s="27"/>
      <c r="Q1307" s="27"/>
      <c r="R1307" s="28"/>
    </row>
    <row r="1308" spans="1:18">
      <c r="A1308" s="26">
        <v>1308</v>
      </c>
      <c r="E1308" s="2" t="s">
        <v>483</v>
      </c>
      <c r="F1308" s="47" t="s">
        <v>484</v>
      </c>
      <c r="H1308" s="57">
        <v>-20527479.231771924</v>
      </c>
      <c r="I1308" s="57">
        <v>-11319299.386849847</v>
      </c>
      <c r="J1308" s="57">
        <v>-2898922.6497572665</v>
      </c>
      <c r="K1308" s="57">
        <v>-3386240.2183473008</v>
      </c>
      <c r="L1308" s="57">
        <v>-1190486.214936106</v>
      </c>
      <c r="M1308" s="57">
        <v>-637405.59732601838</v>
      </c>
      <c r="N1308" s="57">
        <v>-892708.44134137267</v>
      </c>
      <c r="O1308" s="57">
        <v>-202416.7232140156</v>
      </c>
      <c r="P1308" s="27">
        <v>0</v>
      </c>
      <c r="Q1308" s="27">
        <v>0</v>
      </c>
      <c r="R1308" s="28">
        <v>0</v>
      </c>
    </row>
    <row r="1309" spans="1:18">
      <c r="A1309" s="26">
        <v>1309</v>
      </c>
      <c r="E1309" s="2" t="s">
        <v>485</v>
      </c>
      <c r="F1309" s="47" t="s">
        <v>486</v>
      </c>
      <c r="H1309" s="57">
        <v>-5382498.3908158345</v>
      </c>
      <c r="I1309" s="57">
        <v>-2313748.9907431453</v>
      </c>
      <c r="J1309" s="57">
        <v>-723357.92285697034</v>
      </c>
      <c r="K1309" s="57">
        <v>-1153660.0673930198</v>
      </c>
      <c r="L1309" s="57">
        <v>-470718.30032903573</v>
      </c>
      <c r="M1309" s="57">
        <v>-518489.81429230416</v>
      </c>
      <c r="N1309" s="57">
        <v>-189860.84539004343</v>
      </c>
      <c r="O1309" s="57">
        <v>-12662.449811315084</v>
      </c>
      <c r="P1309" s="27">
        <v>0</v>
      </c>
      <c r="Q1309" s="27">
        <v>0</v>
      </c>
      <c r="R1309" s="28">
        <v>0</v>
      </c>
    </row>
    <row r="1310" spans="1:18">
      <c r="A1310" s="26">
        <v>1310</v>
      </c>
      <c r="E1310" s="2" t="s">
        <v>487</v>
      </c>
      <c r="F1310" s="47" t="s">
        <v>414</v>
      </c>
      <c r="H1310" s="57">
        <v>-5917352.0310898852</v>
      </c>
      <c r="I1310" s="57">
        <v>-2826234.561384731</v>
      </c>
      <c r="J1310" s="57">
        <v>-811116.24388621445</v>
      </c>
      <c r="K1310" s="57">
        <v>-1153523.0326394173</v>
      </c>
      <c r="L1310" s="57">
        <v>-449013.28599836706</v>
      </c>
      <c r="M1310" s="57">
        <v>-418267.43298829679</v>
      </c>
      <c r="N1310" s="57">
        <v>-227823.08639276988</v>
      </c>
      <c r="O1310" s="57">
        <v>-31374.387800089804</v>
      </c>
      <c r="P1310" s="27">
        <v>0</v>
      </c>
      <c r="Q1310" s="27">
        <v>0</v>
      </c>
      <c r="R1310" s="28">
        <v>0</v>
      </c>
    </row>
    <row r="1311" spans="1:18">
      <c r="A1311" s="26">
        <v>1311</v>
      </c>
      <c r="E1311" s="2" t="s">
        <v>415</v>
      </c>
      <c r="F1311" s="47" t="s">
        <v>387</v>
      </c>
      <c r="H1311" s="57">
        <v>-543162.79188995447</v>
      </c>
      <c r="I1311" s="57">
        <v>-438756.76419071498</v>
      </c>
      <c r="J1311" s="57">
        <v>-74394.006947415764</v>
      </c>
      <c r="K1311" s="57">
        <v>-4754.3236951644894</v>
      </c>
      <c r="L1311" s="57">
        <v>-895.72149670581598</v>
      </c>
      <c r="M1311" s="57">
        <v>-14.680920189375573</v>
      </c>
      <c r="N1311" s="57">
        <v>-13006.250272515654</v>
      </c>
      <c r="O1311" s="57">
        <v>-11341.044367248385</v>
      </c>
      <c r="P1311" s="27">
        <v>0</v>
      </c>
      <c r="Q1311" s="27">
        <v>0</v>
      </c>
      <c r="R1311" s="28">
        <v>0</v>
      </c>
    </row>
    <row r="1312" spans="1:18">
      <c r="A1312" s="26">
        <v>1312</v>
      </c>
      <c r="E1312" s="2" t="s">
        <v>124</v>
      </c>
      <c r="F1312" s="50" t="s">
        <v>112</v>
      </c>
      <c r="H1312" s="57">
        <v>0</v>
      </c>
      <c r="I1312" s="57">
        <v>0</v>
      </c>
      <c r="J1312" s="57">
        <v>0</v>
      </c>
      <c r="K1312" s="57">
        <v>0</v>
      </c>
      <c r="L1312" s="57">
        <v>0</v>
      </c>
      <c r="M1312" s="57">
        <v>0</v>
      </c>
      <c r="N1312" s="57">
        <v>0</v>
      </c>
      <c r="O1312" s="57">
        <v>0</v>
      </c>
      <c r="P1312" s="27">
        <v>0</v>
      </c>
      <c r="Q1312" s="27">
        <v>0</v>
      </c>
      <c r="R1312" s="28">
        <v>0</v>
      </c>
    </row>
    <row r="1313" spans="1:18">
      <c r="A1313" s="26">
        <v>1313</v>
      </c>
      <c r="E1313" s="2" t="s">
        <v>488</v>
      </c>
      <c r="F1313" s="47" t="s">
        <v>486</v>
      </c>
      <c r="H1313" s="57">
        <v>0</v>
      </c>
      <c r="I1313" s="57">
        <v>0</v>
      </c>
      <c r="J1313" s="57">
        <v>0</v>
      </c>
      <c r="K1313" s="57">
        <v>0</v>
      </c>
      <c r="L1313" s="57">
        <v>0</v>
      </c>
      <c r="M1313" s="57">
        <v>0</v>
      </c>
      <c r="N1313" s="57">
        <v>0</v>
      </c>
      <c r="O1313" s="57">
        <v>0</v>
      </c>
      <c r="P1313" s="27">
        <v>0</v>
      </c>
      <c r="Q1313" s="27">
        <v>0</v>
      </c>
      <c r="R1313" s="28">
        <v>0</v>
      </c>
    </row>
    <row r="1314" spans="1:18">
      <c r="A1314" s="26">
        <v>1314</v>
      </c>
      <c r="E1314" s="2" t="s">
        <v>453</v>
      </c>
      <c r="F1314" s="47" t="s">
        <v>486</v>
      </c>
      <c r="H1314" s="51">
        <v>0</v>
      </c>
      <c r="I1314" s="51">
        <v>0</v>
      </c>
      <c r="J1314" s="51">
        <v>0</v>
      </c>
      <c r="K1314" s="51">
        <v>0</v>
      </c>
      <c r="L1314" s="51">
        <v>0</v>
      </c>
      <c r="M1314" s="51">
        <v>0</v>
      </c>
      <c r="N1314" s="51">
        <v>0</v>
      </c>
      <c r="O1314" s="51">
        <v>0</v>
      </c>
      <c r="P1314" s="27">
        <v>0</v>
      </c>
      <c r="Q1314" s="27">
        <v>0</v>
      </c>
      <c r="R1314" s="28">
        <v>0</v>
      </c>
    </row>
    <row r="1315" spans="1:18">
      <c r="A1315" s="26">
        <v>1315</v>
      </c>
      <c r="D1315" s="2" t="s">
        <v>848</v>
      </c>
      <c r="F1315" s="47"/>
      <c r="H1315" s="27">
        <v>-32370492.445567597</v>
      </c>
      <c r="I1315" s="27">
        <v>-16898039.703168437</v>
      </c>
      <c r="J1315" s="27">
        <v>-4507790.8234478673</v>
      </c>
      <c r="K1315" s="27">
        <v>-5698177.6420749016</v>
      </c>
      <c r="L1315" s="27">
        <v>-2111113.5227602143</v>
      </c>
      <c r="M1315" s="27">
        <v>-1574177.5255268088</v>
      </c>
      <c r="N1315" s="27">
        <v>-1323398.6233967016</v>
      </c>
      <c r="O1315" s="27">
        <v>-257794.60519266891</v>
      </c>
      <c r="P1315" s="27">
        <v>0</v>
      </c>
      <c r="Q1315" s="27">
        <v>0</v>
      </c>
      <c r="R1315" s="28">
        <v>0</v>
      </c>
    </row>
    <row r="1316" spans="1:18">
      <c r="A1316" s="26">
        <v>1316</v>
      </c>
      <c r="F1316" s="47"/>
      <c r="H1316" s="14"/>
      <c r="I1316" s="14"/>
      <c r="J1316" s="14"/>
      <c r="K1316" s="14"/>
      <c r="L1316" s="14"/>
      <c r="M1316" s="14"/>
      <c r="N1316" s="14"/>
      <c r="O1316" s="14"/>
      <c r="P1316" s="27"/>
      <c r="Q1316" s="27"/>
      <c r="R1316" s="28"/>
    </row>
    <row r="1317" spans="1:18">
      <c r="A1317" s="26">
        <v>1317</v>
      </c>
      <c r="C1317" s="2" t="s">
        <v>849</v>
      </c>
      <c r="D1317" s="2" t="s">
        <v>850</v>
      </c>
      <c r="F1317" s="50" t="s">
        <v>112</v>
      </c>
      <c r="H1317" s="57">
        <v>-39255598.589629233</v>
      </c>
      <c r="I1317" s="57">
        <v>-16874617.514563866</v>
      </c>
      <c r="J1317" s="57">
        <v>-5275588.805516989</v>
      </c>
      <c r="K1317" s="57">
        <v>-8413865.3142450228</v>
      </c>
      <c r="L1317" s="57">
        <v>-3433039.3257597191</v>
      </c>
      <c r="M1317" s="57">
        <v>-3781446.1881492659</v>
      </c>
      <c r="N1317" s="57">
        <v>-1384691.7534125864</v>
      </c>
      <c r="O1317" s="57">
        <v>-92349.687981786716</v>
      </c>
      <c r="P1317" s="27">
        <v>0</v>
      </c>
      <c r="Q1317" s="27">
        <v>0</v>
      </c>
      <c r="R1317" s="28">
        <v>0</v>
      </c>
    </row>
    <row r="1318" spans="1:18">
      <c r="A1318" s="26">
        <v>1318</v>
      </c>
      <c r="F1318" s="47"/>
      <c r="H1318" s="14"/>
      <c r="I1318" s="14"/>
      <c r="J1318" s="14"/>
      <c r="K1318" s="14"/>
      <c r="L1318" s="14"/>
      <c r="M1318" s="14"/>
      <c r="N1318" s="14"/>
      <c r="O1318" s="14"/>
      <c r="P1318" s="27"/>
      <c r="Q1318" s="27"/>
      <c r="R1318" s="28"/>
    </row>
    <row r="1319" spans="1:18">
      <c r="A1319" s="26">
        <v>1319</v>
      </c>
      <c r="C1319" s="2" t="s">
        <v>851</v>
      </c>
      <c r="D1319" s="2" t="s">
        <v>852</v>
      </c>
      <c r="F1319" s="50" t="s">
        <v>112</v>
      </c>
      <c r="H1319" s="57">
        <v>0</v>
      </c>
      <c r="I1319" s="57">
        <v>0</v>
      </c>
      <c r="J1319" s="57">
        <v>0</v>
      </c>
      <c r="K1319" s="57">
        <v>0</v>
      </c>
      <c r="L1319" s="57">
        <v>0</v>
      </c>
      <c r="M1319" s="57">
        <v>0</v>
      </c>
      <c r="N1319" s="57">
        <v>0</v>
      </c>
      <c r="O1319" s="57">
        <v>0</v>
      </c>
      <c r="P1319" s="27">
        <v>0</v>
      </c>
      <c r="Q1319" s="27">
        <v>0</v>
      </c>
      <c r="R1319" s="28">
        <v>0</v>
      </c>
    </row>
    <row r="1320" spans="1:18">
      <c r="A1320" s="26">
        <v>1320</v>
      </c>
      <c r="D1320" s="2" t="s">
        <v>706</v>
      </c>
      <c r="F1320" s="50" t="s">
        <v>112</v>
      </c>
      <c r="H1320" s="57">
        <v>0</v>
      </c>
      <c r="I1320" s="57">
        <v>0</v>
      </c>
      <c r="J1320" s="57">
        <v>0</v>
      </c>
      <c r="K1320" s="57">
        <v>0</v>
      </c>
      <c r="L1320" s="57">
        <v>0</v>
      </c>
      <c r="M1320" s="57">
        <v>0</v>
      </c>
      <c r="N1320" s="57">
        <v>0</v>
      </c>
      <c r="O1320" s="57">
        <v>0</v>
      </c>
      <c r="P1320" s="27">
        <v>0</v>
      </c>
      <c r="Q1320" s="27">
        <v>0</v>
      </c>
      <c r="R1320" s="28">
        <v>0</v>
      </c>
    </row>
    <row r="1321" spans="1:18">
      <c r="A1321" s="26">
        <v>1321</v>
      </c>
      <c r="F1321" s="47"/>
      <c r="H1321" s="14">
        <v>0</v>
      </c>
      <c r="I1321" s="14">
        <v>0</v>
      </c>
      <c r="J1321" s="14">
        <v>0</v>
      </c>
      <c r="K1321" s="14">
        <v>0</v>
      </c>
      <c r="L1321" s="14">
        <v>0</v>
      </c>
      <c r="M1321" s="14">
        <v>0</v>
      </c>
      <c r="N1321" s="14">
        <v>0</v>
      </c>
      <c r="O1321" s="14">
        <v>0</v>
      </c>
      <c r="P1321" s="27">
        <v>0</v>
      </c>
      <c r="Q1321" s="27">
        <v>0</v>
      </c>
      <c r="R1321" s="28">
        <v>0</v>
      </c>
    </row>
    <row r="1322" spans="1:18">
      <c r="A1322" s="26">
        <v>1322</v>
      </c>
      <c r="C1322" s="77" t="s">
        <v>853</v>
      </c>
      <c r="D1322" s="2" t="s">
        <v>854</v>
      </c>
      <c r="F1322" s="50" t="s">
        <v>112</v>
      </c>
      <c r="H1322" s="57">
        <v>0</v>
      </c>
      <c r="I1322" s="57">
        <v>0</v>
      </c>
      <c r="J1322" s="57">
        <v>0</v>
      </c>
      <c r="K1322" s="57">
        <v>0</v>
      </c>
      <c r="L1322" s="57">
        <v>0</v>
      </c>
      <c r="M1322" s="57">
        <v>0</v>
      </c>
      <c r="N1322" s="57">
        <v>0</v>
      </c>
      <c r="O1322" s="57">
        <v>0</v>
      </c>
      <c r="P1322" s="27">
        <v>0</v>
      </c>
      <c r="Q1322" s="27">
        <v>0</v>
      </c>
      <c r="R1322" s="28">
        <v>0</v>
      </c>
    </row>
    <row r="1323" spans="1:18">
      <c r="A1323" s="26">
        <v>1323</v>
      </c>
      <c r="D1323" s="2" t="s">
        <v>855</v>
      </c>
      <c r="F1323" s="50" t="s">
        <v>112</v>
      </c>
      <c r="H1323" s="57">
        <v>0</v>
      </c>
      <c r="I1323" s="57">
        <v>0</v>
      </c>
      <c r="J1323" s="57">
        <v>0</v>
      </c>
      <c r="K1323" s="57">
        <v>0</v>
      </c>
      <c r="L1323" s="57">
        <v>0</v>
      </c>
      <c r="M1323" s="57">
        <v>0</v>
      </c>
      <c r="N1323" s="57">
        <v>0</v>
      </c>
      <c r="O1323" s="57">
        <v>0</v>
      </c>
      <c r="P1323" s="27">
        <v>0</v>
      </c>
      <c r="Q1323" s="27">
        <v>0</v>
      </c>
      <c r="R1323" s="28">
        <v>0</v>
      </c>
    </row>
    <row r="1324" spans="1:18">
      <c r="A1324" s="26">
        <v>1324</v>
      </c>
      <c r="F1324" s="47"/>
      <c r="H1324" s="14"/>
      <c r="I1324" s="14"/>
      <c r="J1324" s="14"/>
      <c r="K1324" s="14"/>
      <c r="L1324" s="14"/>
      <c r="M1324" s="14"/>
      <c r="N1324" s="14"/>
      <c r="O1324" s="14"/>
      <c r="P1324" s="27"/>
      <c r="Q1324" s="27"/>
      <c r="R1324" s="28"/>
    </row>
    <row r="1325" spans="1:18">
      <c r="A1325" s="26">
        <v>1325</v>
      </c>
      <c r="C1325" s="2" t="s">
        <v>856</v>
      </c>
      <c r="F1325" s="47"/>
      <c r="H1325" s="38">
        <v>-71626091.035196826</v>
      </c>
      <c r="I1325" s="38">
        <v>-33772657.21773231</v>
      </c>
      <c r="J1325" s="38">
        <v>-9783379.6289648563</v>
      </c>
      <c r="K1325" s="38">
        <v>-14112042.956319924</v>
      </c>
      <c r="L1325" s="38">
        <v>-5544152.8485199334</v>
      </c>
      <c r="M1325" s="38">
        <v>-5355623.7136760745</v>
      </c>
      <c r="N1325" s="38">
        <v>-2708090.3768092883</v>
      </c>
      <c r="O1325" s="38">
        <v>-350144.29317445558</v>
      </c>
      <c r="P1325" s="27">
        <v>0</v>
      </c>
      <c r="Q1325" s="27">
        <v>0</v>
      </c>
      <c r="R1325" s="28">
        <v>0</v>
      </c>
    </row>
    <row r="1326" spans="1:18">
      <c r="A1326" s="26">
        <v>1326</v>
      </c>
      <c r="F1326" s="47"/>
      <c r="H1326" s="14"/>
      <c r="I1326" s="14"/>
      <c r="J1326" s="14"/>
      <c r="K1326" s="14"/>
      <c r="L1326" s="14"/>
      <c r="M1326" s="14"/>
      <c r="N1326" s="14"/>
      <c r="O1326" s="14"/>
      <c r="P1326" s="27"/>
      <c r="Q1326" s="27"/>
      <c r="R1326" s="28"/>
    </row>
    <row r="1327" spans="1:18">
      <c r="A1327" s="26">
        <v>1327</v>
      </c>
      <c r="F1327" s="48"/>
      <c r="H1327" s="14"/>
      <c r="I1327" s="14"/>
      <c r="J1327" s="14"/>
      <c r="K1327" s="14"/>
      <c r="L1327" s="14"/>
      <c r="M1327" s="14"/>
      <c r="N1327" s="14"/>
      <c r="O1327" s="14"/>
      <c r="P1327" s="27"/>
      <c r="Q1327" s="27"/>
      <c r="R1327" s="28"/>
    </row>
    <row r="1328" spans="1:18" ht="15.75" thickBot="1">
      <c r="A1328" s="26">
        <v>1328</v>
      </c>
      <c r="C1328" s="2" t="s">
        <v>857</v>
      </c>
      <c r="F1328" s="47"/>
      <c r="H1328" s="30">
        <v>-639633916.47395492</v>
      </c>
      <c r="I1328" s="30">
        <v>-310663840.32925391</v>
      </c>
      <c r="J1328" s="30">
        <v>-87713172.139935404</v>
      </c>
      <c r="K1328" s="30">
        <v>-122903521.88587229</v>
      </c>
      <c r="L1328" s="30">
        <v>-47369387.98829399</v>
      </c>
      <c r="M1328" s="30">
        <v>-41966143.812317044</v>
      </c>
      <c r="N1328" s="30">
        <v>-25158333.626155213</v>
      </c>
      <c r="O1328" s="30">
        <v>-3859516.6921272958</v>
      </c>
      <c r="P1328" s="27">
        <v>0</v>
      </c>
      <c r="Q1328" s="27">
        <v>0</v>
      </c>
      <c r="R1328" s="28">
        <v>0</v>
      </c>
    </row>
    <row r="1329" spans="1:18" ht="15.75" thickTop="1">
      <c r="A1329" s="26">
        <v>1329</v>
      </c>
      <c r="F1329" s="47"/>
      <c r="H1329" s="57"/>
      <c r="I1329" s="57"/>
      <c r="J1329" s="57"/>
      <c r="K1329" s="57"/>
      <c r="L1329" s="57"/>
      <c r="M1329" s="57"/>
      <c r="N1329" s="57"/>
      <c r="O1329" s="57"/>
      <c r="P1329" s="27"/>
      <c r="Q1329" s="27"/>
      <c r="R1329" s="28"/>
    </row>
    <row r="1330" spans="1:18">
      <c r="A1330" s="26">
        <v>1330</v>
      </c>
      <c r="F1330" s="47"/>
      <c r="H1330" s="57"/>
      <c r="I1330" s="57"/>
      <c r="J1330" s="57"/>
      <c r="K1330" s="57"/>
      <c r="L1330" s="57"/>
      <c r="M1330" s="57"/>
      <c r="N1330" s="57"/>
      <c r="O1330" s="57"/>
      <c r="P1330" s="27"/>
      <c r="Q1330" s="27"/>
      <c r="R1330" s="28"/>
    </row>
    <row r="1331" spans="1:18">
      <c r="A1331" s="26">
        <v>1331</v>
      </c>
      <c r="F1331" s="47"/>
      <c r="H1331" s="7" t="s">
        <v>858</v>
      </c>
      <c r="I1331" s="84"/>
      <c r="J1331" s="84"/>
      <c r="K1331" s="84"/>
      <c r="L1331" s="84"/>
      <c r="M1331" s="84"/>
      <c r="N1331" s="84"/>
      <c r="O1331" s="84"/>
      <c r="P1331" s="27"/>
      <c r="Q1331" s="27"/>
      <c r="R1331" s="28"/>
    </row>
    <row r="1332" spans="1:18">
      <c r="A1332" s="26">
        <v>1332</v>
      </c>
      <c r="F1332" s="47"/>
      <c r="H1332" s="57"/>
      <c r="I1332" s="57"/>
      <c r="J1332" s="57"/>
      <c r="K1332" s="57"/>
      <c r="L1332" s="57"/>
      <c r="M1332" s="57"/>
      <c r="N1332" s="57"/>
      <c r="O1332" s="57"/>
      <c r="P1332" s="27"/>
      <c r="Q1332" s="27"/>
      <c r="R1332" s="28"/>
    </row>
    <row r="1333" spans="1:18">
      <c r="A1333" s="26">
        <v>1333</v>
      </c>
      <c r="C1333" s="2" t="s">
        <v>859</v>
      </c>
      <c r="D1333" s="2" t="s">
        <v>860</v>
      </c>
      <c r="F1333" s="50" t="s">
        <v>112</v>
      </c>
      <c r="H1333" s="57">
        <v>0</v>
      </c>
      <c r="I1333" s="57">
        <v>0</v>
      </c>
      <c r="J1333" s="57">
        <v>0</v>
      </c>
      <c r="K1333" s="57">
        <v>0</v>
      </c>
      <c r="L1333" s="57">
        <v>0</v>
      </c>
      <c r="M1333" s="57">
        <v>0</v>
      </c>
      <c r="N1333" s="57">
        <v>0</v>
      </c>
      <c r="O1333" s="57">
        <v>0</v>
      </c>
      <c r="P1333" s="27">
        <v>0</v>
      </c>
      <c r="Q1333" s="27">
        <v>0</v>
      </c>
      <c r="R1333" s="28">
        <v>0</v>
      </c>
    </row>
    <row r="1334" spans="1:18">
      <c r="A1334" s="26">
        <v>1334</v>
      </c>
      <c r="F1334" s="47"/>
      <c r="H1334" s="2"/>
      <c r="I1334" s="2"/>
      <c r="J1334" s="2"/>
      <c r="K1334" s="2"/>
      <c r="L1334" s="2"/>
      <c r="M1334" s="2"/>
      <c r="N1334" s="2"/>
      <c r="O1334" s="2"/>
      <c r="P1334" s="27"/>
      <c r="Q1334" s="27"/>
      <c r="R1334" s="28"/>
    </row>
    <row r="1335" spans="1:18">
      <c r="A1335" s="26">
        <v>1335</v>
      </c>
      <c r="C1335" s="2" t="s">
        <v>861</v>
      </c>
      <c r="D1335" s="2" t="s">
        <v>862</v>
      </c>
      <c r="F1335" s="47"/>
      <c r="H1335" s="14"/>
      <c r="I1335" s="14"/>
      <c r="J1335" s="14"/>
      <c r="K1335" s="14"/>
      <c r="L1335" s="14"/>
      <c r="M1335" s="14"/>
      <c r="N1335" s="14"/>
      <c r="O1335" s="14"/>
      <c r="P1335" s="27"/>
      <c r="Q1335" s="27"/>
      <c r="R1335" s="28"/>
    </row>
    <row r="1336" spans="1:18">
      <c r="A1336" s="26">
        <v>1336</v>
      </c>
      <c r="D1336" s="2" t="s">
        <v>500</v>
      </c>
      <c r="F1336" s="47" t="s">
        <v>440</v>
      </c>
      <c r="H1336" s="57">
        <v>-1506879.228092748</v>
      </c>
      <c r="I1336" s="57">
        <v>-717536.29175108892</v>
      </c>
      <c r="J1336" s="57">
        <v>-206141.14581320711</v>
      </c>
      <c r="K1336" s="57">
        <v>-293822.21713966352</v>
      </c>
      <c r="L1336" s="57">
        <v>-114960.73668361927</v>
      </c>
      <c r="M1336" s="57">
        <v>-109344.09400790928</v>
      </c>
      <c r="N1336" s="57">
        <v>-57294.5954643675</v>
      </c>
      <c r="O1336" s="57">
        <v>-7780.1472328924692</v>
      </c>
      <c r="P1336" s="27">
        <v>0</v>
      </c>
      <c r="Q1336" s="27">
        <v>0</v>
      </c>
      <c r="R1336" s="28">
        <v>0</v>
      </c>
    </row>
    <row r="1337" spans="1:18">
      <c r="A1337" s="26">
        <v>1337</v>
      </c>
      <c r="D1337" s="2" t="s">
        <v>487</v>
      </c>
      <c r="F1337" s="47" t="s">
        <v>440</v>
      </c>
      <c r="H1337" s="51">
        <v>-861515.71725301677</v>
      </c>
      <c r="I1337" s="51">
        <v>-410231.14627800905</v>
      </c>
      <c r="J1337" s="51">
        <v>-117855.38866004796</v>
      </c>
      <c r="K1337" s="51">
        <v>-167984.56931703666</v>
      </c>
      <c r="L1337" s="51">
        <v>-65725.560266218992</v>
      </c>
      <c r="M1337" s="51">
        <v>-62514.403158795947</v>
      </c>
      <c r="N1337" s="51">
        <v>-32756.569727675556</v>
      </c>
      <c r="O1337" s="51">
        <v>-4448.0798452328781</v>
      </c>
      <c r="P1337" s="27">
        <v>0</v>
      </c>
      <c r="Q1337" s="27">
        <v>0</v>
      </c>
      <c r="R1337" s="28">
        <v>0</v>
      </c>
    </row>
    <row r="1338" spans="1:18">
      <c r="A1338" s="26">
        <v>1338</v>
      </c>
      <c r="D1338" s="2" t="s">
        <v>863</v>
      </c>
      <c r="F1338" s="47"/>
      <c r="H1338" s="27">
        <v>-2368394.9453457645</v>
      </c>
      <c r="I1338" s="27">
        <v>-1127767.4380290979</v>
      </c>
      <c r="J1338" s="27">
        <v>-323996.53447325504</v>
      </c>
      <c r="K1338" s="27">
        <v>-461806.78645670018</v>
      </c>
      <c r="L1338" s="27">
        <v>-180686.29694983823</v>
      </c>
      <c r="M1338" s="27">
        <v>-171858.49716670523</v>
      </c>
      <c r="N1338" s="27">
        <v>-90051.16519204306</v>
      </c>
      <c r="O1338" s="27">
        <v>-12228.227078125346</v>
      </c>
      <c r="P1338" s="27">
        <v>0</v>
      </c>
      <c r="Q1338" s="27">
        <v>0</v>
      </c>
      <c r="R1338" s="28">
        <v>0</v>
      </c>
    </row>
    <row r="1339" spans="1:18">
      <c r="A1339" s="26">
        <v>1339</v>
      </c>
      <c r="F1339" s="47"/>
      <c r="H1339" s="14"/>
      <c r="I1339" s="14"/>
      <c r="J1339" s="14"/>
      <c r="K1339" s="14"/>
      <c r="L1339" s="14"/>
      <c r="M1339" s="14"/>
      <c r="N1339" s="14"/>
      <c r="O1339" s="14"/>
      <c r="P1339" s="27"/>
      <c r="Q1339" s="27"/>
      <c r="R1339" s="28"/>
    </row>
    <row r="1340" spans="1:18">
      <c r="A1340" s="26">
        <v>1340</v>
      </c>
      <c r="C1340" s="2" t="s">
        <v>864</v>
      </c>
      <c r="D1340" s="2" t="s">
        <v>865</v>
      </c>
      <c r="F1340" s="50" t="s">
        <v>112</v>
      </c>
      <c r="H1340" s="57">
        <v>-172658.58284123777</v>
      </c>
      <c r="I1340" s="57">
        <v>-74219.924054915435</v>
      </c>
      <c r="J1340" s="57">
        <v>-23203.714108038133</v>
      </c>
      <c r="K1340" s="57">
        <v>-37006.850323723782</v>
      </c>
      <c r="L1340" s="57">
        <v>-15099.596646591599</v>
      </c>
      <c r="M1340" s="57">
        <v>-16632.000616308</v>
      </c>
      <c r="N1340" s="57">
        <v>-6090.3138509095888</v>
      </c>
      <c r="O1340" s="57">
        <v>-406.18324075124957</v>
      </c>
      <c r="P1340" s="27">
        <v>0</v>
      </c>
      <c r="Q1340" s="27">
        <v>0</v>
      </c>
      <c r="R1340" s="28">
        <v>0</v>
      </c>
    </row>
    <row r="1341" spans="1:18">
      <c r="A1341" s="26">
        <v>1341</v>
      </c>
      <c r="F1341" s="47"/>
      <c r="H1341" s="57"/>
      <c r="I1341" s="57"/>
      <c r="J1341" s="57"/>
      <c r="K1341" s="57"/>
      <c r="L1341" s="57"/>
      <c r="M1341" s="57"/>
      <c r="N1341" s="57"/>
      <c r="O1341" s="57"/>
      <c r="P1341" s="27"/>
      <c r="Q1341" s="27"/>
      <c r="R1341" s="28"/>
    </row>
    <row r="1342" spans="1:18">
      <c r="A1342" s="26">
        <v>1342</v>
      </c>
      <c r="C1342" s="2" t="s">
        <v>866</v>
      </c>
      <c r="D1342" s="2" t="s">
        <v>867</v>
      </c>
      <c r="F1342" s="47"/>
      <c r="H1342" s="14"/>
      <c r="I1342" s="14"/>
      <c r="J1342" s="14"/>
      <c r="K1342" s="14"/>
      <c r="L1342" s="14"/>
      <c r="M1342" s="14"/>
      <c r="N1342" s="14"/>
      <c r="O1342" s="14"/>
      <c r="P1342" s="27"/>
      <c r="Q1342" s="27"/>
      <c r="R1342" s="28"/>
    </row>
    <row r="1343" spans="1:18">
      <c r="A1343" s="26">
        <v>1343</v>
      </c>
      <c r="E1343" s="2" t="s">
        <v>483</v>
      </c>
      <c r="F1343" s="47" t="s">
        <v>484</v>
      </c>
      <c r="H1343" s="57">
        <v>0</v>
      </c>
      <c r="I1343" s="57">
        <v>0</v>
      </c>
      <c r="J1343" s="57">
        <v>0</v>
      </c>
      <c r="K1343" s="57">
        <v>0</v>
      </c>
      <c r="L1343" s="57">
        <v>0</v>
      </c>
      <c r="M1343" s="57">
        <v>0</v>
      </c>
      <c r="N1343" s="57">
        <v>0</v>
      </c>
      <c r="O1343" s="57">
        <v>0</v>
      </c>
      <c r="P1343" s="27">
        <v>0</v>
      </c>
      <c r="Q1343" s="27">
        <v>0</v>
      </c>
      <c r="R1343" s="28">
        <v>0</v>
      </c>
    </row>
    <row r="1344" spans="1:18">
      <c r="A1344" s="26">
        <v>1344</v>
      </c>
      <c r="E1344" s="2" t="s">
        <v>485</v>
      </c>
      <c r="F1344" s="47" t="s">
        <v>486</v>
      </c>
      <c r="H1344" s="57">
        <v>-17520615.292396117</v>
      </c>
      <c r="I1344" s="57">
        <v>-7531503.5893277777</v>
      </c>
      <c r="J1344" s="57">
        <v>-2354608.3927695807</v>
      </c>
      <c r="K1344" s="57">
        <v>-3755288.4834080157</v>
      </c>
      <c r="L1344" s="57">
        <v>-1532239.05560807</v>
      </c>
      <c r="M1344" s="57">
        <v>-1687740.5081517266</v>
      </c>
      <c r="N1344" s="57">
        <v>-618017.61740310525</v>
      </c>
      <c r="O1344" s="57">
        <v>-41217.645727841751</v>
      </c>
      <c r="P1344" s="27">
        <v>0</v>
      </c>
      <c r="Q1344" s="27">
        <v>0</v>
      </c>
      <c r="R1344" s="28">
        <v>0</v>
      </c>
    </row>
    <row r="1345" spans="1:18">
      <c r="A1345" s="26">
        <v>1345</v>
      </c>
      <c r="E1345" s="2" t="s">
        <v>487</v>
      </c>
      <c r="F1345" s="47" t="s">
        <v>414</v>
      </c>
      <c r="H1345" s="57">
        <v>-18642971.81078282</v>
      </c>
      <c r="I1345" s="57">
        <v>-8904221.1755738817</v>
      </c>
      <c r="J1345" s="57">
        <v>-2555470.2830910617</v>
      </c>
      <c r="K1345" s="57">
        <v>-3634243.3689253493</v>
      </c>
      <c r="L1345" s="57">
        <v>-1414643.2373050351</v>
      </c>
      <c r="M1345" s="57">
        <v>-1317776.5868246108</v>
      </c>
      <c r="N1345" s="57">
        <v>-717770.27209984337</v>
      </c>
      <c r="O1345" s="57">
        <v>-98846.886963037556</v>
      </c>
      <c r="P1345" s="27">
        <v>0</v>
      </c>
      <c r="Q1345" s="27">
        <v>0</v>
      </c>
      <c r="R1345" s="28">
        <v>0</v>
      </c>
    </row>
    <row r="1346" spans="1:18">
      <c r="A1346" s="26">
        <v>1346</v>
      </c>
      <c r="E1346" s="2" t="s">
        <v>415</v>
      </c>
      <c r="F1346" s="47" t="s">
        <v>387</v>
      </c>
      <c r="H1346" s="57">
        <v>-7564516.8573547741</v>
      </c>
      <c r="I1346" s="57">
        <v>-6110475.5122319339</v>
      </c>
      <c r="J1346" s="57">
        <v>-1036070.0844064989</v>
      </c>
      <c r="K1346" s="57">
        <v>-66212.491493120193</v>
      </c>
      <c r="L1346" s="57">
        <v>-12474.52966678719</v>
      </c>
      <c r="M1346" s="57">
        <v>-204.458165971927</v>
      </c>
      <c r="N1346" s="57">
        <v>-181135.38133766886</v>
      </c>
      <c r="O1346" s="57">
        <v>-157944.40005279283</v>
      </c>
      <c r="P1346" s="27">
        <v>0</v>
      </c>
      <c r="Q1346" s="27">
        <v>0</v>
      </c>
      <c r="R1346" s="28">
        <v>0</v>
      </c>
    </row>
    <row r="1347" spans="1:18">
      <c r="A1347" s="26">
        <v>1347</v>
      </c>
      <c r="E1347" s="2" t="s">
        <v>488</v>
      </c>
      <c r="F1347" s="47" t="s">
        <v>486</v>
      </c>
      <c r="H1347" s="57">
        <v>0</v>
      </c>
      <c r="I1347" s="57">
        <v>0</v>
      </c>
      <c r="J1347" s="57">
        <v>0</v>
      </c>
      <c r="K1347" s="57">
        <v>0</v>
      </c>
      <c r="L1347" s="57">
        <v>0</v>
      </c>
      <c r="M1347" s="57">
        <v>0</v>
      </c>
      <c r="N1347" s="57">
        <v>0</v>
      </c>
      <c r="O1347" s="57">
        <v>0</v>
      </c>
      <c r="P1347" s="27">
        <v>0</v>
      </c>
      <c r="Q1347" s="27">
        <v>0</v>
      </c>
      <c r="R1347" s="28">
        <v>0</v>
      </c>
    </row>
    <row r="1348" spans="1:18">
      <c r="A1348" s="26">
        <v>1348</v>
      </c>
      <c r="E1348" s="2" t="s">
        <v>453</v>
      </c>
      <c r="F1348" s="47" t="s">
        <v>486</v>
      </c>
      <c r="H1348" s="57">
        <v>0</v>
      </c>
      <c r="I1348" s="57">
        <v>0</v>
      </c>
      <c r="J1348" s="57">
        <v>0</v>
      </c>
      <c r="K1348" s="57">
        <v>0</v>
      </c>
      <c r="L1348" s="57">
        <v>0</v>
      </c>
      <c r="M1348" s="57">
        <v>0</v>
      </c>
      <c r="N1348" s="57">
        <v>0</v>
      </c>
      <c r="O1348" s="57">
        <v>0</v>
      </c>
      <c r="P1348" s="27">
        <v>0</v>
      </c>
      <c r="Q1348" s="27">
        <v>0</v>
      </c>
      <c r="R1348" s="28">
        <v>0</v>
      </c>
    </row>
    <row r="1349" spans="1:18">
      <c r="A1349" s="26">
        <v>1349</v>
      </c>
      <c r="E1349" s="2" t="s">
        <v>124</v>
      </c>
      <c r="F1349" s="50" t="s">
        <v>112</v>
      </c>
      <c r="H1349" s="51">
        <v>0</v>
      </c>
      <c r="I1349" s="51">
        <v>0</v>
      </c>
      <c r="J1349" s="51">
        <v>0</v>
      </c>
      <c r="K1349" s="51">
        <v>0</v>
      </c>
      <c r="L1349" s="51">
        <v>0</v>
      </c>
      <c r="M1349" s="51">
        <v>0</v>
      </c>
      <c r="N1349" s="51">
        <v>0</v>
      </c>
      <c r="O1349" s="51">
        <v>0</v>
      </c>
      <c r="P1349" s="27">
        <v>0</v>
      </c>
      <c r="Q1349" s="27">
        <v>0</v>
      </c>
      <c r="R1349" s="28">
        <v>0</v>
      </c>
    </row>
    <row r="1350" spans="1:18">
      <c r="A1350" s="26">
        <v>1350</v>
      </c>
      <c r="D1350" s="2" t="s">
        <v>868</v>
      </c>
      <c r="F1350" s="47"/>
      <c r="H1350" s="27">
        <v>-43728103.960533708</v>
      </c>
      <c r="I1350" s="27">
        <v>-22546200.277133595</v>
      </c>
      <c r="J1350" s="27">
        <v>-5946148.7602671403</v>
      </c>
      <c r="K1350" s="27">
        <v>-7455744.3438264858</v>
      </c>
      <c r="L1350" s="27">
        <v>-2959356.8225798924</v>
      </c>
      <c r="M1350" s="27">
        <v>-3005721.5531423097</v>
      </c>
      <c r="N1350" s="27">
        <v>-1516923.2708406174</v>
      </c>
      <c r="O1350" s="27">
        <v>-298008.93274367217</v>
      </c>
      <c r="P1350" s="27">
        <v>0</v>
      </c>
      <c r="Q1350" s="27">
        <v>0</v>
      </c>
      <c r="R1350" s="28">
        <v>0</v>
      </c>
    </row>
    <row r="1351" spans="1:18">
      <c r="A1351" s="26">
        <v>1351</v>
      </c>
      <c r="F1351" s="47"/>
      <c r="H1351" s="14"/>
      <c r="I1351" s="14"/>
      <c r="J1351" s="14"/>
      <c r="K1351" s="14"/>
      <c r="L1351" s="14"/>
      <c r="M1351" s="14"/>
      <c r="N1351" s="14"/>
      <c r="O1351" s="14"/>
      <c r="P1351" s="27"/>
      <c r="Q1351" s="27"/>
      <c r="R1351" s="28"/>
    </row>
    <row r="1352" spans="1:18">
      <c r="A1352" s="26">
        <v>1352</v>
      </c>
      <c r="C1352" s="77" t="s">
        <v>869</v>
      </c>
      <c r="D1352" s="2" t="s">
        <v>870</v>
      </c>
      <c r="F1352" s="47"/>
      <c r="H1352" s="14"/>
      <c r="I1352" s="14"/>
      <c r="J1352" s="14"/>
      <c r="K1352" s="14"/>
      <c r="L1352" s="14"/>
      <c r="M1352" s="14"/>
      <c r="N1352" s="14"/>
      <c r="O1352" s="14"/>
      <c r="P1352" s="27"/>
      <c r="Q1352" s="27"/>
      <c r="R1352" s="28"/>
    </row>
    <row r="1353" spans="1:18">
      <c r="A1353" s="26">
        <v>1353</v>
      </c>
      <c r="E1353" s="2" t="s">
        <v>483</v>
      </c>
      <c r="F1353" s="47" t="s">
        <v>484</v>
      </c>
      <c r="H1353" s="57">
        <v>0</v>
      </c>
      <c r="I1353" s="57">
        <v>0</v>
      </c>
      <c r="J1353" s="57">
        <v>0</v>
      </c>
      <c r="K1353" s="57">
        <v>0</v>
      </c>
      <c r="L1353" s="57">
        <v>0</v>
      </c>
      <c r="M1353" s="57">
        <v>0</v>
      </c>
      <c r="N1353" s="57">
        <v>0</v>
      </c>
      <c r="O1353" s="57">
        <v>0</v>
      </c>
      <c r="P1353" s="27">
        <v>0</v>
      </c>
      <c r="Q1353" s="27">
        <v>0</v>
      </c>
      <c r="R1353" s="28">
        <v>0</v>
      </c>
    </row>
    <row r="1354" spans="1:18">
      <c r="A1354" s="26">
        <v>1354</v>
      </c>
      <c r="E1354" s="2" t="s">
        <v>485</v>
      </c>
      <c r="F1354" s="47" t="s">
        <v>486</v>
      </c>
      <c r="H1354" s="14">
        <v>596488.82518557762</v>
      </c>
      <c r="I1354" s="14">
        <v>256409.81511812529</v>
      </c>
      <c r="J1354" s="14">
        <v>80162.572520199959</v>
      </c>
      <c r="K1354" s="14">
        <v>127848.68443936002</v>
      </c>
      <c r="L1354" s="14">
        <v>52165.03295861838</v>
      </c>
      <c r="M1354" s="14">
        <v>57459.075273597569</v>
      </c>
      <c r="N1354" s="14">
        <v>21040.391355933527</v>
      </c>
      <c r="O1354" s="14">
        <v>1403.2535197428736</v>
      </c>
      <c r="P1354" s="27">
        <v>0</v>
      </c>
      <c r="Q1354" s="27">
        <v>0</v>
      </c>
      <c r="R1354" s="28">
        <v>0</v>
      </c>
    </row>
    <row r="1355" spans="1:18">
      <c r="A1355" s="26">
        <v>1355</v>
      </c>
      <c r="E1355" s="2" t="s">
        <v>487</v>
      </c>
      <c r="F1355" s="47" t="s">
        <v>414</v>
      </c>
      <c r="H1355" s="14">
        <v>596488.82518557762</v>
      </c>
      <c r="I1355" s="14">
        <v>284893.87218504772</v>
      </c>
      <c r="J1355" s="14">
        <v>81763.223290184076</v>
      </c>
      <c r="K1355" s="14">
        <v>116278.96987512165</v>
      </c>
      <c r="L1355" s="14">
        <v>45262.037149503725</v>
      </c>
      <c r="M1355" s="14">
        <v>42162.752597063911</v>
      </c>
      <c r="N1355" s="14">
        <v>22965.327132573198</v>
      </c>
      <c r="O1355" s="14">
        <v>3162.6429560834099</v>
      </c>
      <c r="P1355" s="27">
        <v>0</v>
      </c>
      <c r="Q1355" s="27">
        <v>0</v>
      </c>
      <c r="R1355" s="28">
        <v>0</v>
      </c>
    </row>
    <row r="1356" spans="1:18">
      <c r="A1356" s="26">
        <v>1356</v>
      </c>
      <c r="E1356" s="2" t="s">
        <v>871</v>
      </c>
      <c r="F1356" s="47"/>
      <c r="H1356" s="14">
        <v>-1192977.6503711552</v>
      </c>
      <c r="I1356" s="14">
        <v>-541303.68730317301</v>
      </c>
      <c r="J1356" s="14">
        <v>-161925.79581038404</v>
      </c>
      <c r="K1356" s="14">
        <v>-244127.65431448168</v>
      </c>
      <c r="L1356" s="14">
        <v>-97427.070108122105</v>
      </c>
      <c r="M1356" s="14">
        <v>-99621.82787066148</v>
      </c>
      <c r="N1356" s="14">
        <v>-44005.718488506725</v>
      </c>
      <c r="O1356" s="14">
        <v>-4565.8964758262828</v>
      </c>
      <c r="P1356" s="27">
        <v>0</v>
      </c>
      <c r="Q1356" s="27">
        <v>0</v>
      </c>
      <c r="R1356" s="28">
        <v>0</v>
      </c>
    </row>
    <row r="1357" spans="1:18" ht="15.75" thickBot="1">
      <c r="A1357" s="26">
        <v>1357</v>
      </c>
      <c r="C1357" s="2" t="s">
        <v>872</v>
      </c>
      <c r="F1357" s="85"/>
      <c r="H1357" s="61">
        <v>-46269157.488720715</v>
      </c>
      <c r="I1357" s="61">
        <v>-23748187.639217608</v>
      </c>
      <c r="J1357" s="61">
        <v>-6293349.0088484343</v>
      </c>
      <c r="K1357" s="61">
        <v>-7954557.9806069098</v>
      </c>
      <c r="L1357" s="61">
        <v>-3155142.7161763227</v>
      </c>
      <c r="M1357" s="61">
        <v>-3194212.0509253228</v>
      </c>
      <c r="N1357" s="61">
        <v>-1613064.7498835702</v>
      </c>
      <c r="O1357" s="61">
        <v>-310643.34306254878</v>
      </c>
      <c r="P1357" s="27">
        <v>0</v>
      </c>
      <c r="Q1357" s="27">
        <v>0</v>
      </c>
      <c r="R1357" s="28">
        <v>0</v>
      </c>
    </row>
    <row r="1358" spans="1:18" ht="15.75" thickTop="1"/>
  </sheetData>
  <pageMargins left="0.7" right="0.7" top="0.75" bottom="0.75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2018-06-01T07:00:00+00:00</OpenedDate>
    <SignificantOrder xmlns="dc463f71-b30c-4ab2-9473-d307f9d35888">false</SignificantOrder>
    <Date1 xmlns="dc463f71-b30c-4ab2-9473-d307f9d35888">2018-10-24T07:00:00+00:00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180494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977F7C85715F47A716F4B5B25478E0" ma:contentTypeVersion="76" ma:contentTypeDescription="" ma:contentTypeScope="" ma:versionID="d248f5fa7c1b578f7504044b6797f0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0ECAC3-8ADC-426A-9409-44B523D7B5F5}"/>
</file>

<file path=customXml/itemProps2.xml><?xml version="1.0" encoding="utf-8"?>
<ds:datastoreItem xmlns:ds="http://schemas.openxmlformats.org/officeDocument/2006/customXml" ds:itemID="{9412A50B-44AA-4962-902F-044EAC382914}"/>
</file>

<file path=customXml/itemProps3.xml><?xml version="1.0" encoding="utf-8"?>
<ds:datastoreItem xmlns:ds="http://schemas.openxmlformats.org/officeDocument/2006/customXml" ds:itemID="{6434D98F-9191-443D-B9E9-414119CEA80C}"/>
</file>

<file path=customXml/itemProps4.xml><?xml version="1.0" encoding="utf-8"?>
<ds:datastoreItem xmlns:ds="http://schemas.openxmlformats.org/officeDocument/2006/customXml" ds:itemID="{574C0CB9-F3AD-4D4C-BA6B-876C0CE6E5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Attachment A</vt:lpstr>
      <vt:lpstr>Attachment B p1</vt:lpstr>
      <vt:lpstr>Attachment B p2</vt:lpstr>
      <vt:lpstr>UE-140762 COS - G+T+D+R+M</vt:lpstr>
      <vt:lpstr>'Attachment B p1'!Print_Area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2018-10-24T23:19:33Z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0x0101006E56B4D1795A2E4DB2F0B01679ED314A009B977F7C85715F47A716F4B5B25478E0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