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\Colstrip Reporting\Annual Reports (required by 2017 GRC)\2020 Report\"/>
    </mc:Choice>
  </mc:AlternateContent>
  <bookViews>
    <workbookView xWindow="288" yWindow="288" windowWidth="18912" windowHeight="6180" activeTab="2"/>
  </bookViews>
  <sheets>
    <sheet name="Plant Site Report" sheetId="6" r:id="rId1"/>
    <sheet name="Units1&amp;2 Int Remedy Eval Alt 10" sheetId="2" r:id="rId2"/>
    <sheet name="Units1&amp;2 Int Remedy Eval Alt 11" sheetId="13" r:id="rId3"/>
    <sheet name="Units 3&amp;4 Remedy Eval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\" localSheetId="3" hidden="1">#REF!</definedName>
    <definedName name="\\" localSheetId="2" hidden="1">#REF!</definedName>
    <definedName name="\\" hidden="1">#REF!</definedName>
    <definedName name="\\\" localSheetId="3" hidden="1">#REF!</definedName>
    <definedName name="\\\" localSheetId="2" hidden="1">#REF!</definedName>
    <definedName name="\\\" hidden="1">#REF!</definedName>
    <definedName name="\\\\" localSheetId="3" hidden="1">#REF!</definedName>
    <definedName name="\\\\" localSheetId="2" hidden="1">#REF!</definedName>
    <definedName name="\\\\" hidden="1">#REF!</definedName>
    <definedName name="___________________www1" localSheetId="3" hidden="1">{#N/A,#N/A,FALSE,"schA"}</definedName>
    <definedName name="___________________www1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www1" localSheetId="3" hidden="1">{#N/A,#N/A,FALSE,"schA"}</definedName>
    <definedName name="__________www1" hidden="1">{#N/A,#N/A,FALSE,"schA"}</definedName>
    <definedName name="_________www1" localSheetId="3" hidden="1">{#N/A,#N/A,FALSE,"schA"}</definedName>
    <definedName name="_________www1" hidden="1">{#N/A,#N/A,FALSE,"schA"}</definedName>
    <definedName name="_______www1" localSheetId="3" hidden="1">{#N/A,#N/A,FALSE,"schA"}</definedName>
    <definedName name="_______www1" hidden="1">{#N/A,#N/A,FALSE,"schA"}</definedName>
    <definedName name="______www1" localSheetId="3" hidden="1">{#N/A,#N/A,FALSE,"schA"}</definedName>
    <definedName name="______www1" hidden="1">{#N/A,#N/A,FALSE,"schA"}</definedName>
    <definedName name="_____www1" localSheetId="3" hidden="1">{#N/A,#N/A,FALSE,"schA"}</definedName>
    <definedName name="_____www1" hidden="1">{#N/A,#N/A,FALSE,"schA"}</definedName>
    <definedName name="____www1" localSheetId="3" hidden="1">{#N/A,#N/A,FALSE,"schA"}</definedName>
    <definedName name="____www1" hidden="1">{#N/A,#N/A,FALSE,"schA"}</definedName>
    <definedName name="___www1" localSheetId="3" hidden="1">{#N/A,#N/A,FALSE,"schA"}</definedName>
    <definedName name="___www1" hidden="1">{#N/A,#N/A,FALSE,"schA"}</definedName>
    <definedName name="__123Graph_A" localSheetId="0" hidden="1">#REF!</definedName>
    <definedName name="__123Graph_A" localSheetId="3" hidden="1">#REF!</definedName>
    <definedName name="__123Graph_A" localSheetId="2" hidden="1">#REF!</definedName>
    <definedName name="__123Graph_A" hidden="1">#REF!</definedName>
    <definedName name="__123Graph_ABUDG6_DSCRPR" localSheetId="0" hidden="1">#REF!</definedName>
    <definedName name="__123Graph_ABUDG6_DSCRPR" localSheetId="3" hidden="1">#REF!</definedName>
    <definedName name="__123Graph_ABUDG6_DSCRPR" localSheetId="2" hidden="1">#REF!</definedName>
    <definedName name="__123Graph_ABUDG6_DSCRPR" hidden="1">#REF!</definedName>
    <definedName name="__123Graph_ABUDG6_ESCRPR1" localSheetId="0" hidden="1">#REF!</definedName>
    <definedName name="__123Graph_ABUDG6_ESCRPR1" localSheetId="3" hidden="1">#REF!</definedName>
    <definedName name="__123Graph_ABUDG6_ESCRPR1" localSheetId="2" hidden="1">#REF!</definedName>
    <definedName name="__123Graph_ABUDG6_ESCRPR1" hidden="1">#REF!</definedName>
    <definedName name="__123Graph_B" localSheetId="0" hidden="1">#REF!</definedName>
    <definedName name="__123Graph_B" localSheetId="3" hidden="1">#REF!</definedName>
    <definedName name="__123Graph_B" localSheetId="2" hidden="1">#REF!</definedName>
    <definedName name="__123Graph_B" hidden="1">#REF!</definedName>
    <definedName name="__123Graph_BBUDG6_DSCRPR" localSheetId="0" hidden="1">#REF!</definedName>
    <definedName name="__123Graph_BBUDG6_DSCRPR" localSheetId="3" hidden="1">#REF!</definedName>
    <definedName name="__123Graph_BBUDG6_DSCRPR" localSheetId="2" hidden="1">#REF!</definedName>
    <definedName name="__123Graph_BBUDG6_DSCRPR" hidden="1">#REF!</definedName>
    <definedName name="__123Graph_BBUDG6_ESCRPR1" localSheetId="0" hidden="1">#REF!</definedName>
    <definedName name="__123Graph_BBUDG6_ESCRPR1" localSheetId="3" hidden="1">#REF!</definedName>
    <definedName name="__123Graph_BBUDG6_ESCRPR1" localSheetId="2" hidden="1">#REF!</definedName>
    <definedName name="__123Graph_BBUDG6_ESCRPR1" hidden="1">#REF!</definedName>
    <definedName name="__123Graph_C" localSheetId="3" hidden="1">#REF!</definedName>
    <definedName name="__123Graph_C" localSheetId="2" hidden="1">#REF!</definedName>
    <definedName name="__123Graph_C" hidden="1">#REF!</definedName>
    <definedName name="__123Graph_D" localSheetId="3" hidden="1">#REF!</definedName>
    <definedName name="__123Graph_D" localSheetId="2" hidden="1">#REF!</definedName>
    <definedName name="__123Graph_D" hidden="1">#REF!</definedName>
    <definedName name="__123Graph_E" localSheetId="3" hidden="1">#REF!</definedName>
    <definedName name="__123Graph_E" localSheetId="2" hidden="1">#REF!</definedName>
    <definedName name="__123Graph_E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123Graph_F" localSheetId="3" hidden="1">#REF!</definedName>
    <definedName name="__123Graph_F" localSheetId="2" hidden="1">#REF!</definedName>
    <definedName name="__123Graph_F" hidden="1">#REF!</definedName>
    <definedName name="__123Graph_X" localSheetId="0" hidden="1">#REF!</definedName>
    <definedName name="__123Graph_X" localSheetId="3" hidden="1">#REF!</definedName>
    <definedName name="__123Graph_X" localSheetId="2" hidden="1">#REF!</definedName>
    <definedName name="__123Graph_X" hidden="1">#REF!</definedName>
    <definedName name="__123Graph_XBUDG6_DSCRPR" localSheetId="0" hidden="1">#REF!</definedName>
    <definedName name="__123Graph_XBUDG6_DSCRPR" localSheetId="3" hidden="1">#REF!</definedName>
    <definedName name="__123Graph_XBUDG6_DSCRPR" localSheetId="2" hidden="1">#REF!</definedName>
    <definedName name="__123Graph_XBUDG6_DSCRPR" hidden="1">#REF!</definedName>
    <definedName name="__123Graph_XBUDG6_ESCRPR1" localSheetId="0" hidden="1">#REF!</definedName>
    <definedName name="__123Graph_XBUDG6_ESCRPR1" localSheetId="3" hidden="1">#REF!</definedName>
    <definedName name="__123Graph_XBUDG6_ESCRPR1" localSheetId="2" hidden="1">#REF!</definedName>
    <definedName name="__123Graph_XBUDG6_ESCRPR1" hidden="1">#REF!</definedName>
    <definedName name="__www1" localSheetId="3" hidden="1">{#N/A,#N/A,FALSE,"schA"}</definedName>
    <definedName name="__www1" hidden="1">{#N/A,#N/A,FALSE,"schA"}</definedName>
    <definedName name="_1__123Graph_ABUDG6_D_ESCRPR" localSheetId="0" hidden="1">#REF!</definedName>
    <definedName name="_1__123Graph_ABUDG6_D_ESCRPR" localSheetId="3" hidden="1">#REF!</definedName>
    <definedName name="_1__123Graph_ABUDG6_D_ESCRPR" localSheetId="2" hidden="1">#REF!</definedName>
    <definedName name="_1__123Graph_ABUDG6_D_ESCRPR" hidden="1">#REF!</definedName>
    <definedName name="_1__123Graph_ACHART_1" localSheetId="3" hidden="1">[2]BalanceSheet!#REF!</definedName>
    <definedName name="_1__123Graph_ACHART_1" localSheetId="2" hidden="1">[2]BalanceSheet!#REF!</definedName>
    <definedName name="_1__123Graph_ACHART_1" hidden="1">[2]BalanceSheet!#REF!</definedName>
    <definedName name="_10__123Graph_BCHART_2" localSheetId="3" hidden="1">[3]RAB!#REF!</definedName>
    <definedName name="_10__123Graph_BCHART_2" localSheetId="2" hidden="1">[3]RAB!#REF!</definedName>
    <definedName name="_10__123Graph_BCHART_2" hidden="1">[3]RAB!#REF!</definedName>
    <definedName name="_10__123Graph_CCHART_6" localSheetId="3" hidden="1">#REF!</definedName>
    <definedName name="_10__123Graph_CCHART_6" localSheetId="2" hidden="1">#REF!</definedName>
    <definedName name="_10__123Graph_CCHART_6" hidden="1">#REF!</definedName>
    <definedName name="_10__123Graph_DCHART_2" localSheetId="3" hidden="1">[3]RAB!#REF!</definedName>
    <definedName name="_10__123Graph_DCHART_2" localSheetId="2" hidden="1">[3]RAB!#REF!</definedName>
    <definedName name="_10__123Graph_DCHART_2" hidden="1">[3]RAB!#REF!</definedName>
    <definedName name="_10__123Graph_XBUDG6_Dtons_inv" localSheetId="0" hidden="1">#REF!</definedName>
    <definedName name="_10__123Graph_XBUDG6_Dtons_inv" localSheetId="3" hidden="1">#REF!</definedName>
    <definedName name="_10__123Graph_XBUDG6_Dtons_inv" localSheetId="2" hidden="1">#REF!</definedName>
    <definedName name="_10__123Graph_XBUDG6_Dtons_inv" hidden="1">#REF!</definedName>
    <definedName name="_10__123Graph_XCHART_1" localSheetId="3" hidden="1">[2]BalanceSheet!#REF!</definedName>
    <definedName name="_10__123Graph_XCHART_1" localSheetId="2" hidden="1">[2]BalanceSheet!#REF!</definedName>
    <definedName name="_10__123Graph_XCHART_1" hidden="1">[2]BalanceSheet!#REF!</definedName>
    <definedName name="_11__123Graph_CCHART_1" localSheetId="3" hidden="1">[4]BalanceSheet!#REF!</definedName>
    <definedName name="_11__123Graph_CCHART_1" localSheetId="2" hidden="1">[4]BalanceSheet!#REF!</definedName>
    <definedName name="_11__123Graph_CCHART_1" hidden="1">[4]BalanceSheet!#REF!</definedName>
    <definedName name="_11__123Graph_CCHART_7" localSheetId="3" hidden="1">#REF!</definedName>
    <definedName name="_11__123Graph_CCHART_7" localSheetId="2" hidden="1">#REF!</definedName>
    <definedName name="_11__123Graph_CCHART_7" hidden="1">#REF!</definedName>
    <definedName name="_11__123Graph_XCHART_1" localSheetId="3" hidden="1">[4]BalanceSheet!#REF!</definedName>
    <definedName name="_11__123Graph_XCHART_1" localSheetId="2" hidden="1">[4]BalanceSheet!#REF!</definedName>
    <definedName name="_11__123Graph_XCHART_1" hidden="1">[4]BalanceSheet!#REF!</definedName>
    <definedName name="_11__123Graph_XCHART_2" localSheetId="3" hidden="1">[5]RAB!#REF!</definedName>
    <definedName name="_11__123Graph_XCHART_2" localSheetId="2" hidden="1">[5]RAB!#REF!</definedName>
    <definedName name="_11__123Graph_XCHART_2" hidden="1">[5]RAB!#REF!</definedName>
    <definedName name="_12__123Graph_BCHART_1" localSheetId="3" hidden="1">[2]BalanceSheet!#REF!</definedName>
    <definedName name="_12__123Graph_BCHART_1" localSheetId="2" hidden="1">[2]BalanceSheet!#REF!</definedName>
    <definedName name="_12__123Graph_BCHART_1" hidden="1">[2]BalanceSheet!#REF!</definedName>
    <definedName name="_12__123Graph_CCHART_2" localSheetId="3" hidden="1">[3]RAB!#REF!</definedName>
    <definedName name="_12__123Graph_CCHART_2" localSheetId="2" hidden="1">[3]RAB!#REF!</definedName>
    <definedName name="_12__123Graph_CCHART_2" hidden="1">[3]RAB!#REF!</definedName>
    <definedName name="_12__123Graph_LBL_ACHART_17" localSheetId="3" hidden="1">#REF!</definedName>
    <definedName name="_12__123Graph_LBL_ACHART_17" localSheetId="2" hidden="1">#REF!</definedName>
    <definedName name="_12__123Graph_LBL_ACHART_17" hidden="1">#REF!</definedName>
    <definedName name="_12__123Graph_XCHART_2" localSheetId="3" hidden="1">[3]RAB!#REF!</definedName>
    <definedName name="_12__123Graph_XCHART_2" localSheetId="2" hidden="1">[3]RAB!#REF!</definedName>
    <definedName name="_12__123Graph_XCHART_2" hidden="1">[3]RAB!#REF!</definedName>
    <definedName name="_12__123Graph_XCHART_3" localSheetId="3" hidden="1">[5]RAB!#REF!</definedName>
    <definedName name="_12__123Graph_XCHART_3" localSheetId="2" hidden="1">[5]RAB!#REF!</definedName>
    <definedName name="_12__123Graph_XCHART_3" hidden="1">[5]RAB!#REF!</definedName>
    <definedName name="_13__123Graph_DCHART_1" localSheetId="3" hidden="1">[4]BalanceSheet!#REF!</definedName>
    <definedName name="_13__123Graph_DCHART_1" localSheetId="2" hidden="1">[4]BalanceSheet!#REF!</definedName>
    <definedName name="_13__123Graph_DCHART_1" hidden="1">[4]BalanceSheet!#REF!</definedName>
    <definedName name="_13__123Graph_LBL_CCHART_17" localSheetId="3" hidden="1">#REF!</definedName>
    <definedName name="_13__123Graph_LBL_CCHART_17" localSheetId="2" hidden="1">#REF!</definedName>
    <definedName name="_13__123Graph_LBL_CCHART_17" hidden="1">#REF!</definedName>
    <definedName name="_13__123Graph_XCHART_3" localSheetId="3" hidden="1">[3]RAB!#REF!</definedName>
    <definedName name="_13__123Graph_XCHART_3" localSheetId="2" hidden="1">[3]RAB!#REF!</definedName>
    <definedName name="_13__123Graph_XCHART_3" hidden="1">[3]RAB!#REF!</definedName>
    <definedName name="_14__123Graph_DCHART_2" localSheetId="3" hidden="1">[3]RAB!#REF!</definedName>
    <definedName name="_14__123Graph_DCHART_2" localSheetId="2" hidden="1">[3]RAB!#REF!</definedName>
    <definedName name="_14__123Graph_DCHART_2" hidden="1">[3]RAB!#REF!</definedName>
    <definedName name="_14__123Graph_XCHART_1" localSheetId="3" hidden="1">#REF!</definedName>
    <definedName name="_14__123Graph_XCHART_1" localSheetId="2" hidden="1">#REF!</definedName>
    <definedName name="_14__123Graph_XCHART_1" hidden="1">#REF!</definedName>
    <definedName name="_15__123Graph_BCHART_2" localSheetId="3" hidden="1">[5]RAB!#REF!</definedName>
    <definedName name="_15__123Graph_BCHART_2" localSheetId="2" hidden="1">[5]RAB!#REF!</definedName>
    <definedName name="_15__123Graph_BCHART_2" hidden="1">[5]RAB!#REF!</definedName>
    <definedName name="_15__123Graph_XCHART_1" localSheetId="3" hidden="1">[4]BalanceSheet!#REF!</definedName>
    <definedName name="_15__123Graph_XCHART_1" localSheetId="2" hidden="1">[4]BalanceSheet!#REF!</definedName>
    <definedName name="_15__123Graph_XCHART_1" hidden="1">[4]BalanceSheet!#REF!</definedName>
    <definedName name="_15__123Graph_XCHART_7" localSheetId="3" hidden="1">#REF!</definedName>
    <definedName name="_15__123Graph_XCHART_7" localSheetId="2" hidden="1">#REF!</definedName>
    <definedName name="_15__123Graph_XCHART_7" hidden="1">#REF!</definedName>
    <definedName name="_16__123Graph_XCHART_2" localSheetId="3" hidden="1">[3]RAB!#REF!</definedName>
    <definedName name="_16__123Graph_XCHART_2" localSheetId="2" hidden="1">[3]RAB!#REF!</definedName>
    <definedName name="_16__123Graph_XCHART_2" hidden="1">[3]RAB!#REF!</definedName>
    <definedName name="_17__123Graph_XCHART_3" localSheetId="3" hidden="1">[3]RAB!#REF!</definedName>
    <definedName name="_17__123Graph_XCHART_3" localSheetId="2" hidden="1">[3]RAB!#REF!</definedName>
    <definedName name="_17__123Graph_XCHART_3" hidden="1">[3]RAB!#REF!</definedName>
    <definedName name="_18__123Graph_CCHART_1" localSheetId="3" hidden="1">[2]BalanceSheet!#REF!</definedName>
    <definedName name="_18__123Graph_CCHART_1" localSheetId="2" hidden="1">[2]BalanceSheet!#REF!</definedName>
    <definedName name="_18__123Graph_CCHART_1" hidden="1">[2]BalanceSheet!#REF!</definedName>
    <definedName name="_2__123Graph_ABUDG6_Dtons_inv" localSheetId="0" hidden="1">[6]Quant!#REF!</definedName>
    <definedName name="_2__123Graph_ABUDG6_Dtons_inv" localSheetId="3" hidden="1">[6]Quant!#REF!</definedName>
    <definedName name="_2__123Graph_ABUDG6_Dtons_inv" localSheetId="2" hidden="1">[6]Quant!#REF!</definedName>
    <definedName name="_2__123Graph_ABUDG6_Dtons_inv" hidden="1">[6]Quant!#REF!</definedName>
    <definedName name="_2__123Graph_ACHART_1" localSheetId="3" hidden="1">[4]BalanceSheet!#REF!</definedName>
    <definedName name="_2__123Graph_ACHART_1" localSheetId="2" hidden="1">[4]BalanceSheet!#REF!</definedName>
    <definedName name="_2__123Graph_ACHART_1" hidden="1">[4]BalanceSheet!#REF!</definedName>
    <definedName name="_2__123Graph_ACHART_17" localSheetId="3" hidden="1">#REF!</definedName>
    <definedName name="_2__123Graph_ACHART_17" localSheetId="2" hidden="1">#REF!</definedName>
    <definedName name="_2__123Graph_ACHART_17" hidden="1">#REF!</definedName>
    <definedName name="_2__123Graph_ACHART_2" localSheetId="3" hidden="1">[5]RAB!#REF!</definedName>
    <definedName name="_2__123Graph_ACHART_2" localSheetId="2" hidden="1">[5]RAB!#REF!</definedName>
    <definedName name="_2__123Graph_ACHART_2" hidden="1">[5]RAB!#REF!</definedName>
    <definedName name="_21__123Graph_CCHART_2" localSheetId="3" hidden="1">[5]RAB!#REF!</definedName>
    <definedName name="_21__123Graph_CCHART_2" localSheetId="2" hidden="1">[5]RAB!#REF!</definedName>
    <definedName name="_21__123Graph_CCHART_2" hidden="1">[5]RAB!#REF!</definedName>
    <definedName name="_24__123Graph_DCHART_1" localSheetId="3" hidden="1">[2]BalanceSheet!#REF!</definedName>
    <definedName name="_24__123Graph_DCHART_1" localSheetId="2" hidden="1">[2]BalanceSheet!#REF!</definedName>
    <definedName name="_24__123Graph_DCHART_1" hidden="1">[2]BalanceSheet!#REF!</definedName>
    <definedName name="_27__123Graph_DCHART_2" localSheetId="3" hidden="1">[5]RAB!#REF!</definedName>
    <definedName name="_27__123Graph_DCHART_2" localSheetId="2" hidden="1">[5]RAB!#REF!</definedName>
    <definedName name="_27__123Graph_DCHART_2" hidden="1">[5]RAB!#REF!</definedName>
    <definedName name="_3__123Graph_ABUDG6_Dtons_inv" localSheetId="0" hidden="1">#REF!</definedName>
    <definedName name="_3__123Graph_ABUDG6_Dtons_inv" localSheetId="3" hidden="1">#REF!</definedName>
    <definedName name="_3__123Graph_ABUDG6_Dtons_inv" localSheetId="2" hidden="1">#REF!</definedName>
    <definedName name="_3__123Graph_ABUDG6_Dtons_inv" hidden="1">#REF!</definedName>
    <definedName name="_3__123Graph_ACHART_1" localSheetId="3" hidden="1">[2]BalanceSheet!#REF!</definedName>
    <definedName name="_3__123Graph_ACHART_1" localSheetId="2" hidden="1">[2]BalanceSheet!#REF!</definedName>
    <definedName name="_3__123Graph_ACHART_1" hidden="1">[2]BalanceSheet!#REF!</definedName>
    <definedName name="_3__123Graph_ACHART_2" localSheetId="3" hidden="1">[3]RAB!#REF!</definedName>
    <definedName name="_3__123Graph_ACHART_2" localSheetId="2" hidden="1">[3]RAB!#REF!</definedName>
    <definedName name="_3__123Graph_ACHART_2" hidden="1">[3]RAB!#REF!</definedName>
    <definedName name="_3__123Graph_ACHART_3" localSheetId="3" hidden="1">[5]RAB!#REF!</definedName>
    <definedName name="_3__123Graph_ACHART_3" localSheetId="2" hidden="1">[5]RAB!#REF!</definedName>
    <definedName name="_3__123Graph_ACHART_3" hidden="1">[5]RAB!#REF!</definedName>
    <definedName name="_3__123Graph_ACHART_6" localSheetId="3" hidden="1">#REF!</definedName>
    <definedName name="_3__123Graph_ACHART_6" localSheetId="2" hidden="1">#REF!</definedName>
    <definedName name="_3__123Graph_ACHART_6" hidden="1">#REF!</definedName>
    <definedName name="_3__123Graph_BBUDG6_D_ESCRPR" hidden="1">[7]Quant!$D$72:$O$72</definedName>
    <definedName name="_30__123Graph_XCHART_1" localSheetId="3" hidden="1">[2]BalanceSheet!#REF!</definedName>
    <definedName name="_30__123Graph_XCHART_1" localSheetId="2" hidden="1">[2]BalanceSheet!#REF!</definedName>
    <definedName name="_30__123Graph_XCHART_1" hidden="1">[2]BalanceSheet!#REF!</definedName>
    <definedName name="_33__123Graph_XCHART_2" localSheetId="3" hidden="1">[5]RAB!#REF!</definedName>
    <definedName name="_33__123Graph_XCHART_2" localSheetId="2" hidden="1">[5]RAB!#REF!</definedName>
    <definedName name="_33__123Graph_XCHART_2" hidden="1">[5]RAB!#REF!</definedName>
    <definedName name="_36__123Graph_XCHART_3" localSheetId="3" hidden="1">[5]RAB!#REF!</definedName>
    <definedName name="_36__123Graph_XCHART_3" localSheetId="2" hidden="1">[5]RAB!#REF!</definedName>
    <definedName name="_36__123Graph_XCHART_3" hidden="1">[5]RAB!#REF!</definedName>
    <definedName name="_4__123Graph_ABUDG6_Dtons_inv" localSheetId="0" hidden="1">[8]Quant!#REF!</definedName>
    <definedName name="_4__123Graph_ABUDG6_Dtons_inv" localSheetId="3" hidden="1">[8]Quant!#REF!</definedName>
    <definedName name="_4__123Graph_ABUDG6_Dtons_inv" localSheetId="2" hidden="1">[8]Quant!#REF!</definedName>
    <definedName name="_4__123Graph_ABUDG6_Dtons_inv" hidden="1">[8]Quant!#REF!</definedName>
    <definedName name="_4__123Graph_ACHART_3" localSheetId="3" hidden="1">[3]RAB!#REF!</definedName>
    <definedName name="_4__123Graph_ACHART_3" localSheetId="2" hidden="1">[3]RAB!#REF!</definedName>
    <definedName name="_4__123Graph_ACHART_3" hidden="1">[3]RAB!#REF!</definedName>
    <definedName name="_4__123Graph_ACHART_7" localSheetId="3" hidden="1">#REF!</definedName>
    <definedName name="_4__123Graph_ACHART_7" localSheetId="2" hidden="1">#REF!</definedName>
    <definedName name="_4__123Graph_ACHART_7" hidden="1">#REF!</definedName>
    <definedName name="_4__123Graph_BBUDG6_D_ESCRPR" localSheetId="0" hidden="1">#REF!</definedName>
    <definedName name="_4__123Graph_BBUDG6_D_ESCRPR" localSheetId="3" hidden="1">#REF!</definedName>
    <definedName name="_4__123Graph_BBUDG6_D_ESCRPR" localSheetId="2" hidden="1">#REF!</definedName>
    <definedName name="_4__123Graph_BBUDG6_D_ESCRPR" hidden="1">#REF!</definedName>
    <definedName name="_4__123Graph_BBUDG6_Dtons_inv" hidden="1">[7]Quant!$D$9:$O$9</definedName>
    <definedName name="_4__123Graph_BCHART_1" localSheetId="3" hidden="1">[2]BalanceSheet!#REF!</definedName>
    <definedName name="_4__123Graph_BCHART_1" localSheetId="2" hidden="1">[2]BalanceSheet!#REF!</definedName>
    <definedName name="_4__123Graph_BCHART_1" hidden="1">[2]BalanceSheet!#REF!</definedName>
    <definedName name="_5__123Graph_BBUDG6_D_ESCRPR" localSheetId="0" hidden="1">#REF!</definedName>
    <definedName name="_5__123Graph_BBUDG6_D_ESCRPR" localSheetId="3" hidden="1">#REF!</definedName>
    <definedName name="_5__123Graph_BBUDG6_D_ESCRPR" localSheetId="2" hidden="1">#REF!</definedName>
    <definedName name="_5__123Graph_BBUDG6_D_ESCRPR" hidden="1">#REF!</definedName>
    <definedName name="_5__123Graph_BBUDG6_Dtons_inv" localSheetId="0" hidden="1">#REF!</definedName>
    <definedName name="_5__123Graph_BBUDG6_Dtons_inv" localSheetId="3" hidden="1">#REF!</definedName>
    <definedName name="_5__123Graph_BBUDG6_Dtons_inv" localSheetId="2" hidden="1">#REF!</definedName>
    <definedName name="_5__123Graph_BBUDG6_Dtons_inv" hidden="1">#REF!</definedName>
    <definedName name="_5__123Graph_BCHART_1" localSheetId="3" hidden="1">[4]BalanceSheet!#REF!</definedName>
    <definedName name="_5__123Graph_BCHART_1" localSheetId="2" hidden="1">[4]BalanceSheet!#REF!</definedName>
    <definedName name="_5__123Graph_BCHART_1" hidden="1">[4]BalanceSheet!#REF!</definedName>
    <definedName name="_5__123Graph_BCHART_2" localSheetId="3" hidden="1">[5]RAB!#REF!</definedName>
    <definedName name="_5__123Graph_BCHART_2" localSheetId="2" hidden="1">[5]RAB!#REF!</definedName>
    <definedName name="_5__123Graph_BCHART_2" hidden="1">[5]RAB!#REF!</definedName>
    <definedName name="_5__123Graph_CBUDG6_D_ESCRPR" hidden="1">[7]Quant!$D$100:$O$100</definedName>
    <definedName name="_6__123Graph_ACHART_1" localSheetId="3" hidden="1">[4]BalanceSheet!#REF!</definedName>
    <definedName name="_6__123Graph_ACHART_1" localSheetId="2" hidden="1">[4]BalanceSheet!#REF!</definedName>
    <definedName name="_6__123Graph_ACHART_1" hidden="1">[4]BalanceSheet!#REF!</definedName>
    <definedName name="_6__123Graph_ACHART_2" localSheetId="3" hidden="1">[5]RAB!#REF!</definedName>
    <definedName name="_6__123Graph_ACHART_2" localSheetId="2" hidden="1">[5]RAB!#REF!</definedName>
    <definedName name="_6__123Graph_ACHART_2" hidden="1">[5]RAB!#REF!</definedName>
    <definedName name="_6__123Graph_BBUDG6_Dtons_inv" localSheetId="0" hidden="1">#REF!</definedName>
    <definedName name="_6__123Graph_BBUDG6_Dtons_inv" localSheetId="3" hidden="1">#REF!</definedName>
    <definedName name="_6__123Graph_BBUDG6_Dtons_inv" localSheetId="2" hidden="1">#REF!</definedName>
    <definedName name="_6__123Graph_BBUDG6_Dtons_inv" hidden="1">#REF!</definedName>
    <definedName name="_6__123Graph_BCHART_2" localSheetId="3" hidden="1">[3]RAB!#REF!</definedName>
    <definedName name="_6__123Graph_BCHART_2" localSheetId="2" hidden="1">[3]RAB!#REF!</definedName>
    <definedName name="_6__123Graph_BCHART_2" hidden="1">[3]RAB!#REF!</definedName>
    <definedName name="_6__123Graph_BCHART_6" localSheetId="3" hidden="1">#REF!</definedName>
    <definedName name="_6__123Graph_BCHART_6" localSheetId="2" hidden="1">#REF!</definedName>
    <definedName name="_6__123Graph_BCHART_6" hidden="1">#REF!</definedName>
    <definedName name="_6__123Graph_CBUDG6_D_ESCRPR" localSheetId="0" hidden="1">#REF!</definedName>
    <definedName name="_6__123Graph_CBUDG6_D_ESCRPR" localSheetId="3" hidden="1">#REF!</definedName>
    <definedName name="_6__123Graph_CBUDG6_D_ESCRPR" localSheetId="2" hidden="1">#REF!</definedName>
    <definedName name="_6__123Graph_CBUDG6_D_ESCRPR" hidden="1">#REF!</definedName>
    <definedName name="_6__123Graph_CCHART_1" localSheetId="3" hidden="1">[2]BalanceSheet!#REF!</definedName>
    <definedName name="_6__123Graph_CCHART_1" localSheetId="2" hidden="1">[2]BalanceSheet!#REF!</definedName>
    <definedName name="_6__123Graph_CCHART_1" hidden="1">[2]BalanceSheet!#REF!</definedName>
    <definedName name="_6__123Graph_DBUDG6_D_ESCRPR" hidden="1">[7]Quant!$D$88:$O$88</definedName>
    <definedName name="_7__123Graph_ACHART_2" localSheetId="3" hidden="1">[3]RAB!#REF!</definedName>
    <definedName name="_7__123Graph_ACHART_2" localSheetId="2" hidden="1">[3]RAB!#REF!</definedName>
    <definedName name="_7__123Graph_ACHART_2" hidden="1">[3]RAB!#REF!</definedName>
    <definedName name="_7__123Graph_BCHART_7" localSheetId="3" hidden="1">#REF!</definedName>
    <definedName name="_7__123Graph_BCHART_7" localSheetId="2" hidden="1">#REF!</definedName>
    <definedName name="_7__123Graph_BCHART_7" hidden="1">#REF!</definedName>
    <definedName name="_7__123Graph_CBUDG6_D_ESCRPR" localSheetId="0" hidden="1">#REF!</definedName>
    <definedName name="_7__123Graph_CBUDG6_D_ESCRPR" localSheetId="3" hidden="1">#REF!</definedName>
    <definedName name="_7__123Graph_CBUDG6_D_ESCRPR" localSheetId="2" hidden="1">#REF!</definedName>
    <definedName name="_7__123Graph_CBUDG6_D_ESCRPR" hidden="1">#REF!</definedName>
    <definedName name="_7__123Graph_CCHART_1" localSheetId="3" hidden="1">[4]BalanceSheet!#REF!</definedName>
    <definedName name="_7__123Graph_CCHART_1" localSheetId="2" hidden="1">[4]BalanceSheet!#REF!</definedName>
    <definedName name="_7__123Graph_CCHART_1" hidden="1">[4]BalanceSheet!#REF!</definedName>
    <definedName name="_7__123Graph_CCHART_2" localSheetId="3" hidden="1">[5]RAB!#REF!</definedName>
    <definedName name="_7__123Graph_CCHART_2" localSheetId="2" hidden="1">[5]RAB!#REF!</definedName>
    <definedName name="_7__123Graph_CCHART_2" hidden="1">[5]RAB!#REF!</definedName>
    <definedName name="_7__123Graph_DBUDG6_D_ESCRPR" localSheetId="0" hidden="1">#REF!</definedName>
    <definedName name="_7__123Graph_DBUDG6_D_ESCRPR" localSheetId="3" hidden="1">#REF!</definedName>
    <definedName name="_7__123Graph_DBUDG6_D_ESCRPR" localSheetId="2" hidden="1">#REF!</definedName>
    <definedName name="_7__123Graph_DBUDG6_D_ESCRPR" hidden="1">#REF!</definedName>
    <definedName name="_7__123Graph_XBUDG6_D_ESCRPR" hidden="1">[7]Quant!$D$5:$O$5</definedName>
    <definedName name="_8__123Graph_ACHART_3" localSheetId="3" hidden="1">[3]RAB!#REF!</definedName>
    <definedName name="_8__123Graph_ACHART_3" localSheetId="2" hidden="1">[3]RAB!#REF!</definedName>
    <definedName name="_8__123Graph_ACHART_3" hidden="1">[3]RAB!#REF!</definedName>
    <definedName name="_8__123Graph_CCHART_1" localSheetId="3" hidden="1">#REF!</definedName>
    <definedName name="_8__123Graph_CCHART_1" localSheetId="2" hidden="1">#REF!</definedName>
    <definedName name="_8__123Graph_CCHART_1" hidden="1">#REF!</definedName>
    <definedName name="_8__123Graph_CCHART_2" localSheetId="3" hidden="1">[3]RAB!#REF!</definedName>
    <definedName name="_8__123Graph_CCHART_2" localSheetId="2" hidden="1">[3]RAB!#REF!</definedName>
    <definedName name="_8__123Graph_CCHART_2" hidden="1">[3]RAB!#REF!</definedName>
    <definedName name="_8__123Graph_DBUDG6_D_ESCRPR" localSheetId="0" hidden="1">#REF!</definedName>
    <definedName name="_8__123Graph_DBUDG6_D_ESCRPR" localSheetId="3" hidden="1">#REF!</definedName>
    <definedName name="_8__123Graph_DBUDG6_D_ESCRPR" localSheetId="2" hidden="1">#REF!</definedName>
    <definedName name="_8__123Graph_DBUDG6_D_ESCRPR" hidden="1">#REF!</definedName>
    <definedName name="_8__123Graph_DCHART_1" localSheetId="3" hidden="1">[2]BalanceSheet!#REF!</definedName>
    <definedName name="_8__123Graph_DCHART_1" localSheetId="2" hidden="1">[2]BalanceSheet!#REF!</definedName>
    <definedName name="_8__123Graph_DCHART_1" hidden="1">[2]BalanceSheet!#REF!</definedName>
    <definedName name="_8__123Graph_XBUDG6_D_ESCRPR" localSheetId="0" hidden="1">#REF!</definedName>
    <definedName name="_8__123Graph_XBUDG6_D_ESCRPR" localSheetId="3" hidden="1">#REF!</definedName>
    <definedName name="_8__123Graph_XBUDG6_D_ESCRPR" localSheetId="2" hidden="1">#REF!</definedName>
    <definedName name="_8__123Graph_XBUDG6_D_ESCRPR" hidden="1">#REF!</definedName>
    <definedName name="_8__123Graph_XBUDG6_Dtons_inv" hidden="1">[7]Quant!$D$5:$O$5</definedName>
    <definedName name="_9__123Graph_ACHART_3" localSheetId="3" hidden="1">[5]RAB!#REF!</definedName>
    <definedName name="_9__123Graph_ACHART_3" localSheetId="2" hidden="1">[5]RAB!#REF!</definedName>
    <definedName name="_9__123Graph_ACHART_3" hidden="1">[5]RAB!#REF!</definedName>
    <definedName name="_9__123Graph_BCHART_1" localSheetId="3" hidden="1">[4]BalanceSheet!#REF!</definedName>
    <definedName name="_9__123Graph_BCHART_1" localSheetId="2" hidden="1">[4]BalanceSheet!#REF!</definedName>
    <definedName name="_9__123Graph_BCHART_1" hidden="1">[4]BalanceSheet!#REF!</definedName>
    <definedName name="_9__123Graph_CCHART_17" localSheetId="3" hidden="1">#REF!</definedName>
    <definedName name="_9__123Graph_CCHART_17" localSheetId="2" hidden="1">#REF!</definedName>
    <definedName name="_9__123Graph_CCHART_17" hidden="1">#REF!</definedName>
    <definedName name="_9__123Graph_DCHART_1" localSheetId="3" hidden="1">[4]BalanceSheet!#REF!</definedName>
    <definedName name="_9__123Graph_DCHART_1" localSheetId="2" hidden="1">[4]BalanceSheet!#REF!</definedName>
    <definedName name="_9__123Graph_DCHART_1" hidden="1">[4]BalanceSheet!#REF!</definedName>
    <definedName name="_9__123Graph_DCHART_2" localSheetId="3" hidden="1">[5]RAB!#REF!</definedName>
    <definedName name="_9__123Graph_DCHART_2" localSheetId="2" hidden="1">[5]RAB!#REF!</definedName>
    <definedName name="_9__123Graph_DCHART_2" hidden="1">[5]RAB!#REF!</definedName>
    <definedName name="_9__123Graph_XBUDG6_D_ESCRPR" localSheetId="0" hidden="1">#REF!</definedName>
    <definedName name="_9__123Graph_XBUDG6_D_ESCRPR" localSheetId="3" hidden="1">#REF!</definedName>
    <definedName name="_9__123Graph_XBUDG6_D_ESCRPR" localSheetId="2" hidden="1">#REF!</definedName>
    <definedName name="_9__123Graph_XBUDG6_D_ESCRPR" hidden="1">#REF!</definedName>
    <definedName name="_9__123Graph_XBUDG6_Dtons_inv" localSheetId="0" hidden="1">#REF!</definedName>
    <definedName name="_9__123Graph_XBUDG6_Dtons_inv" localSheetId="3" hidden="1">#REF!</definedName>
    <definedName name="_9__123Graph_XBUDG6_Dtons_inv" localSheetId="2" hidden="1">#REF!</definedName>
    <definedName name="_9__123Graph_XBUDG6_Dtons_inv" hidden="1">#REF!</definedName>
    <definedName name="_bdm.4996288830324A2E9C0C14D0B13DFDED.edm" localSheetId="3" hidden="1">#REF!</definedName>
    <definedName name="_bdm.4996288830324A2E9C0C14D0B13DFDED.edm" localSheetId="2" hidden="1">#REF!</definedName>
    <definedName name="_bdm.4996288830324A2E9C0C14D0B13DFDED.edm" hidden="1">#REF!</definedName>
    <definedName name="_bdm.5FEA241AF452408FA6272F43995710CF.edm" localSheetId="3" hidden="1">#REF!</definedName>
    <definedName name="_bdm.5FEA241AF452408FA6272F43995710CF.edm" localSheetId="2" hidden="1">#REF!</definedName>
    <definedName name="_bdm.5FEA241AF452408FA6272F43995710CF.edm" hidden="1">#REF!</definedName>
    <definedName name="_bdm.8FBDAE30198A48AAB0506CDA364ED033.edm" localSheetId="3" hidden="1">#REF!</definedName>
    <definedName name="_bdm.8FBDAE30198A48AAB0506CDA364ED033.edm" localSheetId="2" hidden="1">#REF!</definedName>
    <definedName name="_bdm.8FBDAE30198A48AAB0506CDA364ED033.edm" hidden="1">#REF!</definedName>
    <definedName name="_bdm.ACB4AACE936A4187B162314E3CE43694.edm" localSheetId="3" hidden="1">#REF!</definedName>
    <definedName name="_bdm.ACB4AACE936A4187B162314E3CE43694.edm" localSheetId="2" hidden="1">#REF!</definedName>
    <definedName name="_bdm.ACB4AACE936A4187B162314E3CE43694.edm" hidden="1">#REF!</definedName>
    <definedName name="_bdm.BD1318922AA44505A9A68DFCE24A436B.edm" localSheetId="3" hidden="1">#REF!</definedName>
    <definedName name="_bdm.BD1318922AA44505A9A68DFCE24A436B.edm" localSheetId="2" hidden="1">#REF!</definedName>
    <definedName name="_bdm.BD1318922AA44505A9A68DFCE24A436B.edm" hidden="1">#REF!</definedName>
    <definedName name="_bdm.C698AE0AA4CB482EA8BF369466794727.edm" localSheetId="3" hidden="1">#REF!</definedName>
    <definedName name="_bdm.C698AE0AA4CB482EA8BF369466794727.edm" localSheetId="2" hidden="1">#REF!</definedName>
    <definedName name="_bdm.C698AE0AA4CB482EA8BF369466794727.edm" hidden="1">#REF!</definedName>
    <definedName name="_bdm.FA38BC8B3FC048AEBF6A70EAFF9FCD67.edm" localSheetId="3" hidden="1">#REF!</definedName>
    <definedName name="_bdm.FA38BC8B3FC048AEBF6A70EAFF9FCD67.edm" localSheetId="2" hidden="1">#REF!</definedName>
    <definedName name="_bdm.FA38BC8B3FC048AEBF6A70EAFF9FCD67.edm" hidden="1">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3" hidden="1">#REF!</definedName>
    <definedName name="_Parse_In" localSheetId="2" hidden="1">#REF!</definedName>
    <definedName name="_Parse_In" hidden="1">#REF!</definedName>
    <definedName name="_Parse_Out" localSheetId="3" hidden="1">#REF!</definedName>
    <definedName name="_Parse_Out" localSheetId="2" hidden="1">#REF!</definedName>
    <definedName name="_Parse_Out" hidden="1">#REF!</definedName>
    <definedName name="_Sort" localSheetId="3" hidden="1">#REF!</definedName>
    <definedName name="_Sort" localSheetId="2" hidden="1">#REF!</definedName>
    <definedName name="_Sort" hidden="1">#REF!</definedName>
    <definedName name="_www1" localSheetId="3" hidden="1">{#N/A,#N/A,FALSE,"schA"}</definedName>
    <definedName name="_www1" hidden="1">{#N/A,#N/A,FALSE,"schA"}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grewgrewtrew" localSheetId="3" hidden="1">#REF!</definedName>
    <definedName name="agrewgrewtrew" localSheetId="2" hidden="1">#REF!</definedName>
    <definedName name="agrewgrewtrew" hidden="1">#REF!</definedName>
    <definedName name="anscount" hidden="1">1</definedName>
    <definedName name="AS2DocOpenMode" hidden="1">"AS2DocumentEdit"</definedName>
    <definedName name="AsSoldExcRev" localSheetId="3" hidden="1">{#N/A,#N/A,FALSE,"Sum6 (1)"}</definedName>
    <definedName name="AsSoldExcRev" hidden="1">{#N/A,#N/A,FALSE,"Sum6 (1)"}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A" localSheetId="0" hidden="1">#REF!</definedName>
    <definedName name="BLA" localSheetId="3" hidden="1">#REF!</definedName>
    <definedName name="BLA" localSheetId="2" hidden="1">#REF!</definedName>
    <definedName name="BLA" hidden="1">#REF!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 hidden="1">-1894858854</definedName>
    <definedName name="CCC" localSheetId="3" hidden="1">{#N/A,#N/A,FALSE,"Sum6 (1)"}</definedName>
    <definedName name="CCC" hidden="1">{#N/A,#N/A,FALSE,"Sum6 (1)"}</definedName>
    <definedName name="CCR_CAPEX">[9]CCR!$A$4:$E$43</definedName>
    <definedName name="CIQWBGuid" hidden="1">"533dd5ee-2992-4878-a6fe-10c93711618f"</definedName>
    <definedName name="CoalStrategyStress">[9]CoalCosts!$G$48:$DV$50</definedName>
    <definedName name="CONSOL">'[11]Colstrip Consol.'!$B$7:$EH$200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ELTA" localSheetId="3" hidden="1">{#N/A,#N/A,FALSE,"Sum6 (1)"}</definedName>
    <definedName name="DELTA" hidden="1">{#N/A,#N/A,FALSE,"Sum6 (1)"}</definedName>
    <definedName name="dfdddd" localSheetId="3" hidden="1">{#N/A,#N/A,FALSE,"schA"}</definedName>
    <definedName name="dfdddd" hidden="1">{#N/A,#N/A,FALSE,"schA"}</definedName>
    <definedName name="DFIT" localSheetId="3" hidden="1">{#N/A,#N/A,FALSE,"Coversheet";#N/A,#N/A,FALSE,"QA"}</definedName>
    <definedName name="DFIT" hidden="1">{#N/A,#N/A,FALSE,"Coversheet";#N/A,#N/A,FALSE,"QA"}</definedName>
    <definedName name="drh" localSheetId="3" hidden="1">[5]RAB!#REF!</definedName>
    <definedName name="drh" localSheetId="2" hidden="1">[5]RAB!#REF!</definedName>
    <definedName name="drh" hidden="1">[5]RAB!#REF!</definedName>
    <definedName name="dsafdascxxxx" localSheetId="3" hidden="1">[5]RAB!#REF!</definedName>
    <definedName name="dsafdascxxxx" localSheetId="2" hidden="1">[5]RAB!#REF!</definedName>
    <definedName name="dsafdascxxxx" hidden="1">[5]RAB!#REF!</definedName>
    <definedName name="dsgewrewqfddf" localSheetId="3" hidden="1">[3]RAB!#REF!</definedName>
    <definedName name="dsgewrewqfddf" localSheetId="2" hidden="1">[3]RAB!#REF!</definedName>
    <definedName name="dsgewrewqfddf" hidden="1">[3]RAB!#REF!</definedName>
    <definedName name="ery" localSheetId="3" hidden="1">[2]BalanceSheet!#REF!</definedName>
    <definedName name="ery" localSheetId="2" hidden="1">[2]BalanceSheet!#REF!</definedName>
    <definedName name="ery" hidden="1">[2]BalanceSheet!#REF!</definedName>
    <definedName name="ewtrqereqrtewq" localSheetId="3" hidden="1">#REF!</definedName>
    <definedName name="ewtrqereqrtewq" localSheetId="2" hidden="1">#REF!</definedName>
    <definedName name="ewtrqereqrtewq" hidden="1">#REF!</definedName>
    <definedName name="fdsafs" localSheetId="3" hidden="1">#REF!</definedName>
    <definedName name="fdsafs" localSheetId="2" hidden="1">#REF!</definedName>
    <definedName name="fdsafs" hidden="1">#REF!</definedName>
    <definedName name="ffff" localSheetId="3" hidden="1">{#N/A,#N/A,FALSE,"schA"}</definedName>
    <definedName name="ffff" hidden="1">{#N/A,#N/A,FALSE,"schA"}</definedName>
    <definedName name="fqgyukytnsfa" localSheetId="3" hidden="1">[5]RAB!#REF!</definedName>
    <definedName name="fqgyukytnsfa" localSheetId="2" hidden="1">[5]RAB!#REF!</definedName>
    <definedName name="fqgyukytnsfa" hidden="1">[5]RAB!#REF!</definedName>
    <definedName name="fwgewsravcdd" localSheetId="3" hidden="1">#REF!</definedName>
    <definedName name="fwgewsravcdd" localSheetId="2" hidden="1">#REF!</definedName>
    <definedName name="fwgewsravcdd" hidden="1">#REF!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dsfhgfjyu" localSheetId="3" hidden="1">[3]RAB!#REF!</definedName>
    <definedName name="gdsfhgfjyu" localSheetId="2" hidden="1">[3]RAB!#REF!</definedName>
    <definedName name="gdsfhgfjyu" hidden="1">[3]RAB!#REF!</definedName>
    <definedName name="gewgrewgq2r" localSheetId="3" hidden="1">[2]BalanceSheet!#REF!</definedName>
    <definedName name="gewgrewgq2r" localSheetId="2" hidden="1">[2]BalanceSheet!#REF!</definedName>
    <definedName name="gewgrewgq2r" hidden="1">[2]BalanceSheet!#REF!</definedName>
    <definedName name="gfdysdfdsa" localSheetId="3" hidden="1">[5]RAB!#REF!</definedName>
    <definedName name="gfdysdfdsa" localSheetId="2" hidden="1">[5]RAB!#REF!</definedName>
    <definedName name="gfdysdfdsa" hidden="1">[5]RAB!#REF!</definedName>
    <definedName name="gregrewqwqd" localSheetId="3" hidden="1">[4]BalanceSheet!#REF!</definedName>
    <definedName name="gregrewqwqd" localSheetId="2" hidden="1">[4]BalanceSheet!#REF!</definedName>
    <definedName name="gregrewqwqd" hidden="1">[4]BalanceSheet!#REF!</definedName>
    <definedName name="gret4331" localSheetId="3" hidden="1">[4]BalanceSheet!#REF!</definedName>
    <definedName name="gret4331" localSheetId="2" hidden="1">[4]BalanceSheet!#REF!</definedName>
    <definedName name="gret4331" hidden="1">[4]BalanceSheet!#REF!</definedName>
    <definedName name="grewgrewt4" localSheetId="3" hidden="1">#REF!</definedName>
    <definedName name="grewgrewt4" localSheetId="2" hidden="1">#REF!</definedName>
    <definedName name="grewgrewt4" hidden="1">#REF!</definedName>
    <definedName name="grewgtrewuykd" localSheetId="3" hidden="1">[3]RAB!#REF!</definedName>
    <definedName name="grewgtrewuykd" localSheetId="2" hidden="1">[3]RAB!#REF!</definedName>
    <definedName name="grewgtrewuykd" hidden="1">[3]RAB!#REF!</definedName>
    <definedName name="grewtetewqtq" localSheetId="3" hidden="1">#REF!</definedName>
    <definedName name="grewtetewqtq" localSheetId="2" hidden="1">#REF!</definedName>
    <definedName name="grewtetewqtq" hidden="1">#REF!</definedName>
    <definedName name="grewtreqrewq" localSheetId="3" hidden="1">[2]BalanceSheet!#REF!</definedName>
    <definedName name="grewtreqrewq" localSheetId="2" hidden="1">[2]BalanceSheet!#REF!</definedName>
    <definedName name="grewtreqrewq" hidden="1">[2]BalanceSheet!#REF!</definedName>
    <definedName name="grewtrr" localSheetId="3" hidden="1">[3]RAB!#REF!</definedName>
    <definedName name="grewtrr" localSheetId="2" hidden="1">[3]RAB!#REF!</definedName>
    <definedName name="grewtrr" hidden="1">[3]RAB!#REF!</definedName>
    <definedName name="grewtrwqqqfew" localSheetId="3" hidden="1">#REF!</definedName>
    <definedName name="grewtrwqqqfew" localSheetId="2" hidden="1">#REF!</definedName>
    <definedName name="grewtrwqqqfew" hidden="1">#REF!</definedName>
    <definedName name="grwtrewtwq" localSheetId="3" hidden="1">[3]RAB!#REF!</definedName>
    <definedName name="grwtrewtwq" localSheetId="2" hidden="1">[3]RAB!#REF!</definedName>
    <definedName name="grwtrewtwq" hidden="1">[3]RAB!#REF!</definedName>
    <definedName name="gwtrewtrewvcdxsd" localSheetId="3" hidden="1">#REF!</definedName>
    <definedName name="gwtrewtrewvcdxsd" localSheetId="2" hidden="1">#REF!</definedName>
    <definedName name="gwtrewtrewvcdxsd" hidden="1">#REF!</definedName>
    <definedName name="gwtrwrete" localSheetId="3" hidden="1">[2]BalanceSheet!#REF!</definedName>
    <definedName name="gwtrwrete" localSheetId="2" hidden="1">[2]BalanceSheet!#REF!</definedName>
    <definedName name="gwtrwrete" hidden="1">[2]BalanceSheet!#REF!</definedName>
    <definedName name="h" localSheetId="3" hidden="1">[5]RAB!#REF!</definedName>
    <definedName name="h" localSheetId="2" hidden="1">[5]RAB!#REF!</definedName>
    <definedName name="h" hidden="1">[5]RAB!#REF!</definedName>
    <definedName name="hdtry" localSheetId="3" hidden="1">[2]BalanceSheet!#REF!</definedName>
    <definedName name="hdtry" localSheetId="2" hidden="1">[2]BalanceSheet!#REF!</definedName>
    <definedName name="hdtry" hidden="1">[2]BalanceSheet!#REF!</definedName>
    <definedName name="hgfh" localSheetId="3" hidden="1">[2]BalanceSheet!#REF!</definedName>
    <definedName name="hgfh" localSheetId="2" hidden="1">[2]BalanceSheet!#REF!</definedName>
    <definedName name="hgfh" hidden="1">[2]BalanceSheet!#REF!</definedName>
    <definedName name="hrdhtrytrfdd" localSheetId="3" hidden="1">[3]RAB!#REF!</definedName>
    <definedName name="hrdhtrytrfdd" localSheetId="2" hidden="1">[3]RAB!#REF!</definedName>
    <definedName name="hrdhtrytrfdd" hidden="1">[3]RAB!#REF!</definedName>
    <definedName name="hrt" localSheetId="3" hidden="1">[5]RAB!#REF!</definedName>
    <definedName name="hrt" localSheetId="2" hidden="1">[5]RAB!#REF!</definedName>
    <definedName name="hrt" hidden="1">[5]RAB!#REF!</definedName>
    <definedName name="HTML_CodePage" hidden="1">1252</definedName>
    <definedName name="HTML_Control" localSheetId="3" hidden="1">{"'JAN99'!$A$1:$M$66"}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localSheetId="3" hidden="1">[5]RAB!#REF!</definedName>
    <definedName name="htr" localSheetId="2" hidden="1">[5]RAB!#REF!</definedName>
    <definedName name="htr" hidden="1">[5]RAB!#REF!</definedName>
    <definedName name="inctaxrate">0.4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41626.981087963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localSheetId="3" hidden="1">[4]BalanceSheet!#REF!</definedName>
    <definedName name="jhgrjytthh" localSheetId="2" hidden="1">[4]BalanceSheet!#REF!</definedName>
    <definedName name="jhgrjytthh" hidden="1">[4]BalanceSheet!#REF!</definedName>
    <definedName name="jhryteyfffg" localSheetId="3" hidden="1">[2]BalanceSheet!#REF!</definedName>
    <definedName name="jhryteyfffg" localSheetId="2" hidden="1">[2]BalanceSheet!#REF!</definedName>
    <definedName name="jhryteyfffg" hidden="1">[2]BalanceSheet!#REF!</definedName>
    <definedName name="jrthytr" localSheetId="3" hidden="1">[2]BalanceSheet!#REF!</definedName>
    <definedName name="jrthytr" localSheetId="2" hidden="1">[2]BalanceSheet!#REF!</definedName>
    <definedName name="jrthytr" hidden="1">[2]BalanceSheet!#REF!</definedName>
    <definedName name="jrytjhgfgfd" localSheetId="3" hidden="1">[5]RAB!#REF!</definedName>
    <definedName name="jrytjhgfgfd" localSheetId="2" hidden="1">[5]RAB!#REF!</definedName>
    <definedName name="jrytjhgfgfd" hidden="1">[5]RAB!#REF!</definedName>
    <definedName name="jtrtruytjhgmh" localSheetId="3" hidden="1">[3]RAB!#REF!</definedName>
    <definedName name="jtrtruytjhgmh" localSheetId="2" hidden="1">[3]RAB!#REF!</definedName>
    <definedName name="jtrtruytjhgmh" hidden="1">[3]RAB!#REF!</definedName>
    <definedName name="jtrytre" localSheetId="3" hidden="1">[5]RAB!#REF!</definedName>
    <definedName name="jtrytre" localSheetId="2" hidden="1">[5]RAB!#REF!</definedName>
    <definedName name="jtrytre" hidden="1">[5]RAB!#REF!</definedName>
    <definedName name="junk" localSheetId="0" hidden="1">#REF!</definedName>
    <definedName name="junk" localSheetId="3" hidden="1">#REF!</definedName>
    <definedName name="junk" localSheetId="2" hidden="1">#REF!</definedName>
    <definedName name="junk" hidden="1">#REF!</definedName>
    <definedName name="khjtjytuyjhg" localSheetId="3" hidden="1">#REF!</definedName>
    <definedName name="khjtjytuyjhg" localSheetId="2" hidden="1">#REF!</definedName>
    <definedName name="khjtjytuyjhg" hidden="1">#REF!</definedName>
    <definedName name="kjytugfdsd" localSheetId="3" hidden="1">#REF!</definedName>
    <definedName name="kjytugfdsd" localSheetId="2" hidden="1">#REF!</definedName>
    <definedName name="kjytugfdsd" hidden="1">#REF!</definedName>
    <definedName name="kytjytfdsfdsfd" localSheetId="3" hidden="1">[4]BalanceSheet!#REF!</definedName>
    <definedName name="kytjytfdsfdsfd" localSheetId="2" hidden="1">[4]BalanceSheet!#REF!</definedName>
    <definedName name="kytjytfdsfdsfd" hidden="1">[4]BalanceSheet!#REF!</definedName>
    <definedName name="kyturur" localSheetId="3" hidden="1">[5]RAB!#REF!</definedName>
    <definedName name="kyturur" localSheetId="2" hidden="1">[5]RAB!#REF!</definedName>
    <definedName name="kyturur" hidden="1">[5]RAB!#REF!</definedName>
    <definedName name="mb_inputLocation" localSheetId="3" hidden="1">#REF!</definedName>
    <definedName name="mb_inputLocation" localSheetId="2" hidden="1">#REF!</definedName>
    <definedName name="mb_inputLocation" hidden="1">#REF!</definedName>
    <definedName name="MIDC_ATC">[9]PowerSimMapping!$L$218:$BO$219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'[12]GAAP Scenario - No Contribs'!$V$1</definedName>
    <definedName name="POWERSIMREF">[9]PowerSimMapping!$B$3:$BO$2000</definedName>
    <definedName name="_xlnm.Print_Area" localSheetId="0">'Plant Site Report'!$A$1:$T$47</definedName>
    <definedName name="_xlnm.Print_Area" localSheetId="3">'Units 3&amp;4 Remedy Eval'!$A$1:$F$68</definedName>
    <definedName name="_xlnm.Print_Area" localSheetId="1">'Units1&amp;2 Int Remedy Eval Alt 10'!$A$1:$F$57</definedName>
    <definedName name="_xlnm.Print_Area" localSheetId="2">'Units1&amp;2 Int Remedy Eval Alt 11'!$A$1:$F$57</definedName>
    <definedName name="qqq" localSheetId="3" hidden="1">{#N/A,#N/A,FALSE,"schA"}</definedName>
    <definedName name="qqq" hidden="1">{#N/A,#N/A,FALSE,"schA"}</definedName>
    <definedName name="qqqqqqq" localSheetId="3" hidden="1">{#N/A,#N/A,FALSE,"Sum6 (1)"}</definedName>
    <definedName name="qqqqqqq" hidden="1">{#N/A,#N/A,FALSE,"Sum6 (1)"}</definedName>
    <definedName name="re" localSheetId="3" hidden="1">[2]BalanceSheet!#REF!</definedName>
    <definedName name="re" localSheetId="2" hidden="1">[2]BalanceSheet!#REF!</definedName>
    <definedName name="re" hidden="1">[2]BalanceSheet!#REF!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localSheetId="3" hidden="1">#REF!</definedName>
    <definedName name="retrewqrwq" localSheetId="2" hidden="1">#REF!</definedName>
    <definedName name="retrewqrwq" hidden="1">#REF!</definedName>
    <definedName name="rewqtrtwqrwq" localSheetId="3" hidden="1">#REF!</definedName>
    <definedName name="rewqtrtwqrwq" localSheetId="2" hidden="1">#REF!</definedName>
    <definedName name="rewqtrtwqrwq" hidden="1">#REF!</definedName>
    <definedName name="rqtr3qt2rg2" localSheetId="3" hidden="1">#REF!</definedName>
    <definedName name="rqtr3qt2rg2" localSheetId="2" hidden="1">#REF!</definedName>
    <definedName name="rqtr3qt2rg2" hidden="1">#REF!</definedName>
    <definedName name="rqwetqqw" localSheetId="3" hidden="1">[4]BalanceSheet!#REF!</definedName>
    <definedName name="rqwetqqw" localSheetId="2" hidden="1">[4]BalanceSheet!#REF!</definedName>
    <definedName name="rqwetqqw" hidden="1">[4]BalanceSheet!#REF!</definedName>
    <definedName name="rt" localSheetId="3" hidden="1">[2]BalanceSheet!#REF!</definedName>
    <definedName name="rt" localSheetId="2" hidden="1">[2]BalanceSheet!#REF!</definedName>
    <definedName name="rt" hidden="1">[2]BalanceSheet!#REF!</definedName>
    <definedName name="rtt" localSheetId="3" hidden="1">[5]RAB!#REF!</definedName>
    <definedName name="rtt" localSheetId="2" hidden="1">[5]RAB!#REF!</definedName>
    <definedName name="rtt" hidden="1">[5]RAB!#REF!</definedName>
    <definedName name="ruytetrehgfff" localSheetId="3" hidden="1">[3]RAB!#REF!</definedName>
    <definedName name="ruytetrehgfff" localSheetId="2" hidden="1">[3]RAB!#REF!</definedName>
    <definedName name="ruytetrehgfff" hidden="1">[3]RAB!#REF!</definedName>
    <definedName name="SavingsToggle">[9]GM_Control!$F$27</definedName>
    <definedName name="ScenChoice">'[12]Prefunding Allocation'!$K$25</definedName>
    <definedName name="sfds" localSheetId="3" hidden="1">#REF!</definedName>
    <definedName name="sfds" localSheetId="2" hidden="1">#REF!</definedName>
    <definedName name="sfds" hidden="1">#REF!</definedName>
    <definedName name="shit" localSheetId="3" hidden="1">{"'O&amp;M 2000'!$A$1:$T$24"}</definedName>
    <definedName name="shit" hidden="1">{"'O&amp;M 2000'!$A$1:$T$24"}</definedName>
    <definedName name="ShortfallSpin">'[10]3.  Spin-Off Active ColStrip'!$A$11</definedName>
    <definedName name="SHUTDOWN">[9]ShutDown!$B$3:$D$123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localSheetId="3" hidden="1">[5]RAB!#REF!</definedName>
    <definedName name="tg" localSheetId="2" hidden="1">[5]RAB!#REF!</definedName>
    <definedName name="tg" hidden="1">[5]RAB!#REF!</definedName>
    <definedName name="TransSplit">[9]Transmission!$H$85:$BJ$88</definedName>
    <definedName name="trehtweqrwq" localSheetId="3" hidden="1">#REF!</definedName>
    <definedName name="trehtweqrwq" localSheetId="2" hidden="1">#REF!</definedName>
    <definedName name="trehtweqrwq" hidden="1">#REF!</definedName>
    <definedName name="u" localSheetId="3" hidden="1">{#N/A,#N/A,FALSE,"Coversheet";#N/A,#N/A,FALSE,"QA"}</definedName>
    <definedName name="u" hidden="1">{#N/A,#N/A,FALSE,"Coversheet";#N/A,#N/A,FALSE,"QA"}</definedName>
    <definedName name="U12SD">[9]GM_Control!$F$7</definedName>
    <definedName name="uj" localSheetId="3" hidden="1">[5]RAB!#REF!</definedName>
    <definedName name="uj" localSheetId="2" hidden="1">[5]RAB!#REF!</definedName>
    <definedName name="uj" hidden="1">[5]RAB!#REF!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12">'[11]U1&amp;2'!$B$7:$EH$200</definedName>
    <definedName name="UNITS34">'[11]U3&amp;4'!$B$7:$EH$200</definedName>
    <definedName name="v" localSheetId="3" hidden="1">{#N/A,#N/A,FALSE,"Coversheet";#N/A,#N/A,FALSE,"QA"}</definedName>
    <definedName name="v" hidden="1">{#N/A,#N/A,FALSE,"Coversheet";#N/A,#N/A,FALSE,"QA"}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rn.5._.Year._.List." localSheetId="3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localSheetId="3" hidden="1">{#N/A,#N/A,FALSE,"98-99 ICA";#N/A,#N/A,FALSE,"AS Capacity";#N/A,#N/A,FALSE,"99-00 ICA"}</definedName>
    <definedName name="wrn.All." hidden="1">{#N/A,#N/A,FALSE,"98-99 ICA";#N/A,#N/A,FALSE,"AS Capacity";#N/A,#N/A,FALSE,"99-00 ICA"}</definedName>
    <definedName name="wrn.Allowance._.Analysis." localSheetId="3" hidden="1">{#N/A,#N/A,FALSE,"F. Tax Analysis";#N/A,#N/A,FALSE,"G. Bond Analysis";#N/A,#N/A,FALSE,"H. Insurance Analysis"}</definedName>
    <definedName name="wrn.Allowance._.Analysis." hidden="1">{#N/A,#N/A,FALSE,"F. Tax Analysis";#N/A,#N/A,FALSE,"G. Bond Analysis";#N/A,#N/A,FALSE,"H. Insurance Analysis"}</definedName>
    <definedName name="wrn.Amort._.History." localSheetId="3" hidden="1">{"Capitalized Costs",#N/A,FALSE,"Goodwill&amp;Cap Costs";"Goodwill",#N/A,FALSE,"Goodwill&amp;Cap Costs"}</definedName>
    <definedName name="wrn.Amort._.History." hidden="1">{"Capitalized Costs",#N/A,FALSE,"Goodwill&amp;Cap Costs";"Goodwill",#N/A,FALSE,"Goodwill&amp;Cap Costs"}</definedName>
    <definedName name="wrn.Amort._.HistoryNew." localSheetId="3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hidden="1">{#N/A,#N/A,FALSE,"Cost Adjustment 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Detail." localSheetId="3" hidden="1">{"Detail",#N/A,FALSE,"Detail"}</definedName>
    <definedName name="wrn.Detail." hidden="1">{"Detail",#N/A,FALSE,"Detail"}</definedName>
    <definedName name="wrn.ECR." localSheetId="3" hidden="1">{#N/A,#N/A,FALSE,"schA"}</definedName>
    <definedName name="wrn.ECR." hidden="1">{#N/A,#N/A,FALSE,"schA"}</definedName>
    <definedName name="wrn.Executive._.Review._.Report." localSheetId="3" hidden="1">{#N/A,#N/A,FALSE,"Executive Review Sheet";#N/A,#N/A,FALSE,"Summary of Estimate Components";#N/A,#N/A,FALSE,"Summary of Allowances"}</definedName>
    <definedName name="wrn.Executive._.Review._.Report." hidden="1">{#N/A,#N/A,FALSE,"Executive Review Sheet";#N/A,#N/A,FALSE,"Summary of Estimate Components";#N/A,#N/A,FALSE,"Summary of Allowances"}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Indirects." localSheetId="3" hidden="1">{"Budget",#N/A,TRUE,"Criteria";"Summary",#N/A,TRUE,"Summary";"Detail",#N/A,TRUE,"Detail";"Staff",#N/A,TRUE,"Staffing";"Equip",#N/A,TRUE,"Equipment"}</definedName>
    <definedName name="wrn.Indirects." hidden="1">{"Budget",#N/A,TRUE,"Criteria";"Summary",#N/A,TRUE,"Summary";"Detail",#N/A,TRUE,"Detail";"Staff",#N/A,TRUE,"Staffing";"Equip",#N/A,TRUE,"Equipment"}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localSheetId="3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localSheetId="3" hidden="1">{#N/A,#N/A,FALSE,"Project Profile";#N/A,#N/A,FALSE,"Basis of Estimate"}</definedName>
    <definedName name="wrn.Profile._.and._.Basis." hidden="1">{#N/A,#N/A,FALSE,"Project Profile";#N/A,#N/A,FALSE,"Basis of Estimate"}</definedName>
    <definedName name="wrn.Rev._.0." localSheetId="3" hidden="1">{"Rev 0 Normal",#N/A,FALSE,"FNM Plan-Rev 0";"Rev 0 Pricing",#N/A,FALSE,"FNM Plan-Rev 0"}</definedName>
    <definedName name="wrn.Rev._.0." hidden="1">{"Rev 0 Normal",#N/A,FALSE,"FNM Plan-Rev 0";"Rev 0 Pricing",#N/A,FALSE,"FNM Plan-Rev 0"}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localSheetId="3" hidden="1">{"Summary",#N/A,FALSE,"Summary"}</definedName>
    <definedName name="wrn.Summary." hidden="1">{"Summary",#N/A,FALSE,"Summary"}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3" hidden="1">{#N/A,#N/A,FALSE,"schA"}</definedName>
    <definedName name="www" hidden="1">{#N/A,#N/A,FALSE,"schA"}</definedName>
    <definedName name="xxx" localSheetId="3" hidden="1">'[13]Balance Sheet'!#REF!</definedName>
    <definedName name="xxx" localSheetId="2" hidden="1">'[13]Balance Sheet'!#REF!</definedName>
    <definedName name="xxx" hidden="1">'[13]Balance Sheet'!#REF!</definedName>
    <definedName name="xxxxxxx" localSheetId="3" hidden="1">{#N/A,#N/A,FALSE,"Sum6 (1)"}</definedName>
    <definedName name="xxxxxxx" hidden="1">{#N/A,#N/A,FALSE,"Sum6 (1)"}</definedName>
    <definedName name="yetr" localSheetId="3" hidden="1">[5]RAB!#REF!</definedName>
    <definedName name="yetr" localSheetId="2" hidden="1">[5]RAB!#REF!</definedName>
    <definedName name="yetr" hidden="1">[5]RAB!#REF!</definedName>
    <definedName name="yjthtrfdhds" localSheetId="3" hidden="1">#REF!</definedName>
    <definedName name="yjthtrfdhds" localSheetId="2" hidden="1">#REF!</definedName>
    <definedName name="yjthtrfdhds" hidden="1">#REF!</definedName>
    <definedName name="yre" localSheetId="3" hidden="1">[2]BalanceSheet!#REF!</definedName>
    <definedName name="yre" localSheetId="2" hidden="1">[2]BalanceSheet!#REF!</definedName>
    <definedName name="yre" hidden="1">[2]BalanceSheet!#REF!</definedName>
    <definedName name="yret" localSheetId="3" hidden="1">[3]RAB!#REF!</definedName>
    <definedName name="yret" localSheetId="2" hidden="1">[3]RAB!#REF!</definedName>
    <definedName name="yret" hidden="1">[3]RAB!#REF!</definedName>
    <definedName name="ytwtr" localSheetId="3" hidden="1">#REF!</definedName>
    <definedName name="ytwtr" localSheetId="2" hidden="1">#REF!</definedName>
    <definedName name="ytwtr" hidden="1">#REF!</definedName>
    <definedName name="yu" localSheetId="3" hidden="1">[2]BalanceSheet!#REF!</definedName>
    <definedName name="yu" localSheetId="2" hidden="1">[2]BalanceSheet!#REF!</definedName>
    <definedName name="yu" hidden="1">[2]BalanceSheet!#REF!</definedName>
    <definedName name="z" localSheetId="3" hidden="1">{#N/A,#N/A,FALSE,"Coversheet";#N/A,#N/A,FALSE,"QA"}</definedName>
    <definedName name="z" hidden="1">{#N/A,#N/A,FALSE,"Coversheet";#N/A,#N/A,FALSE,"QA"}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F51" i="13" l="1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F9" i="13" s="1"/>
  <c r="E8" i="13"/>
  <c r="E7" i="13"/>
  <c r="D52" i="13"/>
  <c r="C52" i="13"/>
  <c r="F10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E52" i="13" l="1"/>
  <c r="E54" i="13" s="1"/>
  <c r="F52" i="13"/>
  <c r="F54" i="13" s="1"/>
  <c r="E8" i="12"/>
  <c r="F8" i="12" s="1"/>
  <c r="F51" i="2" l="1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P42" i="6" l="1"/>
  <c r="O8" i="6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I42" i="6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C64" i="12" l="1"/>
  <c r="E63" i="12" l="1"/>
  <c r="F63" i="12" s="1"/>
  <c r="E62" i="12"/>
  <c r="F62" i="12" s="1"/>
  <c r="E60" i="12"/>
  <c r="E61" i="12"/>
  <c r="F61" i="12" s="1"/>
  <c r="E59" i="12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1" i="12"/>
  <c r="E52" i="12"/>
  <c r="F52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D7" i="12"/>
  <c r="D64" i="12" s="1"/>
  <c r="D52" i="2"/>
  <c r="C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F9" i="2" s="1"/>
  <c r="E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E7" i="2"/>
  <c r="F60" i="12" l="1"/>
  <c r="F43" i="12"/>
  <c r="F51" i="12"/>
  <c r="E52" i="2"/>
  <c r="E7" i="12"/>
  <c r="F52" i="2"/>
  <c r="E64" i="12" l="1"/>
  <c r="E66" i="12" s="1"/>
  <c r="F7" i="12"/>
  <c r="E54" i="2"/>
  <c r="F54" i="2"/>
  <c r="F64" i="12" l="1"/>
  <c r="S7" i="6"/>
  <c r="T7" i="6" s="1"/>
  <c r="L7" i="6"/>
  <c r="M7" i="6" s="1"/>
  <c r="L41" i="6"/>
  <c r="M41" i="6" s="1"/>
  <c r="L39" i="6"/>
  <c r="M39" i="6" s="1"/>
  <c r="L36" i="6"/>
  <c r="M36" i="6" s="1"/>
  <c r="L25" i="6"/>
  <c r="M25" i="6" s="1"/>
  <c r="S22" i="6"/>
  <c r="T22" i="6" s="1"/>
  <c r="L21" i="6"/>
  <c r="M21" i="6" s="1"/>
  <c r="B42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E7" i="6"/>
  <c r="F7" i="6" s="1"/>
  <c r="F66" i="12" l="1"/>
  <c r="L18" i="6"/>
  <c r="M18" i="6" s="1"/>
  <c r="E41" i="6"/>
  <c r="F41" i="6" s="1"/>
  <c r="S41" i="6"/>
  <c r="T41" i="6" s="1"/>
  <c r="S24" i="6"/>
  <c r="T24" i="6" s="1"/>
  <c r="L40" i="6"/>
  <c r="M40" i="6" s="1"/>
  <c r="S26" i="6"/>
  <c r="T26" i="6" s="1"/>
  <c r="S28" i="6"/>
  <c r="T28" i="6" s="1"/>
  <c r="S36" i="6"/>
  <c r="T36" i="6" s="1"/>
  <c r="J43" i="6"/>
  <c r="S12" i="6"/>
  <c r="T12" i="6" s="1"/>
  <c r="S30" i="6"/>
  <c r="T30" i="6" s="1"/>
  <c r="L42" i="6"/>
  <c r="M42" i="6" s="1"/>
  <c r="L19" i="6"/>
  <c r="M19" i="6" s="1"/>
  <c r="L20" i="6"/>
  <c r="M20" i="6" s="1"/>
  <c r="S13" i="6"/>
  <c r="T13" i="6" s="1"/>
  <c r="L15" i="6"/>
  <c r="M15" i="6" s="1"/>
  <c r="S15" i="6"/>
  <c r="T15" i="6" s="1"/>
  <c r="L16" i="6"/>
  <c r="M16" i="6" s="1"/>
  <c r="L23" i="6"/>
  <c r="M23" i="6" s="1"/>
  <c r="L27" i="6"/>
  <c r="M27" i="6" s="1"/>
  <c r="L14" i="6"/>
  <c r="M14" i="6" s="1"/>
  <c r="S33" i="6"/>
  <c r="T33" i="6" s="1"/>
  <c r="E36" i="6"/>
  <c r="F36" i="6" s="1"/>
  <c r="L13" i="6"/>
  <c r="M13" i="6" s="1"/>
  <c r="L17" i="6"/>
  <c r="M17" i="6" s="1"/>
  <c r="L24" i="6"/>
  <c r="M24" i="6" s="1"/>
  <c r="L28" i="6"/>
  <c r="M28" i="6" s="1"/>
  <c r="L31" i="6"/>
  <c r="M31" i="6" s="1"/>
  <c r="L32" i="6"/>
  <c r="M32" i="6" s="1"/>
  <c r="L33" i="6"/>
  <c r="M33" i="6" s="1"/>
  <c r="L38" i="6"/>
  <c r="M38" i="6" s="1"/>
  <c r="S34" i="6"/>
  <c r="T34" i="6" s="1"/>
  <c r="S38" i="6"/>
  <c r="T38" i="6" s="1"/>
  <c r="L34" i="6"/>
  <c r="M34" i="6" s="1"/>
  <c r="L35" i="6"/>
  <c r="M35" i="6" s="1"/>
  <c r="L37" i="6"/>
  <c r="M37" i="6" s="1"/>
  <c r="S37" i="6"/>
  <c r="T37" i="6" s="1"/>
  <c r="L11" i="6" l="1"/>
  <c r="M11" i="6" s="1"/>
  <c r="L8" i="6"/>
  <c r="M8" i="6" s="1"/>
  <c r="L10" i="6"/>
  <c r="M10" i="6" s="1"/>
  <c r="E32" i="6"/>
  <c r="F32" i="6" s="1"/>
  <c r="S32" i="6"/>
  <c r="T32" i="6" s="1"/>
  <c r="E22" i="6"/>
  <c r="F22" i="6" s="1"/>
  <c r="L22" i="6"/>
  <c r="M22" i="6" s="1"/>
  <c r="E23" i="6"/>
  <c r="F23" i="6" s="1"/>
  <c r="S23" i="6"/>
  <c r="T23" i="6" s="1"/>
  <c r="E18" i="6"/>
  <c r="F18" i="6" s="1"/>
  <c r="S18" i="6"/>
  <c r="T18" i="6" s="1"/>
  <c r="E16" i="6"/>
  <c r="F16" i="6" s="1"/>
  <c r="S16" i="6"/>
  <c r="T16" i="6" s="1"/>
  <c r="E28" i="6"/>
  <c r="F28" i="6" s="1"/>
  <c r="E42" i="6"/>
  <c r="F42" i="6" s="1"/>
  <c r="S42" i="6"/>
  <c r="T42" i="6" s="1"/>
  <c r="L9" i="6"/>
  <c r="M9" i="6" s="1"/>
  <c r="E31" i="6"/>
  <c r="F31" i="6" s="1"/>
  <c r="S31" i="6"/>
  <c r="T31" i="6" s="1"/>
  <c r="E17" i="6"/>
  <c r="F17" i="6" s="1"/>
  <c r="S17" i="6"/>
  <c r="T17" i="6" s="1"/>
  <c r="E21" i="6"/>
  <c r="F21" i="6" s="1"/>
  <c r="S21" i="6"/>
  <c r="T21" i="6" s="1"/>
  <c r="E9" i="6"/>
  <c r="F9" i="6" s="1"/>
  <c r="S9" i="6"/>
  <c r="T9" i="6" s="1"/>
  <c r="S8" i="6"/>
  <c r="T8" i="6" s="1"/>
  <c r="E40" i="6"/>
  <c r="F40" i="6" s="1"/>
  <c r="S40" i="6"/>
  <c r="T40" i="6" s="1"/>
  <c r="S11" i="6"/>
  <c r="T11" i="6" s="1"/>
  <c r="E35" i="6"/>
  <c r="F35" i="6" s="1"/>
  <c r="S35" i="6"/>
  <c r="T35" i="6" s="1"/>
  <c r="E30" i="6"/>
  <c r="F30" i="6" s="1"/>
  <c r="L30" i="6"/>
  <c r="M30" i="6" s="1"/>
  <c r="E26" i="6"/>
  <c r="F26" i="6" s="1"/>
  <c r="L26" i="6"/>
  <c r="M26" i="6" s="1"/>
  <c r="E27" i="6"/>
  <c r="F27" i="6" s="1"/>
  <c r="S27" i="6"/>
  <c r="T27" i="6" s="1"/>
  <c r="E20" i="6"/>
  <c r="F20" i="6" s="1"/>
  <c r="S20" i="6"/>
  <c r="T20" i="6" s="1"/>
  <c r="E14" i="6"/>
  <c r="F14" i="6" s="1"/>
  <c r="S14" i="6"/>
  <c r="T14" i="6" s="1"/>
  <c r="E12" i="6"/>
  <c r="F12" i="6" s="1"/>
  <c r="L12" i="6"/>
  <c r="M12" i="6" s="1"/>
  <c r="E24" i="6"/>
  <c r="F24" i="6" s="1"/>
  <c r="S29" i="6"/>
  <c r="T29" i="6" s="1"/>
  <c r="E39" i="6"/>
  <c r="F39" i="6" s="1"/>
  <c r="S39" i="6"/>
  <c r="T39" i="6" s="1"/>
  <c r="L29" i="6"/>
  <c r="M29" i="6" s="1"/>
  <c r="E25" i="6"/>
  <c r="F25" i="6" s="1"/>
  <c r="S25" i="6"/>
  <c r="T25" i="6" s="1"/>
  <c r="E19" i="6"/>
  <c r="F19" i="6" s="1"/>
  <c r="S19" i="6"/>
  <c r="T19" i="6" s="1"/>
  <c r="S10" i="6"/>
  <c r="E37" i="6"/>
  <c r="F37" i="6" s="1"/>
  <c r="E38" i="6"/>
  <c r="F38" i="6" s="1"/>
  <c r="E15" i="6"/>
  <c r="F15" i="6" s="1"/>
  <c r="E13" i="6"/>
  <c r="F13" i="6" s="1"/>
  <c r="E10" i="6"/>
  <c r="F10" i="6" s="1"/>
  <c r="E34" i="6"/>
  <c r="F34" i="6" s="1"/>
  <c r="E33" i="6"/>
  <c r="F33" i="6" s="1"/>
  <c r="L43" i="6" l="1"/>
  <c r="L45" i="6" s="1"/>
  <c r="M43" i="6"/>
  <c r="M45" i="6" s="1"/>
  <c r="E11" i="6"/>
  <c r="F11" i="6" s="1"/>
  <c r="T10" i="6"/>
  <c r="T43" i="6" s="1"/>
  <c r="T45" i="6" s="1"/>
  <c r="S43" i="6"/>
  <c r="S45" i="6" s="1"/>
  <c r="Q43" i="6"/>
  <c r="C43" i="6"/>
  <c r="E29" i="6"/>
  <c r="F29" i="6" s="1"/>
  <c r="K43" i="6"/>
  <c r="R43" i="6"/>
  <c r="F45" i="6" l="1"/>
  <c r="E45" i="6"/>
  <c r="D43" i="6"/>
  <c r="E8" i="6"/>
  <c r="F8" i="6" l="1"/>
  <c r="F43" i="6" s="1"/>
  <c r="E43" i="6"/>
</calcChain>
</file>

<file path=xl/sharedStrings.xml><?xml version="1.0" encoding="utf-8"?>
<sst xmlns="http://schemas.openxmlformats.org/spreadsheetml/2006/main" count="90" uniqueCount="43">
  <si>
    <t>Year</t>
  </si>
  <si>
    <t>TOTAL</t>
  </si>
  <si>
    <t>Capital</t>
  </si>
  <si>
    <t>O&amp;M</t>
  </si>
  <si>
    <t>Total 2018 dollars</t>
  </si>
  <si>
    <t>Adjust for inflation @ 2.5%</t>
  </si>
  <si>
    <t>PSE's Share</t>
  </si>
  <si>
    <t>Total Plant Site Remediation</t>
  </si>
  <si>
    <t>PSE's Share @ 25%</t>
  </si>
  <si>
    <t>PSE's Share@ 50%</t>
  </si>
  <si>
    <t>Attachment A</t>
  </si>
  <si>
    <t>Line</t>
  </si>
  <si>
    <t>Colstrip Annual Report (UE-170033)</t>
  </si>
  <si>
    <t>Plant Site Remediation Units 1&amp;2</t>
  </si>
  <si>
    <t>Plant Site Remediation Units 3&amp;4</t>
  </si>
  <si>
    <t>Assumes Colstrip 3&amp;4 operate until 2040</t>
  </si>
  <si>
    <t>Colstrip 1&amp;2 Capital (100%)</t>
  </si>
  <si>
    <t>Colstrip 1&amp;2 O&amp;M (100%)</t>
  </si>
  <si>
    <t>Colstrip 1&amp;2 Total 2018 dollars</t>
  </si>
  <si>
    <t>Colstrip 1&amp;2 Adjusted for inflation @ 2.5%</t>
  </si>
  <si>
    <t>Colstrip 3&amp;4 Capital (100%)</t>
  </si>
  <si>
    <t>Colstrip 3&amp;4 O&amp;M (100%)</t>
  </si>
  <si>
    <t>Colstrip 3&amp;4 Total 2018 dollars</t>
  </si>
  <si>
    <t>Colstrip 3&amp;4 Adjusted for inflation @ 2.5%</t>
  </si>
  <si>
    <t>Total Plant Site Capital</t>
  </si>
  <si>
    <t>Total Plant Site O&amp;M</t>
  </si>
  <si>
    <r>
      <t xml:space="preserve">Units 1&amp;2 Integrated Remediation - </t>
    </r>
    <r>
      <rPr>
        <b/>
        <sz val="10"/>
        <color rgb="FFFF0000"/>
        <rFont val="Times New Roman"/>
        <family val="1"/>
      </rPr>
      <t>Alternative 10</t>
    </r>
  </si>
  <si>
    <t xml:space="preserve">BASED ON TABLE 7-7, Stage I &amp; II Evaporation Ponds Remedy Evaluation </t>
  </si>
  <si>
    <t>Total 2020 dollars</t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</si>
  <si>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4</t>
    </r>
  </si>
  <si>
    <t>BASED ON PLANT SITE FINANCIAL ASSURANCE UPDATE 11/10/2020</t>
  </si>
  <si>
    <t>BASED ON TABLE 7-5 FROM FINANCIAL ASSURANCE UPDATE 11/10/2020</t>
  </si>
  <si>
    <t>November 30, 2020</t>
  </si>
  <si>
    <t>MDEQ CONDITIONALLY APPROVED ALTERNATIVE 4*</t>
  </si>
  <si>
    <t>*TABLE 7-6 FROM SEPTEMBER 2016 DEQ REPORT</t>
  </si>
  <si>
    <t>Page 1 of 6</t>
  </si>
  <si>
    <t>Page 2 of 6</t>
  </si>
  <si>
    <t>Page 3 of 6</t>
  </si>
  <si>
    <t>Page 4 of 6</t>
  </si>
  <si>
    <t>Page 5 of 6</t>
  </si>
  <si>
    <t>Page 6 of 6</t>
  </si>
  <si>
    <r>
      <t xml:space="preserve">Units 1&amp;2 Integrated Remediation - </t>
    </r>
    <r>
      <rPr>
        <b/>
        <sz val="10"/>
        <color rgb="FFFF0000"/>
        <rFont val="Times New Roman"/>
        <family val="1"/>
      </rPr>
      <t>Alternative 11</t>
    </r>
  </si>
  <si>
    <t xml:space="preserve">BASED ON TABLE 7-9, Stage I &amp; II Evaporation Ponds Remedy Evaluation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</si>
</sst>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_(* #,##0_);_(* \(#,##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_(&quot;$&quot;* #,##0.000_);_(&quot;$&quot;* \(#,##0.000\);_(&quot;$&quot;* &quot;-&quot;??_);_(@_)"/>
    <numFmt numFmtId="185" formatCode="&quot;$&quot;#,##0"/>
    <numFmt numFmtId="186" formatCode="_(* #,##0.000_);_(* \(#,##0.000\);_(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21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4" fillId="0" borderId="2"/>
    <xf numFmtId="164" fontId="5" fillId="0" borderId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9" borderId="0" applyNumberFormat="0" applyBorder="0" applyAlignment="0" applyProtection="0"/>
    <xf numFmtId="164" fontId="8" fillId="3" borderId="0" applyNumberFormat="0" applyBorder="0" applyAlignment="0" applyProtection="0"/>
    <xf numFmtId="164" fontId="5" fillId="0" borderId="2"/>
    <xf numFmtId="170" fontId="9" fillId="0" borderId="0" applyFill="0" applyBorder="0" applyAlignment="0"/>
    <xf numFmtId="41" fontId="2" fillId="20" borderId="0"/>
    <xf numFmtId="164" fontId="10" fillId="21" borderId="3" applyNumberFormat="0" applyAlignment="0" applyProtection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164" fontId="11" fillId="22" borderId="4" applyNumberFormat="0" applyAlignment="0" applyProtection="0"/>
    <xf numFmtId="41" fontId="2" fillId="23" borderId="0"/>
    <xf numFmtId="41" fontId="2" fillId="23" borderId="0"/>
    <xf numFmtId="41" fontId="2" fillId="23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17" fillId="0" borderId="0">
      <protection locked="0"/>
    </xf>
    <xf numFmtId="164" fontId="14" fillId="0" borderId="0"/>
    <xf numFmtId="164" fontId="14" fillId="0" borderId="0"/>
    <xf numFmtId="164" fontId="14" fillId="0" borderId="0"/>
    <xf numFmtId="164" fontId="18" fillId="0" borderId="0" applyNumberFormat="0" applyAlignment="0">
      <alignment horizontal="left"/>
    </xf>
    <xf numFmtId="164" fontId="19" fillId="0" borderId="0" applyNumberFormat="0" applyAlignment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0" fillId="0" borderId="0"/>
    <xf numFmtId="42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4" fontId="21" fillId="0" borderId="0"/>
    <xf numFmtId="14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64" fontId="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14" fillId="0" borderId="0"/>
    <xf numFmtId="164" fontId="23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164" fontId="25" fillId="0" borderId="2"/>
    <xf numFmtId="164" fontId="26" fillId="0" borderId="5" applyNumberFormat="0" applyAlignment="0" applyProtection="0">
      <alignment horizontal="left"/>
    </xf>
    <xf numFmtId="164" fontId="26" fillId="0" borderId="5" applyNumberFormat="0" applyAlignment="0" applyProtection="0">
      <alignment horizontal="left"/>
    </xf>
    <xf numFmtId="164" fontId="26" fillId="0" borderId="6">
      <alignment horizontal="left"/>
    </xf>
    <xf numFmtId="164" fontId="26" fillId="0" borderId="6">
      <alignment horizontal="left"/>
    </xf>
    <xf numFmtId="164" fontId="27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3" fillId="0" borderId="7" applyNumberFormat="0" applyFill="0" applyAlignment="0" applyProtection="0"/>
    <xf numFmtId="164" fontId="33" fillId="0" borderId="0" applyNumberFormat="0" applyFill="0" applyBorder="0" applyAlignment="0" applyProtection="0"/>
    <xf numFmtId="38" fontId="34" fillId="0" borderId="0"/>
    <xf numFmtId="40" fontId="34" fillId="0" borderId="0"/>
    <xf numFmtId="164" fontId="35" fillId="0" borderId="0" applyNumberFormat="0" applyFill="0" applyBorder="0" applyAlignment="0" applyProtection="0">
      <alignment vertical="top"/>
      <protection locked="0"/>
    </xf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41" fontId="37" fillId="24" borderId="9">
      <alignment horizontal="left"/>
      <protection locked="0"/>
    </xf>
    <xf numFmtId="10" fontId="37" fillId="24" borderId="9">
      <alignment horizontal="right"/>
      <protection locked="0"/>
    </xf>
    <xf numFmtId="41" fontId="37" fillId="24" borderId="9">
      <alignment horizontal="left"/>
      <protection locked="0"/>
    </xf>
    <xf numFmtId="164" fontId="25" fillId="0" borderId="0"/>
    <xf numFmtId="164" fontId="25" fillId="0" borderId="10"/>
    <xf numFmtId="164" fontId="24" fillId="23" borderId="0"/>
    <xf numFmtId="164" fontId="24" fillId="23" borderId="0"/>
    <xf numFmtId="3" fontId="38" fillId="0" borderId="0" applyFill="0" applyBorder="0" applyAlignment="0" applyProtection="0"/>
    <xf numFmtId="164" fontId="39" fillId="0" borderId="11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25" borderId="0" applyNumberFormat="0" applyBorder="0" applyAlignment="0" applyProtection="0"/>
    <xf numFmtId="37" fontId="4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64" fontId="2" fillId="0" borderId="0"/>
    <xf numFmtId="164" fontId="2" fillId="0" borderId="0"/>
    <xf numFmtId="17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37" fontId="2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78" fontId="14" fillId="0" borderId="0"/>
    <xf numFmtId="178" fontId="14" fillId="0" borderId="0"/>
    <xf numFmtId="178" fontId="1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78" fontId="14" fillId="0" borderId="0"/>
    <xf numFmtId="178" fontId="14" fillId="0" borderId="0"/>
    <xf numFmtId="164" fontId="44" fillId="0" borderId="0"/>
    <xf numFmtId="164" fontId="44" fillId="0" borderId="0"/>
    <xf numFmtId="164" fontId="1" fillId="0" borderId="0"/>
    <xf numFmtId="168" fontId="2" fillId="0" borderId="0">
      <alignment horizontal="left" wrapText="1"/>
    </xf>
    <xf numFmtId="0" fontId="12" fillId="0" borderId="0"/>
    <xf numFmtId="0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5" fillId="0" borderId="0"/>
    <xf numFmtId="179" fontId="19" fillId="0" borderId="0"/>
    <xf numFmtId="0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164" fontId="2" fillId="0" borderId="0"/>
    <xf numFmtId="179" fontId="1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2" fillId="0" borderId="0"/>
    <xf numFmtId="179" fontId="19" fillId="0" borderId="0"/>
    <xf numFmtId="179" fontId="19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79" fontId="19" fillId="0" borderId="0"/>
    <xf numFmtId="164" fontId="1" fillId="0" borderId="0"/>
    <xf numFmtId="179" fontId="19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79" fontId="14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>
      <alignment horizontal="left" wrapText="1"/>
    </xf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79" fontId="19" fillId="0" borderId="0"/>
    <xf numFmtId="164" fontId="12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179" fontId="19" fillId="0" borderId="0"/>
    <xf numFmtId="164" fontId="12" fillId="0" borderId="0"/>
    <xf numFmtId="0" fontId="1" fillId="0" borderId="0"/>
    <xf numFmtId="164" fontId="12" fillId="0" borderId="0"/>
    <xf numFmtId="179" fontId="19" fillId="0" borderId="0"/>
    <xf numFmtId="0" fontId="12" fillId="0" borderId="0"/>
    <xf numFmtId="164" fontId="2" fillId="0" borderId="0"/>
    <xf numFmtId="164" fontId="2" fillId="0" borderId="0"/>
    <xf numFmtId="178" fontId="14" fillId="0" borderId="0"/>
    <xf numFmtId="0" fontId="2" fillId="0" borderId="0"/>
    <xf numFmtId="179" fontId="19" fillId="0" borderId="0"/>
    <xf numFmtId="164" fontId="2" fillId="0" borderId="0"/>
    <xf numFmtId="164" fontId="2" fillId="0" borderId="0"/>
    <xf numFmtId="179" fontId="19" fillId="0" borderId="0"/>
    <xf numFmtId="164" fontId="2" fillId="0" borderId="0">
      <alignment vertical="center"/>
    </xf>
    <xf numFmtId="179" fontId="14" fillId="0" borderId="0"/>
    <xf numFmtId="164" fontId="2" fillId="0" borderId="0"/>
    <xf numFmtId="164" fontId="2" fillId="0" borderId="0">
      <alignment vertical="center"/>
    </xf>
    <xf numFmtId="164" fontId="2" fillId="0" borderId="0">
      <alignment vertical="center"/>
    </xf>
    <xf numFmtId="164" fontId="2" fillId="0" borderId="0"/>
    <xf numFmtId="164" fontId="2" fillId="0" borderId="0">
      <alignment vertical="center"/>
    </xf>
    <xf numFmtId="179" fontId="19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2" fillId="0" borderId="0"/>
    <xf numFmtId="164" fontId="2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64" fontId="2" fillId="0" borderId="0"/>
    <xf numFmtId="164" fontId="1" fillId="0" borderId="0"/>
    <xf numFmtId="168" fontId="2" fillId="0" borderId="0">
      <alignment horizontal="left" wrapText="1"/>
    </xf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>
      <alignment horizontal="left" wrapText="1"/>
    </xf>
    <xf numFmtId="164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164" fontId="2" fillId="0" borderId="0"/>
    <xf numFmtId="164" fontId="12" fillId="0" borderId="0"/>
    <xf numFmtId="0" fontId="1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44" fillId="0" borderId="0"/>
    <xf numFmtId="164" fontId="44" fillId="0" borderId="0"/>
    <xf numFmtId="164" fontId="44" fillId="0" borderId="0"/>
    <xf numFmtId="164" fontId="1" fillId="0" borderId="0"/>
    <xf numFmtId="164" fontId="44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44" fillId="0" borderId="0"/>
    <xf numFmtId="164" fontId="2" fillId="0" borderId="0"/>
    <xf numFmtId="164" fontId="44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45" fillId="21" borderId="15" applyNumberFormat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27" borderId="9"/>
    <xf numFmtId="41" fontId="2" fillId="27" borderId="9"/>
    <xf numFmtId="41" fontId="2" fillId="27" borderId="9"/>
    <xf numFmtId="164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4" fontId="46" fillId="0" borderId="16">
      <alignment horizontal="center"/>
    </xf>
    <xf numFmtId="3" fontId="21" fillId="0" borderId="0" applyFont="0" applyFill="0" applyBorder="0" applyAlignment="0" applyProtection="0"/>
    <xf numFmtId="164" fontId="21" fillId="28" borderId="0" applyNumberFormat="0" applyFont="0" applyBorder="0" applyAlignment="0" applyProtection="0"/>
    <xf numFmtId="164" fontId="20" fillId="0" borderId="0"/>
    <xf numFmtId="3" fontId="47" fillId="0" borderId="0" applyFill="0" applyBorder="0" applyAlignment="0" applyProtection="0"/>
    <xf numFmtId="164" fontId="48" fillId="0" borderId="0"/>
    <xf numFmtId="3" fontId="47" fillId="0" borderId="0" applyFill="0" applyBorder="0" applyAlignment="0" applyProtection="0"/>
    <xf numFmtId="42" fontId="2" fillId="20" borderId="0"/>
    <xf numFmtId="42" fontId="2" fillId="20" borderId="0"/>
    <xf numFmtId="42" fontId="2" fillId="20" borderId="0"/>
    <xf numFmtId="42" fontId="2" fillId="20" borderId="17">
      <alignment vertical="center"/>
    </xf>
    <xf numFmtId="42" fontId="2" fillId="20" borderId="17">
      <alignment vertical="center"/>
    </xf>
    <xf numFmtId="42" fontId="2" fillId="20" borderId="17">
      <alignment vertical="center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42" fontId="2" fillId="20" borderId="0"/>
    <xf numFmtId="166" fontId="34" fillId="0" borderId="0" applyBorder="0" applyAlignment="0"/>
    <xf numFmtId="42" fontId="2" fillId="20" borderId="1">
      <alignment horizontal="left"/>
    </xf>
    <xf numFmtId="42" fontId="2" fillId="20" borderId="1">
      <alignment horizontal="left"/>
    </xf>
    <xf numFmtId="42" fontId="2" fillId="20" borderId="1">
      <alignment horizontal="left"/>
    </xf>
    <xf numFmtId="182" fontId="49" fillId="20" borderId="1">
      <alignment horizontal="left"/>
    </xf>
    <xf numFmtId="166" fontId="34" fillId="0" borderId="0" applyBorder="0" applyAlignment="0"/>
    <xf numFmtId="14" fontId="44" fillId="0" borderId="0" applyNumberFormat="0" applyFill="0" applyBorder="0" applyAlignment="0" applyProtection="0">
      <alignment horizontal="lef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4" fontId="50" fillId="29" borderId="15" applyNumberFormat="0" applyProtection="0">
      <alignment horizontal="right" vertical="center"/>
    </xf>
    <xf numFmtId="4" fontId="50" fillId="29" borderId="15" applyNumberFormat="0" applyProtection="0">
      <alignment horizontal="right" vertical="center"/>
    </xf>
    <xf numFmtId="4" fontId="51" fillId="30" borderId="19" applyNumberFormat="0" applyProtection="0">
      <alignment horizontal="right" vertical="center"/>
    </xf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9" fontId="2" fillId="32" borderId="0"/>
    <xf numFmtId="39" fontId="2" fillId="32" borderId="0"/>
    <xf numFmtId="39" fontId="2" fillId="32" borderId="0"/>
    <xf numFmtId="39" fontId="2" fillId="32" borderId="0"/>
    <xf numFmtId="39" fontId="2" fillId="32" borderId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34" fillId="0" borderId="1"/>
    <xf numFmtId="39" fontId="44" fillId="33" borderId="0"/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>
      <alignment horizontal="left" wrapText="1"/>
    </xf>
    <xf numFmtId="164" fontId="50" fillId="0" borderId="0" applyNumberFormat="0" applyBorder="0" applyAlignment="0"/>
    <xf numFmtId="164" fontId="50" fillId="0" borderId="0" applyNumberFormat="0" applyBorder="0" applyAlignment="0"/>
    <xf numFmtId="164" fontId="52" fillId="0" borderId="0" applyNumberFormat="0" applyBorder="0" applyAlignment="0"/>
    <xf numFmtId="164" fontId="52" fillId="0" borderId="0" applyNumberFormat="0" applyBorder="0" applyAlignment="0"/>
    <xf numFmtId="164" fontId="53" fillId="0" borderId="0" applyNumberFormat="0" applyBorder="0" applyAlignment="0"/>
    <xf numFmtId="164" fontId="53" fillId="0" borderId="0" applyNumberFormat="0" applyBorder="0" applyAlignment="0"/>
    <xf numFmtId="164" fontId="5" fillId="0" borderId="0"/>
    <xf numFmtId="164" fontId="54" fillId="0" borderId="0"/>
    <xf numFmtId="164" fontId="25" fillId="0" borderId="21"/>
    <xf numFmtId="40" fontId="55" fillId="0" borderId="0" applyBorder="0">
      <alignment horizontal="right"/>
    </xf>
    <xf numFmtId="41" fontId="56" fillId="20" borderId="0">
      <alignment horizontal="left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164" fontId="57" fillId="0" borderId="0" applyNumberFormat="0" applyFill="0" applyBorder="0" applyAlignment="0" applyProtection="0"/>
    <xf numFmtId="165" fontId="58" fillId="20" borderId="0">
      <alignment horizontal="left" vertical="center"/>
    </xf>
    <xf numFmtId="164" fontId="40" fillId="20" borderId="0">
      <alignment horizontal="left" wrapText="1"/>
    </xf>
    <xf numFmtId="164" fontId="59" fillId="0" borderId="0">
      <alignment horizontal="left" vertical="center"/>
    </xf>
    <xf numFmtId="164" fontId="15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20" fillId="0" borderId="23"/>
    <xf numFmtId="164" fontId="6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164" fontId="0" fillId="0" borderId="0" xfId="0"/>
    <xf numFmtId="164" fontId="63" fillId="0" borderId="0" xfId="0" applyFont="1"/>
    <xf numFmtId="0" fontId="63" fillId="0" borderId="8" xfId="0" applyNumberFormat="1" applyFont="1" applyBorder="1" applyAlignment="1">
      <alignment horizontal="center"/>
    </xf>
    <xf numFmtId="0" fontId="62" fillId="0" borderId="8" xfId="0" applyNumberFormat="1" applyFont="1" applyBorder="1" applyAlignment="1">
      <alignment horizontal="center"/>
    </xf>
    <xf numFmtId="5" fontId="62" fillId="0" borderId="8" xfId="2" applyNumberFormat="1" applyFont="1" applyBorder="1"/>
    <xf numFmtId="0" fontId="63" fillId="0" borderId="0" xfId="0" applyNumberFormat="1" applyFont="1"/>
    <xf numFmtId="185" fontId="63" fillId="0" borderId="8" xfId="1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Alignment="1">
      <alignment horizontal="center"/>
    </xf>
    <xf numFmtId="164" fontId="63" fillId="0" borderId="0" xfId="0" applyFont="1" applyFill="1"/>
    <xf numFmtId="164" fontId="63" fillId="0" borderId="0" xfId="0" applyFont="1" applyFill="1" applyAlignment="1">
      <alignment horizontal="center"/>
    </xf>
    <xf numFmtId="164" fontId="62" fillId="0" borderId="8" xfId="0" applyFont="1" applyFill="1" applyBorder="1" applyAlignment="1">
      <alignment horizontal="center" wrapText="1"/>
    </xf>
    <xf numFmtId="185" fontId="63" fillId="0" borderId="8" xfId="1" applyNumberFormat="1" applyFont="1" applyFill="1" applyBorder="1"/>
    <xf numFmtId="5" fontId="63" fillId="0" borderId="8" xfId="2" applyNumberFormat="1" applyFont="1" applyFill="1" applyBorder="1"/>
    <xf numFmtId="5" fontId="62" fillId="0" borderId="0" xfId="2" applyNumberFormat="1" applyFont="1" applyFill="1" applyBorder="1"/>
    <xf numFmtId="164" fontId="62" fillId="0" borderId="24" xfId="0" applyFont="1" applyFill="1" applyBorder="1" applyAlignment="1">
      <alignment horizontal="center" wrapText="1"/>
    </xf>
    <xf numFmtId="164" fontId="62" fillId="0" borderId="0" xfId="0" applyFont="1" applyFill="1" applyBorder="1" applyAlignment="1">
      <alignment horizontal="center" wrapText="1"/>
    </xf>
    <xf numFmtId="5" fontId="62" fillId="0" borderId="8" xfId="2" applyNumberFormat="1" applyFont="1" applyFill="1" applyBorder="1"/>
    <xf numFmtId="5" fontId="63" fillId="0" borderId="0" xfId="2" applyNumberFormat="1" applyFont="1" applyFill="1" applyBorder="1"/>
    <xf numFmtId="185" fontId="63" fillId="0" borderId="24" xfId="1" applyNumberFormat="1" applyFont="1" applyFill="1" applyBorder="1"/>
    <xf numFmtId="5" fontId="62" fillId="0" borderId="25" xfId="2" applyNumberFormat="1" applyFont="1" applyFill="1" applyBorder="1"/>
    <xf numFmtId="9" fontId="63" fillId="0" borderId="0" xfId="6220" applyFont="1"/>
    <xf numFmtId="164" fontId="63" fillId="0" borderId="0" xfId="0" applyFont="1" applyBorder="1"/>
    <xf numFmtId="0" fontId="63" fillId="0" borderId="25" xfId="0" applyNumberFormat="1" applyFont="1" applyBorder="1" applyAlignment="1">
      <alignment horizontal="center"/>
    </xf>
    <xf numFmtId="185" fontId="63" fillId="0" borderId="25" xfId="1" applyNumberFormat="1" applyFont="1" applyFill="1" applyBorder="1"/>
    <xf numFmtId="185" fontId="63" fillId="0" borderId="25" xfId="1" applyNumberFormat="1" applyFont="1" applyBorder="1"/>
    <xf numFmtId="185" fontId="63" fillId="0" borderId="26" xfId="1" applyNumberFormat="1" applyFont="1" applyFill="1" applyBorder="1"/>
    <xf numFmtId="5" fontId="63" fillId="0" borderId="25" xfId="2" applyNumberFormat="1" applyFont="1" applyFill="1" applyBorder="1"/>
    <xf numFmtId="164" fontId="62" fillId="0" borderId="8" xfId="0" applyFont="1" applyFill="1" applyBorder="1" applyAlignment="1">
      <alignment horizontal="center"/>
    </xf>
    <xf numFmtId="164" fontId="63" fillId="0" borderId="0" xfId="0" applyFont="1" applyAlignment="1">
      <alignment horizontal="right"/>
    </xf>
    <xf numFmtId="164" fontId="61" fillId="0" borderId="0" xfId="0" applyFont="1" applyAlignment="1"/>
    <xf numFmtId="164" fontId="61" fillId="0" borderId="0" xfId="0" applyFont="1" applyBorder="1" applyAlignment="1"/>
    <xf numFmtId="0" fontId="63" fillId="0" borderId="8" xfId="1" applyNumberFormat="1" applyFont="1" applyBorder="1" applyAlignment="1">
      <alignment horizontal="center"/>
    </xf>
    <xf numFmtId="164" fontId="63" fillId="0" borderId="0" xfId="0" applyFont="1" applyFill="1" applyBorder="1"/>
    <xf numFmtId="186" fontId="63" fillId="0" borderId="0" xfId="0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Fill="1" applyAlignment="1">
      <alignment horizontal="right"/>
    </xf>
    <xf numFmtId="164" fontId="64" fillId="0" borderId="0" xfId="0" applyFont="1" applyAlignment="1"/>
    <xf numFmtId="164" fontId="62" fillId="0" borderId="0" xfId="0" applyFont="1" applyAlignment="1"/>
    <xf numFmtId="164" fontId="63" fillId="0" borderId="0" xfId="0" applyFont="1" applyAlignment="1">
      <alignment horizontal="center"/>
    </xf>
    <xf numFmtId="164" fontId="63" fillId="0" borderId="0" xfId="0" quotePrefix="1" applyFont="1" applyFill="1" applyAlignment="1">
      <alignment horizontal="right"/>
    </xf>
    <xf numFmtId="164" fontId="62" fillId="0" borderId="0" xfId="0" applyFont="1" applyBorder="1" applyAlignment="1">
      <alignment horizontal="left"/>
    </xf>
    <xf numFmtId="166" fontId="63" fillId="0" borderId="0" xfId="1" applyNumberFormat="1" applyFont="1"/>
    <xf numFmtId="164" fontId="65" fillId="0" borderId="0" xfId="0" applyFont="1" applyAlignment="1"/>
  </cellXfs>
  <cellStyles count="6221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3"/>
    <cellStyle name="Normal 157" xfId="5350"/>
    <cellStyle name="Normal 158" xfId="5351"/>
    <cellStyle name="Normal 16" xfId="5352"/>
    <cellStyle name="Normal 16 2" xfId="5353"/>
    <cellStyle name="Normal 16 3" xfId="5354"/>
    <cellStyle name="Normal 16 4" xfId="5355"/>
    <cellStyle name="Normal 16 5" xfId="5356"/>
    <cellStyle name="Normal 16 6" xfId="5357"/>
    <cellStyle name="Normal 17" xfId="5358"/>
    <cellStyle name="Normal 17 2" xfId="5359"/>
    <cellStyle name="Normal 17 3" xfId="5360"/>
    <cellStyle name="Normal 17 4" xfId="5361"/>
    <cellStyle name="Normal 17 5" xfId="5362"/>
    <cellStyle name="Normal 17 6" xfId="5363"/>
    <cellStyle name="Normal 18" xfId="5364"/>
    <cellStyle name="Normal 18 2" xfId="5365"/>
    <cellStyle name="Normal 18 3" xfId="5366"/>
    <cellStyle name="Normal 18 4" xfId="5367"/>
    <cellStyle name="Normal 18 5" xfId="5368"/>
    <cellStyle name="Normal 18 6" xfId="5369"/>
    <cellStyle name="Normal 19" xfId="5370"/>
    <cellStyle name="Normal 19 2" xfId="5371"/>
    <cellStyle name="Normal 19 3" xfId="5372"/>
    <cellStyle name="Normal 19 4" xfId="5373"/>
    <cellStyle name="Normal 19 5" xfId="5374"/>
    <cellStyle name="Normal 19 6" xfId="5375"/>
    <cellStyle name="Normal 2" xfId="5376"/>
    <cellStyle name="Normal 2 10" xfId="5377"/>
    <cellStyle name="Normal 2 11" xfId="5378"/>
    <cellStyle name="Normal 2 12" xfId="5379"/>
    <cellStyle name="Normal 2 13" xfId="5380"/>
    <cellStyle name="Normal 2 14" xfId="5381"/>
    <cellStyle name="Normal 2 14 2" xfId="5382"/>
    <cellStyle name="Normal 2 2" xfId="5383"/>
    <cellStyle name="Normal 2 2 2" xfId="5384"/>
    <cellStyle name="Normal 2 2 3" xfId="5385"/>
    <cellStyle name="Normal 2 2 4" xfId="5386"/>
    <cellStyle name="Normal 2 2 5" xfId="5387"/>
    <cellStyle name="Normal 2 2 6" xfId="5388"/>
    <cellStyle name="Normal 2 2 7" xfId="5389"/>
    <cellStyle name="Normal 2 2 8" xfId="5390"/>
    <cellStyle name="Normal 2 2_ Price Inputs" xfId="5391"/>
    <cellStyle name="Normal 2 3" xfId="5392"/>
    <cellStyle name="Normal 2 3 2" xfId="5393"/>
    <cellStyle name="Normal 2 3 2 2" xfId="5394"/>
    <cellStyle name="Normal 2 3 2 2 2" xfId="5395"/>
    <cellStyle name="Normal 2 3 3" xfId="5396"/>
    <cellStyle name="Normal 2 3 4" xfId="5397"/>
    <cellStyle name="Normal 2 4" xfId="5398"/>
    <cellStyle name="Normal 2 4 2" xfId="5399"/>
    <cellStyle name="Normal 2 5" xfId="5400"/>
    <cellStyle name="Normal 2 5 2" xfId="5401"/>
    <cellStyle name="Normal 2 6" xfId="5402"/>
    <cellStyle name="Normal 2 6 2" xfId="5403"/>
    <cellStyle name="Normal 2 6 3" xfId="5404"/>
    <cellStyle name="Normal 2 7" xfId="5405"/>
    <cellStyle name="Normal 2 8" xfId="5406"/>
    <cellStyle name="Normal 2 9" xfId="5407"/>
    <cellStyle name="Normal 2_16.37E Wild Horse Expansion DeferralRevwrkingfile SF" xfId="5408"/>
    <cellStyle name="Normal 20" xfId="5409"/>
    <cellStyle name="Normal 20 2" xfId="5410"/>
    <cellStyle name="Normal 20 3" xfId="5411"/>
    <cellStyle name="Normal 20 4" xfId="5412"/>
    <cellStyle name="Normal 20 5" xfId="5413"/>
    <cellStyle name="Normal 20 6" xfId="5414"/>
    <cellStyle name="Normal 21" xfId="5415"/>
    <cellStyle name="Normal 21 2" xfId="5416"/>
    <cellStyle name="Normal 21 3" xfId="5417"/>
    <cellStyle name="Normal 21 4" xfId="5418"/>
    <cellStyle name="Normal 21 5" xfId="5419"/>
    <cellStyle name="Normal 21 6" xfId="5420"/>
    <cellStyle name="Normal 22" xfId="5421"/>
    <cellStyle name="Normal 22 2" xfId="5422"/>
    <cellStyle name="Normal 22 3" xfId="5423"/>
    <cellStyle name="Normal 22 4" xfId="5424"/>
    <cellStyle name="Normal 22 5" xfId="5425"/>
    <cellStyle name="Normal 22 6" xfId="5426"/>
    <cellStyle name="Normal 23" xfId="5427"/>
    <cellStyle name="Normal 23 2" xfId="5428"/>
    <cellStyle name="Normal 23 3" xfId="5429"/>
    <cellStyle name="Normal 23 4" xfId="5430"/>
    <cellStyle name="Normal 23 5" xfId="5431"/>
    <cellStyle name="Normal 23 6" xfId="5432"/>
    <cellStyle name="Normal 24" xfId="5433"/>
    <cellStyle name="Normal 24 2" xfId="5434"/>
    <cellStyle name="Normal 24 3" xfId="5435"/>
    <cellStyle name="Normal 24 4" xfId="5436"/>
    <cellStyle name="Normal 24 5" xfId="5437"/>
    <cellStyle name="Normal 24 6" xfId="5438"/>
    <cellStyle name="Normal 25" xfId="5439"/>
    <cellStyle name="Normal 25 2" xfId="5440"/>
    <cellStyle name="Normal 25 3" xfId="5441"/>
    <cellStyle name="Normal 25 4" xfId="5442"/>
    <cellStyle name="Normal 25 5" xfId="5443"/>
    <cellStyle name="Normal 25 6" xfId="5444"/>
    <cellStyle name="Normal 26" xfId="5445"/>
    <cellStyle name="Normal 26 2" xfId="5446"/>
    <cellStyle name="Normal 26 3" xfId="5447"/>
    <cellStyle name="Normal 26 4" xfId="5448"/>
    <cellStyle name="Normal 26 5" xfId="5449"/>
    <cellStyle name="Normal 26 6" xfId="5450"/>
    <cellStyle name="Normal 27" xfId="5451"/>
    <cellStyle name="Normal 27 2" xfId="5452"/>
    <cellStyle name="Normal 27 3" xfId="5453"/>
    <cellStyle name="Normal 27 4" xfId="5454"/>
    <cellStyle name="Normal 27 5" xfId="5455"/>
    <cellStyle name="Normal 27 6" xfId="5456"/>
    <cellStyle name="Normal 28" xfId="5457"/>
    <cellStyle name="Normal 28 2" xfId="5458"/>
    <cellStyle name="Normal 28 3" xfId="5459"/>
    <cellStyle name="Normal 28 4" xfId="5460"/>
    <cellStyle name="Normal 28 5" xfId="5461"/>
    <cellStyle name="Normal 28 6" xfId="5462"/>
    <cellStyle name="Normal 29" xfId="5463"/>
    <cellStyle name="Normal 29 2" xfId="5464"/>
    <cellStyle name="Normal 29 3" xfId="5465"/>
    <cellStyle name="Normal 29 4" xfId="5466"/>
    <cellStyle name="Normal 29 5" xfId="5467"/>
    <cellStyle name="Normal 29 6" xfId="5468"/>
    <cellStyle name="Normal 3" xfId="5469"/>
    <cellStyle name="Normal 3 10" xfId="5470"/>
    <cellStyle name="Normal 3 11" xfId="5471"/>
    <cellStyle name="Normal 3 2" xfId="5472"/>
    <cellStyle name="Normal 3 2 2" xfId="5473"/>
    <cellStyle name="Normal 3 2 2 2" xfId="5474"/>
    <cellStyle name="Normal 3 2 2 3" xfId="5475"/>
    <cellStyle name="Normal 3 2 3" xfId="5476"/>
    <cellStyle name="Normal 3 2 4" xfId="5477"/>
    <cellStyle name="Normal 3 2 5" xfId="5478"/>
    <cellStyle name="Normal 3 2 6" xfId="5479"/>
    <cellStyle name="Normal 3 3" xfId="5480"/>
    <cellStyle name="Normal 3 3 2" xfId="5481"/>
    <cellStyle name="Normal 3 3 3" xfId="5482"/>
    <cellStyle name="Normal 3 3 4" xfId="5483"/>
    <cellStyle name="Normal 3 4" xfId="5484"/>
    <cellStyle name="Normal 3 4 2" xfId="5485"/>
    <cellStyle name="Normal 3 4 2 2" xfId="5486"/>
    <cellStyle name="Normal 3 4 2 2 2" xfId="5487"/>
    <cellStyle name="Normal 3 4 2 3" xfId="5488"/>
    <cellStyle name="Normal 3 4 3" xfId="5489"/>
    <cellStyle name="Normal 3 4 3 2" xfId="5490"/>
    <cellStyle name="Normal 3 4 4" xfId="5491"/>
    <cellStyle name="Normal 3 5" xfId="5492"/>
    <cellStyle name="Normal 3 5 2" xfId="5493"/>
    <cellStyle name="Normal 3 5 2 2" xfId="5494"/>
    <cellStyle name="Normal 3 5 2 2 2" xfId="5495"/>
    <cellStyle name="Normal 3 5 2 3" xfId="5496"/>
    <cellStyle name="Normal 3 5 3" xfId="5497"/>
    <cellStyle name="Normal 3 5 3 2" xfId="5498"/>
    <cellStyle name="Normal 3 5 4" xfId="5499"/>
    <cellStyle name="Normal 3 6" xfId="5500"/>
    <cellStyle name="Normal 3 6 2" xfId="5501"/>
    <cellStyle name="Normal 3 6 2 2" xfId="5502"/>
    <cellStyle name="Normal 3 6 2 2 2" xfId="5503"/>
    <cellStyle name="Normal 3 6 2 3" xfId="5504"/>
    <cellStyle name="Normal 3 6 3" xfId="5505"/>
    <cellStyle name="Normal 3 6 3 2" xfId="5506"/>
    <cellStyle name="Normal 3 6 4" xfId="5507"/>
    <cellStyle name="Normal 3 7" xfId="5508"/>
    <cellStyle name="Normal 3 7 2" xfId="5509"/>
    <cellStyle name="Normal 3 7 2 2" xfId="5510"/>
    <cellStyle name="Normal 3 7 3" xfId="5511"/>
    <cellStyle name="Normal 3 8" xfId="5512"/>
    <cellStyle name="Normal 3 8 2" xfId="5513"/>
    <cellStyle name="Normal 3 9" xfId="5514"/>
    <cellStyle name="Normal 3_ Price Inputs" xfId="5515"/>
    <cellStyle name="Normal 30" xfId="5516"/>
    <cellStyle name="Normal 30 2" xfId="5517"/>
    <cellStyle name="Normal 30 3" xfId="5518"/>
    <cellStyle name="Normal 30 4" xfId="5519"/>
    <cellStyle name="Normal 30 5" xfId="5520"/>
    <cellStyle name="Normal 30 6" xfId="5521"/>
    <cellStyle name="Normal 31" xfId="5522"/>
    <cellStyle name="Normal 31 2" xfId="5523"/>
    <cellStyle name="Normal 31 3" xfId="5524"/>
    <cellStyle name="Normal 31 4" xfId="5525"/>
    <cellStyle name="Normal 31 5" xfId="5526"/>
    <cellStyle name="Normal 31 6" xfId="5527"/>
    <cellStyle name="Normal 32" xfId="5528"/>
    <cellStyle name="Normal 32 2" xfId="5529"/>
    <cellStyle name="Normal 32 3" xfId="5530"/>
    <cellStyle name="Normal 32 4" xfId="5531"/>
    <cellStyle name="Normal 32 5" xfId="5532"/>
    <cellStyle name="Normal 32 6" xfId="5533"/>
    <cellStyle name="Normal 33" xfId="5534"/>
    <cellStyle name="Normal 33 2" xfId="5535"/>
    <cellStyle name="Normal 33 3" xfId="5536"/>
    <cellStyle name="Normal 33 4" xfId="5537"/>
    <cellStyle name="Normal 33 5" xfId="5538"/>
    <cellStyle name="Normal 33 6" xfId="5539"/>
    <cellStyle name="Normal 34" xfId="5540"/>
    <cellStyle name="Normal 34 2" xfId="5541"/>
    <cellStyle name="Normal 34 3" xfId="5542"/>
    <cellStyle name="Normal 34 4" xfId="5543"/>
    <cellStyle name="Normal 34 5" xfId="5544"/>
    <cellStyle name="Normal 34 6" xfId="5545"/>
    <cellStyle name="Normal 35" xfId="5546"/>
    <cellStyle name="Normal 35 2" xfId="5547"/>
    <cellStyle name="Normal 35 3" xfId="5548"/>
    <cellStyle name="Normal 35 4" xfId="5549"/>
    <cellStyle name="Normal 35 5" xfId="5550"/>
    <cellStyle name="Normal 35 6" xfId="5551"/>
    <cellStyle name="Normal 36" xfId="5552"/>
    <cellStyle name="Normal 36 2" xfId="5553"/>
    <cellStyle name="Normal 36 3" xfId="5554"/>
    <cellStyle name="Normal 36 4" xfId="5555"/>
    <cellStyle name="Normal 36 5" xfId="5556"/>
    <cellStyle name="Normal 36 6" xfId="5557"/>
    <cellStyle name="Normal 37" xfId="5558"/>
    <cellStyle name="Normal 37 2" xfId="5559"/>
    <cellStyle name="Normal 37 3" xfId="5560"/>
    <cellStyle name="Normal 37 4" xfId="5561"/>
    <cellStyle name="Normal 37 5" xfId="5562"/>
    <cellStyle name="Normal 37 6" xfId="5563"/>
    <cellStyle name="Normal 38" xfId="5564"/>
    <cellStyle name="Normal 38 2" xfId="5565"/>
    <cellStyle name="Normal 38 3" xfId="5566"/>
    <cellStyle name="Normal 38 4" xfId="5567"/>
    <cellStyle name="Normal 38 5" xfId="5568"/>
    <cellStyle name="Normal 38 6" xfId="5569"/>
    <cellStyle name="Normal 39" xfId="5570"/>
    <cellStyle name="Normal 39 2" xfId="5571"/>
    <cellStyle name="Normal 39 3" xfId="5572"/>
    <cellStyle name="Normal 4" xfId="5573"/>
    <cellStyle name="Normal 4 2" xfId="5574"/>
    <cellStyle name="Normal 4 2 2" xfId="5575"/>
    <cellStyle name="Normal 4 2 3" xfId="5576"/>
    <cellStyle name="Normal 4 2 4" xfId="5577"/>
    <cellStyle name="Normal 4 3" xfId="5578"/>
    <cellStyle name="Normal 4 4" xfId="5579"/>
    <cellStyle name="Normal 4 4 2" xfId="5580"/>
    <cellStyle name="Normal 4 5" xfId="5581"/>
    <cellStyle name="Normal 4 6" xfId="5582"/>
    <cellStyle name="Normal 4 7" xfId="5583"/>
    <cellStyle name="Normal 4_ Price Inputs" xfId="5584"/>
    <cellStyle name="Normal 40" xfId="5585"/>
    <cellStyle name="Normal 40 2" xfId="5586"/>
    <cellStyle name="Normal 40 3" xfId="5587"/>
    <cellStyle name="Normal 41" xfId="5588"/>
    <cellStyle name="Normal 41 2" xfId="5589"/>
    <cellStyle name="Normal 41 3" xfId="5590"/>
    <cellStyle name="Normal 41 4" xfId="5591"/>
    <cellStyle name="Normal 42" xfId="5592"/>
    <cellStyle name="Normal 42 2" xfId="5593"/>
    <cellStyle name="Normal 43" xfId="5594"/>
    <cellStyle name="Normal 43 2" xfId="5595"/>
    <cellStyle name="Normal 43 3" xfId="5596"/>
    <cellStyle name="Normal 43 4" xfId="5597"/>
    <cellStyle name="Normal 44" xfId="5598"/>
    <cellStyle name="Normal 44 2" xfId="5599"/>
    <cellStyle name="Normal 45" xfId="5600"/>
    <cellStyle name="Normal 45 2" xfId="5601"/>
    <cellStyle name="Normal 45 3" xfId="5602"/>
    <cellStyle name="Normal 45 4" xfId="5603"/>
    <cellStyle name="Normal 46" xfId="5604"/>
    <cellStyle name="Normal 46 2" xfId="5605"/>
    <cellStyle name="Normal 46 3" xfId="5606"/>
    <cellStyle name="Normal 46 4" xfId="5607"/>
    <cellStyle name="Normal 47" xfId="5608"/>
    <cellStyle name="Normal 47 2" xfId="5609"/>
    <cellStyle name="Normal 48" xfId="5610"/>
    <cellStyle name="Normal 48 2" xfId="5611"/>
    <cellStyle name="Normal 48 2 2" xfId="5612"/>
    <cellStyle name="Normal 48 2 2 2" xfId="5613"/>
    <cellStyle name="Normal 48 2 3" xfId="5614"/>
    <cellStyle name="Normal 48 3" xfId="5615"/>
    <cellStyle name="Normal 48 3 2" xfId="5616"/>
    <cellStyle name="Normal 48 4" xfId="5617"/>
    <cellStyle name="Normal 48 5" xfId="5618"/>
    <cellStyle name="Normal 49" xfId="5619"/>
    <cellStyle name="Normal 49 2" xfId="5620"/>
    <cellStyle name="Normal 5" xfId="5621"/>
    <cellStyle name="Normal 5 2" xfId="5622"/>
    <cellStyle name="Normal 5 2 2" xfId="5623"/>
    <cellStyle name="Normal 5 2 3" xfId="5624"/>
    <cellStyle name="Normal 5 3" xfId="5625"/>
    <cellStyle name="Normal 5 4" xfId="5626"/>
    <cellStyle name="Normal 5 5" xfId="5627"/>
    <cellStyle name="Normal 5 6" xfId="5628"/>
    <cellStyle name="Normal 50" xfId="5629"/>
    <cellStyle name="Normal 51" xfId="5630"/>
    <cellStyle name="Normal 51 2" xfId="5631"/>
    <cellStyle name="Normal 52" xfId="5632"/>
    <cellStyle name="Normal 53" xfId="5633"/>
    <cellStyle name="Normal 54" xfId="5634"/>
    <cellStyle name="Normal 55" xfId="5635"/>
    <cellStyle name="Normal 56" xfId="5636"/>
    <cellStyle name="Normal 57" xfId="5637"/>
    <cellStyle name="Normal 58" xfId="5638"/>
    <cellStyle name="Normal 59" xfId="5639"/>
    <cellStyle name="Normal 6" xfId="5640"/>
    <cellStyle name="Normal 6 2" xfId="5641"/>
    <cellStyle name="Normal 6 2 2" xfId="5642"/>
    <cellStyle name="Normal 6 2 3" xfId="5643"/>
    <cellStyle name="Normal 6 3" xfId="5644"/>
    <cellStyle name="Normal 6 4" xfId="5645"/>
    <cellStyle name="Normal 6 5" xfId="5646"/>
    <cellStyle name="Normal 6 6" xfId="5647"/>
    <cellStyle name="Normal 60" xfId="5648"/>
    <cellStyle name="Normal 61" xfId="5649"/>
    <cellStyle name="Normal 62" xfId="5650"/>
    <cellStyle name="Normal 63" xfId="5651"/>
    <cellStyle name="Normal 64" xfId="5652"/>
    <cellStyle name="Normal 65" xfId="5653"/>
    <cellStyle name="Normal 66" xfId="5654"/>
    <cellStyle name="Normal 67" xfId="5655"/>
    <cellStyle name="Normal 68" xfId="5656"/>
    <cellStyle name="Normal 69" xfId="5657"/>
    <cellStyle name="Normal 7" xfId="5658"/>
    <cellStyle name="Normal 7 2" xfId="5659"/>
    <cellStyle name="Normal 7 2 2" xfId="5660"/>
    <cellStyle name="Normal 7 2 3" xfId="5661"/>
    <cellStyle name="Normal 7 3" xfId="5662"/>
    <cellStyle name="Normal 7 4" xfId="5663"/>
    <cellStyle name="Normal 7 5" xfId="5664"/>
    <cellStyle name="Normal 7 6" xfId="5665"/>
    <cellStyle name="Normal 70" xfId="5666"/>
    <cellStyle name="Normal 71" xfId="5667"/>
    <cellStyle name="Normal 72" xfId="5668"/>
    <cellStyle name="Normal 73" xfId="5669"/>
    <cellStyle name="Normal 74" xfId="5670"/>
    <cellStyle name="Normal 75" xfId="5671"/>
    <cellStyle name="Normal 76" xfId="5672"/>
    <cellStyle name="Normal 77" xfId="5673"/>
    <cellStyle name="Normal 78" xfId="5674"/>
    <cellStyle name="Normal 79" xfId="5675"/>
    <cellStyle name="Normal 8" xfId="5676"/>
    <cellStyle name="Normal 8 2" xfId="5677"/>
    <cellStyle name="Normal 8 3" xfId="5678"/>
    <cellStyle name="Normal 8 4" xfId="5679"/>
    <cellStyle name="Normal 8 5" xfId="5680"/>
    <cellStyle name="Normal 8 6" xfId="5681"/>
    <cellStyle name="Normal 80" xfId="5682"/>
    <cellStyle name="Normal 81" xfId="5683"/>
    <cellStyle name="Normal 82" xfId="5684"/>
    <cellStyle name="Normal 83" xfId="5685"/>
    <cellStyle name="Normal 84" xfId="5686"/>
    <cellStyle name="Normal 85" xfId="5687"/>
    <cellStyle name="Normal 86" xfId="5688"/>
    <cellStyle name="Normal 87" xfId="5689"/>
    <cellStyle name="Normal 88" xfId="5690"/>
    <cellStyle name="Normal 88 2" xfId="5691"/>
    <cellStyle name="Normal 89" xfId="5692"/>
    <cellStyle name="Normal 89 2" xfId="5693"/>
    <cellStyle name="Normal 9" xfId="5694"/>
    <cellStyle name="Normal 9 2" xfId="5695"/>
    <cellStyle name="Normal 9 3" xfId="5696"/>
    <cellStyle name="Normal 9 4" xfId="5697"/>
    <cellStyle name="Normal 9 5" xfId="5698"/>
    <cellStyle name="Normal 9 6" xfId="5699"/>
    <cellStyle name="Normal 90" xfId="5700"/>
    <cellStyle name="Normal 90 2" xfId="5701"/>
    <cellStyle name="Normal 91" xfId="5702"/>
    <cellStyle name="Normal 91 2" xfId="5703"/>
    <cellStyle name="Normal 92" xfId="5704"/>
    <cellStyle name="Normal 92 2" xfId="5705"/>
    <cellStyle name="Normal 92 2 2" xfId="5706"/>
    <cellStyle name="Normal 92 3" xfId="5707"/>
    <cellStyle name="Normal 93" xfId="5708"/>
    <cellStyle name="Normal 93 2" xfId="5709"/>
    <cellStyle name="Normal 94" xfId="5710"/>
    <cellStyle name="Normal 94 2" xfId="5711"/>
    <cellStyle name="Normal 94 2 2" xfId="5712"/>
    <cellStyle name="Normal 94 3" xfId="5713"/>
    <cellStyle name="Normal 95" xfId="5714"/>
    <cellStyle name="Normal 95 2" xfId="5715"/>
    <cellStyle name="Normal 95 2 2" xfId="5716"/>
    <cellStyle name="Normal 95 3" xfId="5717"/>
    <cellStyle name="Normal 96" xfId="5718"/>
    <cellStyle name="Normal 96 2" xfId="5719"/>
    <cellStyle name="Normal 96 2 2" xfId="5720"/>
    <cellStyle name="Normal 96 3" xfId="5721"/>
    <cellStyle name="Normal 97" xfId="5722"/>
    <cellStyle name="Normal 97 2" xfId="5723"/>
    <cellStyle name="Normal 97 2 2" xfId="5724"/>
    <cellStyle name="Normal 97 3" xfId="5725"/>
    <cellStyle name="Normal 98" xfId="5726"/>
    <cellStyle name="Normal 98 2" xfId="5727"/>
    <cellStyle name="Normal 98 2 2" xfId="5728"/>
    <cellStyle name="Normal 98 3" xfId="5729"/>
    <cellStyle name="Normal 99" xfId="5730"/>
    <cellStyle name="Normal 99 2" xfId="5731"/>
    <cellStyle name="Normal 99 2 2" xfId="5732"/>
    <cellStyle name="Normal 99 3" xfId="5733"/>
    <cellStyle name="Note 10" xfId="5734"/>
    <cellStyle name="Note 2" xfId="5735"/>
    <cellStyle name="Note 2 2" xfId="5736"/>
    <cellStyle name="Note 3" xfId="5737"/>
    <cellStyle name="Note 4" xfId="5738"/>
    <cellStyle name="Note 5" xfId="5739"/>
    <cellStyle name="Note 6" xfId="5740"/>
    <cellStyle name="Note 7" xfId="5741"/>
    <cellStyle name="Note 8" xfId="5742"/>
    <cellStyle name="Note 9" xfId="5743"/>
    <cellStyle name="Output 2 2" xfId="5744"/>
    <cellStyle name="Percen - Style1" xfId="5745"/>
    <cellStyle name="Percen - Style2" xfId="5746"/>
    <cellStyle name="Percen - Style3" xfId="5747"/>
    <cellStyle name="Percen - Style3 2" xfId="5748"/>
    <cellStyle name="Percen - Style5" xfId="5749"/>
    <cellStyle name="Percent" xfId="6220" builtinId="5"/>
    <cellStyle name="Percent [2]" xfId="5750"/>
    <cellStyle name="Percent [2] 2" xfId="5751"/>
    <cellStyle name="Percent [2] 2 2" xfId="5752"/>
    <cellStyle name="Percent [2] 2 3" xfId="5753"/>
    <cellStyle name="Percent [2] 3" xfId="5754"/>
    <cellStyle name="Percent [2] 3 2" xfId="5755"/>
    <cellStyle name="Percent 10" xfId="5756"/>
    <cellStyle name="Percent 11" xfId="5757"/>
    <cellStyle name="Percent 12" xfId="5758"/>
    <cellStyle name="Percent 13" xfId="5759"/>
    <cellStyle name="Percent 14" xfId="5760"/>
    <cellStyle name="Percent 15" xfId="5761"/>
    <cellStyle name="Percent 16" xfId="5762"/>
    <cellStyle name="Percent 17" xfId="5763"/>
    <cellStyle name="Percent 18" xfId="5764"/>
    <cellStyle name="Percent 19" xfId="5765"/>
    <cellStyle name="Percent 2" xfId="5766"/>
    <cellStyle name="Percent 2 2" xfId="5767"/>
    <cellStyle name="Percent 2 2 2" xfId="5768"/>
    <cellStyle name="Percent 2 2 3" xfId="5769"/>
    <cellStyle name="Percent 2 3" xfId="5770"/>
    <cellStyle name="Percent 2 4" xfId="5771"/>
    <cellStyle name="Percent 20" xfId="5772"/>
    <cellStyle name="Percent 21" xfId="5773"/>
    <cellStyle name="Percent 22" xfId="5774"/>
    <cellStyle name="Percent 23" xfId="5775"/>
    <cellStyle name="Percent 24" xfId="5776"/>
    <cellStyle name="Percent 25" xfId="5777"/>
    <cellStyle name="Percent 25 2" xfId="5778"/>
    <cellStyle name="Percent 25 2 2" xfId="5779"/>
    <cellStyle name="Percent 25 3" xfId="5780"/>
    <cellStyle name="Percent 25 4" xfId="5781"/>
    <cellStyle name="Percent 26" xfId="5782"/>
    <cellStyle name="Percent 27" xfId="5783"/>
    <cellStyle name="Percent 27 2" xfId="5784"/>
    <cellStyle name="Percent 27 2 2" xfId="5785"/>
    <cellStyle name="Percent 27 3" xfId="5786"/>
    <cellStyle name="Percent 27 4" xfId="5787"/>
    <cellStyle name="Percent 28" xfId="5788"/>
    <cellStyle name="Percent 28 2" xfId="5789"/>
    <cellStyle name="Percent 28 2 2" xfId="5790"/>
    <cellStyle name="Percent 28 3" xfId="5791"/>
    <cellStyle name="Percent 28 4" xfId="5792"/>
    <cellStyle name="Percent 29" xfId="5793"/>
    <cellStyle name="Percent 29 2" xfId="5794"/>
    <cellStyle name="Percent 29 2 2" xfId="5795"/>
    <cellStyle name="Percent 29 3" xfId="5796"/>
    <cellStyle name="Percent 3" xfId="5797"/>
    <cellStyle name="Percent 3 2" xfId="5798"/>
    <cellStyle name="Percent 3 2 2" xfId="5799"/>
    <cellStyle name="Percent 3 3" xfId="5800"/>
    <cellStyle name="Percent 3 4" xfId="5801"/>
    <cellStyle name="Percent 3 5" xfId="5802"/>
    <cellStyle name="Percent 30" xfId="5803"/>
    <cellStyle name="Percent 30 2" xfId="5804"/>
    <cellStyle name="Percent 30 2 2" xfId="5805"/>
    <cellStyle name="Percent 30 3" xfId="5806"/>
    <cellStyle name="Percent 31" xfId="5807"/>
    <cellStyle name="Percent 31 2" xfId="5808"/>
    <cellStyle name="Percent 31 2 2" xfId="5809"/>
    <cellStyle name="Percent 31 3" xfId="5810"/>
    <cellStyle name="Percent 32" xfId="5811"/>
    <cellStyle name="Percent 32 2" xfId="5812"/>
    <cellStyle name="Percent 32 2 2" xfId="5813"/>
    <cellStyle name="Percent 32 3" xfId="5814"/>
    <cellStyle name="Percent 33" xfId="5815"/>
    <cellStyle name="Percent 33 2" xfId="5816"/>
    <cellStyle name="Percent 33 2 2" xfId="5817"/>
    <cellStyle name="Percent 33 3" xfId="5818"/>
    <cellStyle name="Percent 34" xfId="5819"/>
    <cellStyle name="Percent 34 2" xfId="5820"/>
    <cellStyle name="Percent 34 2 2" xfId="5821"/>
    <cellStyle name="Percent 34 3" xfId="5822"/>
    <cellStyle name="Percent 35" xfId="5823"/>
    <cellStyle name="Percent 35 2" xfId="5824"/>
    <cellStyle name="Percent 35 2 2" xfId="5825"/>
    <cellStyle name="Percent 35 3" xfId="5826"/>
    <cellStyle name="Percent 36" xfId="5827"/>
    <cellStyle name="Percent 36 2" xfId="5828"/>
    <cellStyle name="Percent 36 2 2" xfId="5829"/>
    <cellStyle name="Percent 36 3" xfId="5830"/>
    <cellStyle name="Percent 37" xfId="5831"/>
    <cellStyle name="Percent 37 2" xfId="5832"/>
    <cellStyle name="Percent 37 2 2" xfId="5833"/>
    <cellStyle name="Percent 37 3" xfId="5834"/>
    <cellStyle name="Percent 38" xfId="5835"/>
    <cellStyle name="Percent 38 2" xfId="5836"/>
    <cellStyle name="Percent 38 2 2" xfId="5837"/>
    <cellStyle name="Percent 38 3" xfId="5838"/>
    <cellStyle name="Percent 39" xfId="5839"/>
    <cellStyle name="Percent 39 2" xfId="5840"/>
    <cellStyle name="Percent 39 2 2" xfId="5841"/>
    <cellStyle name="Percent 39 3" xfId="5842"/>
    <cellStyle name="Percent 4" xfId="5843"/>
    <cellStyle name="Percent 4 2" xfId="5844"/>
    <cellStyle name="Percent 4 3" xfId="5845"/>
    <cellStyle name="Percent 4 4" xfId="5846"/>
    <cellStyle name="Percent 4 5" xfId="5847"/>
    <cellStyle name="Percent 40" xfId="5848"/>
    <cellStyle name="Percent 40 2" xfId="5849"/>
    <cellStyle name="Percent 40 2 2" xfId="5850"/>
    <cellStyle name="Percent 40 3" xfId="5851"/>
    <cellStyle name="Percent 41" xfId="5852"/>
    <cellStyle name="Percent 41 2" xfId="5853"/>
    <cellStyle name="Percent 41 2 2" xfId="5854"/>
    <cellStyle name="Percent 41 3" xfId="5855"/>
    <cellStyle name="Percent 42" xfId="5856"/>
    <cellStyle name="Percent 42 2" xfId="5857"/>
    <cellStyle name="Percent 42 2 2" xfId="5858"/>
    <cellStyle name="Percent 42 3" xfId="5859"/>
    <cellStyle name="Percent 43" xfId="5860"/>
    <cellStyle name="Percent 43 2" xfId="5861"/>
    <cellStyle name="Percent 43 2 2" xfId="5862"/>
    <cellStyle name="Percent 43 3" xfId="5863"/>
    <cellStyle name="Percent 44" xfId="5864"/>
    <cellStyle name="Percent 44 2" xfId="5865"/>
    <cellStyle name="Percent 44 2 2" xfId="5866"/>
    <cellStyle name="Percent 44 3" xfId="5867"/>
    <cellStyle name="Percent 45" xfId="5868"/>
    <cellStyle name="Percent 45 2" xfId="5869"/>
    <cellStyle name="Percent 45 2 2" xfId="5870"/>
    <cellStyle name="Percent 45 3" xfId="5871"/>
    <cellStyle name="Percent 46" xfId="5872"/>
    <cellStyle name="Percent 46 2" xfId="5873"/>
    <cellStyle name="Percent 46 2 2" xfId="5874"/>
    <cellStyle name="Percent 46 3" xfId="5875"/>
    <cellStyle name="Percent 47" xfId="5876"/>
    <cellStyle name="Percent 47 2" xfId="5877"/>
    <cellStyle name="Percent 47 2 2" xfId="5878"/>
    <cellStyle name="Percent 47 3" xfId="5879"/>
    <cellStyle name="Percent 48" xfId="5880"/>
    <cellStyle name="Percent 48 2" xfId="5881"/>
    <cellStyle name="Percent 48 2 2" xfId="5882"/>
    <cellStyle name="Percent 48 3" xfId="5883"/>
    <cellStyle name="Percent 49" xfId="5884"/>
    <cellStyle name="Percent 5" xfId="5885"/>
    <cellStyle name="Percent 5 2" xfId="5886"/>
    <cellStyle name="Percent 5 3" xfId="5887"/>
    <cellStyle name="Percent 50" xfId="5888"/>
    <cellStyle name="Percent 51" xfId="5889"/>
    <cellStyle name="Percent 51 2" xfId="5890"/>
    <cellStyle name="Percent 52" xfId="5891"/>
    <cellStyle name="Percent 53" xfId="5892"/>
    <cellStyle name="Percent 54" xfId="5893"/>
    <cellStyle name="Percent 55" xfId="5894"/>
    <cellStyle name="Percent 56" xfId="5895"/>
    <cellStyle name="Percent 57" xfId="5896"/>
    <cellStyle name="Percent 58" xfId="5897"/>
    <cellStyle name="Percent 59" xfId="5898"/>
    <cellStyle name="Percent 6" xfId="5899"/>
    <cellStyle name="Percent 6 2" xfId="5900"/>
    <cellStyle name="Percent 6 3" xfId="5901"/>
    <cellStyle name="Percent 60" xfId="5902"/>
    <cellStyle name="Percent 61" xfId="5903"/>
    <cellStyle name="Percent 62" xfId="5904"/>
    <cellStyle name="Percent 63" xfId="5905"/>
    <cellStyle name="Percent 64" xfId="5906"/>
    <cellStyle name="Percent 65" xfId="5907"/>
    <cellStyle name="Percent 66" xfId="5908"/>
    <cellStyle name="Percent 67" xfId="5909"/>
    <cellStyle name="Percent 68" xfId="5910"/>
    <cellStyle name="Percent 69" xfId="5911"/>
    <cellStyle name="Percent 7" xfId="5912"/>
    <cellStyle name="Percent 70" xfId="5913"/>
    <cellStyle name="Percent 71" xfId="5914"/>
    <cellStyle name="Percent 72" xfId="5915"/>
    <cellStyle name="Percent 73" xfId="5916"/>
    <cellStyle name="Percent 8" xfId="5917"/>
    <cellStyle name="Percent 8 2" xfId="5918"/>
    <cellStyle name="Percent 8 2 2" xfId="5919"/>
    <cellStyle name="Percent 8 2 2 2" xfId="5920"/>
    <cellStyle name="Percent 8 2 2 2 2" xfId="5921"/>
    <cellStyle name="Percent 8 2 2 3" xfId="5922"/>
    <cellStyle name="Percent 8 2 3" xfId="5923"/>
    <cellStyle name="Percent 8 2 3 2" xfId="5924"/>
    <cellStyle name="Percent 8 2 4" xfId="5925"/>
    <cellStyle name="Percent 8 3" xfId="5926"/>
    <cellStyle name="Percent 9" xfId="5927"/>
    <cellStyle name="Percent 9 2" xfId="5928"/>
    <cellStyle name="Percent 9 2 2" xfId="5929"/>
    <cellStyle name="Percent 9 2 2 2" xfId="5930"/>
    <cellStyle name="Percent 9 2 3" xfId="5931"/>
    <cellStyle name="Percent 9 3" xfId="5932"/>
    <cellStyle name="Percent 9 3 2" xfId="5933"/>
    <cellStyle name="Percent 9 4" xfId="5934"/>
    <cellStyle name="Processing" xfId="5935"/>
    <cellStyle name="Processing 2" xfId="5936"/>
    <cellStyle name="Processing 3" xfId="5937"/>
    <cellStyle name="PSChar" xfId="5938"/>
    <cellStyle name="PSDate" xfId="5939"/>
    <cellStyle name="PSDec" xfId="5940"/>
    <cellStyle name="PSHeading" xfId="5941"/>
    <cellStyle name="PSInt" xfId="5942"/>
    <cellStyle name="PSSpacer" xfId="5943"/>
    <cellStyle name="purple - Style8" xfId="5944"/>
    <cellStyle name="RED" xfId="5945"/>
    <cellStyle name="Red - Style7" xfId="5946"/>
    <cellStyle name="RED_04 07E Wild Horse Wind Expansion (C) (2)" xfId="5947"/>
    <cellStyle name="Report" xfId="5948"/>
    <cellStyle name="Report 2" xfId="5949"/>
    <cellStyle name="Report 3" xfId="5950"/>
    <cellStyle name="Report Bar" xfId="5951"/>
    <cellStyle name="Report Bar 2" xfId="5952"/>
    <cellStyle name="Report Bar 3" xfId="5953"/>
    <cellStyle name="Report Heading" xfId="5954"/>
    <cellStyle name="Report Heading 2" xfId="5955"/>
    <cellStyle name="Report Heading 2 2" xfId="5956"/>
    <cellStyle name="Report Heading 2 2 2" xfId="5957"/>
    <cellStyle name="Report Heading 2 2 2 2" xfId="5958"/>
    <cellStyle name="Report Heading 2 3" xfId="5959"/>
    <cellStyle name="Report Heading 2 3 2" xfId="5960"/>
    <cellStyle name="Report Percent" xfId="5961"/>
    <cellStyle name="Report Percent 2" xfId="5962"/>
    <cellStyle name="Report Percent 2 2" xfId="5963"/>
    <cellStyle name="Report Percent 2 3" xfId="5964"/>
    <cellStyle name="Report Percent 3" xfId="5965"/>
    <cellStyle name="Report Percent 3 2" xfId="5966"/>
    <cellStyle name="Report Unit Cost" xfId="5967"/>
    <cellStyle name="Report Unit Cost 2" xfId="5968"/>
    <cellStyle name="Report Unit Cost 2 2" xfId="5969"/>
    <cellStyle name="Report Unit Cost 2 3" xfId="5970"/>
    <cellStyle name="Report Unit Cost 3" xfId="5971"/>
    <cellStyle name="Report Unit Cost 3 2" xfId="5972"/>
    <cellStyle name="Report_Adj Bench DR 3 for Initial Briefs (Electric)" xfId="5973"/>
    <cellStyle name="Reports" xfId="5974"/>
    <cellStyle name="Reports Total" xfId="5975"/>
    <cellStyle name="Reports Total 2" xfId="5976"/>
    <cellStyle name="Reports Total 3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2 3" xfId="5984"/>
    <cellStyle name="round100 3" xfId="5985"/>
    <cellStyle name="round100 3 2" xfId="5986"/>
    <cellStyle name="SAPBEXstdData" xfId="5987"/>
    <cellStyle name="SAPBEXstdData 2" xfId="5988"/>
    <cellStyle name="SAPBEXstdDataEmph" xfId="5989"/>
    <cellStyle name="Shade" xfId="5990"/>
    <cellStyle name="Shade 10" xfId="5991"/>
    <cellStyle name="shade 2" xfId="5992"/>
    <cellStyle name="shade 2 2" xfId="5993"/>
    <cellStyle name="shade 2 3" xfId="5994"/>
    <cellStyle name="shade 3" xfId="5995"/>
    <cellStyle name="shade 3 2" xfId="5996"/>
    <cellStyle name="Shade 4" xfId="5997"/>
    <cellStyle name="Shade 5" xfId="5998"/>
    <cellStyle name="Shade 6" xfId="5999"/>
    <cellStyle name="Shade 7" xfId="6000"/>
    <cellStyle name="Shade 8" xfId="6001"/>
    <cellStyle name="Shade 9" xfId="6002"/>
    <cellStyle name="StmtTtl1" xfId="6003"/>
    <cellStyle name="StmtTtl1 2" xfId="6004"/>
    <cellStyle name="StmtTtl1 3" xfId="6005"/>
    <cellStyle name="StmtTtl1 4" xfId="6006"/>
    <cellStyle name="StmtTtl1_(C) WHE Proforma with ITC cash grant 10 Yr Amort_for deferral_102809" xfId="6007"/>
    <cellStyle name="StmtTtl2" xfId="6008"/>
    <cellStyle name="STYL1 - Style1" xfId="6009"/>
    <cellStyle name="Style 1" xfId="6010"/>
    <cellStyle name="Style 1 2" xfId="6011"/>
    <cellStyle name="Style 1 2 2" xfId="6012"/>
    <cellStyle name="Style 1 2 3" xfId="6013"/>
    <cellStyle name="Style 1 3" xfId="6014"/>
    <cellStyle name="Style 1 3 2" xfId="6015"/>
    <cellStyle name="Style 1 3 3" xfId="6016"/>
    <cellStyle name="Style 1 4" xfId="6017"/>
    <cellStyle name="Style 1 4 2" xfId="6018"/>
    <cellStyle name="Style 1 4 3" xfId="6019"/>
    <cellStyle name="Style 1 5" xfId="6020"/>
    <cellStyle name="Style 1 5 2" xfId="6021"/>
    <cellStyle name="Style 1 5 3" xfId="6022"/>
    <cellStyle name="Style 1 6" xfId="6023"/>
    <cellStyle name="Style 1 6 2" xfId="6024"/>
    <cellStyle name="Style 1 6 3" xfId="6025"/>
    <cellStyle name="Style 1 7" xfId="6026"/>
    <cellStyle name="Style 1 7 2" xfId="6027"/>
    <cellStyle name="Style 1_ Price Inputs" xfId="6028"/>
    <cellStyle name="STYLE1" xfId="6029"/>
    <cellStyle name="STYLE1 2" xfId="6030"/>
    <cellStyle name="STYLE2" xfId="6031"/>
    <cellStyle name="STYLE2 2" xfId="6032"/>
    <cellStyle name="STYLE3" xfId="6033"/>
    <cellStyle name="STYLE3 2" xfId="6034"/>
    <cellStyle name="SUB HEADING" xfId="6035"/>
    <cellStyle name="sub-tl - Style3" xfId="6036"/>
    <cellStyle name="subtot - Style5" xfId="6037"/>
    <cellStyle name="Subtotal" xfId="6038"/>
    <cellStyle name="Sub-total" xfId="6039"/>
    <cellStyle name="TableBody" xfId="6040"/>
    <cellStyle name="TableBody 10" xfId="6041"/>
    <cellStyle name="TableBody 10 2" xfId="6042"/>
    <cellStyle name="TableBody 10 3" xfId="6043"/>
    <cellStyle name="TableBody 10 4" xfId="6044"/>
    <cellStyle name="TableBody 11" xfId="6045"/>
    <cellStyle name="TableBody 11 2" xfId="6046"/>
    <cellStyle name="TableBody 11 2 2" xfId="6047"/>
    <cellStyle name="TableBody 11 2 2 2" xfId="6048"/>
    <cellStyle name="TableBody 11 2 2 3" xfId="6049"/>
    <cellStyle name="TableBody 11 2 3" xfId="6050"/>
    <cellStyle name="TableBody 11 2 4" xfId="6051"/>
    <cellStyle name="TableBody 11 2 5" xfId="6052"/>
    <cellStyle name="TableBody 11 3" xfId="6053"/>
    <cellStyle name="TableBody 11 4" xfId="6054"/>
    <cellStyle name="TableBody 11 5" xfId="6055"/>
    <cellStyle name="TableBody 12" xfId="6056"/>
    <cellStyle name="TableBody 12 2" xfId="6057"/>
    <cellStyle name="TableBody 12 3" xfId="6058"/>
    <cellStyle name="TableBody 13" xfId="6059"/>
    <cellStyle name="TableBody 13 2" xfId="6060"/>
    <cellStyle name="TableBody 13 3" xfId="6061"/>
    <cellStyle name="TableBody 14" xfId="6062"/>
    <cellStyle name="TableBody 15" xfId="6063"/>
    <cellStyle name="TableBody 16" xfId="6064"/>
    <cellStyle name="TableBody 2" xfId="6065"/>
    <cellStyle name="TableBody 2 2" xfId="6066"/>
    <cellStyle name="TableBody 2 2 2" xfId="6067"/>
    <cellStyle name="TableBody 2 2 2 2" xfId="6068"/>
    <cellStyle name="TableBody 2 2 2 2 2" xfId="6069"/>
    <cellStyle name="TableBody 2 2 2 2 3" xfId="6070"/>
    <cellStyle name="TableBody 2 2 2 3" xfId="6071"/>
    <cellStyle name="TableBody 2 2 2 4" xfId="6072"/>
    <cellStyle name="TableBody 2 2 2 5" xfId="6073"/>
    <cellStyle name="TableBody 2 2 3" xfId="6074"/>
    <cellStyle name="TableBody 2 2 4" xfId="6075"/>
    <cellStyle name="TableBody 2 2 5" xfId="6076"/>
    <cellStyle name="TableBody 2 3" xfId="6077"/>
    <cellStyle name="TableBody 2 3 2" xfId="6078"/>
    <cellStyle name="TableBody 2 3 3" xfId="6079"/>
    <cellStyle name="TableBody 2 3 4" xfId="6080"/>
    <cellStyle name="TableBody 2 4" xfId="6081"/>
    <cellStyle name="TableBody 2 4 2" xfId="6082"/>
    <cellStyle name="TableBody 2 4 3" xfId="6083"/>
    <cellStyle name="TableBody 2 5" xfId="6084"/>
    <cellStyle name="TableBody 2 6" xfId="6085"/>
    <cellStyle name="TableBody 2 7" xfId="6086"/>
    <cellStyle name="TableBody 3" xfId="6087"/>
    <cellStyle name="TableBody 3 2" xfId="6088"/>
    <cellStyle name="TableBody 3 2 2" xfId="6089"/>
    <cellStyle name="TableBody 3 3" xfId="6090"/>
    <cellStyle name="TableBody 3 4" xfId="6091"/>
    <cellStyle name="TableBody 3 5" xfId="6092"/>
    <cellStyle name="TableBody 4" xfId="6093"/>
    <cellStyle name="TableBody 4 2" xfId="6094"/>
    <cellStyle name="TableBody 4 2 2" xfId="6095"/>
    <cellStyle name="TableBody 4 3" xfId="6096"/>
    <cellStyle name="TableBody 4 4" xfId="6097"/>
    <cellStyle name="TableBody 4 5" xfId="6098"/>
    <cellStyle name="TableBody 5" xfId="6099"/>
    <cellStyle name="TableBody 5 2" xfId="6100"/>
    <cellStyle name="TableBody 5 2 2" xfId="6101"/>
    <cellStyle name="TableBody 5 3" xfId="6102"/>
    <cellStyle name="TableBody 5 4" xfId="6103"/>
    <cellStyle name="TableBody 5 5" xfId="6104"/>
    <cellStyle name="TableBody 6" xfId="6105"/>
    <cellStyle name="TableBody 6 2" xfId="6106"/>
    <cellStyle name="TableBody 6 2 2" xfId="6107"/>
    <cellStyle name="TableBody 6 3" xfId="6108"/>
    <cellStyle name="TableBody 6 4" xfId="6109"/>
    <cellStyle name="TableBody 6 5" xfId="6110"/>
    <cellStyle name="TableBody 7" xfId="6111"/>
    <cellStyle name="TableBody 7 2" xfId="6112"/>
    <cellStyle name="TableBody 7 3" xfId="6113"/>
    <cellStyle name="TableBody 7 4" xfId="6114"/>
    <cellStyle name="TableBody 8" xfId="6115"/>
    <cellStyle name="TableBody 8 2" xfId="6116"/>
    <cellStyle name="TableBody 8 3" xfId="6117"/>
    <cellStyle name="TableBody 8 4" xfId="6118"/>
    <cellStyle name="TableBody 9" xfId="6119"/>
    <cellStyle name="TableBody 9 2" xfId="6120"/>
    <cellStyle name="TableBody 9 3" xfId="6121"/>
    <cellStyle name="TableBody 9 4" xfId="6122"/>
    <cellStyle name="TextEntry" xfId="6123"/>
    <cellStyle name="TextEntry 10" xfId="6124"/>
    <cellStyle name="TextEntry 10 2" xfId="6125"/>
    <cellStyle name="TextEntry 10 3" xfId="6126"/>
    <cellStyle name="TextEntry 10 4" xfId="6127"/>
    <cellStyle name="TextEntry 11" xfId="6128"/>
    <cellStyle name="TextEntry 11 2" xfId="6129"/>
    <cellStyle name="TextEntry 11 2 2" xfId="6130"/>
    <cellStyle name="TextEntry 11 2 2 2" xfId="6131"/>
    <cellStyle name="TextEntry 11 2 2 3" xfId="6132"/>
    <cellStyle name="TextEntry 11 2 3" xfId="6133"/>
    <cellStyle name="TextEntry 11 2 4" xfId="6134"/>
    <cellStyle name="TextEntry 11 2 5" xfId="6135"/>
    <cellStyle name="TextEntry 11 3" xfId="6136"/>
    <cellStyle name="TextEntry 11 4" xfId="6137"/>
    <cellStyle name="TextEntry 11 5" xfId="6138"/>
    <cellStyle name="TextEntry 12" xfId="6139"/>
    <cellStyle name="TextEntry 12 2" xfId="6140"/>
    <cellStyle name="TextEntry 12 3" xfId="6141"/>
    <cellStyle name="TextEntry 13" xfId="6142"/>
    <cellStyle name="TextEntry 13 2" xfId="6143"/>
    <cellStyle name="TextEntry 13 3" xfId="6144"/>
    <cellStyle name="TextEntry 14" xfId="6145"/>
    <cellStyle name="TextEntry 15" xfId="6146"/>
    <cellStyle name="TextEntry 16" xfId="6147"/>
    <cellStyle name="TextEntry 2" xfId="6148"/>
    <cellStyle name="TextEntry 2 2" xfId="6149"/>
    <cellStyle name="TextEntry 2 2 2" xfId="6150"/>
    <cellStyle name="TextEntry 2 2 2 2" xfId="6151"/>
    <cellStyle name="TextEntry 2 2 2 2 2" xfId="6152"/>
    <cellStyle name="TextEntry 2 2 2 2 3" xfId="6153"/>
    <cellStyle name="TextEntry 2 2 2 3" xfId="6154"/>
    <cellStyle name="TextEntry 2 2 2 4" xfId="6155"/>
    <cellStyle name="TextEntry 2 2 2 5" xfId="6156"/>
    <cellStyle name="TextEntry 2 2 3" xfId="6157"/>
    <cellStyle name="TextEntry 2 2 4" xfId="6158"/>
    <cellStyle name="TextEntry 2 2 5" xfId="6159"/>
    <cellStyle name="TextEntry 2 3" xfId="6160"/>
    <cellStyle name="TextEntry 2 3 2" xfId="6161"/>
    <cellStyle name="TextEntry 2 3 3" xfId="6162"/>
    <cellStyle name="TextEntry 2 3 4" xfId="6163"/>
    <cellStyle name="TextEntry 2 4" xfId="6164"/>
    <cellStyle name="TextEntry 2 4 2" xfId="6165"/>
    <cellStyle name="TextEntry 2 4 3" xfId="6166"/>
    <cellStyle name="TextEntry 2 5" xfId="6167"/>
    <cellStyle name="TextEntry 2 6" xfId="6168"/>
    <cellStyle name="TextEntry 2 7" xfId="6169"/>
    <cellStyle name="TextEntry 3" xfId="6170"/>
    <cellStyle name="TextEntry 3 2" xfId="6171"/>
    <cellStyle name="TextEntry 3 2 2" xfId="6172"/>
    <cellStyle name="TextEntry 3 3" xfId="6173"/>
    <cellStyle name="TextEntry 3 4" xfId="6174"/>
    <cellStyle name="TextEntry 3 5" xfId="6175"/>
    <cellStyle name="TextEntry 4" xfId="6176"/>
    <cellStyle name="TextEntry 4 2" xfId="6177"/>
    <cellStyle name="TextEntry 4 2 2" xfId="6178"/>
    <cellStyle name="TextEntry 4 3" xfId="6179"/>
    <cellStyle name="TextEntry 4 4" xfId="6180"/>
    <cellStyle name="TextEntry 4 5" xfId="6181"/>
    <cellStyle name="TextEntry 5" xfId="6182"/>
    <cellStyle name="TextEntry 5 2" xfId="6183"/>
    <cellStyle name="TextEntry 5 2 2" xfId="6184"/>
    <cellStyle name="TextEntry 5 3" xfId="6185"/>
    <cellStyle name="TextEntry 5 4" xfId="6186"/>
    <cellStyle name="TextEntry 5 5" xfId="6187"/>
    <cellStyle name="TextEntry 6" xfId="6188"/>
    <cellStyle name="TextEntry 6 2" xfId="6189"/>
    <cellStyle name="TextEntry 6 2 2" xfId="6190"/>
    <cellStyle name="TextEntry 6 3" xfId="6191"/>
    <cellStyle name="TextEntry 6 4" xfId="6192"/>
    <cellStyle name="TextEntry 6 5" xfId="6193"/>
    <cellStyle name="TextEntry 7" xfId="6194"/>
    <cellStyle name="TextEntry 7 2" xfId="6195"/>
    <cellStyle name="TextEntry 7 3" xfId="6196"/>
    <cellStyle name="TextEntry 7 4" xfId="6197"/>
    <cellStyle name="TextEntry 8" xfId="6198"/>
    <cellStyle name="TextEntry 8 2" xfId="6199"/>
    <cellStyle name="TextEntry 8 3" xfId="6200"/>
    <cellStyle name="TextEntry 8 4" xfId="6201"/>
    <cellStyle name="TextEntry 9" xfId="6202"/>
    <cellStyle name="TextEntry 9 2" xfId="6203"/>
    <cellStyle name="TextEntry 9 3" xfId="6204"/>
    <cellStyle name="TextEntry 9 4" xfId="6205"/>
    <cellStyle name="Title 2 2" xfId="6206"/>
    <cellStyle name="Title: Major" xfId="6207"/>
    <cellStyle name="Title: Minor" xfId="6208"/>
    <cellStyle name="Title: Worksheet" xfId="6209"/>
    <cellStyle name="Total 2" xfId="6210"/>
    <cellStyle name="Total 2 2" xfId="6211"/>
    <cellStyle name="Total 3" xfId="6212"/>
    <cellStyle name="Total 4" xfId="6213"/>
    <cellStyle name="Total 5" xfId="6214"/>
    <cellStyle name="Total 6" xfId="6215"/>
    <cellStyle name="Total 7" xfId="6216"/>
    <cellStyle name="Total 8" xfId="6217"/>
    <cellStyle name="Total4 - Style4" xfId="6218"/>
    <cellStyle name="Warning Text 2 2" xfId="6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hroeder\2017%20-%20170033-34%20GRC%202017-01-13\02%20Testimony-Exh+Updates\Roberts%20(RJR)\Budget\2012%20Bgt\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pane xSplit="2" ySplit="6" topLeftCell="K7" activePane="bottomRight" state="frozen"/>
      <selection pane="topRight" activeCell="C1" sqref="C1"/>
      <selection pane="bottomLeft" activeCell="A6" sqref="A6"/>
      <selection pane="bottomRight" activeCell="T4" sqref="T4"/>
    </sheetView>
  </sheetViews>
  <sheetFormatPr defaultColWidth="9.109375" defaultRowHeight="13.2" outlineLevelRow="1"/>
  <cols>
    <col min="1" max="1" width="4.6640625" style="8" bestFit="1" customWidth="1"/>
    <col min="2" max="2" width="9.109375" style="1"/>
    <col min="3" max="3" width="18.33203125" style="9" customWidth="1"/>
    <col min="4" max="4" width="18.33203125" style="1" customWidth="1"/>
    <col min="5" max="5" width="20.5546875" style="9" customWidth="1"/>
    <col min="6" max="6" width="18.33203125" style="9" customWidth="1"/>
    <col min="7" max="7" width="2.6640625" style="9" customWidth="1"/>
    <col min="8" max="8" width="4.5546875" style="9" bestFit="1" customWidth="1"/>
    <col min="9" max="9" width="7.109375" style="9" bestFit="1" customWidth="1"/>
    <col min="10" max="10" width="18.6640625" style="9" customWidth="1"/>
    <col min="11" max="11" width="18.6640625" style="1" customWidth="1"/>
    <col min="12" max="12" width="23.109375" style="9" customWidth="1"/>
    <col min="13" max="13" width="18.6640625" style="9" customWidth="1"/>
    <col min="14" max="14" width="3.6640625" style="1" customWidth="1"/>
    <col min="15" max="15" width="4.5546875" style="9" bestFit="1" customWidth="1"/>
    <col min="16" max="16" width="7.109375" style="9" bestFit="1" customWidth="1"/>
    <col min="17" max="17" width="20" style="9" customWidth="1"/>
    <col min="18" max="18" width="20" style="1" customWidth="1"/>
    <col min="19" max="20" width="20" style="9" customWidth="1"/>
    <col min="21" max="16384" width="9.109375" style="1"/>
  </cols>
  <sheetData>
    <row r="1" spans="1:20" s="9" customFormat="1">
      <c r="A1" s="38" t="s">
        <v>7</v>
      </c>
      <c r="B1" s="1"/>
      <c r="D1" s="1"/>
      <c r="F1" s="29" t="s">
        <v>12</v>
      </c>
      <c r="H1" s="38" t="s">
        <v>13</v>
      </c>
      <c r="M1" s="29" t="s">
        <v>12</v>
      </c>
      <c r="O1" s="38" t="s">
        <v>14</v>
      </c>
      <c r="T1" s="29" t="s">
        <v>12</v>
      </c>
    </row>
    <row r="2" spans="1:20" s="9" customFormat="1">
      <c r="A2" s="37" t="s">
        <v>33</v>
      </c>
      <c r="B2" s="1"/>
      <c r="D2" s="1"/>
      <c r="F2" s="40" t="s">
        <v>32</v>
      </c>
      <c r="H2" s="37" t="s">
        <v>33</v>
      </c>
      <c r="M2" s="40" t="s">
        <v>32</v>
      </c>
      <c r="O2" s="37" t="s">
        <v>33</v>
      </c>
      <c r="T2" s="40" t="s">
        <v>32</v>
      </c>
    </row>
    <row r="3" spans="1:20" s="22" customFormat="1">
      <c r="A3" s="37" t="s">
        <v>30</v>
      </c>
      <c r="C3" s="33"/>
      <c r="E3" s="33"/>
      <c r="F3" s="36" t="s">
        <v>10</v>
      </c>
      <c r="G3" s="33"/>
      <c r="H3" s="37" t="s">
        <v>30</v>
      </c>
      <c r="I3" s="33"/>
      <c r="J3" s="33"/>
      <c r="L3" s="33"/>
      <c r="M3" s="36" t="s">
        <v>10</v>
      </c>
      <c r="O3" s="37" t="s">
        <v>30</v>
      </c>
      <c r="P3" s="33"/>
      <c r="Q3" s="33"/>
      <c r="S3" s="33"/>
      <c r="T3" s="36" t="s">
        <v>10</v>
      </c>
    </row>
    <row r="4" spans="1:20" s="22" customFormat="1" ht="15.6" outlineLevel="1">
      <c r="A4" s="31"/>
      <c r="B4" s="31"/>
      <c r="C4" s="31"/>
      <c r="D4" s="31"/>
      <c r="E4" s="31"/>
      <c r="F4" s="36" t="s">
        <v>35</v>
      </c>
      <c r="J4" s="31"/>
      <c r="K4" s="31"/>
      <c r="L4" s="31"/>
      <c r="M4" s="36" t="s">
        <v>36</v>
      </c>
      <c r="Q4" s="31"/>
      <c r="R4" s="31"/>
      <c r="S4" s="31"/>
      <c r="T4" s="36" t="s">
        <v>37</v>
      </c>
    </row>
    <row r="5" spans="1:20" s="22" customFormat="1" ht="15.6">
      <c r="A5" s="31"/>
      <c r="C5" s="31"/>
      <c r="D5" s="31"/>
      <c r="E5" s="31"/>
      <c r="F5" s="31"/>
      <c r="J5" s="34"/>
    </row>
    <row r="6" spans="1:20" ht="66.900000000000006" customHeight="1">
      <c r="A6" s="28" t="s">
        <v>11</v>
      </c>
      <c r="B6" s="28" t="s">
        <v>0</v>
      </c>
      <c r="C6" s="11" t="s">
        <v>24</v>
      </c>
      <c r="D6" s="11" t="s">
        <v>25</v>
      </c>
      <c r="E6" s="15" t="s">
        <v>4</v>
      </c>
      <c r="F6" s="11" t="s">
        <v>5</v>
      </c>
      <c r="G6" s="16"/>
      <c r="H6" s="28" t="s">
        <v>11</v>
      </c>
      <c r="I6" s="28" t="s">
        <v>0</v>
      </c>
      <c r="J6" s="11" t="s">
        <v>16</v>
      </c>
      <c r="K6" s="11" t="s">
        <v>17</v>
      </c>
      <c r="L6" s="15" t="s">
        <v>18</v>
      </c>
      <c r="M6" s="11" t="s">
        <v>19</v>
      </c>
      <c r="O6" s="28" t="s">
        <v>11</v>
      </c>
      <c r="P6" s="28" t="s">
        <v>0</v>
      </c>
      <c r="Q6" s="11" t="s">
        <v>20</v>
      </c>
      <c r="R6" s="11" t="s">
        <v>21</v>
      </c>
      <c r="S6" s="15" t="s">
        <v>22</v>
      </c>
      <c r="T6" s="11" t="s">
        <v>23</v>
      </c>
    </row>
    <row r="7" spans="1:20">
      <c r="A7" s="32">
        <v>1</v>
      </c>
      <c r="B7" s="23">
        <v>2018</v>
      </c>
      <c r="C7" s="24"/>
      <c r="D7" s="25"/>
      <c r="E7" s="26">
        <f>+D7+C7</f>
        <v>0</v>
      </c>
      <c r="F7" s="27">
        <f t="shared" ref="F7:F42" si="0">E7*1.025^(B7-$B$7)</f>
        <v>0</v>
      </c>
      <c r="G7" s="18"/>
      <c r="H7" s="32">
        <v>1</v>
      </c>
      <c r="I7" s="23">
        <v>2018</v>
      </c>
      <c r="J7" s="12"/>
      <c r="K7" s="6"/>
      <c r="L7" s="19">
        <f>+K7+J7</f>
        <v>0</v>
      </c>
      <c r="M7" s="13">
        <f t="shared" ref="M7:M42" si="1">L7*1.025^(B7-$B$7)</f>
        <v>0</v>
      </c>
      <c r="O7" s="32">
        <v>1</v>
      </c>
      <c r="P7" s="23">
        <v>2018</v>
      </c>
      <c r="Q7" s="12"/>
      <c r="R7" s="6"/>
      <c r="S7" s="19">
        <f>+R7+Q7</f>
        <v>0</v>
      </c>
      <c r="T7" s="13">
        <f t="shared" ref="T7:T42" si="2">S7*1.025^(B7-$B$7)</f>
        <v>0</v>
      </c>
    </row>
    <row r="8" spans="1:20">
      <c r="A8" s="2">
        <f>A7+1</f>
        <v>2</v>
      </c>
      <c r="B8" s="2">
        <v>2019</v>
      </c>
      <c r="C8" s="12"/>
      <c r="D8" s="6"/>
      <c r="E8" s="19">
        <f t="shared" ref="E8:E42" si="3">+D8+C8</f>
        <v>0</v>
      </c>
      <c r="F8" s="13">
        <f t="shared" si="0"/>
        <v>0</v>
      </c>
      <c r="G8" s="18"/>
      <c r="H8" s="2">
        <f>H7+1</f>
        <v>2</v>
      </c>
      <c r="I8" s="2">
        <v>2019</v>
      </c>
      <c r="J8" s="12"/>
      <c r="K8" s="6"/>
      <c r="L8" s="19">
        <f t="shared" ref="L8:L42" si="4">+K8+J8</f>
        <v>0</v>
      </c>
      <c r="M8" s="13">
        <f t="shared" si="1"/>
        <v>0</v>
      </c>
      <c r="O8" s="2">
        <f>O7+1</f>
        <v>2</v>
      </c>
      <c r="P8" s="2">
        <v>2019</v>
      </c>
      <c r="Q8" s="12"/>
      <c r="R8" s="6"/>
      <c r="S8" s="19">
        <f t="shared" ref="S8:S42" si="5">+R8+Q8</f>
        <v>0</v>
      </c>
      <c r="T8" s="13">
        <f t="shared" si="2"/>
        <v>0</v>
      </c>
    </row>
    <row r="9" spans="1:20">
      <c r="A9" s="2">
        <f t="shared" ref="A9:B42" si="6">A8+1</f>
        <v>3</v>
      </c>
      <c r="B9" s="2">
        <v>2020</v>
      </c>
      <c r="C9" s="12"/>
      <c r="D9" s="12"/>
      <c r="E9" s="19">
        <f t="shared" si="3"/>
        <v>0</v>
      </c>
      <c r="F9" s="13">
        <f t="shared" si="0"/>
        <v>0</v>
      </c>
      <c r="G9" s="18"/>
      <c r="H9" s="2">
        <f t="shared" ref="H9" si="7">H8+1</f>
        <v>3</v>
      </c>
      <c r="I9" s="2">
        <v>2020</v>
      </c>
      <c r="J9" s="12"/>
      <c r="K9" s="6"/>
      <c r="L9" s="19">
        <f t="shared" si="4"/>
        <v>0</v>
      </c>
      <c r="M9" s="13">
        <f t="shared" si="1"/>
        <v>0</v>
      </c>
      <c r="O9" s="2">
        <f t="shared" ref="O9" si="8">O8+1</f>
        <v>3</v>
      </c>
      <c r="P9" s="2">
        <v>2020</v>
      </c>
      <c r="Q9" s="12"/>
      <c r="R9" s="6"/>
      <c r="S9" s="19">
        <f t="shared" si="5"/>
        <v>0</v>
      </c>
      <c r="T9" s="13">
        <f t="shared" si="2"/>
        <v>0</v>
      </c>
    </row>
    <row r="10" spans="1:20">
      <c r="A10" s="2">
        <f t="shared" si="6"/>
        <v>4</v>
      </c>
      <c r="B10" s="2">
        <v>2021</v>
      </c>
      <c r="C10" s="12">
        <v>17100000</v>
      </c>
      <c r="D10" s="12">
        <v>374999.59999999963</v>
      </c>
      <c r="E10" s="19">
        <f t="shared" si="3"/>
        <v>17474999.600000001</v>
      </c>
      <c r="F10" s="13">
        <f t="shared" si="0"/>
        <v>18818663.241118748</v>
      </c>
      <c r="G10" s="18"/>
      <c r="H10" s="2">
        <f t="shared" ref="H10" si="9">H9+1</f>
        <v>4</v>
      </c>
      <c r="I10" s="2">
        <v>2021</v>
      </c>
      <c r="J10" s="12">
        <v>10380000</v>
      </c>
      <c r="K10" s="6">
        <v>124235.59999999963</v>
      </c>
      <c r="L10" s="19">
        <f t="shared" si="4"/>
        <v>10504235.6</v>
      </c>
      <c r="M10" s="13">
        <f t="shared" si="1"/>
        <v>11311912.840431249</v>
      </c>
      <c r="O10" s="2">
        <f t="shared" ref="O10" si="10">O9+1</f>
        <v>4</v>
      </c>
      <c r="P10" s="2">
        <v>2021</v>
      </c>
      <c r="Q10" s="12">
        <v>6720000</v>
      </c>
      <c r="R10" s="6">
        <v>250764</v>
      </c>
      <c r="S10" s="19">
        <f t="shared" si="5"/>
        <v>6970764</v>
      </c>
      <c r="T10" s="13">
        <f t="shared" si="2"/>
        <v>7506750.400687499</v>
      </c>
    </row>
    <row r="11" spans="1:20">
      <c r="A11" s="2">
        <f t="shared" si="6"/>
        <v>5</v>
      </c>
      <c r="B11" s="2">
        <v>2022</v>
      </c>
      <c r="C11" s="12">
        <v>9550000</v>
      </c>
      <c r="D11" s="12">
        <v>1974999.5999999996</v>
      </c>
      <c r="E11" s="19">
        <f t="shared" si="3"/>
        <v>11524999.6</v>
      </c>
      <c r="F11" s="13">
        <f t="shared" si="0"/>
        <v>12721443.122927966</v>
      </c>
      <c r="G11" s="18"/>
      <c r="H11" s="2">
        <f t="shared" ref="H11" si="11">H10+1</f>
        <v>5</v>
      </c>
      <c r="I11" s="2">
        <v>2022</v>
      </c>
      <c r="J11" s="12">
        <v>3390000</v>
      </c>
      <c r="K11" s="6">
        <v>1084235.5999999996</v>
      </c>
      <c r="L11" s="19">
        <f t="shared" si="4"/>
        <v>4474235.5999999996</v>
      </c>
      <c r="M11" s="13">
        <f t="shared" si="1"/>
        <v>4938718.9309732802</v>
      </c>
      <c r="O11" s="2">
        <f t="shared" ref="O11" si="12">O10+1</f>
        <v>5</v>
      </c>
      <c r="P11" s="2">
        <v>2022</v>
      </c>
      <c r="Q11" s="12">
        <v>6160000</v>
      </c>
      <c r="R11" s="6">
        <v>890764</v>
      </c>
      <c r="S11" s="19">
        <f t="shared" si="5"/>
        <v>7050764</v>
      </c>
      <c r="T11" s="13">
        <f t="shared" si="2"/>
        <v>7782724.1919546863</v>
      </c>
    </row>
    <row r="12" spans="1:20">
      <c r="A12" s="2">
        <f t="shared" si="6"/>
        <v>6</v>
      </c>
      <c r="B12" s="2">
        <v>2023</v>
      </c>
      <c r="C12" s="12">
        <v>2800000</v>
      </c>
      <c r="D12" s="12">
        <v>1982999.6</v>
      </c>
      <c r="E12" s="19">
        <f t="shared" si="3"/>
        <v>4782999.5999999996</v>
      </c>
      <c r="F12" s="13">
        <f t="shared" si="0"/>
        <v>5411525.0296925725</v>
      </c>
      <c r="G12" s="18"/>
      <c r="H12" s="2">
        <f t="shared" ref="H12" si="13">H11+1</f>
        <v>6</v>
      </c>
      <c r="I12" s="2">
        <v>2023</v>
      </c>
      <c r="J12" s="12">
        <v>2800000</v>
      </c>
      <c r="K12" s="6">
        <v>1092235.6000000001</v>
      </c>
      <c r="L12" s="19">
        <f t="shared" si="4"/>
        <v>3892235.6</v>
      </c>
      <c r="M12" s="13">
        <f t="shared" si="1"/>
        <v>4403707.3243452683</v>
      </c>
      <c r="O12" s="2">
        <f t="shared" ref="O12" si="14">O11+1</f>
        <v>6</v>
      </c>
      <c r="P12" s="2">
        <v>2023</v>
      </c>
      <c r="Q12" s="12"/>
      <c r="R12" s="6">
        <v>890764</v>
      </c>
      <c r="S12" s="19">
        <f t="shared" si="5"/>
        <v>890764</v>
      </c>
      <c r="T12" s="13">
        <f t="shared" si="2"/>
        <v>1007817.7053473043</v>
      </c>
    </row>
    <row r="13" spans="1:20">
      <c r="A13" s="2">
        <f t="shared" si="6"/>
        <v>7</v>
      </c>
      <c r="B13" s="2">
        <v>2024</v>
      </c>
      <c r="C13" s="12"/>
      <c r="D13" s="12">
        <v>1964999.6</v>
      </c>
      <c r="E13" s="19">
        <f t="shared" si="3"/>
        <v>1964999.6</v>
      </c>
      <c r="F13" s="13">
        <f t="shared" si="0"/>
        <v>2278797.102910962</v>
      </c>
      <c r="G13" s="18"/>
      <c r="H13" s="2">
        <f t="shared" ref="H13" si="15">H12+1</f>
        <v>7</v>
      </c>
      <c r="I13" s="2">
        <v>2024</v>
      </c>
      <c r="J13" s="12"/>
      <c r="K13" s="6">
        <v>1094677.6000000001</v>
      </c>
      <c r="L13" s="19">
        <f t="shared" si="4"/>
        <v>1094677.6000000001</v>
      </c>
      <c r="M13" s="13">
        <f t="shared" si="1"/>
        <v>1269490.4077850829</v>
      </c>
      <c r="O13" s="2">
        <f t="shared" ref="O13" si="16">O12+1</f>
        <v>7</v>
      </c>
      <c r="P13" s="2">
        <v>2024</v>
      </c>
      <c r="Q13" s="12"/>
      <c r="R13" s="6">
        <v>870322</v>
      </c>
      <c r="S13" s="19">
        <f t="shared" si="5"/>
        <v>870322</v>
      </c>
      <c r="T13" s="13">
        <f t="shared" si="2"/>
        <v>1009306.695125879</v>
      </c>
    </row>
    <row r="14" spans="1:20">
      <c r="A14" s="2">
        <f t="shared" si="6"/>
        <v>8</v>
      </c>
      <c r="B14" s="2">
        <v>2025</v>
      </c>
      <c r="C14" s="12"/>
      <c r="D14" s="12">
        <v>1964999.6</v>
      </c>
      <c r="E14" s="19">
        <f t="shared" si="3"/>
        <v>1964999.6</v>
      </c>
      <c r="F14" s="13">
        <f t="shared" si="0"/>
        <v>2335767.0304837362</v>
      </c>
      <c r="G14" s="18"/>
      <c r="H14" s="2">
        <f t="shared" ref="H14" si="17">H13+1</f>
        <v>8</v>
      </c>
      <c r="I14" s="2">
        <v>2025</v>
      </c>
      <c r="J14" s="12"/>
      <c r="K14" s="6">
        <v>1094677.6000000001</v>
      </c>
      <c r="L14" s="19">
        <f t="shared" si="4"/>
        <v>1094677.6000000001</v>
      </c>
      <c r="M14" s="13">
        <f t="shared" si="1"/>
        <v>1301227.6679797103</v>
      </c>
      <c r="O14" s="2">
        <f t="shared" ref="O14" si="18">O13+1</f>
        <v>8</v>
      </c>
      <c r="P14" s="2">
        <v>2025</v>
      </c>
      <c r="Q14" s="12"/>
      <c r="R14" s="6">
        <v>870322</v>
      </c>
      <c r="S14" s="19">
        <f t="shared" si="5"/>
        <v>870322</v>
      </c>
      <c r="T14" s="13">
        <f t="shared" si="2"/>
        <v>1034539.362504026</v>
      </c>
    </row>
    <row r="15" spans="1:20">
      <c r="A15" s="2">
        <f t="shared" si="6"/>
        <v>9</v>
      </c>
      <c r="B15" s="2">
        <v>2026</v>
      </c>
      <c r="C15" s="12"/>
      <c r="D15" s="12">
        <v>1964999.6</v>
      </c>
      <c r="E15" s="19">
        <f t="shared" si="3"/>
        <v>1964999.6</v>
      </c>
      <c r="F15" s="13">
        <f t="shared" si="0"/>
        <v>2394161.2062458294</v>
      </c>
      <c r="G15" s="18"/>
      <c r="H15" s="2">
        <f t="shared" ref="H15" si="19">H14+1</f>
        <v>9</v>
      </c>
      <c r="I15" s="2">
        <v>2026</v>
      </c>
      <c r="J15" s="12"/>
      <c r="K15" s="6">
        <v>1094677.6000000001</v>
      </c>
      <c r="L15" s="19">
        <f t="shared" si="4"/>
        <v>1094677.6000000001</v>
      </c>
      <c r="M15" s="13">
        <f t="shared" si="1"/>
        <v>1333758.3596792028</v>
      </c>
      <c r="O15" s="2">
        <f t="shared" ref="O15" si="20">O14+1</f>
        <v>9</v>
      </c>
      <c r="P15" s="2">
        <v>2026</v>
      </c>
      <c r="Q15" s="12"/>
      <c r="R15" s="6">
        <v>870322</v>
      </c>
      <c r="S15" s="19">
        <f t="shared" si="5"/>
        <v>870322</v>
      </c>
      <c r="T15" s="13">
        <f t="shared" si="2"/>
        <v>1060402.8465666266</v>
      </c>
    </row>
    <row r="16" spans="1:20">
      <c r="A16" s="2">
        <f t="shared" si="6"/>
        <v>10</v>
      </c>
      <c r="B16" s="2">
        <v>2027</v>
      </c>
      <c r="C16" s="12"/>
      <c r="D16" s="12">
        <v>1964999.6</v>
      </c>
      <c r="E16" s="19">
        <f t="shared" si="3"/>
        <v>1964999.6</v>
      </c>
      <c r="F16" s="13">
        <f t="shared" si="0"/>
        <v>2454015.2364019747</v>
      </c>
      <c r="G16" s="18"/>
      <c r="H16" s="2">
        <f t="shared" ref="H16" si="21">H15+1</f>
        <v>10</v>
      </c>
      <c r="I16" s="2">
        <v>2027</v>
      </c>
      <c r="J16" s="12"/>
      <c r="K16" s="6">
        <v>1094677.6000000001</v>
      </c>
      <c r="L16" s="19">
        <f t="shared" si="4"/>
        <v>1094677.6000000001</v>
      </c>
      <c r="M16" s="13">
        <f t="shared" si="1"/>
        <v>1367102.3186711827</v>
      </c>
      <c r="O16" s="2">
        <f t="shared" ref="O16" si="22">O15+1</f>
        <v>10</v>
      </c>
      <c r="P16" s="2">
        <v>2027</v>
      </c>
      <c r="Q16" s="12"/>
      <c r="R16" s="6">
        <v>870322</v>
      </c>
      <c r="S16" s="19">
        <f t="shared" si="5"/>
        <v>870322</v>
      </c>
      <c r="T16" s="13">
        <f t="shared" si="2"/>
        <v>1086912.9177307922</v>
      </c>
    </row>
    <row r="17" spans="1:20">
      <c r="A17" s="2">
        <f t="shared" si="6"/>
        <v>11</v>
      </c>
      <c r="B17" s="2">
        <v>2028</v>
      </c>
      <c r="C17" s="12">
        <v>3227000</v>
      </c>
      <c r="D17" s="12">
        <v>1964999.6</v>
      </c>
      <c r="E17" s="19">
        <f t="shared" si="3"/>
        <v>5191999.5999999996</v>
      </c>
      <c r="F17" s="13">
        <f t="shared" si="0"/>
        <v>6646198.4414336681</v>
      </c>
      <c r="G17" s="18"/>
      <c r="H17" s="2">
        <f t="shared" ref="H17" si="23">H16+1</f>
        <v>11</v>
      </c>
      <c r="I17" s="2">
        <v>2028</v>
      </c>
      <c r="J17" s="12"/>
      <c r="K17" s="6">
        <v>1094677.6000000001</v>
      </c>
      <c r="L17" s="19">
        <f t="shared" si="4"/>
        <v>1094677.6000000001</v>
      </c>
      <c r="M17" s="13">
        <f t="shared" si="1"/>
        <v>1401279.8766379622</v>
      </c>
      <c r="O17" s="2">
        <f t="shared" ref="O17" si="24">O16+1</f>
        <v>11</v>
      </c>
      <c r="P17" s="2">
        <v>2028</v>
      </c>
      <c r="Q17" s="12">
        <v>3227000</v>
      </c>
      <c r="R17" s="6">
        <v>870322</v>
      </c>
      <c r="S17" s="19">
        <f t="shared" si="5"/>
        <v>4097322</v>
      </c>
      <c r="T17" s="13">
        <f t="shared" si="2"/>
        <v>5244918.5647957064</v>
      </c>
    </row>
    <row r="18" spans="1:20">
      <c r="A18" s="2">
        <f t="shared" si="6"/>
        <v>12</v>
      </c>
      <c r="B18" s="2">
        <v>2029</v>
      </c>
      <c r="C18" s="12"/>
      <c r="D18" s="12">
        <v>1830299.6</v>
      </c>
      <c r="E18" s="19">
        <f t="shared" si="3"/>
        <v>1830299.6</v>
      </c>
      <c r="F18" s="13">
        <f t="shared" si="0"/>
        <v>2401511.6849389942</v>
      </c>
      <c r="G18" s="18"/>
      <c r="H18" s="2">
        <f t="shared" ref="H18" si="25">H17+1</f>
        <v>12</v>
      </c>
      <c r="I18" s="2">
        <v>2029</v>
      </c>
      <c r="J18" s="12"/>
      <c r="K18" s="6">
        <v>1004677.6</v>
      </c>
      <c r="L18" s="19">
        <f t="shared" si="4"/>
        <v>1004677.6</v>
      </c>
      <c r="M18" s="13">
        <f t="shared" si="1"/>
        <v>1318224.0743517971</v>
      </c>
      <c r="O18" s="2">
        <f t="shared" ref="O18" si="26">O17+1</f>
        <v>12</v>
      </c>
      <c r="P18" s="2">
        <v>2029</v>
      </c>
      <c r="Q18" s="12"/>
      <c r="R18" s="6">
        <v>825622</v>
      </c>
      <c r="S18" s="19">
        <f t="shared" si="5"/>
        <v>825622</v>
      </c>
      <c r="T18" s="13">
        <f t="shared" si="2"/>
        <v>1083287.6105871969</v>
      </c>
    </row>
    <row r="19" spans="1:20">
      <c r="A19" s="2">
        <f t="shared" si="6"/>
        <v>13</v>
      </c>
      <c r="B19" s="2">
        <v>2030</v>
      </c>
      <c r="C19" s="12"/>
      <c r="D19" s="12">
        <v>1830299.6</v>
      </c>
      <c r="E19" s="19">
        <f t="shared" si="3"/>
        <v>1830299.6</v>
      </c>
      <c r="F19" s="13">
        <f t="shared" si="0"/>
        <v>2461549.4770624689</v>
      </c>
      <c r="G19" s="18"/>
      <c r="H19" s="2">
        <f t="shared" ref="H19" si="27">H18+1</f>
        <v>13</v>
      </c>
      <c r="I19" s="2">
        <v>2030</v>
      </c>
      <c r="J19" s="12"/>
      <c r="K19" s="6">
        <v>1004677.6</v>
      </c>
      <c r="L19" s="19">
        <f t="shared" si="4"/>
        <v>1004677.6</v>
      </c>
      <c r="M19" s="13">
        <f t="shared" si="1"/>
        <v>1351179.676210592</v>
      </c>
      <c r="O19" s="2">
        <f t="shared" ref="O19" si="28">O18+1</f>
        <v>13</v>
      </c>
      <c r="P19" s="2">
        <v>2030</v>
      </c>
      <c r="Q19" s="12"/>
      <c r="R19" s="6">
        <v>825622</v>
      </c>
      <c r="S19" s="19">
        <f t="shared" si="5"/>
        <v>825622</v>
      </c>
      <c r="T19" s="13">
        <f t="shared" si="2"/>
        <v>1110369.8008518766</v>
      </c>
    </row>
    <row r="20" spans="1:20">
      <c r="A20" s="2">
        <f t="shared" si="6"/>
        <v>14</v>
      </c>
      <c r="B20" s="2">
        <v>2031</v>
      </c>
      <c r="C20" s="12"/>
      <c r="D20" s="12">
        <v>1830299.6</v>
      </c>
      <c r="E20" s="19">
        <f t="shared" si="3"/>
        <v>1830299.6</v>
      </c>
      <c r="F20" s="13">
        <f t="shared" si="0"/>
        <v>2523088.2139890306</v>
      </c>
      <c r="G20" s="18"/>
      <c r="H20" s="2">
        <f t="shared" ref="H20" si="29">H19+1</f>
        <v>14</v>
      </c>
      <c r="I20" s="2">
        <v>2031</v>
      </c>
      <c r="J20" s="12"/>
      <c r="K20" s="6">
        <v>1004677.6</v>
      </c>
      <c r="L20" s="19">
        <f t="shared" si="4"/>
        <v>1004677.6</v>
      </c>
      <c r="M20" s="13">
        <f t="shared" si="1"/>
        <v>1384959.1681158568</v>
      </c>
      <c r="O20" s="2">
        <f t="shared" ref="O20" si="30">O19+1</f>
        <v>14</v>
      </c>
      <c r="P20" s="2">
        <v>2031</v>
      </c>
      <c r="Q20" s="12"/>
      <c r="R20" s="6">
        <v>825622</v>
      </c>
      <c r="S20" s="19">
        <f t="shared" si="5"/>
        <v>825622</v>
      </c>
      <c r="T20" s="13">
        <f t="shared" si="2"/>
        <v>1138129.0458731735</v>
      </c>
    </row>
    <row r="21" spans="1:20">
      <c r="A21" s="2">
        <f t="shared" si="6"/>
        <v>15</v>
      </c>
      <c r="B21" s="2">
        <v>2032</v>
      </c>
      <c r="C21" s="12"/>
      <c r="D21" s="12">
        <v>1830299.6</v>
      </c>
      <c r="E21" s="19">
        <f t="shared" si="3"/>
        <v>1830299.6</v>
      </c>
      <c r="F21" s="13">
        <f t="shared" si="0"/>
        <v>2586165.4193387558</v>
      </c>
      <c r="G21" s="18"/>
      <c r="H21" s="2">
        <f t="shared" ref="H21" si="31">H20+1</f>
        <v>15</v>
      </c>
      <c r="I21" s="2">
        <v>2032</v>
      </c>
      <c r="J21" s="12"/>
      <c r="K21" s="6">
        <v>1004677.6</v>
      </c>
      <c r="L21" s="19">
        <f t="shared" si="4"/>
        <v>1004677.6</v>
      </c>
      <c r="M21" s="13">
        <f t="shared" si="1"/>
        <v>1419583.1473187529</v>
      </c>
      <c r="O21" s="2">
        <f t="shared" ref="O21" si="32">O20+1</f>
        <v>15</v>
      </c>
      <c r="P21" s="2">
        <v>2032</v>
      </c>
      <c r="Q21" s="12"/>
      <c r="R21" s="6">
        <v>825622</v>
      </c>
      <c r="S21" s="19">
        <f t="shared" si="5"/>
        <v>825622</v>
      </c>
      <c r="T21" s="13">
        <f t="shared" si="2"/>
        <v>1166582.2720200028</v>
      </c>
    </row>
    <row r="22" spans="1:20">
      <c r="A22" s="2">
        <f t="shared" si="6"/>
        <v>16</v>
      </c>
      <c r="B22" s="2">
        <v>2033</v>
      </c>
      <c r="C22" s="12"/>
      <c r="D22" s="12">
        <v>1830299.6</v>
      </c>
      <c r="E22" s="19">
        <f t="shared" si="3"/>
        <v>1830299.6</v>
      </c>
      <c r="F22" s="13">
        <f t="shared" si="0"/>
        <v>2650819.5548222251</v>
      </c>
      <c r="G22" s="18"/>
      <c r="H22" s="2">
        <f t="shared" ref="H22" si="33">H21+1</f>
        <v>16</v>
      </c>
      <c r="I22" s="2">
        <v>2033</v>
      </c>
      <c r="J22" s="12"/>
      <c r="K22" s="6">
        <v>1004677.6</v>
      </c>
      <c r="L22" s="19">
        <f t="shared" si="4"/>
        <v>1004677.6</v>
      </c>
      <c r="M22" s="13">
        <f t="shared" si="1"/>
        <v>1455072.726001722</v>
      </c>
      <c r="O22" s="2">
        <f t="shared" ref="O22" si="34">O21+1</f>
        <v>16</v>
      </c>
      <c r="P22" s="2">
        <v>2033</v>
      </c>
      <c r="Q22" s="12"/>
      <c r="R22" s="6">
        <v>825622</v>
      </c>
      <c r="S22" s="19">
        <f t="shared" si="5"/>
        <v>825622</v>
      </c>
      <c r="T22" s="13">
        <f t="shared" si="2"/>
        <v>1195746.8288205031</v>
      </c>
    </row>
    <row r="23" spans="1:20">
      <c r="A23" s="2">
        <f t="shared" si="6"/>
        <v>17</v>
      </c>
      <c r="B23" s="2">
        <v>2034</v>
      </c>
      <c r="C23" s="12"/>
      <c r="D23" s="12">
        <v>1830299.6</v>
      </c>
      <c r="E23" s="19">
        <f t="shared" si="3"/>
        <v>1830299.6</v>
      </c>
      <c r="F23" s="13">
        <f t="shared" si="0"/>
        <v>2717090.0436927807</v>
      </c>
      <c r="G23" s="18"/>
      <c r="H23" s="2">
        <f t="shared" ref="H23" si="35">H22+1</f>
        <v>17</v>
      </c>
      <c r="I23" s="2">
        <v>2034</v>
      </c>
      <c r="J23" s="12"/>
      <c r="K23" s="6">
        <v>1004677.6</v>
      </c>
      <c r="L23" s="19">
        <f t="shared" si="4"/>
        <v>1004677.6</v>
      </c>
      <c r="M23" s="13">
        <f t="shared" si="1"/>
        <v>1491449.5441517651</v>
      </c>
      <c r="O23" s="2">
        <f t="shared" ref="O23" si="36">O22+1</f>
        <v>17</v>
      </c>
      <c r="P23" s="2">
        <v>2034</v>
      </c>
      <c r="Q23" s="12"/>
      <c r="R23" s="6">
        <v>825622</v>
      </c>
      <c r="S23" s="19">
        <f t="shared" si="5"/>
        <v>825622</v>
      </c>
      <c r="T23" s="13">
        <f t="shared" si="2"/>
        <v>1225640.4995410154</v>
      </c>
    </row>
    <row r="24" spans="1:20">
      <c r="A24" s="2">
        <f t="shared" si="6"/>
        <v>18</v>
      </c>
      <c r="B24" s="2">
        <v>2035</v>
      </c>
      <c r="C24" s="12"/>
      <c r="D24" s="12">
        <v>1830299.6</v>
      </c>
      <c r="E24" s="19">
        <f t="shared" si="3"/>
        <v>1830299.6</v>
      </c>
      <c r="F24" s="13">
        <f t="shared" si="0"/>
        <v>2785017.2947850996</v>
      </c>
      <c r="G24" s="18"/>
      <c r="H24" s="2">
        <f t="shared" ref="H24" si="37">H23+1</f>
        <v>18</v>
      </c>
      <c r="I24" s="2">
        <v>2035</v>
      </c>
      <c r="J24" s="12"/>
      <c r="K24" s="6">
        <v>1004677.6</v>
      </c>
      <c r="L24" s="19">
        <f t="shared" si="4"/>
        <v>1004677.6</v>
      </c>
      <c r="M24" s="13">
        <f t="shared" si="1"/>
        <v>1528735.7827555588</v>
      </c>
      <c r="O24" s="2">
        <f t="shared" ref="O24" si="38">O23+1</f>
        <v>18</v>
      </c>
      <c r="P24" s="2">
        <v>2035</v>
      </c>
      <c r="Q24" s="12"/>
      <c r="R24" s="6">
        <v>825622</v>
      </c>
      <c r="S24" s="19">
        <f t="shared" si="5"/>
        <v>825622</v>
      </c>
      <c r="T24" s="13">
        <f t="shared" si="2"/>
        <v>1256281.5120295407</v>
      </c>
    </row>
    <row r="25" spans="1:20">
      <c r="A25" s="2">
        <f t="shared" si="6"/>
        <v>19</v>
      </c>
      <c r="B25" s="2">
        <v>2036</v>
      </c>
      <c r="C25" s="12"/>
      <c r="D25" s="12">
        <v>1830299.6</v>
      </c>
      <c r="E25" s="19">
        <f t="shared" si="3"/>
        <v>1830299.6</v>
      </c>
      <c r="F25" s="13">
        <f t="shared" si="0"/>
        <v>2854642.7271547271</v>
      </c>
      <c r="G25" s="18"/>
      <c r="H25" s="2">
        <f t="shared" ref="H25" si="39">H24+1</f>
        <v>19</v>
      </c>
      <c r="I25" s="2">
        <v>2036</v>
      </c>
      <c r="J25" s="12"/>
      <c r="K25" s="6">
        <v>1004677.6</v>
      </c>
      <c r="L25" s="19">
        <f t="shared" si="4"/>
        <v>1004677.6</v>
      </c>
      <c r="M25" s="13">
        <f t="shared" si="1"/>
        <v>1566954.177324448</v>
      </c>
      <c r="O25" s="2">
        <f t="shared" ref="O25" si="40">O24+1</f>
        <v>19</v>
      </c>
      <c r="P25" s="2">
        <v>2036</v>
      </c>
      <c r="Q25" s="12"/>
      <c r="R25" s="6">
        <v>825622</v>
      </c>
      <c r="S25" s="19">
        <f t="shared" si="5"/>
        <v>825622</v>
      </c>
      <c r="T25" s="13">
        <f t="shared" si="2"/>
        <v>1287688.5498302793</v>
      </c>
    </row>
    <row r="26" spans="1:20">
      <c r="A26" s="2">
        <f t="shared" si="6"/>
        <v>20</v>
      </c>
      <c r="B26" s="2">
        <v>2037</v>
      </c>
      <c r="C26" s="12"/>
      <c r="D26" s="12">
        <v>1830299.6</v>
      </c>
      <c r="E26" s="19">
        <f t="shared" si="3"/>
        <v>1830299.6</v>
      </c>
      <c r="F26" s="13">
        <f t="shared" si="0"/>
        <v>2926008.7953335955</v>
      </c>
      <c r="G26" s="18"/>
      <c r="H26" s="2">
        <f t="shared" ref="H26" si="41">H25+1</f>
        <v>20</v>
      </c>
      <c r="I26" s="2">
        <v>2037</v>
      </c>
      <c r="J26" s="12"/>
      <c r="K26" s="6">
        <v>1004677.6</v>
      </c>
      <c r="L26" s="19">
        <f t="shared" si="4"/>
        <v>1004677.6</v>
      </c>
      <c r="M26" s="13">
        <f t="shared" si="1"/>
        <v>1606128.0317575592</v>
      </c>
      <c r="O26" s="2">
        <f t="shared" ref="O26" si="42">O25+1</f>
        <v>20</v>
      </c>
      <c r="P26" s="2">
        <v>2037</v>
      </c>
      <c r="Q26" s="12"/>
      <c r="R26" s="6">
        <v>825622</v>
      </c>
      <c r="S26" s="19">
        <f t="shared" si="5"/>
        <v>825622</v>
      </c>
      <c r="T26" s="13">
        <f t="shared" si="2"/>
        <v>1319880.7635760363</v>
      </c>
    </row>
    <row r="27" spans="1:20">
      <c r="A27" s="2">
        <f t="shared" si="6"/>
        <v>21</v>
      </c>
      <c r="B27" s="2">
        <v>2038</v>
      </c>
      <c r="C27" s="12"/>
      <c r="D27" s="12">
        <v>1830299.6</v>
      </c>
      <c r="E27" s="19">
        <f t="shared" si="3"/>
        <v>1830299.6</v>
      </c>
      <c r="F27" s="13">
        <f t="shared" si="0"/>
        <v>2999159.015216935</v>
      </c>
      <c r="G27" s="18"/>
      <c r="H27" s="2">
        <f t="shared" ref="H27" si="43">H26+1</f>
        <v>21</v>
      </c>
      <c r="I27" s="2">
        <v>2038</v>
      </c>
      <c r="J27" s="12"/>
      <c r="K27" s="6">
        <v>1004677.6</v>
      </c>
      <c r="L27" s="19">
        <f t="shared" si="4"/>
        <v>1004677.6</v>
      </c>
      <c r="M27" s="13">
        <f t="shared" si="1"/>
        <v>1646281.2325514979</v>
      </c>
      <c r="O27" s="2">
        <f t="shared" ref="O27" si="44">O26+1</f>
        <v>21</v>
      </c>
      <c r="P27" s="2">
        <v>2038</v>
      </c>
      <c r="Q27" s="12"/>
      <c r="R27" s="6">
        <v>825622</v>
      </c>
      <c r="S27" s="19">
        <f t="shared" si="5"/>
        <v>825622</v>
      </c>
      <c r="T27" s="13">
        <f t="shared" si="2"/>
        <v>1352877.7826654369</v>
      </c>
    </row>
    <row r="28" spans="1:20">
      <c r="A28" s="2">
        <f t="shared" si="6"/>
        <v>22</v>
      </c>
      <c r="B28" s="2">
        <v>2039</v>
      </c>
      <c r="C28" s="12"/>
      <c r="D28" s="12">
        <v>1830299.6</v>
      </c>
      <c r="E28" s="19">
        <f t="shared" si="3"/>
        <v>1830299.6</v>
      </c>
      <c r="F28" s="13">
        <f t="shared" si="0"/>
        <v>3074137.990597358</v>
      </c>
      <c r="G28" s="18"/>
      <c r="H28" s="2">
        <f t="shared" ref="H28" si="45">H27+1</f>
        <v>22</v>
      </c>
      <c r="I28" s="2">
        <v>2039</v>
      </c>
      <c r="J28" s="12"/>
      <c r="K28" s="6">
        <v>1004677.6</v>
      </c>
      <c r="L28" s="19">
        <f t="shared" si="4"/>
        <v>1004677.6</v>
      </c>
      <c r="M28" s="13">
        <f t="shared" si="1"/>
        <v>1687438.263365285</v>
      </c>
      <c r="O28" s="2">
        <f t="shared" ref="O28" si="46">O27+1</f>
        <v>22</v>
      </c>
      <c r="P28" s="2">
        <v>2039</v>
      </c>
      <c r="Q28" s="12"/>
      <c r="R28" s="6">
        <v>825622</v>
      </c>
      <c r="S28" s="19">
        <f t="shared" si="5"/>
        <v>825622</v>
      </c>
      <c r="T28" s="13">
        <f t="shared" si="2"/>
        <v>1386699.7272320727</v>
      </c>
    </row>
    <row r="29" spans="1:20">
      <c r="A29" s="2">
        <f t="shared" si="6"/>
        <v>23</v>
      </c>
      <c r="B29" s="2">
        <v>2040</v>
      </c>
      <c r="C29" s="12">
        <v>2270000</v>
      </c>
      <c r="D29" s="12">
        <v>1830299.6</v>
      </c>
      <c r="E29" s="19">
        <f t="shared" si="3"/>
        <v>4100299.6</v>
      </c>
      <c r="F29" s="13">
        <f t="shared" si="0"/>
        <v>7058958.5128691113</v>
      </c>
      <c r="G29" s="18"/>
      <c r="H29" s="2">
        <f t="shared" ref="H29" si="47">H28+1</f>
        <v>23</v>
      </c>
      <c r="I29" s="2">
        <v>2040</v>
      </c>
      <c r="J29" s="12">
        <v>264438</v>
      </c>
      <c r="K29" s="6">
        <v>1004677.6000000001</v>
      </c>
      <c r="L29" s="19">
        <f t="shared" si="4"/>
        <v>1269115.6000000001</v>
      </c>
      <c r="M29" s="13">
        <f t="shared" si="1"/>
        <v>2184873.1171827028</v>
      </c>
      <c r="O29" s="2">
        <f t="shared" ref="O29" si="48">O28+1</f>
        <v>23</v>
      </c>
      <c r="P29" s="2">
        <v>2040</v>
      </c>
      <c r="Q29" s="12">
        <v>2005562</v>
      </c>
      <c r="R29" s="6">
        <v>825622</v>
      </c>
      <c r="S29" s="19">
        <f t="shared" si="5"/>
        <v>2831184</v>
      </c>
      <c r="T29" s="13">
        <f t="shared" si="2"/>
        <v>4874085.3956864085</v>
      </c>
    </row>
    <row r="30" spans="1:20">
      <c r="A30" s="2">
        <f t="shared" si="6"/>
        <v>24</v>
      </c>
      <c r="B30" s="2">
        <v>2041</v>
      </c>
      <c r="C30" s="12"/>
      <c r="D30" s="12">
        <v>1830299.6</v>
      </c>
      <c r="E30" s="19">
        <f t="shared" si="3"/>
        <v>1830299.6</v>
      </c>
      <c r="F30" s="13">
        <f t="shared" si="0"/>
        <v>3229766.2263713493</v>
      </c>
      <c r="G30" s="18"/>
      <c r="H30" s="2">
        <f t="shared" ref="H30" si="49">H29+1</f>
        <v>24</v>
      </c>
      <c r="I30" s="2">
        <v>2041</v>
      </c>
      <c r="J30" s="12"/>
      <c r="K30" s="6">
        <v>1004677.6</v>
      </c>
      <c r="L30" s="19">
        <f t="shared" si="4"/>
        <v>1004677.6</v>
      </c>
      <c r="M30" s="13">
        <f t="shared" si="1"/>
        <v>1772864.8254481526</v>
      </c>
      <c r="O30" s="2">
        <f t="shared" ref="O30" si="50">O29+1</f>
        <v>24</v>
      </c>
      <c r="P30" s="2">
        <v>2041</v>
      </c>
      <c r="Q30" s="12"/>
      <c r="R30" s="6">
        <v>825622</v>
      </c>
      <c r="S30" s="19">
        <f t="shared" si="5"/>
        <v>825622</v>
      </c>
      <c r="T30" s="13">
        <f t="shared" si="2"/>
        <v>1456901.4009231965</v>
      </c>
    </row>
    <row r="31" spans="1:20">
      <c r="A31" s="2">
        <f t="shared" si="6"/>
        <v>25</v>
      </c>
      <c r="B31" s="2">
        <v>2042</v>
      </c>
      <c r="C31" s="12"/>
      <c r="D31" s="12">
        <v>1830299.6</v>
      </c>
      <c r="E31" s="19">
        <f t="shared" si="3"/>
        <v>1830299.6</v>
      </c>
      <c r="F31" s="13">
        <f t="shared" si="0"/>
        <v>3310510.3820306328</v>
      </c>
      <c r="G31" s="18"/>
      <c r="H31" s="2">
        <f t="shared" ref="H31" si="51">H30+1</f>
        <v>25</v>
      </c>
      <c r="I31" s="2">
        <v>2042</v>
      </c>
      <c r="J31" s="12"/>
      <c r="K31" s="6">
        <v>1004677.6</v>
      </c>
      <c r="L31" s="19">
        <f t="shared" si="4"/>
        <v>1004677.6</v>
      </c>
      <c r="M31" s="13">
        <f t="shared" si="1"/>
        <v>1817186.4460843564</v>
      </c>
      <c r="O31" s="2">
        <f t="shared" ref="O31" si="52">O30+1</f>
        <v>25</v>
      </c>
      <c r="P31" s="2">
        <v>2042</v>
      </c>
      <c r="Q31" s="12"/>
      <c r="R31" s="6">
        <v>825622</v>
      </c>
      <c r="S31" s="19">
        <f t="shared" si="5"/>
        <v>825622</v>
      </c>
      <c r="T31" s="13">
        <f t="shared" si="2"/>
        <v>1493323.9359462762</v>
      </c>
    </row>
    <row r="32" spans="1:20">
      <c r="A32" s="2">
        <f t="shared" si="6"/>
        <v>26</v>
      </c>
      <c r="B32" s="2">
        <v>2043</v>
      </c>
      <c r="C32" s="12"/>
      <c r="D32" s="12">
        <v>1830299.6</v>
      </c>
      <c r="E32" s="19">
        <f t="shared" si="3"/>
        <v>1830299.6</v>
      </c>
      <c r="F32" s="13">
        <f t="shared" si="0"/>
        <v>3393273.141581398</v>
      </c>
      <c r="G32" s="18"/>
      <c r="H32" s="2">
        <f t="shared" ref="H32" si="53">H31+1</f>
        <v>26</v>
      </c>
      <c r="I32" s="2">
        <v>2043</v>
      </c>
      <c r="J32" s="12"/>
      <c r="K32" s="6">
        <v>1004677.6</v>
      </c>
      <c r="L32" s="19">
        <f t="shared" si="4"/>
        <v>1004677.6</v>
      </c>
      <c r="M32" s="13">
        <f t="shared" si="1"/>
        <v>1862616.107236465</v>
      </c>
      <c r="O32" s="2">
        <f t="shared" ref="O32" si="54">O31+1</f>
        <v>26</v>
      </c>
      <c r="P32" s="2">
        <v>2043</v>
      </c>
      <c r="Q32" s="12"/>
      <c r="R32" s="6">
        <v>825622</v>
      </c>
      <c r="S32" s="19">
        <f t="shared" si="5"/>
        <v>825622</v>
      </c>
      <c r="T32" s="13">
        <f t="shared" si="2"/>
        <v>1530657.034344933</v>
      </c>
    </row>
    <row r="33" spans="1:20">
      <c r="A33" s="2">
        <f t="shared" si="6"/>
        <v>27</v>
      </c>
      <c r="B33" s="2">
        <v>2044</v>
      </c>
      <c r="C33" s="12"/>
      <c r="D33" s="12">
        <v>1830299.6</v>
      </c>
      <c r="E33" s="19">
        <f t="shared" si="3"/>
        <v>1830299.6</v>
      </c>
      <c r="F33" s="13">
        <f t="shared" si="0"/>
        <v>3478104.9701209329</v>
      </c>
      <c r="G33" s="18"/>
      <c r="H33" s="2">
        <f t="shared" ref="H33" si="55">H32+1</f>
        <v>27</v>
      </c>
      <c r="I33" s="2">
        <v>2044</v>
      </c>
      <c r="J33" s="12"/>
      <c r="K33" s="6">
        <v>1004677.6</v>
      </c>
      <c r="L33" s="19">
        <f t="shared" si="4"/>
        <v>1004677.6</v>
      </c>
      <c r="M33" s="13">
        <f t="shared" si="1"/>
        <v>1909181.5099173766</v>
      </c>
      <c r="O33" s="2">
        <f t="shared" ref="O33" si="56">O32+1</f>
        <v>27</v>
      </c>
      <c r="P33" s="2">
        <v>2044</v>
      </c>
      <c r="Q33" s="12"/>
      <c r="R33" s="6">
        <v>825622</v>
      </c>
      <c r="S33" s="19">
        <f t="shared" si="5"/>
        <v>825622</v>
      </c>
      <c r="T33" s="13">
        <f t="shared" si="2"/>
        <v>1568923.4602035561</v>
      </c>
    </row>
    <row r="34" spans="1:20">
      <c r="A34" s="2">
        <f t="shared" si="6"/>
        <v>28</v>
      </c>
      <c r="B34" s="2">
        <v>2045</v>
      </c>
      <c r="C34" s="12"/>
      <c r="D34" s="12">
        <v>1830299.6</v>
      </c>
      <c r="E34" s="19">
        <f t="shared" si="3"/>
        <v>1830299.6</v>
      </c>
      <c r="F34" s="13">
        <f t="shared" si="0"/>
        <v>3565057.5943739559</v>
      </c>
      <c r="G34" s="18"/>
      <c r="H34" s="2">
        <f t="shared" ref="H34" si="57">H33+1</f>
        <v>28</v>
      </c>
      <c r="I34" s="2">
        <v>2045</v>
      </c>
      <c r="J34" s="12"/>
      <c r="K34" s="6">
        <v>1004677.6</v>
      </c>
      <c r="L34" s="19">
        <f t="shared" si="4"/>
        <v>1004677.6</v>
      </c>
      <c r="M34" s="13">
        <f t="shared" si="1"/>
        <v>1956911.0476653108</v>
      </c>
      <c r="O34" s="2">
        <f t="shared" ref="O34" si="58">O33+1</f>
        <v>28</v>
      </c>
      <c r="P34" s="2">
        <v>2045</v>
      </c>
      <c r="Q34" s="12"/>
      <c r="R34" s="6">
        <v>825622</v>
      </c>
      <c r="S34" s="19">
        <f t="shared" si="5"/>
        <v>825622</v>
      </c>
      <c r="T34" s="13">
        <f t="shared" si="2"/>
        <v>1608146.5467086451</v>
      </c>
    </row>
    <row r="35" spans="1:20">
      <c r="A35" s="2">
        <f t="shared" si="6"/>
        <v>29</v>
      </c>
      <c r="B35" s="2">
        <v>2046</v>
      </c>
      <c r="C35" s="12"/>
      <c r="D35" s="12">
        <v>1830299.6</v>
      </c>
      <c r="E35" s="19">
        <f t="shared" si="3"/>
        <v>1830299.6</v>
      </c>
      <c r="F35" s="13">
        <f t="shared" si="0"/>
        <v>3654184.0342333047</v>
      </c>
      <c r="G35" s="18"/>
      <c r="H35" s="2">
        <f t="shared" ref="H35" si="59">H34+1</f>
        <v>29</v>
      </c>
      <c r="I35" s="2">
        <v>2046</v>
      </c>
      <c r="J35" s="12"/>
      <c r="K35" s="6">
        <v>1004677.6</v>
      </c>
      <c r="L35" s="19">
        <f t="shared" si="4"/>
        <v>1004677.6</v>
      </c>
      <c r="M35" s="13">
        <f t="shared" si="1"/>
        <v>2005833.8238569435</v>
      </c>
      <c r="O35" s="2">
        <f t="shared" ref="O35" si="60">O34+1</f>
        <v>29</v>
      </c>
      <c r="P35" s="2">
        <v>2046</v>
      </c>
      <c r="Q35" s="12"/>
      <c r="R35" s="6">
        <v>825622</v>
      </c>
      <c r="S35" s="19">
        <f t="shared" si="5"/>
        <v>825622</v>
      </c>
      <c r="T35" s="13">
        <f t="shared" si="2"/>
        <v>1648350.2103763609</v>
      </c>
    </row>
    <row r="36" spans="1:20">
      <c r="A36" s="2">
        <f t="shared" si="6"/>
        <v>30</v>
      </c>
      <c r="B36" s="2">
        <v>2047</v>
      </c>
      <c r="C36" s="12"/>
      <c r="D36" s="12">
        <v>1830299.6</v>
      </c>
      <c r="E36" s="19">
        <f t="shared" si="3"/>
        <v>1830299.6</v>
      </c>
      <c r="F36" s="13">
        <f t="shared" si="0"/>
        <v>3745538.6350891376</v>
      </c>
      <c r="G36" s="18"/>
      <c r="H36" s="2">
        <f t="shared" ref="H36" si="61">H35+1</f>
        <v>30</v>
      </c>
      <c r="I36" s="2">
        <v>2047</v>
      </c>
      <c r="J36" s="12"/>
      <c r="K36" s="6">
        <v>1004677.6</v>
      </c>
      <c r="L36" s="19">
        <f t="shared" si="4"/>
        <v>1004677.6</v>
      </c>
      <c r="M36" s="13">
        <f t="shared" si="1"/>
        <v>2055979.6694533674</v>
      </c>
      <c r="O36" s="2">
        <f t="shared" ref="O36" si="62">O35+1</f>
        <v>30</v>
      </c>
      <c r="P36" s="2">
        <v>2047</v>
      </c>
      <c r="Q36" s="12"/>
      <c r="R36" s="6">
        <v>825622</v>
      </c>
      <c r="S36" s="19">
        <f t="shared" si="5"/>
        <v>825622</v>
      </c>
      <c r="T36" s="13">
        <f t="shared" si="2"/>
        <v>1689558.9656357702</v>
      </c>
    </row>
    <row r="37" spans="1:20">
      <c r="A37" s="2">
        <f t="shared" si="6"/>
        <v>31</v>
      </c>
      <c r="B37" s="2">
        <v>2048</v>
      </c>
      <c r="C37" s="12">
        <v>5000000</v>
      </c>
      <c r="D37" s="12">
        <v>1830299.6</v>
      </c>
      <c r="E37" s="19">
        <f t="shared" si="3"/>
        <v>6830299.5999999996</v>
      </c>
      <c r="F37" s="13">
        <f t="shared" si="0"/>
        <v>14327014.996375304</v>
      </c>
      <c r="G37" s="18"/>
      <c r="H37" s="2">
        <f t="shared" ref="H37" si="63">H36+1</f>
        <v>31</v>
      </c>
      <c r="I37" s="2">
        <v>2048</v>
      </c>
      <c r="J37" s="12">
        <v>1000000</v>
      </c>
      <c r="K37" s="6">
        <v>1004677.6000000001</v>
      </c>
      <c r="L37" s="19">
        <f t="shared" si="4"/>
        <v>2004677.6</v>
      </c>
      <c r="M37" s="13">
        <f t="shared" si="1"/>
        <v>4204946.7402714891</v>
      </c>
      <c r="O37" s="2">
        <f t="shared" ref="O37" si="64">O36+1</f>
        <v>31</v>
      </c>
      <c r="P37" s="2">
        <v>2048</v>
      </c>
      <c r="Q37" s="12">
        <v>4000000</v>
      </c>
      <c r="R37" s="6">
        <v>825622</v>
      </c>
      <c r="S37" s="19">
        <f t="shared" si="5"/>
        <v>4825622</v>
      </c>
      <c r="T37" s="13">
        <f t="shared" si="2"/>
        <v>10122068.256103816</v>
      </c>
    </row>
    <row r="38" spans="1:20">
      <c r="A38" s="2">
        <f t="shared" si="6"/>
        <v>32</v>
      </c>
      <c r="B38" s="2">
        <v>2049</v>
      </c>
      <c r="C38" s="12"/>
      <c r="D38" s="12">
        <v>1095300</v>
      </c>
      <c r="E38" s="19">
        <f t="shared" si="3"/>
        <v>1095300</v>
      </c>
      <c r="F38" s="13">
        <f t="shared" si="0"/>
        <v>2354902.41360249</v>
      </c>
      <c r="G38" s="18"/>
      <c r="H38" s="2">
        <f t="shared" ref="H38" si="65">H37+1</f>
        <v>32</v>
      </c>
      <c r="I38" s="2">
        <v>2049</v>
      </c>
      <c r="J38" s="12"/>
      <c r="K38" s="6">
        <v>557678</v>
      </c>
      <c r="L38" s="19">
        <f t="shared" si="4"/>
        <v>557678</v>
      </c>
      <c r="M38" s="13">
        <f t="shared" si="1"/>
        <v>1199011.4746763532</v>
      </c>
      <c r="O38" s="2">
        <f t="shared" ref="O38" si="66">O37+1</f>
        <v>32</v>
      </c>
      <c r="P38" s="2">
        <v>2049</v>
      </c>
      <c r="Q38" s="12"/>
      <c r="R38" s="6">
        <v>537622</v>
      </c>
      <c r="S38" s="19">
        <f t="shared" si="5"/>
        <v>537622</v>
      </c>
      <c r="T38" s="13">
        <f t="shared" si="2"/>
        <v>1155890.9389261371</v>
      </c>
    </row>
    <row r="39" spans="1:20">
      <c r="A39" s="2">
        <f t="shared" si="6"/>
        <v>33</v>
      </c>
      <c r="B39" s="2">
        <v>2050</v>
      </c>
      <c r="C39" s="12"/>
      <c r="D39" s="12">
        <v>150300</v>
      </c>
      <c r="E39" s="19">
        <f t="shared" si="3"/>
        <v>150300</v>
      </c>
      <c r="F39" s="13">
        <f t="shared" si="0"/>
        <v>331224.66774725239</v>
      </c>
      <c r="G39" s="18"/>
      <c r="H39" s="2">
        <f t="shared" ref="H39" si="67">H38+1</f>
        <v>33</v>
      </c>
      <c r="I39" s="2">
        <v>2050</v>
      </c>
      <c r="J39" s="12"/>
      <c r="K39" s="6">
        <v>54860</v>
      </c>
      <c r="L39" s="19">
        <f t="shared" si="4"/>
        <v>54860</v>
      </c>
      <c r="M39" s="13">
        <f t="shared" si="1"/>
        <v>120898.10560621601</v>
      </c>
      <c r="O39" s="2">
        <f t="shared" ref="O39" si="68">O38+1</f>
        <v>33</v>
      </c>
      <c r="P39" s="2">
        <v>2050</v>
      </c>
      <c r="Q39" s="12"/>
      <c r="R39" s="6">
        <v>95440</v>
      </c>
      <c r="S39" s="19">
        <f t="shared" si="5"/>
        <v>95440</v>
      </c>
      <c r="T39" s="13">
        <f t="shared" si="2"/>
        <v>210326.56214103638</v>
      </c>
    </row>
    <row r="40" spans="1:20">
      <c r="A40" s="2">
        <f t="shared" si="6"/>
        <v>34</v>
      </c>
      <c r="B40" s="2">
        <v>2051</v>
      </c>
      <c r="C40" s="12"/>
      <c r="D40" s="12">
        <v>150300</v>
      </c>
      <c r="E40" s="19">
        <f t="shared" si="3"/>
        <v>150300</v>
      </c>
      <c r="F40" s="13">
        <f t="shared" si="0"/>
        <v>339505.28444093367</v>
      </c>
      <c r="G40" s="18"/>
      <c r="H40" s="2">
        <f t="shared" ref="H40" si="69">H39+1</f>
        <v>34</v>
      </c>
      <c r="I40" s="2">
        <v>2051</v>
      </c>
      <c r="J40" s="12"/>
      <c r="K40" s="6">
        <v>54860</v>
      </c>
      <c r="L40" s="19">
        <f t="shared" si="4"/>
        <v>54860</v>
      </c>
      <c r="M40" s="13">
        <f t="shared" si="1"/>
        <v>123920.55824637141</v>
      </c>
      <c r="O40" s="2">
        <f t="shared" ref="O40" si="70">O39+1</f>
        <v>34</v>
      </c>
      <c r="P40" s="2">
        <v>2051</v>
      </c>
      <c r="Q40" s="12"/>
      <c r="R40" s="6">
        <v>95440</v>
      </c>
      <c r="S40" s="19">
        <f t="shared" si="5"/>
        <v>95440</v>
      </c>
      <c r="T40" s="13">
        <f t="shared" si="2"/>
        <v>215584.72619456227</v>
      </c>
    </row>
    <row r="41" spans="1:20">
      <c r="A41" s="2">
        <f t="shared" si="6"/>
        <v>35</v>
      </c>
      <c r="B41" s="2">
        <v>2052</v>
      </c>
      <c r="C41" s="12"/>
      <c r="D41" s="12">
        <v>150300</v>
      </c>
      <c r="E41" s="19">
        <f t="shared" si="3"/>
        <v>150300</v>
      </c>
      <c r="F41" s="13">
        <f t="shared" si="0"/>
        <v>347992.91655195702</v>
      </c>
      <c r="G41" s="18"/>
      <c r="H41" s="2">
        <f t="shared" ref="H41" si="71">H40+1</f>
        <v>35</v>
      </c>
      <c r="I41" s="2">
        <v>2052</v>
      </c>
      <c r="J41" s="12"/>
      <c r="K41" s="6">
        <v>54860</v>
      </c>
      <c r="L41" s="19">
        <f t="shared" si="4"/>
        <v>54860</v>
      </c>
      <c r="M41" s="13">
        <f t="shared" si="1"/>
        <v>127018.57220253069</v>
      </c>
      <c r="O41" s="2">
        <f t="shared" ref="O41" si="72">O40+1</f>
        <v>35</v>
      </c>
      <c r="P41" s="2">
        <v>2052</v>
      </c>
      <c r="Q41" s="12"/>
      <c r="R41" s="6">
        <v>95440</v>
      </c>
      <c r="S41" s="19">
        <f t="shared" si="5"/>
        <v>95440</v>
      </c>
      <c r="T41" s="13">
        <f t="shared" si="2"/>
        <v>220974.34434942633</v>
      </c>
    </row>
    <row r="42" spans="1:20">
      <c r="A42" s="2">
        <f t="shared" si="6"/>
        <v>36</v>
      </c>
      <c r="B42" s="2">
        <f t="shared" si="6"/>
        <v>2053</v>
      </c>
      <c r="C42" s="12"/>
      <c r="D42" s="12">
        <v>92311</v>
      </c>
      <c r="E42" s="19">
        <f t="shared" si="3"/>
        <v>92311</v>
      </c>
      <c r="F42" s="13">
        <f t="shared" si="0"/>
        <v>219072.9439309607</v>
      </c>
      <c r="G42" s="18"/>
      <c r="H42" s="2">
        <f t="shared" ref="H42:I42" si="73">H41+1</f>
        <v>36</v>
      </c>
      <c r="I42" s="2">
        <f t="shared" si="73"/>
        <v>2053</v>
      </c>
      <c r="J42" s="12"/>
      <c r="K42" s="6">
        <v>30929</v>
      </c>
      <c r="L42" s="19">
        <f t="shared" si="4"/>
        <v>30929</v>
      </c>
      <c r="M42" s="13">
        <f t="shared" si="1"/>
        <v>73400.863199842745</v>
      </c>
      <c r="O42" s="2">
        <f t="shared" ref="O42:P42" si="74">O41+1</f>
        <v>36</v>
      </c>
      <c r="P42" s="2">
        <f t="shared" si="74"/>
        <v>2053</v>
      </c>
      <c r="Q42" s="12"/>
      <c r="R42" s="6">
        <v>61382</v>
      </c>
      <c r="S42" s="19">
        <f t="shared" si="5"/>
        <v>61382</v>
      </c>
      <c r="T42" s="13">
        <f t="shared" si="2"/>
        <v>145672.08073111795</v>
      </c>
    </row>
    <row r="43" spans="1:20">
      <c r="A43" s="2"/>
      <c r="B43" s="3" t="s">
        <v>1</v>
      </c>
      <c r="C43" s="17">
        <f>SUM(C7:C42)</f>
        <v>39947000</v>
      </c>
      <c r="D43" s="4">
        <f>SUM(D7:D42)</f>
        <v>52402499.800000019</v>
      </c>
      <c r="E43" s="17">
        <f>SUM(E7:E42)</f>
        <v>92349499.799999982</v>
      </c>
      <c r="F43" s="20">
        <f>SUM(F7:F42)</f>
        <v>132394867.34746617</v>
      </c>
      <c r="G43" s="14"/>
      <c r="H43" s="2"/>
      <c r="I43" s="3" t="s">
        <v>1</v>
      </c>
      <c r="J43" s="17">
        <f>SUM(J7:J42)</f>
        <v>17834438</v>
      </c>
      <c r="K43" s="4">
        <f>SUM(K7:K42)</f>
        <v>28620833.800000012</v>
      </c>
      <c r="L43" s="17">
        <f>SUM(L7:L42)</f>
        <v>46455271.800000034</v>
      </c>
      <c r="M43" s="20">
        <f>SUM(M7:M42)</f>
        <v>65197846.411455274</v>
      </c>
      <c r="O43" s="2"/>
      <c r="P43" s="3" t="s">
        <v>1</v>
      </c>
      <c r="Q43" s="17">
        <f>SUM(Q7:Q42)</f>
        <v>22112562</v>
      </c>
      <c r="R43" s="4">
        <f>SUM(R7:R42)</f>
        <v>23781666</v>
      </c>
      <c r="S43" s="17">
        <f>SUM(S7:S42)</f>
        <v>45894228</v>
      </c>
      <c r="T43" s="20">
        <f>SUM(T7:T42)</f>
        <v>67197020.936010927</v>
      </c>
    </row>
    <row r="44" spans="1:20">
      <c r="B44" s="5"/>
    </row>
    <row r="45" spans="1:20">
      <c r="B45" s="5"/>
      <c r="C45" s="9" t="s">
        <v>6</v>
      </c>
      <c r="D45" s="21"/>
      <c r="E45" s="17">
        <f>+L45+S45</f>
        <v>34701192.900000021</v>
      </c>
      <c r="F45" s="17">
        <f>+M45+T45</f>
        <v>49398178.439730369</v>
      </c>
      <c r="J45" s="9" t="s">
        <v>9</v>
      </c>
      <c r="K45" s="21"/>
      <c r="L45" s="17">
        <f>+L43*0.5</f>
        <v>23227635.900000017</v>
      </c>
      <c r="M45" s="17">
        <f>+M43*0.5</f>
        <v>32598923.205727637</v>
      </c>
      <c r="Q45" s="9" t="s">
        <v>8</v>
      </c>
      <c r="R45" s="21"/>
      <c r="S45" s="17">
        <f>+S43*0.25</f>
        <v>11473557</v>
      </c>
      <c r="T45" s="17">
        <f>+T43*0.25</f>
        <v>16799255.234002732</v>
      </c>
    </row>
    <row r="46" spans="1:20">
      <c r="B46" s="5"/>
      <c r="S46" s="14"/>
    </row>
    <row r="47" spans="1:20">
      <c r="A47" s="43" t="s">
        <v>34</v>
      </c>
      <c r="B47" s="5"/>
      <c r="H47" s="43" t="s">
        <v>34</v>
      </c>
    </row>
    <row r="48" spans="1:20">
      <c r="B48" s="5"/>
    </row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pane ySplit="6" topLeftCell="A7" activePane="bottomLeft" state="frozen"/>
      <selection pane="bottomLeft" activeCell="F4" sqref="F4"/>
    </sheetView>
  </sheetViews>
  <sheetFormatPr defaultColWidth="9.109375" defaultRowHeight="13.2" outlineLevelRow="1"/>
  <cols>
    <col min="1" max="1" width="5.33203125" style="1" customWidth="1"/>
    <col min="2" max="4" width="14.44140625" style="1" customWidth="1"/>
    <col min="5" max="5" width="16.5546875" style="1" customWidth="1"/>
    <col min="6" max="6" width="17.6640625" style="1" customWidth="1"/>
    <col min="7" max="9" width="9.109375" style="1"/>
    <col min="10" max="10" width="13.6640625" style="1" bestFit="1" customWidth="1"/>
    <col min="11" max="16384" width="9.109375" style="1"/>
  </cols>
  <sheetData>
    <row r="1" spans="1:6">
      <c r="A1" s="38" t="s">
        <v>26</v>
      </c>
      <c r="C1" s="9"/>
      <c r="E1" s="9"/>
      <c r="F1" s="29" t="s">
        <v>12</v>
      </c>
    </row>
    <row r="2" spans="1:6" ht="15.6">
      <c r="A2" s="37" t="s">
        <v>27</v>
      </c>
      <c r="B2" s="30"/>
      <c r="C2" s="30"/>
      <c r="D2" s="30"/>
      <c r="E2" s="30"/>
      <c r="F2" s="40" t="s">
        <v>32</v>
      </c>
    </row>
    <row r="3" spans="1:6" ht="15.6">
      <c r="B3" s="30"/>
      <c r="C3" s="30"/>
      <c r="D3" s="30"/>
      <c r="E3" s="30"/>
      <c r="F3" s="36" t="s">
        <v>10</v>
      </c>
    </row>
    <row r="4" spans="1:6" s="7" customFormat="1">
      <c r="A4" s="35"/>
      <c r="B4" s="35"/>
      <c r="C4" s="35"/>
      <c r="D4" s="35"/>
      <c r="E4" s="10"/>
      <c r="F4" s="36" t="s">
        <v>38</v>
      </c>
    </row>
    <row r="5" spans="1:6" s="39" customFormat="1">
      <c r="E5" s="10"/>
      <c r="F5" s="10"/>
    </row>
    <row r="6" spans="1:6" ht="26.4">
      <c r="A6" s="28" t="s">
        <v>11</v>
      </c>
      <c r="B6" s="28" t="s">
        <v>0</v>
      </c>
      <c r="C6" s="11" t="s">
        <v>2</v>
      </c>
      <c r="D6" s="11" t="s">
        <v>3</v>
      </c>
      <c r="E6" s="15" t="s">
        <v>28</v>
      </c>
      <c r="F6" s="11" t="s">
        <v>5</v>
      </c>
    </row>
    <row r="7" spans="1:6">
      <c r="A7" s="2">
        <v>1</v>
      </c>
      <c r="B7" s="2">
        <v>2018</v>
      </c>
      <c r="C7" s="12"/>
      <c r="D7" s="6"/>
      <c r="E7" s="19">
        <f>+D7+C7</f>
        <v>0</v>
      </c>
      <c r="F7" s="13">
        <v>0</v>
      </c>
    </row>
    <row r="8" spans="1:6">
      <c r="A8" s="2">
        <f>A7+1</f>
        <v>2</v>
      </c>
      <c r="B8" s="2">
        <v>2019</v>
      </c>
      <c r="C8" s="12"/>
      <c r="D8" s="6"/>
      <c r="E8" s="19">
        <f t="shared" ref="E8:E51" si="0">+D8+C8</f>
        <v>0</v>
      </c>
      <c r="F8" s="13">
        <v>0</v>
      </c>
    </row>
    <row r="9" spans="1:6">
      <c r="A9" s="2">
        <f t="shared" ref="A9:A51" si="1">A8+1</f>
        <v>3</v>
      </c>
      <c r="B9" s="2">
        <v>2020</v>
      </c>
      <c r="C9" s="12"/>
      <c r="D9" s="6"/>
      <c r="E9" s="19">
        <f t="shared" si="0"/>
        <v>0</v>
      </c>
      <c r="F9" s="13">
        <f>E9*1.025^(B9-$B$9)</f>
        <v>0</v>
      </c>
    </row>
    <row r="10" spans="1:6">
      <c r="A10" s="2">
        <f t="shared" si="1"/>
        <v>4</v>
      </c>
      <c r="B10" s="2">
        <v>2021</v>
      </c>
      <c r="C10" s="12">
        <v>2124000</v>
      </c>
      <c r="D10" s="6">
        <v>578000</v>
      </c>
      <c r="E10" s="19">
        <f t="shared" si="0"/>
        <v>2702000</v>
      </c>
      <c r="F10" s="13">
        <f t="shared" ref="F10:F51" si="2">E10*1.025^(B10-$B$9)</f>
        <v>2769549.9999999995</v>
      </c>
    </row>
    <row r="11" spans="1:6">
      <c r="A11" s="2">
        <f t="shared" si="1"/>
        <v>5</v>
      </c>
      <c r="B11" s="2">
        <v>2022</v>
      </c>
      <c r="C11" s="12">
        <v>749000</v>
      </c>
      <c r="D11" s="6">
        <v>597000</v>
      </c>
      <c r="E11" s="19">
        <f t="shared" si="0"/>
        <v>1346000</v>
      </c>
      <c r="F11" s="13">
        <f t="shared" si="2"/>
        <v>1414141.25</v>
      </c>
    </row>
    <row r="12" spans="1:6">
      <c r="A12" s="2">
        <f t="shared" si="1"/>
        <v>6</v>
      </c>
      <c r="B12" s="2">
        <v>2023</v>
      </c>
      <c r="C12" s="12">
        <v>4870000</v>
      </c>
      <c r="D12" s="6">
        <v>597000</v>
      </c>
      <c r="E12" s="19">
        <f t="shared" si="0"/>
        <v>5467000</v>
      </c>
      <c r="F12" s="13">
        <f t="shared" si="2"/>
        <v>5887361.0468749991</v>
      </c>
    </row>
    <row r="13" spans="1:6">
      <c r="A13" s="2">
        <f t="shared" si="1"/>
        <v>7</v>
      </c>
      <c r="B13" s="2">
        <v>2024</v>
      </c>
      <c r="C13" s="12">
        <v>6029000</v>
      </c>
      <c r="D13" s="6">
        <v>537000</v>
      </c>
      <c r="E13" s="19">
        <f t="shared" si="0"/>
        <v>6566000</v>
      </c>
      <c r="F13" s="13">
        <f t="shared" si="2"/>
        <v>7247635.4398437487</v>
      </c>
    </row>
    <row r="14" spans="1:6">
      <c r="A14" s="2">
        <f t="shared" si="1"/>
        <v>8</v>
      </c>
      <c r="B14" s="2">
        <v>2025</v>
      </c>
      <c r="C14" s="12">
        <v>24254000</v>
      </c>
      <c r="D14" s="6">
        <v>537000</v>
      </c>
      <c r="E14" s="19">
        <f t="shared" si="0"/>
        <v>24791000</v>
      </c>
      <c r="F14" s="13">
        <f t="shared" si="2"/>
        <v>28048741.005771477</v>
      </c>
    </row>
    <row r="15" spans="1:6">
      <c r="A15" s="2">
        <f t="shared" si="1"/>
        <v>9</v>
      </c>
      <c r="B15" s="2">
        <v>2026</v>
      </c>
      <c r="C15" s="12">
        <v>24254000</v>
      </c>
      <c r="D15" s="6">
        <v>387000</v>
      </c>
      <c r="E15" s="19">
        <f t="shared" si="0"/>
        <v>24641000</v>
      </c>
      <c r="F15" s="13">
        <f t="shared" si="2"/>
        <v>28576005.518183827</v>
      </c>
    </row>
    <row r="16" spans="1:6">
      <c r="A16" s="2">
        <f t="shared" si="1"/>
        <v>10</v>
      </c>
      <c r="B16" s="2">
        <v>2027</v>
      </c>
      <c r="C16" s="12">
        <v>30656000</v>
      </c>
      <c r="D16" s="6">
        <v>387000</v>
      </c>
      <c r="E16" s="19">
        <f t="shared" si="0"/>
        <v>31043000</v>
      </c>
      <c r="F16" s="13">
        <f t="shared" si="2"/>
        <v>36900371.85112232</v>
      </c>
    </row>
    <row r="17" spans="1:6">
      <c r="A17" s="2">
        <f t="shared" si="1"/>
        <v>11</v>
      </c>
      <c r="B17" s="2">
        <v>2028</v>
      </c>
      <c r="C17" s="12">
        <v>37578000</v>
      </c>
      <c r="D17" s="6">
        <v>387000</v>
      </c>
      <c r="E17" s="19">
        <f t="shared" si="0"/>
        <v>37965000</v>
      </c>
      <c r="F17" s="13">
        <f t="shared" si="2"/>
        <v>46256666.003964029</v>
      </c>
    </row>
    <row r="18" spans="1:6">
      <c r="A18" s="2">
        <f t="shared" si="1"/>
        <v>12</v>
      </c>
      <c r="B18" s="2">
        <v>2029</v>
      </c>
      <c r="C18" s="12">
        <v>18525000</v>
      </c>
      <c r="D18" s="6">
        <v>387000</v>
      </c>
      <c r="E18" s="19">
        <f t="shared" si="0"/>
        <v>18912000</v>
      </c>
      <c r="F18" s="13">
        <f t="shared" si="2"/>
        <v>23618496.487650249</v>
      </c>
    </row>
    <row r="19" spans="1:6">
      <c r="A19" s="2">
        <f t="shared" si="1"/>
        <v>13</v>
      </c>
      <c r="B19" s="2">
        <v>2030</v>
      </c>
      <c r="C19" s="12">
        <v>18358000</v>
      </c>
      <c r="D19" s="6">
        <v>387000</v>
      </c>
      <c r="E19" s="19">
        <f t="shared" si="0"/>
        <v>18745000</v>
      </c>
      <c r="F19" s="13">
        <f t="shared" si="2"/>
        <v>23995184.780960713</v>
      </c>
    </row>
    <row r="20" spans="1:6">
      <c r="A20" s="2">
        <f t="shared" si="1"/>
        <v>14</v>
      </c>
      <c r="B20" s="2">
        <v>2031</v>
      </c>
      <c r="C20" s="12">
        <v>5301000</v>
      </c>
      <c r="D20" s="6">
        <v>495000</v>
      </c>
      <c r="E20" s="19">
        <f t="shared" si="0"/>
        <v>5796000</v>
      </c>
      <c r="F20" s="13">
        <f t="shared" si="2"/>
        <v>7604854.268616138</v>
      </c>
    </row>
    <row r="21" spans="1:6">
      <c r="A21" s="2">
        <f t="shared" si="1"/>
        <v>15</v>
      </c>
      <c r="B21" s="2">
        <v>2032</v>
      </c>
      <c r="C21" s="12"/>
      <c r="D21" s="6">
        <v>586000</v>
      </c>
      <c r="E21" s="19">
        <f t="shared" si="0"/>
        <v>586000</v>
      </c>
      <c r="F21" s="13">
        <f t="shared" si="2"/>
        <v>788104.85100833036</v>
      </c>
    </row>
    <row r="22" spans="1:6">
      <c r="A22" s="2">
        <f t="shared" si="1"/>
        <v>16</v>
      </c>
      <c r="B22" s="2">
        <v>2033</v>
      </c>
      <c r="C22" s="12"/>
      <c r="D22" s="6">
        <v>586000</v>
      </c>
      <c r="E22" s="19">
        <f t="shared" si="0"/>
        <v>586000</v>
      </c>
      <c r="F22" s="13">
        <f t="shared" si="2"/>
        <v>807807.47228353855</v>
      </c>
    </row>
    <row r="23" spans="1:6">
      <c r="A23" s="2">
        <f t="shared" si="1"/>
        <v>17</v>
      </c>
      <c r="B23" s="2">
        <v>2034</v>
      </c>
      <c r="C23" s="12"/>
      <c r="D23" s="6">
        <v>586000</v>
      </c>
      <c r="E23" s="19">
        <f t="shared" si="0"/>
        <v>586000</v>
      </c>
      <c r="F23" s="13">
        <f t="shared" si="2"/>
        <v>828002.65909062698</v>
      </c>
    </row>
    <row r="24" spans="1:6">
      <c r="A24" s="2">
        <f t="shared" si="1"/>
        <v>18</v>
      </c>
      <c r="B24" s="2">
        <v>2035</v>
      </c>
      <c r="C24" s="12"/>
      <c r="D24" s="6">
        <v>586000</v>
      </c>
      <c r="E24" s="19">
        <f t="shared" si="0"/>
        <v>586000</v>
      </c>
      <c r="F24" s="13">
        <f t="shared" si="2"/>
        <v>848702.72556789278</v>
      </c>
    </row>
    <row r="25" spans="1:6">
      <c r="A25" s="2">
        <f t="shared" si="1"/>
        <v>19</v>
      </c>
      <c r="B25" s="2">
        <v>2036</v>
      </c>
      <c r="C25" s="12"/>
      <c r="D25" s="6">
        <v>586000</v>
      </c>
      <c r="E25" s="19">
        <f t="shared" si="0"/>
        <v>586000</v>
      </c>
      <c r="F25" s="13">
        <f t="shared" si="2"/>
        <v>869920.29370708996</v>
      </c>
    </row>
    <row r="26" spans="1:6">
      <c r="A26" s="2">
        <f t="shared" si="1"/>
        <v>20</v>
      </c>
      <c r="B26" s="2">
        <v>2037</v>
      </c>
      <c r="C26" s="12"/>
      <c r="D26" s="6">
        <v>586000</v>
      </c>
      <c r="E26" s="19">
        <f t="shared" si="0"/>
        <v>586000</v>
      </c>
      <c r="F26" s="13">
        <f t="shared" si="2"/>
        <v>891668.30104976706</v>
      </c>
    </row>
    <row r="27" spans="1:6">
      <c r="A27" s="2">
        <f t="shared" si="1"/>
        <v>21</v>
      </c>
      <c r="B27" s="2">
        <v>2038</v>
      </c>
      <c r="C27" s="12"/>
      <c r="D27" s="6">
        <v>586000</v>
      </c>
      <c r="E27" s="19">
        <f t="shared" si="0"/>
        <v>586000</v>
      </c>
      <c r="F27" s="13">
        <f t="shared" si="2"/>
        <v>913960.00857601129</v>
      </c>
    </row>
    <row r="28" spans="1:6">
      <c r="A28" s="2">
        <f t="shared" si="1"/>
        <v>22</v>
      </c>
      <c r="B28" s="2">
        <v>2039</v>
      </c>
      <c r="C28" s="12"/>
      <c r="D28" s="6">
        <v>586000</v>
      </c>
      <c r="E28" s="19">
        <f t="shared" si="0"/>
        <v>586000</v>
      </c>
      <c r="F28" s="13">
        <f t="shared" si="2"/>
        <v>936809.00879041164</v>
      </c>
    </row>
    <row r="29" spans="1:6">
      <c r="A29" s="2">
        <f t="shared" si="1"/>
        <v>23</v>
      </c>
      <c r="B29" s="2">
        <v>2040</v>
      </c>
      <c r="C29" s="12"/>
      <c r="D29" s="6">
        <v>586000</v>
      </c>
      <c r="E29" s="19">
        <f t="shared" si="0"/>
        <v>586000</v>
      </c>
      <c r="F29" s="13">
        <f t="shared" si="2"/>
        <v>960229.23401017184</v>
      </c>
    </row>
    <row r="30" spans="1:6">
      <c r="A30" s="2">
        <f t="shared" si="1"/>
        <v>24</v>
      </c>
      <c r="B30" s="2">
        <v>2041</v>
      </c>
      <c r="C30" s="12"/>
      <c r="D30" s="6">
        <v>586000</v>
      </c>
      <c r="E30" s="19">
        <f t="shared" si="0"/>
        <v>586000</v>
      </c>
      <c r="F30" s="13">
        <f t="shared" si="2"/>
        <v>984234.96486042603</v>
      </c>
    </row>
    <row r="31" spans="1:6">
      <c r="A31" s="2">
        <f t="shared" si="1"/>
        <v>25</v>
      </c>
      <c r="B31" s="2">
        <v>2042</v>
      </c>
      <c r="C31" s="12"/>
      <c r="D31" s="6">
        <v>586000</v>
      </c>
      <c r="E31" s="19">
        <f t="shared" si="0"/>
        <v>586000</v>
      </c>
      <c r="F31" s="13">
        <f t="shared" si="2"/>
        <v>1008840.8389819366</v>
      </c>
    </row>
    <row r="32" spans="1:6">
      <c r="A32" s="2">
        <f t="shared" si="1"/>
        <v>26</v>
      </c>
      <c r="B32" s="2">
        <v>2043</v>
      </c>
      <c r="C32" s="12"/>
      <c r="D32" s="6">
        <v>586000</v>
      </c>
      <c r="E32" s="19">
        <f t="shared" si="0"/>
        <v>586000</v>
      </c>
      <c r="F32" s="13">
        <f t="shared" si="2"/>
        <v>1034061.8599564851</v>
      </c>
    </row>
    <row r="33" spans="1:6">
      <c r="A33" s="2">
        <f t="shared" si="1"/>
        <v>27</v>
      </c>
      <c r="B33" s="2">
        <v>2044</v>
      </c>
      <c r="C33" s="12"/>
      <c r="D33" s="6">
        <v>586000</v>
      </c>
      <c r="E33" s="19">
        <f t="shared" si="0"/>
        <v>586000</v>
      </c>
      <c r="F33" s="13">
        <f t="shared" si="2"/>
        <v>1059913.4064553971</v>
      </c>
    </row>
    <row r="34" spans="1:6">
      <c r="A34" s="2">
        <f t="shared" si="1"/>
        <v>28</v>
      </c>
      <c r="B34" s="2">
        <v>2045</v>
      </c>
      <c r="C34" s="12"/>
      <c r="D34" s="6">
        <v>586000</v>
      </c>
      <c r="E34" s="19">
        <f t="shared" si="0"/>
        <v>586000</v>
      </c>
      <c r="F34" s="13">
        <f t="shared" si="2"/>
        <v>1086411.2416167818</v>
      </c>
    </row>
    <row r="35" spans="1:6">
      <c r="A35" s="2">
        <f t="shared" si="1"/>
        <v>29</v>
      </c>
      <c r="B35" s="2">
        <v>2046</v>
      </c>
      <c r="C35" s="12"/>
      <c r="D35" s="6">
        <v>586000</v>
      </c>
      <c r="E35" s="19">
        <f t="shared" si="0"/>
        <v>586000</v>
      </c>
      <c r="F35" s="13">
        <f t="shared" si="2"/>
        <v>1113571.5226572014</v>
      </c>
    </row>
    <row r="36" spans="1:6">
      <c r="A36" s="2">
        <f t="shared" si="1"/>
        <v>30</v>
      </c>
      <c r="B36" s="2">
        <v>2047</v>
      </c>
      <c r="C36" s="12"/>
      <c r="D36" s="6">
        <v>586000</v>
      </c>
      <c r="E36" s="19">
        <f t="shared" si="0"/>
        <v>586000</v>
      </c>
      <c r="F36" s="13">
        <f t="shared" si="2"/>
        <v>1141410.8107236314</v>
      </c>
    </row>
    <row r="37" spans="1:6">
      <c r="A37" s="2">
        <f t="shared" si="1"/>
        <v>31</v>
      </c>
      <c r="B37" s="2">
        <v>2048</v>
      </c>
      <c r="C37" s="12"/>
      <c r="D37" s="6">
        <v>586000</v>
      </c>
      <c r="E37" s="19">
        <f t="shared" si="0"/>
        <v>586000</v>
      </c>
      <c r="F37" s="13">
        <f t="shared" si="2"/>
        <v>1169946.0809917219</v>
      </c>
    </row>
    <row r="38" spans="1:6">
      <c r="A38" s="2">
        <f t="shared" si="1"/>
        <v>32</v>
      </c>
      <c r="B38" s="2">
        <v>2049</v>
      </c>
      <c r="C38" s="12"/>
      <c r="D38" s="6">
        <v>586000</v>
      </c>
      <c r="E38" s="19">
        <f t="shared" si="0"/>
        <v>586000</v>
      </c>
      <c r="F38" s="13">
        <f t="shared" si="2"/>
        <v>1199194.7330165152</v>
      </c>
    </row>
    <row r="39" spans="1:6">
      <c r="A39" s="2">
        <f t="shared" si="1"/>
        <v>33</v>
      </c>
      <c r="B39" s="2">
        <v>2050</v>
      </c>
      <c r="C39" s="12"/>
      <c r="D39" s="6">
        <v>586000</v>
      </c>
      <c r="E39" s="19">
        <f t="shared" si="0"/>
        <v>586000</v>
      </c>
      <c r="F39" s="13">
        <f t="shared" si="2"/>
        <v>1229174.6013419279</v>
      </c>
    </row>
    <row r="40" spans="1:6">
      <c r="A40" s="2">
        <f t="shared" si="1"/>
        <v>34</v>
      </c>
      <c r="B40" s="2">
        <v>2051</v>
      </c>
      <c r="C40" s="12"/>
      <c r="D40" s="6">
        <v>316000</v>
      </c>
      <c r="E40" s="19">
        <f t="shared" si="0"/>
        <v>316000</v>
      </c>
      <c r="F40" s="13">
        <f t="shared" si="2"/>
        <v>679402.13886459137</v>
      </c>
    </row>
    <row r="41" spans="1:6">
      <c r="A41" s="2">
        <f t="shared" si="1"/>
        <v>35</v>
      </c>
      <c r="B41" s="2">
        <v>2052</v>
      </c>
      <c r="C41" s="12"/>
      <c r="D41" s="6">
        <v>316000</v>
      </c>
      <c r="E41" s="19">
        <f t="shared" si="0"/>
        <v>316000</v>
      </c>
      <c r="F41" s="13">
        <f t="shared" si="2"/>
        <v>696387.19233620598</v>
      </c>
    </row>
    <row r="42" spans="1:6">
      <c r="A42" s="2">
        <f t="shared" si="1"/>
        <v>36</v>
      </c>
      <c r="B42" s="2">
        <v>2053</v>
      </c>
      <c r="C42" s="12"/>
      <c r="D42" s="6">
        <v>366000</v>
      </c>
      <c r="E42" s="19">
        <f t="shared" si="0"/>
        <v>366000</v>
      </c>
      <c r="F42" s="13">
        <f t="shared" si="2"/>
        <v>826739.41520546726</v>
      </c>
    </row>
    <row r="43" spans="1:6" outlineLevel="1">
      <c r="A43" s="2">
        <f t="shared" si="1"/>
        <v>37</v>
      </c>
      <c r="B43" s="2">
        <v>2054</v>
      </c>
      <c r="C43" s="12"/>
      <c r="D43" s="6">
        <v>136000</v>
      </c>
      <c r="E43" s="19">
        <f t="shared" si="0"/>
        <v>136000</v>
      </c>
      <c r="F43" s="13">
        <f t="shared" si="2"/>
        <v>314883.81005366705</v>
      </c>
    </row>
    <row r="44" spans="1:6" outlineLevel="1">
      <c r="A44" s="2">
        <f t="shared" si="1"/>
        <v>38</v>
      </c>
      <c r="B44" s="2">
        <v>2055</v>
      </c>
      <c r="C44" s="12"/>
      <c r="D44" s="6">
        <v>116000</v>
      </c>
      <c r="E44" s="19">
        <f t="shared" si="0"/>
        <v>116000</v>
      </c>
      <c r="F44" s="13">
        <f t="shared" si="2"/>
        <v>275291.80158368387</v>
      </c>
    </row>
    <row r="45" spans="1:6" outlineLevel="1">
      <c r="A45" s="2">
        <f t="shared" si="1"/>
        <v>39</v>
      </c>
      <c r="B45" s="2">
        <v>2056</v>
      </c>
      <c r="C45" s="12"/>
      <c r="D45" s="6">
        <v>116000</v>
      </c>
      <c r="E45" s="19">
        <f t="shared" si="0"/>
        <v>116000</v>
      </c>
      <c r="F45" s="13">
        <f t="shared" si="2"/>
        <v>282174.09662327595</v>
      </c>
    </row>
    <row r="46" spans="1:6" outlineLevel="1">
      <c r="A46" s="2">
        <f t="shared" si="1"/>
        <v>40</v>
      </c>
      <c r="B46" s="2">
        <v>2057</v>
      </c>
      <c r="C46" s="12"/>
      <c r="D46" s="6">
        <v>116000</v>
      </c>
      <c r="E46" s="19">
        <f t="shared" si="0"/>
        <v>116000</v>
      </c>
      <c r="F46" s="13">
        <f t="shared" si="2"/>
        <v>289228.44903885783</v>
      </c>
    </row>
    <row r="47" spans="1:6" outlineLevel="1">
      <c r="A47" s="2">
        <f t="shared" si="1"/>
        <v>41</v>
      </c>
      <c r="B47" s="2">
        <v>2058</v>
      </c>
      <c r="C47" s="12"/>
      <c r="D47" s="6">
        <v>116000</v>
      </c>
      <c r="E47" s="19">
        <f t="shared" si="0"/>
        <v>116000</v>
      </c>
      <c r="F47" s="13">
        <f t="shared" si="2"/>
        <v>296459.16026482923</v>
      </c>
    </row>
    <row r="48" spans="1:6" outlineLevel="1">
      <c r="A48" s="2">
        <f t="shared" si="1"/>
        <v>42</v>
      </c>
      <c r="B48" s="2">
        <v>2059</v>
      </c>
      <c r="C48" s="12"/>
      <c r="D48" s="6">
        <v>116000</v>
      </c>
      <c r="E48" s="19">
        <f t="shared" si="0"/>
        <v>116000</v>
      </c>
      <c r="F48" s="13">
        <f t="shared" si="2"/>
        <v>303870.63927145</v>
      </c>
    </row>
    <row r="49" spans="1:10" ht="13.2" customHeight="1" outlineLevel="1">
      <c r="A49" s="2">
        <f t="shared" si="1"/>
        <v>43</v>
      </c>
      <c r="B49" s="2">
        <v>2060</v>
      </c>
      <c r="C49" s="12"/>
      <c r="D49" s="6">
        <v>116000</v>
      </c>
      <c r="E49" s="19">
        <f t="shared" si="0"/>
        <v>116000</v>
      </c>
      <c r="F49" s="13">
        <f t="shared" si="2"/>
        <v>311467.40525323618</v>
      </c>
    </row>
    <row r="50" spans="1:10" outlineLevel="1">
      <c r="A50" s="2">
        <f t="shared" si="1"/>
        <v>44</v>
      </c>
      <c r="B50" s="2">
        <v>2061</v>
      </c>
      <c r="C50" s="12"/>
      <c r="D50" s="6">
        <v>116000</v>
      </c>
      <c r="E50" s="19">
        <f t="shared" si="0"/>
        <v>116000</v>
      </c>
      <c r="F50" s="13">
        <f t="shared" si="2"/>
        <v>319254.0903845671</v>
      </c>
    </row>
    <row r="51" spans="1:10" outlineLevel="1">
      <c r="A51" s="2">
        <f t="shared" si="1"/>
        <v>45</v>
      </c>
      <c r="B51" s="2">
        <v>2062</v>
      </c>
      <c r="C51" s="12"/>
      <c r="D51" s="6"/>
      <c r="E51" s="19">
        <f t="shared" si="0"/>
        <v>0</v>
      </c>
      <c r="F51" s="13">
        <f t="shared" si="2"/>
        <v>0</v>
      </c>
    </row>
    <row r="52" spans="1:10">
      <c r="A52" s="2"/>
      <c r="B52" s="3" t="s">
        <v>1</v>
      </c>
      <c r="C52" s="17">
        <f>SUM(C7:C51)</f>
        <v>172698000</v>
      </c>
      <c r="D52" s="4">
        <f>SUM(D7:D51)</f>
        <v>18356000</v>
      </c>
      <c r="E52" s="17">
        <f>SUM(E7:E51)</f>
        <v>191054000</v>
      </c>
      <c r="F52" s="20">
        <f>SUM(F7:F51)</f>
        <v>235786130.46655321</v>
      </c>
    </row>
    <row r="53" spans="1:10">
      <c r="A53" s="35"/>
      <c r="B53" s="5"/>
      <c r="C53" s="9"/>
      <c r="E53" s="9"/>
      <c r="F53" s="9"/>
    </row>
    <row r="54" spans="1:10">
      <c r="A54" s="35"/>
      <c r="B54" s="5"/>
      <c r="C54" s="9" t="s">
        <v>6</v>
      </c>
      <c r="D54" s="21">
        <v>0.5</v>
      </c>
      <c r="E54" s="17">
        <f>+$D54*E52</f>
        <v>95527000</v>
      </c>
      <c r="F54" s="17">
        <f>+$D54*F52</f>
        <v>117893065.23327661</v>
      </c>
      <c r="J54" s="42"/>
    </row>
    <row r="55" spans="1:10">
      <c r="A55" s="35"/>
      <c r="B55" s="5"/>
      <c r="C55" s="9"/>
      <c r="E55" s="9"/>
      <c r="F55" s="9"/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pane ySplit="6" topLeftCell="A42" activePane="bottomLeft" state="frozen"/>
      <selection pane="bottomLeft" activeCell="F11" sqref="F11:F51"/>
    </sheetView>
  </sheetViews>
  <sheetFormatPr defaultColWidth="9.109375" defaultRowHeight="13.2" outlineLevelRow="1"/>
  <cols>
    <col min="1" max="1" width="5.33203125" style="1" customWidth="1"/>
    <col min="2" max="4" width="14.44140625" style="1" customWidth="1"/>
    <col min="5" max="5" width="16.5546875" style="1" customWidth="1"/>
    <col min="6" max="6" width="17.6640625" style="1" customWidth="1"/>
    <col min="7" max="9" width="9.109375" style="1"/>
    <col min="10" max="10" width="13.6640625" style="1" bestFit="1" customWidth="1"/>
    <col min="11" max="16384" width="9.109375" style="1"/>
  </cols>
  <sheetData>
    <row r="1" spans="1:6">
      <c r="A1" s="38" t="s">
        <v>41</v>
      </c>
      <c r="C1" s="9"/>
      <c r="E1" s="9"/>
      <c r="F1" s="29" t="s">
        <v>12</v>
      </c>
    </row>
    <row r="2" spans="1:6" ht="15.6">
      <c r="A2" s="37" t="s">
        <v>42</v>
      </c>
      <c r="B2" s="30"/>
      <c r="C2" s="30"/>
      <c r="D2" s="30"/>
      <c r="E2" s="30"/>
      <c r="F2" s="40" t="s">
        <v>32</v>
      </c>
    </row>
    <row r="3" spans="1:6" ht="15.6">
      <c r="B3" s="30"/>
      <c r="C3" s="30"/>
      <c r="D3" s="30"/>
      <c r="E3" s="30"/>
      <c r="F3" s="36" t="s">
        <v>10</v>
      </c>
    </row>
    <row r="4" spans="1:6" s="39" customFormat="1">
      <c r="E4" s="10"/>
      <c r="F4" s="36" t="s">
        <v>39</v>
      </c>
    </row>
    <row r="5" spans="1:6" s="39" customFormat="1">
      <c r="E5" s="10"/>
      <c r="F5" s="10"/>
    </row>
    <row r="6" spans="1:6" ht="26.4">
      <c r="A6" s="28" t="s">
        <v>11</v>
      </c>
      <c r="B6" s="28" t="s">
        <v>0</v>
      </c>
      <c r="C6" s="11" t="s">
        <v>2</v>
      </c>
      <c r="D6" s="11" t="s">
        <v>3</v>
      </c>
      <c r="E6" s="15" t="s">
        <v>28</v>
      </c>
      <c r="F6" s="11" t="s">
        <v>5</v>
      </c>
    </row>
    <row r="7" spans="1:6">
      <c r="A7" s="2">
        <v>1</v>
      </c>
      <c r="B7" s="2">
        <v>2018</v>
      </c>
      <c r="C7" s="12"/>
      <c r="D7" s="6"/>
      <c r="E7" s="19">
        <f>C7+D7</f>
        <v>0</v>
      </c>
      <c r="F7" s="13">
        <v>0</v>
      </c>
    </row>
    <row r="8" spans="1:6">
      <c r="A8" s="2">
        <f>A7+1</f>
        <v>2</v>
      </c>
      <c r="B8" s="2">
        <v>2019</v>
      </c>
      <c r="C8" s="12"/>
      <c r="D8" s="6"/>
      <c r="E8" s="19">
        <f t="shared" ref="E8:E51" si="0">C8+D8</f>
        <v>0</v>
      </c>
      <c r="F8" s="13">
        <v>0</v>
      </c>
    </row>
    <row r="9" spans="1:6">
      <c r="A9" s="2">
        <f t="shared" ref="A9:A51" si="1">A8+1</f>
        <v>3</v>
      </c>
      <c r="B9" s="2">
        <v>2020</v>
      </c>
      <c r="C9" s="12"/>
      <c r="D9" s="6"/>
      <c r="E9" s="19">
        <f t="shared" si="0"/>
        <v>0</v>
      </c>
      <c r="F9" s="13">
        <f>E9*1.025^(B9-$B$9)</f>
        <v>0</v>
      </c>
    </row>
    <row r="10" spans="1:6">
      <c r="A10" s="2">
        <f t="shared" si="1"/>
        <v>4</v>
      </c>
      <c r="B10" s="2">
        <v>2021</v>
      </c>
      <c r="C10" s="12">
        <v>1100000</v>
      </c>
      <c r="D10" s="6">
        <v>510000</v>
      </c>
      <c r="E10" s="19">
        <f t="shared" si="0"/>
        <v>1610000</v>
      </c>
      <c r="F10" s="13">
        <f t="shared" ref="F10:F51" si="2">E10*1.025^(B10-$B$9)</f>
        <v>1650249.9999999998</v>
      </c>
    </row>
    <row r="11" spans="1:6">
      <c r="A11" s="2">
        <f t="shared" si="1"/>
        <v>5</v>
      </c>
      <c r="B11" s="2">
        <v>2022</v>
      </c>
      <c r="C11" s="12">
        <v>600000</v>
      </c>
      <c r="D11" s="6">
        <v>530000</v>
      </c>
      <c r="E11" s="19">
        <f t="shared" si="0"/>
        <v>1130000</v>
      </c>
      <c r="F11" s="13">
        <f t="shared" si="2"/>
        <v>1187206.25</v>
      </c>
    </row>
    <row r="12" spans="1:6">
      <c r="A12" s="2">
        <f t="shared" si="1"/>
        <v>6</v>
      </c>
      <c r="B12" s="2">
        <v>2023</v>
      </c>
      <c r="C12" s="12">
        <v>15803000</v>
      </c>
      <c r="D12" s="6">
        <v>530000</v>
      </c>
      <c r="E12" s="19">
        <f t="shared" si="0"/>
        <v>16333000</v>
      </c>
      <c r="F12" s="13">
        <f t="shared" si="2"/>
        <v>17588854.578124996</v>
      </c>
    </row>
    <row r="13" spans="1:6">
      <c r="A13" s="2">
        <f t="shared" si="1"/>
        <v>7</v>
      </c>
      <c r="B13" s="2">
        <v>2024</v>
      </c>
      <c r="C13" s="12">
        <v>5436000</v>
      </c>
      <c r="D13" s="6">
        <v>470000</v>
      </c>
      <c r="E13" s="19">
        <f t="shared" si="0"/>
        <v>5906000</v>
      </c>
      <c r="F13" s="13">
        <f t="shared" si="2"/>
        <v>6519118.9320312487</v>
      </c>
    </row>
    <row r="14" spans="1:6">
      <c r="A14" s="2">
        <f t="shared" si="1"/>
        <v>8</v>
      </c>
      <c r="B14" s="2">
        <v>2025</v>
      </c>
      <c r="C14" s="12">
        <v>42609000</v>
      </c>
      <c r="D14" s="6">
        <v>470000</v>
      </c>
      <c r="E14" s="19">
        <f t="shared" si="0"/>
        <v>43079000</v>
      </c>
      <c r="F14" s="13">
        <f t="shared" si="2"/>
        <v>48739934.40311522</v>
      </c>
    </row>
    <row r="15" spans="1:6">
      <c r="A15" s="2">
        <f t="shared" si="1"/>
        <v>9</v>
      </c>
      <c r="B15" s="2">
        <v>2026</v>
      </c>
      <c r="C15" s="12">
        <v>22654000</v>
      </c>
      <c r="D15" s="6">
        <v>434000</v>
      </c>
      <c r="E15" s="19">
        <f t="shared" si="0"/>
        <v>23088000</v>
      </c>
      <c r="F15" s="13">
        <f t="shared" si="2"/>
        <v>26775001.639699209</v>
      </c>
    </row>
    <row r="16" spans="1:6">
      <c r="A16" s="2">
        <f t="shared" si="1"/>
        <v>10</v>
      </c>
      <c r="B16" s="2">
        <v>2027</v>
      </c>
      <c r="C16" s="12">
        <v>9629000</v>
      </c>
      <c r="D16" s="6">
        <v>476000</v>
      </c>
      <c r="E16" s="19">
        <f t="shared" si="0"/>
        <v>10105000</v>
      </c>
      <c r="F16" s="13">
        <f t="shared" si="2"/>
        <v>12011669.540817287</v>
      </c>
    </row>
    <row r="17" spans="1:6">
      <c r="A17" s="2">
        <f t="shared" si="1"/>
        <v>11</v>
      </c>
      <c r="B17" s="2">
        <v>2028</v>
      </c>
      <c r="C17" s="12">
        <v>23830000</v>
      </c>
      <c r="D17" s="6">
        <v>476000</v>
      </c>
      <c r="E17" s="19">
        <f t="shared" si="0"/>
        <v>24306000</v>
      </c>
      <c r="F17" s="13">
        <f t="shared" si="2"/>
        <v>29614500.826876059</v>
      </c>
    </row>
    <row r="18" spans="1:6">
      <c r="A18" s="2">
        <f t="shared" si="1"/>
        <v>12</v>
      </c>
      <c r="B18" s="2">
        <v>2029</v>
      </c>
      <c r="C18" s="12">
        <v>4110000</v>
      </c>
      <c r="D18" s="6">
        <v>560000</v>
      </c>
      <c r="E18" s="19">
        <f t="shared" si="0"/>
        <v>4670000</v>
      </c>
      <c r="F18" s="13">
        <f t="shared" si="2"/>
        <v>5832190.0696555972</v>
      </c>
    </row>
    <row r="19" spans="1:6">
      <c r="A19" s="2">
        <f t="shared" si="1"/>
        <v>13</v>
      </c>
      <c r="B19" s="2">
        <v>2030</v>
      </c>
      <c r="C19" s="12"/>
      <c r="D19" s="6">
        <v>735000</v>
      </c>
      <c r="E19" s="19">
        <f t="shared" si="0"/>
        <v>735000</v>
      </c>
      <c r="F19" s="13">
        <f t="shared" si="2"/>
        <v>940862.13998432248</v>
      </c>
    </row>
    <row r="20" spans="1:6">
      <c r="A20" s="2">
        <f t="shared" si="1"/>
        <v>14</v>
      </c>
      <c r="B20" s="2">
        <v>2031</v>
      </c>
      <c r="C20" s="12"/>
      <c r="D20" s="6">
        <v>735000</v>
      </c>
      <c r="E20" s="19">
        <f t="shared" si="0"/>
        <v>735000</v>
      </c>
      <c r="F20" s="13">
        <f t="shared" si="2"/>
        <v>964383.69348393055</v>
      </c>
    </row>
    <row r="21" spans="1:6">
      <c r="A21" s="2">
        <f t="shared" si="1"/>
        <v>15</v>
      </c>
      <c r="B21" s="2">
        <v>2032</v>
      </c>
      <c r="C21" s="12"/>
      <c r="D21" s="6">
        <v>735000</v>
      </c>
      <c r="E21" s="19">
        <f t="shared" si="0"/>
        <v>735000</v>
      </c>
      <c r="F21" s="13">
        <f t="shared" si="2"/>
        <v>988493.28582102864</v>
      </c>
    </row>
    <row r="22" spans="1:6">
      <c r="A22" s="2">
        <f t="shared" si="1"/>
        <v>16</v>
      </c>
      <c r="B22" s="2">
        <v>2033</v>
      </c>
      <c r="C22" s="12"/>
      <c r="D22" s="6">
        <v>735000</v>
      </c>
      <c r="E22" s="19">
        <f t="shared" si="0"/>
        <v>735000</v>
      </c>
      <c r="F22" s="13">
        <f t="shared" si="2"/>
        <v>1013205.6179665544</v>
      </c>
    </row>
    <row r="23" spans="1:6">
      <c r="A23" s="2">
        <f t="shared" si="1"/>
        <v>17</v>
      </c>
      <c r="B23" s="2">
        <v>2034</v>
      </c>
      <c r="C23" s="12"/>
      <c r="D23" s="6">
        <v>735000</v>
      </c>
      <c r="E23" s="19">
        <f t="shared" si="0"/>
        <v>735000</v>
      </c>
      <c r="F23" s="13">
        <f t="shared" si="2"/>
        <v>1038535.7584157181</v>
      </c>
    </row>
    <row r="24" spans="1:6">
      <c r="A24" s="2">
        <f t="shared" si="1"/>
        <v>18</v>
      </c>
      <c r="B24" s="2">
        <v>2035</v>
      </c>
      <c r="C24" s="12"/>
      <c r="D24" s="6">
        <v>735000</v>
      </c>
      <c r="E24" s="19">
        <f t="shared" si="0"/>
        <v>735000</v>
      </c>
      <c r="F24" s="13">
        <f t="shared" si="2"/>
        <v>1064499.1523761111</v>
      </c>
    </row>
    <row r="25" spans="1:6">
      <c r="A25" s="2">
        <f t="shared" si="1"/>
        <v>19</v>
      </c>
      <c r="B25" s="2">
        <v>2036</v>
      </c>
      <c r="C25" s="12"/>
      <c r="D25" s="6">
        <v>735000</v>
      </c>
      <c r="E25" s="19">
        <f t="shared" si="0"/>
        <v>735000</v>
      </c>
      <c r="F25" s="13">
        <f t="shared" si="2"/>
        <v>1091111.6311855139</v>
      </c>
    </row>
    <row r="26" spans="1:6">
      <c r="A26" s="2">
        <f t="shared" si="1"/>
        <v>20</v>
      </c>
      <c r="B26" s="2">
        <v>2037</v>
      </c>
      <c r="C26" s="12"/>
      <c r="D26" s="6">
        <v>735000</v>
      </c>
      <c r="E26" s="19">
        <f t="shared" si="0"/>
        <v>735000</v>
      </c>
      <c r="F26" s="13">
        <f t="shared" si="2"/>
        <v>1118389.4219651516</v>
      </c>
    </row>
    <row r="27" spans="1:6">
      <c r="A27" s="2">
        <f t="shared" si="1"/>
        <v>21</v>
      </c>
      <c r="B27" s="2">
        <v>2038</v>
      </c>
      <c r="C27" s="12"/>
      <c r="D27" s="6">
        <v>735000</v>
      </c>
      <c r="E27" s="19">
        <f t="shared" si="0"/>
        <v>735000</v>
      </c>
      <c r="F27" s="13">
        <f t="shared" si="2"/>
        <v>1146349.1575142804</v>
      </c>
    </row>
    <row r="28" spans="1:6">
      <c r="A28" s="2">
        <f t="shared" si="1"/>
        <v>22</v>
      </c>
      <c r="B28" s="2">
        <v>2039</v>
      </c>
      <c r="C28" s="12"/>
      <c r="D28" s="6">
        <v>735000</v>
      </c>
      <c r="E28" s="19">
        <f t="shared" si="0"/>
        <v>735000</v>
      </c>
      <c r="F28" s="13">
        <f t="shared" si="2"/>
        <v>1175007.8864521375</v>
      </c>
    </row>
    <row r="29" spans="1:6">
      <c r="A29" s="2">
        <f t="shared" si="1"/>
        <v>23</v>
      </c>
      <c r="B29" s="2">
        <v>2040</v>
      </c>
      <c r="C29" s="12"/>
      <c r="D29" s="6">
        <v>735000</v>
      </c>
      <c r="E29" s="19">
        <f t="shared" si="0"/>
        <v>735000</v>
      </c>
      <c r="F29" s="13">
        <f t="shared" si="2"/>
        <v>1204383.0836134406</v>
      </c>
    </row>
    <row r="30" spans="1:6">
      <c r="A30" s="2">
        <f t="shared" si="1"/>
        <v>24</v>
      </c>
      <c r="B30" s="2">
        <v>2041</v>
      </c>
      <c r="C30" s="12"/>
      <c r="D30" s="6">
        <v>735000</v>
      </c>
      <c r="E30" s="19">
        <f t="shared" si="0"/>
        <v>735000</v>
      </c>
      <c r="F30" s="13">
        <f t="shared" si="2"/>
        <v>1234492.6607037766</v>
      </c>
    </row>
    <row r="31" spans="1:6">
      <c r="A31" s="2">
        <f t="shared" si="1"/>
        <v>25</v>
      </c>
      <c r="B31" s="2">
        <v>2042</v>
      </c>
      <c r="C31" s="12"/>
      <c r="D31" s="6">
        <v>735000</v>
      </c>
      <c r="E31" s="19">
        <f t="shared" si="0"/>
        <v>735000</v>
      </c>
      <c r="F31" s="13">
        <f t="shared" si="2"/>
        <v>1265354.9772213709</v>
      </c>
    </row>
    <row r="32" spans="1:6">
      <c r="A32" s="2">
        <f t="shared" si="1"/>
        <v>26</v>
      </c>
      <c r="B32" s="2">
        <v>2043</v>
      </c>
      <c r="C32" s="12"/>
      <c r="D32" s="6">
        <v>735000</v>
      </c>
      <c r="E32" s="19">
        <f t="shared" si="0"/>
        <v>735000</v>
      </c>
      <c r="F32" s="13">
        <f t="shared" si="2"/>
        <v>1296988.8516519053</v>
      </c>
    </row>
    <row r="33" spans="1:6">
      <c r="A33" s="2">
        <f t="shared" si="1"/>
        <v>27</v>
      </c>
      <c r="B33" s="2">
        <v>2044</v>
      </c>
      <c r="C33" s="12"/>
      <c r="D33" s="6">
        <v>735000</v>
      </c>
      <c r="E33" s="19">
        <f t="shared" si="0"/>
        <v>735000</v>
      </c>
      <c r="F33" s="13">
        <f t="shared" si="2"/>
        <v>1329413.5729432029</v>
      </c>
    </row>
    <row r="34" spans="1:6">
      <c r="A34" s="2">
        <f t="shared" si="1"/>
        <v>28</v>
      </c>
      <c r="B34" s="2">
        <v>2045</v>
      </c>
      <c r="C34" s="12"/>
      <c r="D34" s="6">
        <v>735000</v>
      </c>
      <c r="E34" s="19">
        <f t="shared" si="0"/>
        <v>735000</v>
      </c>
      <c r="F34" s="13">
        <f t="shared" si="2"/>
        <v>1362648.9122667827</v>
      </c>
    </row>
    <row r="35" spans="1:6">
      <c r="A35" s="2">
        <f t="shared" si="1"/>
        <v>29</v>
      </c>
      <c r="B35" s="2">
        <v>2046</v>
      </c>
      <c r="C35" s="12"/>
      <c r="D35" s="6">
        <v>735000</v>
      </c>
      <c r="E35" s="19">
        <f t="shared" si="0"/>
        <v>735000</v>
      </c>
      <c r="F35" s="13">
        <f t="shared" si="2"/>
        <v>1396715.1350734523</v>
      </c>
    </row>
    <row r="36" spans="1:6">
      <c r="A36" s="2">
        <f t="shared" si="1"/>
        <v>30</v>
      </c>
      <c r="B36" s="2">
        <v>2047</v>
      </c>
      <c r="C36" s="12"/>
      <c r="D36" s="6">
        <v>735000</v>
      </c>
      <c r="E36" s="19">
        <f t="shared" si="0"/>
        <v>735000</v>
      </c>
      <c r="F36" s="13">
        <f t="shared" si="2"/>
        <v>1431633.0134502884</v>
      </c>
    </row>
    <row r="37" spans="1:6">
      <c r="A37" s="2">
        <f t="shared" si="1"/>
        <v>31</v>
      </c>
      <c r="B37" s="2">
        <v>2048</v>
      </c>
      <c r="C37" s="12"/>
      <c r="D37" s="6">
        <v>735000</v>
      </c>
      <c r="E37" s="19">
        <f t="shared" si="0"/>
        <v>735000</v>
      </c>
      <c r="F37" s="13">
        <f t="shared" si="2"/>
        <v>1467423.8387865454</v>
      </c>
    </row>
    <row r="38" spans="1:6">
      <c r="A38" s="2">
        <f t="shared" si="1"/>
        <v>32</v>
      </c>
      <c r="B38" s="2">
        <v>2049</v>
      </c>
      <c r="C38" s="12"/>
      <c r="D38" s="6">
        <v>735000</v>
      </c>
      <c r="E38" s="19">
        <f t="shared" si="0"/>
        <v>735000</v>
      </c>
      <c r="F38" s="13">
        <f t="shared" si="2"/>
        <v>1504109.4347562094</v>
      </c>
    </row>
    <row r="39" spans="1:6">
      <c r="A39" s="2">
        <f t="shared" si="1"/>
        <v>33</v>
      </c>
      <c r="B39" s="2">
        <v>2050</v>
      </c>
      <c r="C39" s="12"/>
      <c r="D39" s="6">
        <v>735000</v>
      </c>
      <c r="E39" s="19">
        <f t="shared" si="0"/>
        <v>735000</v>
      </c>
      <c r="F39" s="13">
        <f t="shared" si="2"/>
        <v>1541712.1706251141</v>
      </c>
    </row>
    <row r="40" spans="1:6">
      <c r="A40" s="2">
        <f t="shared" si="1"/>
        <v>34</v>
      </c>
      <c r="B40" s="2">
        <v>2051</v>
      </c>
      <c r="C40" s="12"/>
      <c r="D40" s="6">
        <v>440000</v>
      </c>
      <c r="E40" s="19">
        <f t="shared" si="0"/>
        <v>440000</v>
      </c>
      <c r="F40" s="13">
        <f t="shared" si="2"/>
        <v>946002.97816588671</v>
      </c>
    </row>
    <row r="41" spans="1:6">
      <c r="A41" s="2">
        <f t="shared" si="1"/>
        <v>35</v>
      </c>
      <c r="B41" s="2">
        <v>2052</v>
      </c>
      <c r="C41" s="12"/>
      <c r="D41" s="6">
        <v>440000</v>
      </c>
      <c r="E41" s="19">
        <f t="shared" si="0"/>
        <v>440000</v>
      </c>
      <c r="F41" s="13">
        <f t="shared" si="2"/>
        <v>969653.05262003362</v>
      </c>
    </row>
    <row r="42" spans="1:6">
      <c r="A42" s="2">
        <f t="shared" si="1"/>
        <v>36</v>
      </c>
      <c r="B42" s="2">
        <v>2053</v>
      </c>
      <c r="C42" s="12"/>
      <c r="D42" s="6">
        <v>490000</v>
      </c>
      <c r="E42" s="19">
        <f t="shared" si="0"/>
        <v>490000</v>
      </c>
      <c r="F42" s="13">
        <f t="shared" si="2"/>
        <v>1106836.9219963907</v>
      </c>
    </row>
    <row r="43" spans="1:6" outlineLevel="1">
      <c r="A43" s="2">
        <f t="shared" si="1"/>
        <v>37</v>
      </c>
      <c r="B43" s="2">
        <v>2054</v>
      </c>
      <c r="C43" s="12"/>
      <c r="D43" s="6">
        <v>260000</v>
      </c>
      <c r="E43" s="19">
        <f t="shared" si="0"/>
        <v>260000</v>
      </c>
      <c r="F43" s="13">
        <f t="shared" si="2"/>
        <v>601983.75451436348</v>
      </c>
    </row>
    <row r="44" spans="1:6" outlineLevel="1">
      <c r="A44" s="2">
        <f t="shared" si="1"/>
        <v>38</v>
      </c>
      <c r="B44" s="2">
        <v>2055</v>
      </c>
      <c r="C44" s="12"/>
      <c r="D44" s="6">
        <v>240000</v>
      </c>
      <c r="E44" s="19">
        <f t="shared" si="0"/>
        <v>240000</v>
      </c>
      <c r="F44" s="13">
        <f t="shared" si="2"/>
        <v>569569.24465589761</v>
      </c>
    </row>
    <row r="45" spans="1:6" outlineLevel="1">
      <c r="A45" s="2">
        <f t="shared" si="1"/>
        <v>39</v>
      </c>
      <c r="B45" s="2">
        <v>2056</v>
      </c>
      <c r="C45" s="12"/>
      <c r="D45" s="6">
        <v>126000</v>
      </c>
      <c r="E45" s="19">
        <f t="shared" si="0"/>
        <v>126000</v>
      </c>
      <c r="F45" s="13">
        <f t="shared" si="2"/>
        <v>306499.44978045492</v>
      </c>
    </row>
    <row r="46" spans="1:6" outlineLevel="1">
      <c r="A46" s="2">
        <f t="shared" si="1"/>
        <v>40</v>
      </c>
      <c r="B46" s="2">
        <v>2057</v>
      </c>
      <c r="C46" s="12"/>
      <c r="D46" s="6">
        <v>84000</v>
      </c>
      <c r="E46" s="19">
        <f t="shared" si="0"/>
        <v>84000</v>
      </c>
      <c r="F46" s="13">
        <f t="shared" si="2"/>
        <v>209441.29068331086</v>
      </c>
    </row>
    <row r="47" spans="1:6" outlineLevel="1">
      <c r="A47" s="2">
        <f t="shared" si="1"/>
        <v>41</v>
      </c>
      <c r="B47" s="2">
        <v>2058</v>
      </c>
      <c r="C47" s="12"/>
      <c r="D47" s="6">
        <v>84000</v>
      </c>
      <c r="E47" s="19">
        <f t="shared" si="0"/>
        <v>84000</v>
      </c>
      <c r="F47" s="13">
        <f t="shared" si="2"/>
        <v>214677.32295039357</v>
      </c>
    </row>
    <row r="48" spans="1:6" outlineLevel="1">
      <c r="A48" s="2">
        <f t="shared" si="1"/>
        <v>42</v>
      </c>
      <c r="B48" s="2">
        <v>2059</v>
      </c>
      <c r="C48" s="12"/>
      <c r="D48" s="6"/>
      <c r="E48" s="19">
        <f t="shared" si="0"/>
        <v>0</v>
      </c>
      <c r="F48" s="13">
        <f t="shared" si="2"/>
        <v>0</v>
      </c>
    </row>
    <row r="49" spans="1:10" ht="13.2" customHeight="1" outlineLevel="1">
      <c r="A49" s="2">
        <f t="shared" si="1"/>
        <v>43</v>
      </c>
      <c r="B49" s="2">
        <v>2060</v>
      </c>
      <c r="C49" s="12"/>
      <c r="D49" s="6"/>
      <c r="E49" s="19">
        <f t="shared" si="0"/>
        <v>0</v>
      </c>
      <c r="F49" s="13">
        <f t="shared" si="2"/>
        <v>0</v>
      </c>
    </row>
    <row r="50" spans="1:10" outlineLevel="1">
      <c r="A50" s="2">
        <f t="shared" si="1"/>
        <v>44</v>
      </c>
      <c r="B50" s="2">
        <v>2061</v>
      </c>
      <c r="C50" s="12"/>
      <c r="D50" s="6"/>
      <c r="E50" s="19">
        <f t="shared" si="0"/>
        <v>0</v>
      </c>
      <c r="F50" s="13">
        <f t="shared" si="2"/>
        <v>0</v>
      </c>
    </row>
    <row r="51" spans="1:10" outlineLevel="1">
      <c r="A51" s="2">
        <f t="shared" si="1"/>
        <v>45</v>
      </c>
      <c r="B51" s="2">
        <v>2062</v>
      </c>
      <c r="C51" s="12"/>
      <c r="D51" s="6"/>
      <c r="E51" s="19">
        <f t="shared" si="0"/>
        <v>0</v>
      </c>
      <c r="F51" s="13">
        <f t="shared" si="2"/>
        <v>0</v>
      </c>
    </row>
    <row r="52" spans="1:10">
      <c r="A52" s="2"/>
      <c r="B52" s="3" t="s">
        <v>1</v>
      </c>
      <c r="C52" s="17">
        <f>SUM(C7:C51)</f>
        <v>125771000</v>
      </c>
      <c r="D52" s="4">
        <f>SUM(D7:D51)</f>
        <v>22055000</v>
      </c>
      <c r="E52" s="17">
        <f>SUM(E7:E51)</f>
        <v>147826000</v>
      </c>
      <c r="F52" s="20">
        <f>SUM(F7:F51)</f>
        <v>180419103.65194321</v>
      </c>
    </row>
    <row r="53" spans="1:10">
      <c r="A53" s="39"/>
      <c r="B53" s="5"/>
      <c r="C53" s="9"/>
      <c r="E53" s="9"/>
      <c r="F53" s="9"/>
    </row>
    <row r="54" spans="1:10">
      <c r="A54" s="39"/>
      <c r="B54" s="5"/>
      <c r="C54" s="9" t="s">
        <v>6</v>
      </c>
      <c r="D54" s="21">
        <v>0.5</v>
      </c>
      <c r="E54" s="17">
        <f>+$D54*E52</f>
        <v>73913000</v>
      </c>
      <c r="F54" s="17">
        <f>+$D54*F52</f>
        <v>90209551.825971603</v>
      </c>
      <c r="J54" s="42"/>
    </row>
    <row r="55" spans="1:10">
      <c r="A55" s="39"/>
      <c r="B55" s="5"/>
      <c r="C55" s="9"/>
      <c r="E55" s="9"/>
      <c r="F55" s="9"/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6" topLeftCell="A7" activePane="bottomLeft" state="frozen"/>
      <selection pane="bottomLeft" activeCell="F5" sqref="F5"/>
    </sheetView>
  </sheetViews>
  <sheetFormatPr defaultColWidth="9.109375" defaultRowHeight="13.2" outlineLevelRow="1"/>
  <cols>
    <col min="1" max="1" width="9.109375" style="9"/>
    <col min="2" max="2" width="8.109375" style="9" bestFit="1" customWidth="1"/>
    <col min="3" max="3" width="17.109375" style="9" customWidth="1"/>
    <col min="4" max="4" width="18.109375" style="9" customWidth="1"/>
    <col min="5" max="5" width="18.5546875" style="9" customWidth="1"/>
    <col min="6" max="6" width="13.109375" style="9" bestFit="1" customWidth="1"/>
    <col min="7" max="16384" width="9.109375" style="9"/>
  </cols>
  <sheetData>
    <row r="1" spans="1:6">
      <c r="A1" s="38" t="s">
        <v>29</v>
      </c>
      <c r="B1" s="1"/>
      <c r="D1" s="1"/>
      <c r="F1" s="36" t="s">
        <v>12</v>
      </c>
    </row>
    <row r="2" spans="1:6" ht="15.6">
      <c r="A2" s="37" t="s">
        <v>31</v>
      </c>
      <c r="B2" s="30"/>
      <c r="C2" s="30"/>
      <c r="D2" s="30"/>
      <c r="E2" s="30"/>
      <c r="F2" s="40" t="s">
        <v>32</v>
      </c>
    </row>
    <row r="3" spans="1:6" ht="15.6">
      <c r="A3" s="41" t="s">
        <v>15</v>
      </c>
      <c r="B3" s="30"/>
      <c r="C3" s="30"/>
      <c r="D3" s="30"/>
      <c r="E3" s="30"/>
      <c r="F3" s="36" t="s">
        <v>10</v>
      </c>
    </row>
    <row r="4" spans="1:6" ht="15.6">
      <c r="B4" s="30"/>
      <c r="C4" s="30"/>
      <c r="D4" s="30"/>
      <c r="E4" s="30"/>
      <c r="F4" s="36" t="s">
        <v>40</v>
      </c>
    </row>
    <row r="5" spans="1:6">
      <c r="A5" s="35"/>
      <c r="B5" s="35"/>
      <c r="C5" s="35"/>
      <c r="D5" s="35"/>
      <c r="E5" s="10"/>
      <c r="F5" s="10"/>
    </row>
    <row r="6" spans="1:6" ht="66.900000000000006" customHeight="1">
      <c r="A6" s="28" t="s">
        <v>11</v>
      </c>
      <c r="B6" s="28" t="s">
        <v>0</v>
      </c>
      <c r="C6" s="11" t="s">
        <v>2</v>
      </c>
      <c r="D6" s="11" t="s">
        <v>3</v>
      </c>
      <c r="E6" s="15" t="s">
        <v>4</v>
      </c>
      <c r="F6" s="11" t="s">
        <v>5</v>
      </c>
    </row>
    <row r="7" spans="1:6">
      <c r="A7" s="32">
        <v>1</v>
      </c>
      <c r="B7" s="2">
        <v>2018</v>
      </c>
      <c r="C7" s="12"/>
      <c r="D7" s="6">
        <f>+F78</f>
        <v>0</v>
      </c>
      <c r="E7" s="19">
        <f>+D7+C7</f>
        <v>0</v>
      </c>
      <c r="F7" s="13">
        <f>E7*1.025^(B7-$B$7)</f>
        <v>0</v>
      </c>
    </row>
    <row r="8" spans="1:6">
      <c r="A8" s="32">
        <v>2</v>
      </c>
      <c r="B8" s="2">
        <v>2019</v>
      </c>
      <c r="C8" s="12"/>
      <c r="D8" s="6">
        <v>0</v>
      </c>
      <c r="E8" s="19">
        <f>+D8+C8</f>
        <v>0</v>
      </c>
      <c r="F8" s="13">
        <f>E8*1.025^(B8-$B$7)</f>
        <v>0</v>
      </c>
    </row>
    <row r="9" spans="1:6">
      <c r="A9" s="2">
        <v>3</v>
      </c>
      <c r="B9" s="2">
        <v>2020</v>
      </c>
      <c r="C9" s="12"/>
      <c r="D9" s="6">
        <v>0</v>
      </c>
      <c r="E9" s="19">
        <f t="shared" ref="E9:E63" si="0">+D9+C9</f>
        <v>0</v>
      </c>
      <c r="F9" s="13">
        <f t="shared" ref="F9:F63" si="1">E9*1.025^(B9-$B$7)</f>
        <v>0</v>
      </c>
    </row>
    <row r="10" spans="1:6">
      <c r="A10" s="2">
        <f t="shared" ref="A10:A25" si="2">A9+1</f>
        <v>4</v>
      </c>
      <c r="B10" s="2">
        <v>2021</v>
      </c>
      <c r="C10" s="12">
        <v>14182000</v>
      </c>
      <c r="D10" s="6">
        <v>1208200</v>
      </c>
      <c r="E10" s="19">
        <f t="shared" si="0"/>
        <v>15390200</v>
      </c>
      <c r="F10" s="13">
        <f t="shared" si="1"/>
        <v>16573562.096874999</v>
      </c>
    </row>
    <row r="11" spans="1:6">
      <c r="A11" s="2">
        <f t="shared" si="2"/>
        <v>5</v>
      </c>
      <c r="B11" s="2">
        <v>2022</v>
      </c>
      <c r="C11" s="12">
        <v>6467000</v>
      </c>
      <c r="D11" s="6">
        <v>1297400</v>
      </c>
      <c r="E11" s="19">
        <f t="shared" si="0"/>
        <v>7764400</v>
      </c>
      <c r="F11" s="13">
        <f t="shared" si="1"/>
        <v>8570444.8079687487</v>
      </c>
    </row>
    <row r="12" spans="1:6">
      <c r="A12" s="2">
        <f t="shared" si="2"/>
        <v>6</v>
      </c>
      <c r="B12" s="2">
        <v>2023</v>
      </c>
      <c r="C12" s="12">
        <v>7900000</v>
      </c>
      <c r="D12" s="6">
        <v>997400</v>
      </c>
      <c r="E12" s="19">
        <f t="shared" si="0"/>
        <v>8897400</v>
      </c>
      <c r="F12" s="13">
        <f t="shared" si="1"/>
        <v>10066591.433373043</v>
      </c>
    </row>
    <row r="13" spans="1:6">
      <c r="A13" s="2">
        <f t="shared" si="2"/>
        <v>7</v>
      </c>
      <c r="B13" s="2">
        <v>2024</v>
      </c>
      <c r="C13" s="12">
        <v>8800000</v>
      </c>
      <c r="D13" s="6">
        <v>991400</v>
      </c>
      <c r="E13" s="19">
        <f t="shared" si="0"/>
        <v>9791400</v>
      </c>
      <c r="F13" s="13">
        <f t="shared" si="1"/>
        <v>11355022.135089694</v>
      </c>
    </row>
    <row r="14" spans="1:6">
      <c r="A14" s="2">
        <f t="shared" si="2"/>
        <v>8</v>
      </c>
      <c r="B14" s="2">
        <v>2025</v>
      </c>
      <c r="C14" s="12">
        <v>12180000</v>
      </c>
      <c r="D14" s="6">
        <v>991400</v>
      </c>
      <c r="E14" s="19">
        <f t="shared" si="0"/>
        <v>13171400</v>
      </c>
      <c r="F14" s="13">
        <f t="shared" si="1"/>
        <v>15656655.535865495</v>
      </c>
    </row>
    <row r="15" spans="1:6">
      <c r="A15" s="2">
        <f t="shared" si="2"/>
        <v>9</v>
      </c>
      <c r="B15" s="2">
        <v>2026</v>
      </c>
      <c r="C15" s="12">
        <v>11600000</v>
      </c>
      <c r="D15" s="6">
        <v>1084400</v>
      </c>
      <c r="E15" s="19">
        <f t="shared" si="0"/>
        <v>12684400</v>
      </c>
      <c r="F15" s="13">
        <f t="shared" si="1"/>
        <v>15454709.713174799</v>
      </c>
    </row>
    <row r="16" spans="1:6">
      <c r="A16" s="2">
        <f t="shared" si="2"/>
        <v>10</v>
      </c>
      <c r="B16" s="2">
        <v>2027</v>
      </c>
      <c r="C16" s="12"/>
      <c r="D16" s="6">
        <v>1084400</v>
      </c>
      <c r="E16" s="19">
        <f t="shared" si="0"/>
        <v>1084400</v>
      </c>
      <c r="F16" s="13">
        <f t="shared" si="1"/>
        <v>1354267.0046112484</v>
      </c>
    </row>
    <row r="17" spans="1:6">
      <c r="A17" s="2">
        <f t="shared" si="2"/>
        <v>11</v>
      </c>
      <c r="B17" s="2">
        <v>2028</v>
      </c>
      <c r="C17" s="12">
        <v>127000</v>
      </c>
      <c r="D17" s="6">
        <v>1084400</v>
      </c>
      <c r="E17" s="19">
        <f t="shared" si="0"/>
        <v>1211400</v>
      </c>
      <c r="F17" s="13">
        <f t="shared" si="1"/>
        <v>1550694.4168394669</v>
      </c>
    </row>
    <row r="18" spans="1:6">
      <c r="A18" s="2">
        <f t="shared" si="2"/>
        <v>12</v>
      </c>
      <c r="B18" s="2">
        <v>2029</v>
      </c>
      <c r="C18" s="12"/>
      <c r="D18" s="6">
        <v>1084400</v>
      </c>
      <c r="E18" s="19">
        <f t="shared" si="0"/>
        <v>1084400</v>
      </c>
      <c r="F18" s="13">
        <f t="shared" si="1"/>
        <v>1422826.7717196927</v>
      </c>
    </row>
    <row r="19" spans="1:6">
      <c r="A19" s="2">
        <f t="shared" si="2"/>
        <v>13</v>
      </c>
      <c r="B19" s="2">
        <v>2030</v>
      </c>
      <c r="C19" s="12"/>
      <c r="D19" s="6">
        <v>1084400</v>
      </c>
      <c r="E19" s="19">
        <f t="shared" si="0"/>
        <v>1084400</v>
      </c>
      <c r="F19" s="13">
        <f t="shared" si="1"/>
        <v>1458397.441012685</v>
      </c>
    </row>
    <row r="20" spans="1:6">
      <c r="A20" s="2">
        <f t="shared" si="2"/>
        <v>14</v>
      </c>
      <c r="B20" s="2">
        <v>2031</v>
      </c>
      <c r="C20" s="12"/>
      <c r="D20" s="6">
        <v>1084400</v>
      </c>
      <c r="E20" s="19">
        <f t="shared" si="0"/>
        <v>1084400</v>
      </c>
      <c r="F20" s="13">
        <f t="shared" si="1"/>
        <v>1494857.377038002</v>
      </c>
    </row>
    <row r="21" spans="1:6">
      <c r="A21" s="2">
        <f t="shared" si="2"/>
        <v>15</v>
      </c>
      <c r="B21" s="2">
        <v>2032</v>
      </c>
      <c r="C21" s="12"/>
      <c r="D21" s="6">
        <v>1084400</v>
      </c>
      <c r="E21" s="19">
        <f t="shared" si="0"/>
        <v>1084400</v>
      </c>
      <c r="F21" s="13">
        <f t="shared" si="1"/>
        <v>1532228.8114639521</v>
      </c>
    </row>
    <row r="22" spans="1:6">
      <c r="A22" s="2">
        <f t="shared" si="2"/>
        <v>16</v>
      </c>
      <c r="B22" s="2">
        <v>2033</v>
      </c>
      <c r="C22" s="12"/>
      <c r="D22" s="6">
        <v>1084400</v>
      </c>
      <c r="E22" s="19">
        <f t="shared" si="0"/>
        <v>1084400</v>
      </c>
      <c r="F22" s="13">
        <f t="shared" si="1"/>
        <v>1570534.531750551</v>
      </c>
    </row>
    <row r="23" spans="1:6">
      <c r="A23" s="2">
        <f t="shared" si="2"/>
        <v>17</v>
      </c>
      <c r="B23" s="2">
        <v>2034</v>
      </c>
      <c r="C23" s="12"/>
      <c r="D23" s="6">
        <v>1084400</v>
      </c>
      <c r="E23" s="19">
        <f t="shared" si="0"/>
        <v>1084400</v>
      </c>
      <c r="F23" s="13">
        <f t="shared" si="1"/>
        <v>1609797.8950443147</v>
      </c>
    </row>
    <row r="24" spans="1:6">
      <c r="A24" s="2">
        <f t="shared" si="2"/>
        <v>18</v>
      </c>
      <c r="B24" s="2">
        <v>2035</v>
      </c>
      <c r="C24" s="12"/>
      <c r="D24" s="6">
        <v>1084400</v>
      </c>
      <c r="E24" s="19">
        <f t="shared" si="0"/>
        <v>1084400</v>
      </c>
      <c r="F24" s="13">
        <f t="shared" si="1"/>
        <v>1650042.8424204222</v>
      </c>
    </row>
    <row r="25" spans="1:6">
      <c r="A25" s="2">
        <f t="shared" si="2"/>
        <v>19</v>
      </c>
      <c r="B25" s="2">
        <v>2036</v>
      </c>
      <c r="C25" s="12"/>
      <c r="D25" s="6">
        <v>1084400</v>
      </c>
      <c r="E25" s="19">
        <f t="shared" si="0"/>
        <v>1084400</v>
      </c>
      <c r="F25" s="13">
        <f t="shared" si="1"/>
        <v>1691293.9134809328</v>
      </c>
    </row>
    <row r="26" spans="1:6">
      <c r="A26" s="2">
        <f t="shared" ref="A26:A41" si="3">A25+1</f>
        <v>20</v>
      </c>
      <c r="B26" s="2">
        <v>2037</v>
      </c>
      <c r="C26" s="12"/>
      <c r="D26" s="6">
        <v>1084400</v>
      </c>
      <c r="E26" s="19">
        <f t="shared" si="0"/>
        <v>1084400</v>
      </c>
      <c r="F26" s="13">
        <f t="shared" si="1"/>
        <v>1733576.2613179563</v>
      </c>
    </row>
    <row r="27" spans="1:6">
      <c r="A27" s="2">
        <f t="shared" si="3"/>
        <v>21</v>
      </c>
      <c r="B27" s="2">
        <v>2038</v>
      </c>
      <c r="C27" s="12"/>
      <c r="D27" s="6">
        <v>1084400</v>
      </c>
      <c r="E27" s="19">
        <f t="shared" si="0"/>
        <v>1084400</v>
      </c>
      <c r="F27" s="13">
        <f t="shared" si="1"/>
        <v>1776915.6678509049</v>
      </c>
    </row>
    <row r="28" spans="1:6">
      <c r="A28" s="2">
        <f t="shared" si="3"/>
        <v>22</v>
      </c>
      <c r="B28" s="2">
        <v>2039</v>
      </c>
      <c r="C28" s="12"/>
      <c r="D28" s="6">
        <v>1084400</v>
      </c>
      <c r="E28" s="19">
        <f t="shared" si="0"/>
        <v>1084400</v>
      </c>
      <c r="F28" s="13">
        <f t="shared" si="1"/>
        <v>1821338.5595471773</v>
      </c>
    </row>
    <row r="29" spans="1:6">
      <c r="A29" s="2">
        <f t="shared" si="3"/>
        <v>23</v>
      </c>
      <c r="B29" s="2">
        <v>2040</v>
      </c>
      <c r="C29" s="12">
        <v>1850000</v>
      </c>
      <c r="D29" s="6">
        <v>2584400</v>
      </c>
      <c r="E29" s="19">
        <f t="shared" si="0"/>
        <v>4434400</v>
      </c>
      <c r="F29" s="13">
        <f t="shared" si="1"/>
        <v>7634136.2054291805</v>
      </c>
    </row>
    <row r="30" spans="1:6">
      <c r="A30" s="2">
        <f t="shared" si="3"/>
        <v>24</v>
      </c>
      <c r="B30" s="2">
        <v>2041</v>
      </c>
      <c r="C30" s="12">
        <v>18310000</v>
      </c>
      <c r="D30" s="6">
        <v>2584400</v>
      </c>
      <c r="E30" s="19">
        <f t="shared" si="0"/>
        <v>20894400</v>
      </c>
      <c r="F30" s="13">
        <f t="shared" si="1"/>
        <v>36870481.444837511</v>
      </c>
    </row>
    <row r="31" spans="1:6">
      <c r="A31" s="2">
        <f t="shared" si="3"/>
        <v>25</v>
      </c>
      <c r="B31" s="2">
        <v>2042</v>
      </c>
      <c r="C31" s="12"/>
      <c r="D31" s="6">
        <v>2716100</v>
      </c>
      <c r="E31" s="19">
        <f t="shared" si="0"/>
        <v>2716100</v>
      </c>
      <c r="F31" s="13">
        <f t="shared" si="1"/>
        <v>4912680.5516612697</v>
      </c>
    </row>
    <row r="32" spans="1:6">
      <c r="A32" s="2">
        <f t="shared" si="3"/>
        <v>26</v>
      </c>
      <c r="B32" s="2">
        <v>2043</v>
      </c>
      <c r="C32" s="12"/>
      <c r="D32" s="6">
        <v>2716100</v>
      </c>
      <c r="E32" s="19">
        <f t="shared" si="0"/>
        <v>2716100</v>
      </c>
      <c r="F32" s="13">
        <f t="shared" si="1"/>
        <v>5035497.5654528011</v>
      </c>
    </row>
    <row r="33" spans="1:6">
      <c r="A33" s="2">
        <f t="shared" si="3"/>
        <v>27</v>
      </c>
      <c r="B33" s="2">
        <v>2044</v>
      </c>
      <c r="C33" s="12"/>
      <c r="D33" s="6">
        <v>2716100</v>
      </c>
      <c r="E33" s="19">
        <f t="shared" si="0"/>
        <v>2716100</v>
      </c>
      <c r="F33" s="13">
        <f t="shared" si="1"/>
        <v>5161385.0045891209</v>
      </c>
    </row>
    <row r="34" spans="1:6">
      <c r="A34" s="2">
        <f t="shared" si="3"/>
        <v>28</v>
      </c>
      <c r="B34" s="2">
        <v>2045</v>
      </c>
      <c r="C34" s="12"/>
      <c r="D34" s="6">
        <v>2716100</v>
      </c>
      <c r="E34" s="19">
        <f t="shared" si="0"/>
        <v>2716100</v>
      </c>
      <c r="F34" s="13">
        <f t="shared" si="1"/>
        <v>5290419.6297038486</v>
      </c>
    </row>
    <row r="35" spans="1:6">
      <c r="A35" s="2">
        <f t="shared" si="3"/>
        <v>29</v>
      </c>
      <c r="B35" s="2">
        <v>2046</v>
      </c>
      <c r="C35" s="12"/>
      <c r="D35" s="6">
        <v>2716100</v>
      </c>
      <c r="E35" s="19">
        <f t="shared" si="0"/>
        <v>2716100</v>
      </c>
      <c r="F35" s="13">
        <f t="shared" si="1"/>
        <v>5422680.1204464436</v>
      </c>
    </row>
    <row r="36" spans="1:6">
      <c r="A36" s="2">
        <f t="shared" si="3"/>
        <v>30</v>
      </c>
      <c r="B36" s="2">
        <v>2047</v>
      </c>
      <c r="C36" s="12"/>
      <c r="D36" s="6">
        <v>2716100</v>
      </c>
      <c r="E36" s="19">
        <f t="shared" si="0"/>
        <v>2716100</v>
      </c>
      <c r="F36" s="13">
        <f t="shared" si="1"/>
        <v>5558247.123457606</v>
      </c>
    </row>
    <row r="37" spans="1:6">
      <c r="A37" s="2">
        <f t="shared" si="3"/>
        <v>31</v>
      </c>
      <c r="B37" s="2">
        <v>2048</v>
      </c>
      <c r="C37" s="12"/>
      <c r="D37" s="6">
        <v>2693000</v>
      </c>
      <c r="E37" s="19">
        <f t="shared" si="0"/>
        <v>2693000</v>
      </c>
      <c r="F37" s="13">
        <f t="shared" si="1"/>
        <v>5648749.490467255</v>
      </c>
    </row>
    <row r="38" spans="1:6">
      <c r="A38" s="2">
        <f t="shared" si="3"/>
        <v>32</v>
      </c>
      <c r="B38" s="2">
        <v>2049</v>
      </c>
      <c r="C38" s="12"/>
      <c r="D38" s="6">
        <v>1893000</v>
      </c>
      <c r="E38" s="19">
        <f t="shared" si="0"/>
        <v>1893000</v>
      </c>
      <c r="F38" s="13">
        <f t="shared" si="1"/>
        <v>4069962.8128818716</v>
      </c>
    </row>
    <row r="39" spans="1:6">
      <c r="A39" s="2">
        <f t="shared" si="3"/>
        <v>33</v>
      </c>
      <c r="B39" s="2">
        <v>2050</v>
      </c>
      <c r="C39" s="12"/>
      <c r="D39" s="6">
        <v>1893000</v>
      </c>
      <c r="E39" s="19">
        <f t="shared" si="0"/>
        <v>1893000</v>
      </c>
      <c r="F39" s="13">
        <f t="shared" si="1"/>
        <v>4171711.8832039172</v>
      </c>
    </row>
    <row r="40" spans="1:6">
      <c r="A40" s="2">
        <f t="shared" si="3"/>
        <v>34</v>
      </c>
      <c r="B40" s="2">
        <v>2051</v>
      </c>
      <c r="C40" s="12"/>
      <c r="D40" s="6">
        <v>492900</v>
      </c>
      <c r="E40" s="19">
        <f t="shared" si="0"/>
        <v>492900</v>
      </c>
      <c r="F40" s="13">
        <f t="shared" si="1"/>
        <v>1113387.5894939203</v>
      </c>
    </row>
    <row r="41" spans="1:6">
      <c r="A41" s="2">
        <f t="shared" si="3"/>
        <v>35</v>
      </c>
      <c r="B41" s="2">
        <v>2052</v>
      </c>
      <c r="C41" s="12"/>
      <c r="D41" s="6">
        <v>453700</v>
      </c>
      <c r="E41" s="19">
        <f t="shared" si="0"/>
        <v>453700</v>
      </c>
      <c r="F41" s="13">
        <f t="shared" si="1"/>
        <v>1050461.6516275641</v>
      </c>
    </row>
    <row r="42" spans="1:6">
      <c r="A42" s="2">
        <f t="shared" ref="A42:A57" si="4">A41+1</f>
        <v>36</v>
      </c>
      <c r="B42" s="2">
        <v>2053</v>
      </c>
      <c r="C42" s="12"/>
      <c r="D42" s="6">
        <v>503700</v>
      </c>
      <c r="E42" s="19">
        <f t="shared" si="0"/>
        <v>503700</v>
      </c>
      <c r="F42" s="13">
        <f t="shared" si="1"/>
        <v>1195383.4522215652</v>
      </c>
    </row>
    <row r="43" spans="1:6">
      <c r="A43" s="2">
        <f t="shared" si="4"/>
        <v>37</v>
      </c>
      <c r="B43" s="2">
        <v>2054</v>
      </c>
      <c r="C43" s="12"/>
      <c r="D43" s="6">
        <v>224700</v>
      </c>
      <c r="E43" s="19">
        <f t="shared" si="0"/>
        <v>224700</v>
      </c>
      <c r="F43" s="13">
        <f t="shared" si="1"/>
        <v>546590.68544181134</v>
      </c>
    </row>
    <row r="44" spans="1:6">
      <c r="A44" s="2">
        <f t="shared" si="4"/>
        <v>38</v>
      </c>
      <c r="B44" s="2">
        <v>2055</v>
      </c>
      <c r="C44" s="12"/>
      <c r="D44" s="6">
        <v>224700</v>
      </c>
      <c r="E44" s="19">
        <f t="shared" si="0"/>
        <v>224700</v>
      </c>
      <c r="F44" s="13">
        <f t="shared" si="1"/>
        <v>560255.45257785649</v>
      </c>
    </row>
    <row r="45" spans="1:6">
      <c r="A45" s="2">
        <f t="shared" si="4"/>
        <v>39</v>
      </c>
      <c r="B45" s="2">
        <v>2056</v>
      </c>
      <c r="C45" s="12"/>
      <c r="D45" s="6">
        <v>131700</v>
      </c>
      <c r="E45" s="19">
        <f t="shared" si="0"/>
        <v>131700</v>
      </c>
      <c r="F45" s="13">
        <f t="shared" si="1"/>
        <v>336583.37419722421</v>
      </c>
    </row>
    <row r="46" spans="1:6">
      <c r="A46" s="2">
        <f t="shared" si="4"/>
        <v>40</v>
      </c>
      <c r="B46" s="2">
        <v>2057</v>
      </c>
      <c r="C46" s="12"/>
      <c r="D46" s="6">
        <v>131700</v>
      </c>
      <c r="E46" s="19">
        <f t="shared" si="0"/>
        <v>131700</v>
      </c>
      <c r="F46" s="13">
        <f t="shared" si="1"/>
        <v>344997.95855215483</v>
      </c>
    </row>
    <row r="47" spans="1:6">
      <c r="A47" s="2">
        <f t="shared" si="4"/>
        <v>41</v>
      </c>
      <c r="B47" s="2">
        <v>2058</v>
      </c>
      <c r="C47" s="12"/>
      <c r="D47" s="6">
        <v>131700</v>
      </c>
      <c r="E47" s="19">
        <f t="shared" si="0"/>
        <v>131700</v>
      </c>
      <c r="F47" s="13">
        <f t="shared" si="1"/>
        <v>353622.90751595871</v>
      </c>
    </row>
    <row r="48" spans="1:6">
      <c r="A48" s="2">
        <f t="shared" si="4"/>
        <v>42</v>
      </c>
      <c r="B48" s="2">
        <v>2059</v>
      </c>
      <c r="C48" s="12"/>
      <c r="D48" s="6">
        <v>131700</v>
      </c>
      <c r="E48" s="19">
        <f t="shared" si="0"/>
        <v>131700</v>
      </c>
      <c r="F48" s="13">
        <f t="shared" si="1"/>
        <v>362463.48020385765</v>
      </c>
    </row>
    <row r="49" spans="1:6">
      <c r="A49" s="2">
        <f t="shared" si="4"/>
        <v>43</v>
      </c>
      <c r="B49" s="2">
        <v>2060</v>
      </c>
      <c r="C49" s="12"/>
      <c r="D49" s="6">
        <v>131700</v>
      </c>
      <c r="E49" s="19">
        <f t="shared" si="0"/>
        <v>131700</v>
      </c>
      <c r="F49" s="13">
        <f t="shared" si="1"/>
        <v>371525.06720895407</v>
      </c>
    </row>
    <row r="50" spans="1:6">
      <c r="A50" s="2">
        <f t="shared" si="4"/>
        <v>44</v>
      </c>
      <c r="B50" s="2">
        <v>2061</v>
      </c>
      <c r="C50" s="12"/>
      <c r="D50" s="6">
        <v>131700</v>
      </c>
      <c r="E50" s="19">
        <f t="shared" si="0"/>
        <v>131700</v>
      </c>
      <c r="F50" s="13">
        <f t="shared" si="1"/>
        <v>380813.19388917793</v>
      </c>
    </row>
    <row r="51" spans="1:6">
      <c r="A51" s="2">
        <f t="shared" si="4"/>
        <v>45</v>
      </c>
      <c r="B51" s="2">
        <v>2062</v>
      </c>
      <c r="C51" s="12"/>
      <c r="D51" s="6">
        <v>131700</v>
      </c>
      <c r="E51" s="19">
        <f t="shared" si="0"/>
        <v>131700</v>
      </c>
      <c r="F51" s="13">
        <f t="shared" si="1"/>
        <v>390333.52373640728</v>
      </c>
    </row>
    <row r="52" spans="1:6">
      <c r="A52" s="2">
        <f t="shared" si="4"/>
        <v>46</v>
      </c>
      <c r="B52" s="2">
        <v>2063</v>
      </c>
      <c r="C52" s="12"/>
      <c r="D52" s="6">
        <v>131700</v>
      </c>
      <c r="E52" s="19">
        <f t="shared" si="0"/>
        <v>131700</v>
      </c>
      <c r="F52" s="13">
        <f t="shared" si="1"/>
        <v>400091.86182981753</v>
      </c>
    </row>
    <row r="53" spans="1:6">
      <c r="A53" s="2">
        <f t="shared" si="4"/>
        <v>47</v>
      </c>
      <c r="B53" s="2">
        <v>2064</v>
      </c>
      <c r="C53" s="12"/>
      <c r="D53" s="6">
        <v>131700</v>
      </c>
      <c r="E53" s="19">
        <f t="shared" si="0"/>
        <v>131700</v>
      </c>
      <c r="F53" s="13">
        <f t="shared" si="1"/>
        <v>410094.15837556287</v>
      </c>
    </row>
    <row r="54" spans="1:6">
      <c r="A54" s="2">
        <f t="shared" si="4"/>
        <v>48</v>
      </c>
      <c r="B54" s="2">
        <v>2065</v>
      </c>
      <c r="C54" s="12"/>
      <c r="D54" s="6">
        <v>131700</v>
      </c>
      <c r="E54" s="19">
        <f t="shared" si="0"/>
        <v>131700</v>
      </c>
      <c r="F54" s="13">
        <f t="shared" si="1"/>
        <v>420346.51233495201</v>
      </c>
    </row>
    <row r="55" spans="1:6">
      <c r="A55" s="2">
        <f t="shared" si="4"/>
        <v>49</v>
      </c>
      <c r="B55" s="2">
        <v>2066</v>
      </c>
      <c r="C55" s="12"/>
      <c r="D55" s="6">
        <v>131700</v>
      </c>
      <c r="E55" s="19">
        <f t="shared" si="0"/>
        <v>131700</v>
      </c>
      <c r="F55" s="13">
        <f t="shared" si="1"/>
        <v>430855.17514332576</v>
      </c>
    </row>
    <row r="56" spans="1:6">
      <c r="A56" s="2">
        <f t="shared" si="4"/>
        <v>50</v>
      </c>
      <c r="B56" s="2">
        <v>2067</v>
      </c>
      <c r="C56" s="12"/>
      <c r="D56" s="6">
        <v>131700</v>
      </c>
      <c r="E56" s="19">
        <f t="shared" si="0"/>
        <v>131700</v>
      </c>
      <c r="F56" s="13">
        <f t="shared" si="1"/>
        <v>441626.55452190887</v>
      </c>
    </row>
    <row r="57" spans="1:6">
      <c r="A57" s="2">
        <f t="shared" si="4"/>
        <v>51</v>
      </c>
      <c r="B57" s="2">
        <v>2068</v>
      </c>
      <c r="C57" s="12"/>
      <c r="D57" s="6">
        <v>131700</v>
      </c>
      <c r="E57" s="19">
        <f t="shared" si="0"/>
        <v>131700</v>
      </c>
      <c r="F57" s="13">
        <f t="shared" si="1"/>
        <v>452667.21838495659</v>
      </c>
    </row>
    <row r="58" spans="1:6">
      <c r="A58" s="2">
        <f t="shared" ref="A58:A63" si="5">A57+1</f>
        <v>52</v>
      </c>
      <c r="B58" s="2">
        <v>2069</v>
      </c>
      <c r="C58" s="12"/>
      <c r="D58" s="6">
        <v>131700</v>
      </c>
      <c r="E58" s="19">
        <f t="shared" si="0"/>
        <v>131700</v>
      </c>
      <c r="F58" s="13">
        <f t="shared" si="1"/>
        <v>463983.89884458052</v>
      </c>
    </row>
    <row r="59" spans="1:6">
      <c r="A59" s="2">
        <f t="shared" si="5"/>
        <v>53</v>
      </c>
      <c r="B59" s="2">
        <v>2070</v>
      </c>
      <c r="C59" s="12"/>
      <c r="D59" s="6">
        <v>131700</v>
      </c>
      <c r="E59" s="19">
        <f t="shared" si="0"/>
        <v>131700</v>
      </c>
      <c r="F59" s="13">
        <f t="shared" si="1"/>
        <v>475583.496315695</v>
      </c>
    </row>
    <row r="60" spans="1:6" outlineLevel="1">
      <c r="A60" s="2">
        <f t="shared" si="5"/>
        <v>54</v>
      </c>
      <c r="B60" s="2">
        <v>2071</v>
      </c>
      <c r="C60" s="12"/>
      <c r="D60" s="6">
        <v>131700</v>
      </c>
      <c r="E60" s="19">
        <f t="shared" si="0"/>
        <v>131700</v>
      </c>
      <c r="F60" s="13">
        <f t="shared" si="1"/>
        <v>487473.08372358733</v>
      </c>
    </row>
    <row r="61" spans="1:6" outlineLevel="1">
      <c r="A61" s="2">
        <f t="shared" si="5"/>
        <v>55</v>
      </c>
      <c r="B61" s="2">
        <v>2072</v>
      </c>
      <c r="C61" s="12"/>
      <c r="D61" s="6"/>
      <c r="E61" s="19">
        <f t="shared" si="0"/>
        <v>0</v>
      </c>
      <c r="F61" s="13">
        <f t="shared" si="1"/>
        <v>0</v>
      </c>
    </row>
    <row r="62" spans="1:6" outlineLevel="1">
      <c r="A62" s="2">
        <f t="shared" si="5"/>
        <v>56</v>
      </c>
      <c r="B62" s="2">
        <v>2073</v>
      </c>
      <c r="C62" s="12"/>
      <c r="D62" s="6"/>
      <c r="E62" s="19">
        <f t="shared" si="0"/>
        <v>0</v>
      </c>
      <c r="F62" s="13">
        <f t="shared" si="1"/>
        <v>0</v>
      </c>
    </row>
    <row r="63" spans="1:6">
      <c r="A63" s="2">
        <f t="shared" si="5"/>
        <v>57</v>
      </c>
      <c r="B63" s="2">
        <v>2074</v>
      </c>
      <c r="C63" s="12"/>
      <c r="D63" s="6"/>
      <c r="E63" s="19">
        <f t="shared" si="0"/>
        <v>0</v>
      </c>
      <c r="F63" s="13">
        <f t="shared" si="1"/>
        <v>0</v>
      </c>
    </row>
    <row r="64" spans="1:6">
      <c r="A64" s="2"/>
      <c r="B64" s="3" t="s">
        <v>1</v>
      </c>
      <c r="C64" s="17">
        <f>SUM(C7:C63)</f>
        <v>81416000</v>
      </c>
      <c r="D64" s="17">
        <f>SUM(D7:D63)</f>
        <v>52618700</v>
      </c>
      <c r="E64" s="17">
        <f>SUM(E7:E63)</f>
        <v>134034700</v>
      </c>
      <c r="F64" s="17">
        <f>SUM(F7:F63)</f>
        <v>199108849.34471577</v>
      </c>
    </row>
    <row r="65" spans="1:6">
      <c r="A65" s="35"/>
      <c r="B65" s="5"/>
      <c r="D65" s="1"/>
    </row>
    <row r="66" spans="1:6">
      <c r="A66" s="35"/>
      <c r="B66" s="5"/>
      <c r="C66" s="9" t="s">
        <v>6</v>
      </c>
      <c r="D66" s="21">
        <v>0.25</v>
      </c>
      <c r="E66" s="17">
        <f>+$D66*E64</f>
        <v>33508675</v>
      </c>
      <c r="F66" s="17">
        <f>+$D66*F64</f>
        <v>49777212.336178944</v>
      </c>
    </row>
  </sheetData>
  <printOptions horizontalCentered="1"/>
  <pageMargins left="0.25" right="0.25" top="0.5" bottom="0.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EDDE5-A971-4307-A417-4E07E5451534}"/>
</file>

<file path=customXml/itemProps2.xml><?xml version="1.0" encoding="utf-8"?>
<ds:datastoreItem xmlns:ds="http://schemas.openxmlformats.org/officeDocument/2006/customXml" ds:itemID="{924FB599-DD1E-41C7-A074-6B3494C55588}"/>
</file>

<file path=customXml/itemProps3.xml><?xml version="1.0" encoding="utf-8"?>
<ds:datastoreItem xmlns:ds="http://schemas.openxmlformats.org/officeDocument/2006/customXml" ds:itemID="{5A0D57CF-F8E6-4E74-AB98-03C4BA44373B}"/>
</file>

<file path=customXml/itemProps4.xml><?xml version="1.0" encoding="utf-8"?>
<ds:datastoreItem xmlns:ds="http://schemas.openxmlformats.org/officeDocument/2006/customXml" ds:itemID="{AC874AAB-E2E2-4AE9-8F24-4E98AD103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Plant Site Report</vt:lpstr>
      <vt:lpstr>Units1&amp;2 Int Remedy Eval Alt 10</vt:lpstr>
      <vt:lpstr>Units1&amp;2 Int Remedy Eval Alt 11</vt:lpstr>
      <vt:lpstr>Units 3&amp;4 Remedy Eval</vt:lpstr>
      <vt:lpstr>'Plant Site Report'!Print_Area</vt:lpstr>
      <vt:lpstr>'Units 3&amp;4 Remedy Eval'!Print_Area</vt:lpstr>
      <vt:lpstr>'Units1&amp;2 Int Remedy Eval Alt 10'!Print_Area</vt:lpstr>
      <vt:lpstr>'Units1&amp;2 Int Remedy Eval Alt 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Peterson, Pete</cp:lastModifiedBy>
  <cp:lastPrinted>2020-11-27T18:05:27Z</cp:lastPrinted>
  <dcterms:created xsi:type="dcterms:W3CDTF">2018-11-16T15:42:24Z</dcterms:created>
  <dcterms:modified xsi:type="dcterms:W3CDTF">2020-11-30T20:28:31Z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