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thomrc\Documents\NRPortbl\LEGAL\THOMRC\"/>
    </mc:Choice>
  </mc:AlternateContent>
  <xr:revisionPtr revIDLastSave="0" documentId="8_{A9546458-797B-4197-8BC8-2B25E34D9B65}" xr6:coauthVersionLast="41" xr6:coauthVersionMax="41" xr10:uidLastSave="{00000000-0000-0000-0000-000000000000}"/>
  <bookViews>
    <workbookView xWindow="-120" yWindow="-120" windowWidth="25440" windowHeight="15390" activeTab="5" xr2:uid="{00000000-000D-0000-FFFF-FFFF00000000}"/>
  </bookViews>
  <sheets>
    <sheet name="Electric Summary" sheetId="1" r:id="rId1"/>
    <sheet name="Gas Summary" sheetId="2" r:id="rId2"/>
    <sheet name="Support==&gt;" sheetId="7" r:id="rId3"/>
    <sheet name="Electric_CBR" sheetId="5" r:id="rId4"/>
    <sheet name="Gas_CBR" sheetId="6" r:id="rId5"/>
    <sheet name="AMI" sheetId="8" r:id="rId6"/>
  </sheets>
  <definedNames>
    <definedName name="__FDS_HYPERLINK_TOGGLE_STATE__">"ON"</definedName>
    <definedName name="__FDS_UNIQUE_RANGE_ID_GENERATOR_COUNTER">59</definedName>
    <definedName name="_1__FDSAUDITLINK__" localSheetId="5">{"fdsup://directions/FAT Viewer?action=UPDATE&amp;creator=factset&amp;DYN_ARGS=TRUE&amp;DOC_NAME=FAT:FQL_AUDITING_CLIENT_TEMPLATE.FAT&amp;display_string=Audit&amp;VAR:KEY=WVOBYZWRGR&amp;VAR:QUERY=Q1NGX0RFQlQoQU5OLDAp&amp;WINDOW=FIRST_POPUP&amp;HEIGHT=450&amp;WIDTH=450&amp;START_MAXIMIZED=FALSE&amp;VA","R:CALENDAR=US&amp;VAR:SYMBOL=ALE&amp;VAR:INDEX=0"}</definedName>
    <definedName name="_1__FDSAUDITLINK__" localSheetId="4">{"fdsup://directions/FAT Viewer?action=UPDATE&amp;creator=factset&amp;DYN_ARGS=TRUE&amp;DOC_NAME=FAT:FQL_AUDITING_CLIENT_TEMPLATE.FAT&amp;display_string=Audit&amp;VAR:KEY=WVOBYZWRGR&amp;VAR:QUERY=Q1NGX0RFQlQoQU5OLDAp&amp;WINDOW=FIRST_POPUP&amp;HEIGHT=450&amp;WIDTH=450&amp;START_MAXIMIZED=FALSE&amp;VA","R:CALENDAR=US&amp;VAR:SYMBOL=ALE&amp;VAR:INDEX=0"}</definedName>
    <definedName name="_1__FDSAUDITLINK__">{"fdsup://directions/FAT Viewer?action=UPDATE&amp;creator=factset&amp;DYN_ARGS=TRUE&amp;DOC_NAME=FAT:FQL_AUDITING_CLIENT_TEMPLATE.FAT&amp;display_string=Audit&amp;VAR:KEY=WVOBYZWRGR&amp;VAR:QUERY=Q1NGX0RFQlQoQU5OLDAp&amp;WINDOW=FIRST_POPUP&amp;HEIGHT=450&amp;WIDTH=450&amp;START_MAXIMIZED=FALSE&amp;VA","R:CALENDAR=US&amp;VAR:SYMBOL=ALE&amp;VAR:INDEX=0"}</definedName>
    <definedName name="_10__FDSAUDITLINK__" localSheetId="5">{"fdsup://directions/FAT Viewer?action=UPDATE&amp;creator=factset&amp;DYN_ARGS=TRUE&amp;DOC_NAME=FAT:FQL_AUDITING_CLIENT_TEMPLATE.FAT&amp;display_string=Audit&amp;VAR:KEY=KDYTSZSZUT&amp;VAR:QUERY=Q1NGX01JTl9JTlRfQUNDVU0oQU5OLDAp&amp;WINDOW=FIRST_POPUP&amp;HEIGHT=450&amp;WIDTH=450&amp;START_MAXIMI","ZED=FALSE&amp;VAR:CALENDAR=US&amp;VAR:SYMBOL=ALE&amp;VAR:INDEX=0"}</definedName>
    <definedName name="_10__FDSAUDITLINK__" localSheetId="4">{"fdsup://directions/FAT Viewer?action=UPDATE&amp;creator=factset&amp;DYN_ARGS=TRUE&amp;DOC_NAME=FAT:FQL_AUDITING_CLIENT_TEMPLATE.FAT&amp;display_string=Audit&amp;VAR:KEY=KDYTSZSZUT&amp;VAR:QUERY=Q1NGX01JTl9JTlRfQUNDVU0oQU5OLDAp&amp;WINDOW=FIRST_POPUP&amp;HEIGHT=450&amp;WIDTH=450&amp;START_MAXIMI","ZED=FALSE&amp;VAR:CALENDAR=US&amp;VAR:SYMBOL=ALE&amp;VAR:INDEX=0"}</definedName>
    <definedName name="_10__FDSAUDITLINK__">{"fdsup://directions/FAT Viewer?action=UPDATE&amp;creator=factset&amp;DYN_ARGS=TRUE&amp;DOC_NAME=FAT:FQL_AUDITING_CLIENT_TEMPLATE.FAT&amp;display_string=Audit&amp;VAR:KEY=KDYTSZSZUT&amp;VAR:QUERY=Q1NGX01JTl9JTlRfQUNDVU0oQU5OLDAp&amp;WINDOW=FIRST_POPUP&amp;HEIGHT=450&amp;WIDTH=450&amp;START_MAXIMI","ZED=FALSE&amp;VAR:CALENDAR=US&amp;VAR:SYMBOL=ALE&amp;VAR:INDEX=0"}</definedName>
    <definedName name="_100__FDSAUDITLINK__" localSheetId="5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100__FDSAUDITLINK__" localSheetId="4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100__FDSAUDITLINK__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101__FDSAUDITLINK__" localSheetId="5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__FDSAUDITLINK__" localSheetId="4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__FDSAUDITLINK__" localSheetId="5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2__FDSAUDITLINK__" localSheetId="4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2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3__FDSAUDITLINK__" localSheetId="5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3__FDSAUDITLINK__" localSheetId="4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3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4__FDSAUDITLINK__" localSheetId="5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4__FDSAUDITLINK__" localSheetId="4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4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5__FDSAUDITLINK__" localSheetId="5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__FDSAUDITLINK__" localSheetId="4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__FDSAUDITLINK__" localSheetId="5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__FDSAUDITLINK__" localSheetId="4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localSheetId="5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__FDSAUDITLINK__" localSheetId="4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__FDSAUDITLINK__" localSheetId="5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08__FDSAUDITLINK__" localSheetId="4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08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09__FDSAUDITLINK__" localSheetId="5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__FDSAUDITLINK__" localSheetId="4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 localSheetId="5">{"fdsup://directions/FAT Viewer?action=UPDATE&amp;creator=factset&amp;DYN_ARGS=TRUE&amp;DOC_NAME=FAT:FQL_AUDITING_CLIENT_TEMPLATE.FAT&amp;display_string=Audit&amp;VAR:KEY=ULEROVITYX&amp;VAR:QUERY=Q1NGX0RFQlQoQU5OLDAp&amp;WINDOW=FIRST_POPUP&amp;HEIGHT=450&amp;WIDTH=450&amp;START_MAXIMIZED=FALSE&amp;VA","R:CALENDAR=US&amp;VAR:SYMBOL=WEC&amp;VAR:INDEX=0"}</definedName>
    <definedName name="_11__FDSAUDITLINK__" localSheetId="4">{"fdsup://directions/FAT Viewer?action=UPDATE&amp;creator=factset&amp;DYN_ARGS=TRUE&amp;DOC_NAME=FAT:FQL_AUDITING_CLIENT_TEMPLATE.FAT&amp;display_string=Audit&amp;VAR:KEY=ULEROVITYX&amp;VAR:QUERY=Q1NGX0RFQlQoQU5OLDAp&amp;WINDOW=FIRST_POPUP&amp;HEIGHT=450&amp;WIDTH=450&amp;START_MAXIMIZED=FALSE&amp;VA","R:CALENDAR=US&amp;VAR:SYMBOL=WEC&amp;VAR:INDEX=0"}</definedName>
    <definedName name="_11__FDSAUDITLINK__">{"fdsup://directions/FAT Viewer?action=UPDATE&amp;creator=factset&amp;DYN_ARGS=TRUE&amp;DOC_NAME=FAT:FQL_AUDITING_CLIENT_TEMPLATE.FAT&amp;display_string=Audit&amp;VAR:KEY=ULEROVITYX&amp;VAR:QUERY=Q1NGX0RFQlQoQU5OLDAp&amp;WINDOW=FIRST_POPUP&amp;HEIGHT=450&amp;WIDTH=450&amp;START_MAXIMIZED=FALSE&amp;VA","R:CALENDAR=US&amp;VAR:SYMBOL=WEC&amp;VAR:INDEX=0"}</definedName>
    <definedName name="_110__FDSAUDITLINK__" localSheetId="5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__FDSAUDITLINK__" localSheetId="4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__FDSAUDITLINK__" localSheetId="5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__FDSAUDITLINK__" localSheetId="4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5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4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__FDSAUDITLINK__" localSheetId="5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__FDSAUDITLINK__" localSheetId="4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FDSAUDITLINK__" localSheetId="5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FDSAUDITLINK__" localSheetId="4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 localSheetId="5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5__FDSAUDITLINK__" localSheetId="4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5__FDSAUDITLINK__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6__FDSAUDITLINK__" localSheetId="5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16__FDSAUDITLINK__" localSheetId="4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16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17__FDSAUDITLINK__" localSheetId="5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__FDSAUDITLINK__" localSheetId="4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__FDSAUDITLINK__" localSheetId="5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localSheetId="4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__FDSAUDITLINK__" localSheetId="5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9__FDSAUDITLINK__" localSheetId="4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9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_FDSAUDITLINK__" localSheetId="5">{"fdsup://directions/FAT Viewer?action=UPDATE&amp;creator=factset&amp;DYN_ARGS=TRUE&amp;DOC_NAME=FAT:FQL_AUDITING_CLIENT_TEMPLATE.FAT&amp;display_string=Audit&amp;VAR:KEY=GBYVSRITCJ&amp;VAR:QUERY=Q1NGX0RFQlQoQU5OLDAp&amp;WINDOW=FIRST_POPUP&amp;HEIGHT=450&amp;WIDTH=450&amp;START_MAXIMIZED=FALSE&amp;VA","R:CALENDAR=US&amp;VAR:SYMBOL=WR&amp;VAR:INDEX=0"}</definedName>
    <definedName name="_12__FDSAUDITLINK__" localSheetId="4">{"fdsup://directions/FAT Viewer?action=UPDATE&amp;creator=factset&amp;DYN_ARGS=TRUE&amp;DOC_NAME=FAT:FQL_AUDITING_CLIENT_TEMPLATE.FAT&amp;display_string=Audit&amp;VAR:KEY=GBYVSRITCJ&amp;VAR:QUERY=Q1NGX0RFQlQoQU5OLDAp&amp;WINDOW=FIRST_POPUP&amp;HEIGHT=450&amp;WIDTH=450&amp;START_MAXIMIZED=FALSE&amp;VA","R:CALENDAR=US&amp;VAR:SYMBOL=WR&amp;VAR:INDEX=0"}</definedName>
    <definedName name="_12__FDSAUDITLINK__">{"fdsup://directions/FAT Viewer?action=UPDATE&amp;creator=factset&amp;DYN_ARGS=TRUE&amp;DOC_NAME=FAT:FQL_AUDITING_CLIENT_TEMPLATE.FAT&amp;display_string=Audit&amp;VAR:KEY=GBYVSRITCJ&amp;VAR:QUERY=Q1NGX0RFQlQoQU5OLDAp&amp;WINDOW=FIRST_POPUP&amp;HEIGHT=450&amp;WIDTH=450&amp;START_MAXIMIZED=FALSE&amp;VA","R:CALENDAR=US&amp;VAR:SYMBOL=WR&amp;VAR:INDEX=0"}</definedName>
    <definedName name="_120__FDSAUDITLINK__" localSheetId="5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0__FDSAUDITLINK__" localSheetId="4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0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FDSAUDITLINK__" localSheetId="5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1__FDSAUDITLINK__" localSheetId="4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1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2__FDSAUDITLINK__" localSheetId="5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localSheetId="4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__FDSAUDITLINK__" localSheetId="5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__FDSAUDITLINK__" localSheetId="4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__FDSAUDITLINK__" localSheetId="5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4__FDSAUDITLINK__" localSheetId="4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4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FDSAUDITLINK__" localSheetId="5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FDSAUDITLINK__" localSheetId="4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6__FDSAUDITLINK__" localSheetId="5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6__FDSAUDITLINK__" localSheetId="4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6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7__FDSAUDITLINK__" localSheetId="5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FDSAUDITLINK__" localSheetId="4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FDSAUDITLINK__" localSheetId="5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28__FDSAUDITLINK__" localSheetId="4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28__FDSAUDITLINK__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29__FDSAUDITLINK__" localSheetId="5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29__FDSAUDITLINK__" localSheetId="4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29__FDSAUDITLINK__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__FDSAUDITLINK__" localSheetId="5">{"fdsup://directions/FAT Viewer?action=UPDATE&amp;creator=factset&amp;DYN_ARGS=TRUE&amp;DOC_NAME=FAT:FQL_AUDITING_CLIENT_TEMPLATE.FAT&amp;display_string=Audit&amp;VAR:KEY=YJWROZQHIJ&amp;VAR:QUERY=Q1NGX0RFQlQoQU5OLDAp&amp;WINDOW=FIRST_POPUP&amp;HEIGHT=450&amp;WIDTH=450&amp;START_MAXIMIZED=FALSE&amp;VA","R:CALENDAR=US&amp;VAR:SYMBOL=TEG&amp;VAR:INDEX=0"}</definedName>
    <definedName name="_13__FDSAUDITLINK__" localSheetId="4">{"fdsup://directions/FAT Viewer?action=UPDATE&amp;creator=factset&amp;DYN_ARGS=TRUE&amp;DOC_NAME=FAT:FQL_AUDITING_CLIENT_TEMPLATE.FAT&amp;display_string=Audit&amp;VAR:KEY=YJWROZQHIJ&amp;VAR:QUERY=Q1NGX0RFQlQoQU5OLDAp&amp;WINDOW=FIRST_POPUP&amp;HEIGHT=450&amp;WIDTH=450&amp;START_MAXIMIZED=FALSE&amp;VA","R:CALENDAR=US&amp;VAR:SYMBOL=TEG&amp;VAR:INDEX=0"}</definedName>
    <definedName name="_13__FDSAUDITLINK__">{"fdsup://directions/FAT Viewer?action=UPDATE&amp;creator=factset&amp;DYN_ARGS=TRUE&amp;DOC_NAME=FAT:FQL_AUDITING_CLIENT_TEMPLATE.FAT&amp;display_string=Audit&amp;VAR:KEY=YJWROZQHIJ&amp;VAR:QUERY=Q1NGX0RFQlQoQU5OLDAp&amp;WINDOW=FIRST_POPUP&amp;HEIGHT=450&amp;WIDTH=450&amp;START_MAXIMIZED=FALSE&amp;VA","R:CALENDAR=US&amp;VAR:SYMBOL=TEG&amp;VAR:INDEX=0"}</definedName>
    <definedName name="_130__FDSAUDITLINK__" localSheetId="5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30__FDSAUDITLINK__" localSheetId="4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30__FDSAUDITLINK__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31__FDSAUDITLINK__" localSheetId="5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1__FDSAUDITLINK__" localSheetId="4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1__FDSAUDITLINK__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2__FDSAUDITLINK__" localSheetId="5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FDSAUDITLINK__" localSheetId="4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FDSAUDITLINK__" localSheetId="5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3__FDSAUDITLINK__" localSheetId="4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3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4__FDSAUDITLINK__" localSheetId="5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4__FDSAUDITLINK__" localSheetId="4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4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5__FDSAUDITLINK__" localSheetId="5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35__FDSAUDITLINK__" localSheetId="4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35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36__FDSAUDITLINK__" localSheetId="5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36__FDSAUDITLINK__" localSheetId="4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36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37__FDSAUDITLINK__" localSheetId="5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7__FDSAUDITLINK__" localSheetId="4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7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8__FDSAUDITLINK__" localSheetId="5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8__FDSAUDITLINK__" localSheetId="4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8__FDSAUDITLINK__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9__FDSAUDITLINK__" localSheetId="5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9__FDSAUDITLINK__" localSheetId="4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9__FDSAUDITLINK__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__FDSAUDITLINK__" localSheetId="5">{"fdsup://directions/FAT Viewer?action=UPDATE&amp;creator=factset&amp;DYN_ARGS=TRUE&amp;DOC_NAME=FAT:FQL_AUDITING_CLIENT_TEMPLATE.FAT&amp;display_string=Audit&amp;VAR:KEY=SLSXYJGVYV&amp;VAR:QUERY=Q1NGX0RFQlQoQU5OLDAp&amp;WINDOW=FIRST_POPUP&amp;HEIGHT=450&amp;WIDTH=450&amp;START_MAXIMIZED=FALSE&amp;VA","R:CALENDAR=US&amp;VAR:SYMBOL=GXP&amp;VAR:INDEX=0"}</definedName>
    <definedName name="_14__FDSAUDITLINK__" localSheetId="4">{"fdsup://directions/FAT Viewer?action=UPDATE&amp;creator=factset&amp;DYN_ARGS=TRUE&amp;DOC_NAME=FAT:FQL_AUDITING_CLIENT_TEMPLATE.FAT&amp;display_string=Audit&amp;VAR:KEY=SLSXYJGVYV&amp;VAR:QUERY=Q1NGX0RFQlQoQU5OLDAp&amp;WINDOW=FIRST_POPUP&amp;HEIGHT=450&amp;WIDTH=450&amp;START_MAXIMIZED=FALSE&amp;VA","R:CALENDAR=US&amp;VAR:SYMBOL=GXP&amp;VAR:INDEX=0"}</definedName>
    <definedName name="_14__FDSAUDITLINK__">{"fdsup://directions/FAT Viewer?action=UPDATE&amp;creator=factset&amp;DYN_ARGS=TRUE&amp;DOC_NAME=FAT:FQL_AUDITING_CLIENT_TEMPLATE.FAT&amp;display_string=Audit&amp;VAR:KEY=SLSXYJGVYV&amp;VAR:QUERY=Q1NGX0RFQlQoQU5OLDAp&amp;WINDOW=FIRST_POPUP&amp;HEIGHT=450&amp;WIDTH=450&amp;START_MAXIMIZED=FALSE&amp;VA","R:CALENDAR=US&amp;VAR:SYMBOL=GXP&amp;VAR:INDEX=0"}</definedName>
    <definedName name="_140__FDSAUDITLINK__" localSheetId="5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0__FDSAUDITLINK__" localSheetId="4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0__FDSAUDITLINK__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1__FDSAUDITLINK__" localSheetId="5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1__FDSAUDITLINK__" localSheetId="4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1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2__FDSAUDITLINK__" localSheetId="5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 localSheetId="4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3__FDSAUDITLINK__" localSheetId="5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 localSheetId="4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4__FDSAUDITLINK__" localSheetId="5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44__FDSAUDITLINK__" localSheetId="4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44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45__FDSAUDITLINK__" localSheetId="5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5__FDSAUDITLINK__" localSheetId="4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5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 localSheetId="5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6__FDSAUDITLINK__" localSheetId="4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6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7__FDSAUDITLINK__" localSheetId="5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7__FDSAUDITLINK__" localSheetId="4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7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 localSheetId="5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 localSheetId="4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 localSheetId="5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9__FDSAUDITLINK__" localSheetId="4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9__FDSAUDITLINK__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 localSheetId="5">{"fdsup://directions/FAT Viewer?action=UPDATE&amp;creator=factset&amp;DYN_ARGS=TRUE&amp;DOC_NAME=FAT:FQL_AUDITING_CLIENT_TEMPLATE.FAT&amp;display_string=Audit&amp;VAR:KEY=KFYZGFURST&amp;VAR:QUERY=Q1NGX0RFQlQoQU5OLDAp&amp;WINDOW=FIRST_POPUP&amp;HEIGHT=450&amp;WIDTH=450&amp;START_MAXIMIZED=FALSE&amp;VA","R:CALENDAR=US&amp;VAR:SYMBOL=DTE&amp;VAR:INDEX=0"}</definedName>
    <definedName name="_15__FDSAUDITLINK__" localSheetId="4">{"fdsup://directions/FAT Viewer?action=UPDATE&amp;creator=factset&amp;DYN_ARGS=TRUE&amp;DOC_NAME=FAT:FQL_AUDITING_CLIENT_TEMPLATE.FAT&amp;display_string=Audit&amp;VAR:KEY=KFYZGFURST&amp;VAR:QUERY=Q1NGX0RFQlQoQU5OLDAp&amp;WINDOW=FIRST_POPUP&amp;HEIGHT=450&amp;WIDTH=450&amp;START_MAXIMIZED=FALSE&amp;VA","R:CALENDAR=US&amp;VAR:SYMBOL=DTE&amp;VAR:INDEX=0"}</definedName>
    <definedName name="_15__FDSAUDITLINK__">{"fdsup://directions/FAT Viewer?action=UPDATE&amp;creator=factset&amp;DYN_ARGS=TRUE&amp;DOC_NAME=FAT:FQL_AUDITING_CLIENT_TEMPLATE.FAT&amp;display_string=Audit&amp;VAR:KEY=KFYZGFURST&amp;VAR:QUERY=Q1NGX0RFQlQoQU5OLDAp&amp;WINDOW=FIRST_POPUP&amp;HEIGHT=450&amp;WIDTH=450&amp;START_MAXIMIZED=FALSE&amp;VA","R:CALENDAR=US&amp;VAR:SYMBOL=DTE&amp;VAR:INDEX=0"}</definedName>
    <definedName name="_150__FDSAUDITLINK__" localSheetId="5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0__FDSAUDITLINK__" localSheetId="4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0__FDSAUDITLINK__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1__FDSAUDITLINK__" localSheetId="5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1__FDSAUDITLINK__" localSheetId="4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1__FDSAUDITLINK__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2__FDSAUDITLINK__" localSheetId="5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2__FDSAUDITLINK__" localSheetId="4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2__FDSAUDITLINK__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localSheetId="5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localSheetId="4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4__FDSAUDITLINK__" localSheetId="5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4__FDSAUDITLINK__" localSheetId="4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4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 localSheetId="5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5__FDSAUDITLINK__" localSheetId="4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5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6__FDSAUDITLINK__" localSheetId="5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localSheetId="4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localSheetId="5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7__FDSAUDITLINK__" localSheetId="4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7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8__FDSAUDITLINK__" localSheetId="5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58__FDSAUDITLINK__" localSheetId="4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58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59__FDSAUDITLINK__" localSheetId="5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9__FDSAUDITLINK__" localSheetId="4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9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__FDSAUDITLINK__" localSheetId="5">{"fdsup://directions/FAT Viewer?action=UPDATE&amp;creator=factset&amp;DYN_ARGS=TRUE&amp;DOC_NAME=FAT:FQL_AUDITING_CLIENT_TEMPLATE.FAT&amp;display_string=Audit&amp;VAR:KEY=QNGXGRMPMH&amp;VAR:QUERY=Q1NGX0RFQlQoQU5OLDAp&amp;WINDOW=FIRST_POPUP&amp;HEIGHT=450&amp;WIDTH=450&amp;START_MAXIMIZED=FALSE&amp;VA","R:CALENDAR=US&amp;VAR:SYMBOL=CMS&amp;VAR:INDEX=0"}</definedName>
    <definedName name="_16__FDSAUDITLINK__" localSheetId="4">{"fdsup://directions/FAT Viewer?action=UPDATE&amp;creator=factset&amp;DYN_ARGS=TRUE&amp;DOC_NAME=FAT:FQL_AUDITING_CLIENT_TEMPLATE.FAT&amp;display_string=Audit&amp;VAR:KEY=QNGXGRMPMH&amp;VAR:QUERY=Q1NGX0RFQlQoQU5OLDAp&amp;WINDOW=FIRST_POPUP&amp;HEIGHT=450&amp;WIDTH=450&amp;START_MAXIMIZED=FALSE&amp;VA","R:CALENDAR=US&amp;VAR:SYMBOL=CMS&amp;VAR:INDEX=0"}</definedName>
    <definedName name="_16__FDSAUDITLINK__">{"fdsup://directions/FAT Viewer?action=UPDATE&amp;creator=factset&amp;DYN_ARGS=TRUE&amp;DOC_NAME=FAT:FQL_AUDITING_CLIENT_TEMPLATE.FAT&amp;display_string=Audit&amp;VAR:KEY=QNGXGRMPMH&amp;VAR:QUERY=Q1NGX0RFQlQoQU5OLDAp&amp;WINDOW=FIRST_POPUP&amp;HEIGHT=450&amp;WIDTH=450&amp;START_MAXIMIZED=FALSE&amp;VA","R:CALENDAR=US&amp;VAR:SYMBOL=CMS&amp;VAR:INDEX=0"}</definedName>
    <definedName name="_160__FDSAUDITLINK__" localSheetId="5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0__FDSAUDITLINK__" localSheetId="4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0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localSheetId="5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localSheetId="4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localSheetId="5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localSheetId="4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localSheetId="5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localSheetId="4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localSheetId="5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64__FDSAUDITLINK__" localSheetId="4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64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 localSheetId="5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5__FDSAUDITLINK__" localSheetId="4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5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6__FDSAUDITLINK__" localSheetId="5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6__FDSAUDITLINK__" localSheetId="4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6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 localSheetId="5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7__FDSAUDITLINK__" localSheetId="4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7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8__FDSAUDITLINK__" localSheetId="5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8__FDSAUDITLINK__" localSheetId="4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8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9__FDSAUDITLINK__" localSheetId="5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 localSheetId="4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7__FDSAUDITLINK__" localSheetId="5">{"fdsup://directions/FAT Viewer?action=UPDATE&amp;creator=factset&amp;DYN_ARGS=TRUE&amp;DOC_NAME=FAT:FQL_AUDITING_CLIENT_TEMPLATE.FAT&amp;display_string=Audit&amp;VAR:KEY=AVAHOTOLSX&amp;VAR:QUERY=Q1NGX0RFQlQoQU5OLDAp&amp;WINDOW=FIRST_POPUP&amp;HEIGHT=450&amp;WIDTH=450&amp;START_MAXIMIZED=FALSE&amp;VA","R:CALENDAR=US&amp;VAR:SYMBOL=AEE&amp;VAR:INDEX=0"}</definedName>
    <definedName name="_17__FDSAUDITLINK__" localSheetId="4">{"fdsup://directions/FAT Viewer?action=UPDATE&amp;creator=factset&amp;DYN_ARGS=TRUE&amp;DOC_NAME=FAT:FQL_AUDITING_CLIENT_TEMPLATE.FAT&amp;display_string=Audit&amp;VAR:KEY=AVAHOTOLSX&amp;VAR:QUERY=Q1NGX0RFQlQoQU5OLDAp&amp;WINDOW=FIRST_POPUP&amp;HEIGHT=450&amp;WIDTH=450&amp;START_MAXIMIZED=FALSE&amp;VA","R:CALENDAR=US&amp;VAR:SYMBOL=AEE&amp;VAR:INDEX=0"}</definedName>
    <definedName name="_17__FDSAUDITLINK__">{"fdsup://directions/FAT Viewer?action=UPDATE&amp;creator=factset&amp;DYN_ARGS=TRUE&amp;DOC_NAME=FAT:FQL_AUDITING_CLIENT_TEMPLATE.FAT&amp;display_string=Audit&amp;VAR:KEY=AVAHOTOLSX&amp;VAR:QUERY=Q1NGX0RFQlQoQU5OLDAp&amp;WINDOW=FIRST_POPUP&amp;HEIGHT=450&amp;WIDTH=450&amp;START_MAXIMIZED=FALSE&amp;VA","R:CALENDAR=US&amp;VAR:SYMBOL=AEE&amp;VAR:INDEX=0"}</definedName>
    <definedName name="_170__FDSAUDITLINK__" localSheetId="5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0__FDSAUDITLINK__" localSheetId="4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0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localSheetId="5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1__FDSAUDITLINK__" localSheetId="4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1__FDSAUDITLINK__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2__FDSAUDITLINK__" localSheetId="5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2__FDSAUDITLINK__" localSheetId="4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2__FDSAUDITLINK__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3__FDSAUDITLINK__" localSheetId="5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73__FDSAUDITLINK__" localSheetId="4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73__FDSAUDITLINK__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74__FDSAUDITLINK__" localSheetId="5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4__FDSAUDITLINK__" localSheetId="4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4__FDSAUDITLINK__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5__FDSAUDITLINK__" localSheetId="5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localSheetId="4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localSheetId="5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76__FDSAUDITLINK__" localSheetId="4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76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77__FDSAUDITLINK__" localSheetId="5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7__FDSAUDITLINK__" localSheetId="4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7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8__FDSAUDITLINK__" localSheetId="5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78__FDSAUDITLINK__" localSheetId="4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78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79__FDSAUDITLINK__" localSheetId="5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79__FDSAUDITLINK__" localSheetId="4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79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__FDSAUDITLINK__" localSheetId="5">{"fdsup://directions/FAT Viewer?action=UPDATE&amp;creator=factset&amp;DYN_ARGS=TRUE&amp;DOC_NAME=FAT:FQL_AUDITING_CLIENT_TEMPLATE.FAT&amp;display_string=Audit&amp;VAR:KEY=MJUXSFOVWN&amp;VAR:QUERY=Q1NGX0RFQlQoQU5OLDAp&amp;WINDOW=FIRST_POPUP&amp;HEIGHT=450&amp;WIDTH=450&amp;START_MAXIMIZED=FALSE&amp;VA","R:CALENDAR=US&amp;VAR:SYMBOL=LNT&amp;VAR:INDEX=0"}</definedName>
    <definedName name="_18__FDSAUDITLINK__" localSheetId="4">{"fdsup://directions/FAT Viewer?action=UPDATE&amp;creator=factset&amp;DYN_ARGS=TRUE&amp;DOC_NAME=FAT:FQL_AUDITING_CLIENT_TEMPLATE.FAT&amp;display_string=Audit&amp;VAR:KEY=MJUXSFOVWN&amp;VAR:QUERY=Q1NGX0RFQlQoQU5OLDAp&amp;WINDOW=FIRST_POPUP&amp;HEIGHT=450&amp;WIDTH=450&amp;START_MAXIMIZED=FALSE&amp;VA","R:CALENDAR=US&amp;VAR:SYMBOL=LNT&amp;VAR:INDEX=0"}</definedName>
    <definedName name="_18__FDSAUDITLINK__">{"fdsup://directions/FAT Viewer?action=UPDATE&amp;creator=factset&amp;DYN_ARGS=TRUE&amp;DOC_NAME=FAT:FQL_AUDITING_CLIENT_TEMPLATE.FAT&amp;display_string=Audit&amp;VAR:KEY=MJUXSFOVWN&amp;VAR:QUERY=Q1NGX0RFQlQoQU5OLDAp&amp;WINDOW=FIRST_POPUP&amp;HEIGHT=450&amp;WIDTH=450&amp;START_MAXIMIZED=FALSE&amp;VA","R:CALENDAR=US&amp;VAR:SYMBOL=LNT&amp;VAR:INDEX=0"}</definedName>
    <definedName name="_180__FDSAUDITLINK__" localSheetId="5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0__FDSAUDITLINK__" localSheetId="4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0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localSheetId="5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 localSheetId="4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2__FDSAUDITLINK__" localSheetId="5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2__FDSAUDITLINK__" localSheetId="4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2__FDSAUDITLINK__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localSheetId="5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localSheetId="4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4__FDSAUDITLINK__" localSheetId="5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4__FDSAUDITLINK__" localSheetId="4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4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5__FDSAUDITLINK__" localSheetId="5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5__FDSAUDITLINK__" localSheetId="4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5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6__FDSAUDITLINK__" localSheetId="5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6__FDSAUDITLINK__" localSheetId="4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6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7__FDSAUDITLINK__" localSheetId="5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87__FDSAUDITLINK__" localSheetId="4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87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88__FDSAUDITLINK__" localSheetId="5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8__FDSAUDITLINK__" localSheetId="4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8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9__FDSAUDITLINK__" localSheetId="5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localSheetId="4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__FDSAUDITLINK__" localSheetId="5">{"fdsup://directions/FAT Viewer?action=UPDATE&amp;creator=factset&amp;DYN_ARGS=TRUE&amp;DOC_NAME=FAT:FQL_AUDITING_CLIENT_TEMPLATE.FAT&amp;display_string=Audit&amp;VAR:KEY=CRUPAFKBMZ&amp;VAR:QUERY=Q1NGX01JTl9JTlRfQUNDVU0oQU5OLDAp&amp;WINDOW=FIRST_POPUP&amp;HEIGHT=450&amp;WIDTH=450&amp;START_MAXIMI","ZED=FALSE&amp;VAR:CALENDAR=US&amp;VAR:SYMBOL=XEL&amp;VAR:INDEX=0"}</definedName>
    <definedName name="_19__FDSAUDITLINK__" localSheetId="4">{"fdsup://directions/FAT Viewer?action=UPDATE&amp;creator=factset&amp;DYN_ARGS=TRUE&amp;DOC_NAME=FAT:FQL_AUDITING_CLIENT_TEMPLATE.FAT&amp;display_string=Audit&amp;VAR:KEY=CRUPAFKBMZ&amp;VAR:QUERY=Q1NGX01JTl9JTlRfQUNDVU0oQU5OLDAp&amp;WINDOW=FIRST_POPUP&amp;HEIGHT=450&amp;WIDTH=450&amp;START_MAXIMI","ZED=FALSE&amp;VAR:CALENDAR=US&amp;VAR:SYMBOL=XEL&amp;VAR:INDEX=0"}</definedName>
    <definedName name="_19__FDSAUDITLINK__">{"fdsup://directions/FAT Viewer?action=UPDATE&amp;creator=factset&amp;DYN_ARGS=TRUE&amp;DOC_NAME=FAT:FQL_AUDITING_CLIENT_TEMPLATE.FAT&amp;display_string=Audit&amp;VAR:KEY=CRUPAFKBMZ&amp;VAR:QUERY=Q1NGX01JTl9JTlRfQUNDVU0oQU5OLDAp&amp;WINDOW=FIRST_POPUP&amp;HEIGHT=450&amp;WIDTH=450&amp;START_MAXIMI","ZED=FALSE&amp;VAR:CALENDAR=US&amp;VAR:SYMBOL=XEL&amp;VAR:INDEX=0"}</definedName>
    <definedName name="_190__FDSAUDITLINK__" localSheetId="5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0__FDSAUDITLINK__" localSheetId="4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0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1__FDSAUDITLINK__" localSheetId="5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1__FDSAUDITLINK__" localSheetId="4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1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2__FDSAUDITLINK__" localSheetId="5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 localSheetId="4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5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4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localSheetId="5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94__FDSAUDITLINK__" localSheetId="4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94__FDSAUDITLINK__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95__FDSAUDITLINK__" localSheetId="5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5__FDSAUDITLINK__" localSheetId="4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5__FDSAUDITLINK__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6__FDSAUDITLINK__" localSheetId="5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6__FDSAUDITLINK__" localSheetId="4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6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7__FDSAUDITLINK__" localSheetId="5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localSheetId="4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localSheetId="5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8__FDSAUDITLINK__" localSheetId="4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8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9__FDSAUDITLINK__" localSheetId="5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localSheetId="4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__FDSAUDITLINK__" localSheetId="5">{"fdsup://directions/FAT Viewer?action=UPDATE&amp;creator=factset&amp;DYN_ARGS=TRUE&amp;DOC_NAME=FAT:FQL_AUDITING_CLIENT_TEMPLATE.FAT&amp;display_string=Audit&amp;VAR:KEY=SLMBWZMPIJ&amp;VAR:QUERY=Q1NGX01JTl9JTlRfQUNDVU0oQU5OLDAp&amp;WINDOW=FIRST_POPUP&amp;HEIGHT=450&amp;WIDTH=450&amp;START_MAXIMI","ZED=FALSE&amp;VAR:CALENDAR=US&amp;VAR:SYMBOL=WEC&amp;VAR:INDEX=0"}</definedName>
    <definedName name="_2__FDSAUDITLINK__" localSheetId="4">{"fdsup://directions/FAT Viewer?action=UPDATE&amp;creator=factset&amp;DYN_ARGS=TRUE&amp;DOC_NAME=FAT:FQL_AUDITING_CLIENT_TEMPLATE.FAT&amp;display_string=Audit&amp;VAR:KEY=SLMBWZMPIJ&amp;VAR:QUERY=Q1NGX01JTl9JTlRfQUNDVU0oQU5OLDAp&amp;WINDOW=FIRST_POPUP&amp;HEIGHT=450&amp;WIDTH=450&amp;START_MAXIMI","ZED=FALSE&amp;VAR:CALENDAR=US&amp;VAR:SYMBOL=WEC&amp;VAR:INDEX=0"}</definedName>
    <definedName name="_2__FDSAUDITLINK__">{"fdsup://directions/FAT Viewer?action=UPDATE&amp;creator=factset&amp;DYN_ARGS=TRUE&amp;DOC_NAME=FAT:FQL_AUDITING_CLIENT_TEMPLATE.FAT&amp;display_string=Audit&amp;VAR:KEY=SLMBWZMPIJ&amp;VAR:QUERY=Q1NGX01JTl9JTlRfQUNDVU0oQU5OLDAp&amp;WINDOW=FIRST_POPUP&amp;HEIGHT=450&amp;WIDTH=450&amp;START_MAXIMI","ZED=FALSE&amp;VAR:CALENDAR=US&amp;VAR:SYMBOL=WEC&amp;VAR:INDEX=0"}</definedName>
    <definedName name="_20__FDSAUDITLINK__" localSheetId="5">{"fdsup://directions/FAT Viewer?action=UPDATE&amp;creator=factset&amp;DYN_ARGS=TRUE&amp;DOC_NAME=FAT:FQL_AUDITING_CLIENT_TEMPLATE.FAT&amp;display_string=Audit&amp;VAR:KEY=ITCXUTCRKH&amp;VAR:QUERY=Q1NGX01JTl9JTlRfQUNDVU0oQU5OLDAp&amp;WINDOW=FIRST_POPUP&amp;HEIGHT=450&amp;WIDTH=450&amp;START_MAXIMI","ZED=FALSE&amp;VAR:CALENDAR=US&amp;VAR:SYMBOL=PNM&amp;VAR:INDEX=0"}</definedName>
    <definedName name="_20__FDSAUDITLINK__" localSheetId="4">{"fdsup://directions/FAT Viewer?action=UPDATE&amp;creator=factset&amp;DYN_ARGS=TRUE&amp;DOC_NAME=FAT:FQL_AUDITING_CLIENT_TEMPLATE.FAT&amp;display_string=Audit&amp;VAR:KEY=ITCXUTCRKH&amp;VAR:QUERY=Q1NGX01JTl9JTlRfQUNDVU0oQU5OLDAp&amp;WINDOW=FIRST_POPUP&amp;HEIGHT=450&amp;WIDTH=450&amp;START_MAXIMI","ZED=FALSE&amp;VAR:CALENDAR=US&amp;VAR:SYMBOL=PNM&amp;VAR:INDEX=0"}</definedName>
    <definedName name="_20__FDSAUDITLINK__">{"fdsup://directions/FAT Viewer?action=UPDATE&amp;creator=factset&amp;DYN_ARGS=TRUE&amp;DOC_NAME=FAT:FQL_AUDITING_CLIENT_TEMPLATE.FAT&amp;display_string=Audit&amp;VAR:KEY=ITCXUTCRKH&amp;VAR:QUERY=Q1NGX01JTl9JTlRfQUNDVU0oQU5OLDAp&amp;WINDOW=FIRST_POPUP&amp;HEIGHT=450&amp;WIDTH=450&amp;START_MAXIMI","ZED=FALSE&amp;VAR:CALENDAR=US&amp;VAR:SYMBOL=PNM&amp;VAR:INDEX=0"}</definedName>
    <definedName name="_200__FDSAUDITLINK__" localSheetId="5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00__FDSAUDITLINK__" localSheetId="4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00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01__FDSAUDITLINK__" localSheetId="5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01__FDSAUDITLINK__" localSheetId="4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01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02__FDSAUDITLINK__" localSheetId="5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2__FDSAUDITLINK__" localSheetId="4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2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3__FDSAUDITLINK__" localSheetId="5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3__FDSAUDITLINK__" localSheetId="4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3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4__FDSAUDITLINK__" localSheetId="5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 localSheetId="4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5__FDSAUDITLINK__" localSheetId="5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5__FDSAUDITLINK__" localSheetId="4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5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6__FDSAUDITLINK__" localSheetId="5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06__FDSAUDITLINK__" localSheetId="4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06__FDSAUDITLINK__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07__FDSAUDITLINK__" localSheetId="5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7__FDSAUDITLINK__" localSheetId="4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7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8__FDSAUDITLINK__" localSheetId="5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8__FDSAUDITLINK__" localSheetId="4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8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 localSheetId="5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9__FDSAUDITLINK__" localSheetId="4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9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__FDSAUDITLINK__" localSheetId="5">{"fdsup://directions/FAT Viewer?action=UPDATE&amp;creator=factset&amp;DYN_ARGS=TRUE&amp;DOC_NAME=FAT:FQL_AUDITING_CLIENT_TEMPLATE.FAT&amp;display_string=Audit&amp;VAR:KEY=QXSLMXYDIP&amp;VAR:QUERY=Q1NGX01JTl9JTlRfQUNDVU0oQU5OLDAp&amp;WINDOW=FIRST_POPUP&amp;HEIGHT=450&amp;WIDTH=450&amp;START_MAXIMI","ZED=FALSE&amp;VAR:CALENDAR=US&amp;VAR:SYMBOL=NWE&amp;VAR:INDEX=0"}</definedName>
    <definedName name="_21__FDSAUDITLINK__" localSheetId="4">{"fdsup://directions/FAT Viewer?action=UPDATE&amp;creator=factset&amp;DYN_ARGS=TRUE&amp;DOC_NAME=FAT:FQL_AUDITING_CLIENT_TEMPLATE.FAT&amp;display_string=Audit&amp;VAR:KEY=QXSLMXYDIP&amp;VAR:QUERY=Q1NGX01JTl9JTlRfQUNDVU0oQU5OLDAp&amp;WINDOW=FIRST_POPUP&amp;HEIGHT=450&amp;WIDTH=450&amp;START_MAXIMI","ZED=FALSE&amp;VAR:CALENDAR=US&amp;VAR:SYMBOL=NWE&amp;VAR:INDEX=0"}</definedName>
    <definedName name="_21__FDSAUDITLINK__">{"fdsup://directions/FAT Viewer?action=UPDATE&amp;creator=factset&amp;DYN_ARGS=TRUE&amp;DOC_NAME=FAT:FQL_AUDITING_CLIENT_TEMPLATE.FAT&amp;display_string=Audit&amp;VAR:KEY=QXSLMXYDIP&amp;VAR:QUERY=Q1NGX01JTl9JTlRfQUNDVU0oQU5OLDAp&amp;WINDOW=FIRST_POPUP&amp;HEIGHT=450&amp;WIDTH=450&amp;START_MAXIMI","ZED=FALSE&amp;VAR:CALENDAR=US&amp;VAR:SYMBOL=NWE&amp;VAR:INDEX=0"}</definedName>
    <definedName name="_210__FDSAUDITLINK__" localSheetId="5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10__FDSAUDITLINK__" localSheetId="4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10__FDSAUDITLINK__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11__FDSAUDITLINK__" localSheetId="5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11__FDSAUDITLINK__" localSheetId="4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11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12__FDSAUDITLINK__" localSheetId="5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2__FDSAUDITLINK__" localSheetId="4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2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3__FDSAUDITLINK__" localSheetId="5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3__FDSAUDITLINK__" localSheetId="4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3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 localSheetId="5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4__FDSAUDITLINK__" localSheetId="4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4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5__FDSAUDITLINK__" localSheetId="5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15__FDSAUDITLINK__" localSheetId="4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15__FDSAUDITLINK__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16__FDSAUDITLINK__" localSheetId="5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6__FDSAUDITLINK__" localSheetId="4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6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7__FDSAUDITLINK__" localSheetId="5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7__FDSAUDITLINK__" localSheetId="4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7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8__FDSAUDITLINK__" localSheetId="5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18__FDSAUDITLINK__" localSheetId="4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18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19__FDSAUDITLINK__" localSheetId="5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9__FDSAUDITLINK__" localSheetId="4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9__FDSAUDITLINK__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__FDSAUDITLINK__" localSheetId="5">{"fdsup://directions/FAT Viewer?action=UPDATE&amp;creator=factset&amp;DYN_ARGS=TRUE&amp;DOC_NAME=FAT:FQL_AUDITING_CLIENT_TEMPLATE.FAT&amp;display_string=Audit&amp;VAR:KEY=QXINANYXEH&amp;VAR:QUERY=Q1NGX01JTl9JTlRfQUNDVU0oQU5OLDAp&amp;WINDOW=FIRST_POPUP&amp;HEIGHT=450&amp;WIDTH=450&amp;START_MAXIMI","ZED=FALSE&amp;VAR:CALENDAR=US&amp;VAR:SYMBOL=EE&amp;VAR:INDEX=0"}</definedName>
    <definedName name="_22__FDSAUDITLINK__" localSheetId="4">{"fdsup://directions/FAT Viewer?action=UPDATE&amp;creator=factset&amp;DYN_ARGS=TRUE&amp;DOC_NAME=FAT:FQL_AUDITING_CLIENT_TEMPLATE.FAT&amp;display_string=Audit&amp;VAR:KEY=QXINANYXEH&amp;VAR:QUERY=Q1NGX01JTl9JTlRfQUNDVU0oQU5OLDAp&amp;WINDOW=FIRST_POPUP&amp;HEIGHT=450&amp;WIDTH=450&amp;START_MAXIMI","ZED=FALSE&amp;VAR:CALENDAR=US&amp;VAR:SYMBOL=EE&amp;VAR:INDEX=0"}</definedName>
    <definedName name="_22__FDSAUDITLINK__">{"fdsup://directions/FAT Viewer?action=UPDATE&amp;creator=factset&amp;DYN_ARGS=TRUE&amp;DOC_NAME=FAT:FQL_AUDITING_CLIENT_TEMPLATE.FAT&amp;display_string=Audit&amp;VAR:KEY=QXINANYXEH&amp;VAR:QUERY=Q1NGX01JTl9JTlRfQUNDVU0oQU5OLDAp&amp;WINDOW=FIRST_POPUP&amp;HEIGHT=450&amp;WIDTH=450&amp;START_MAXIMI","ZED=FALSE&amp;VAR:CALENDAR=US&amp;VAR:SYMBOL=EE&amp;VAR:INDEX=0"}</definedName>
    <definedName name="_220__FDSAUDITLINK__" localSheetId="5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localSheetId="4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5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4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2__FDSAUDITLINK__" localSheetId="5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2__FDSAUDITLINK__" localSheetId="4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2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3__FDSAUDITLINK__" localSheetId="5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 localSheetId="4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4__FDSAUDITLINK__" localSheetId="5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4__FDSAUDITLINK__" localSheetId="4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4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5__FDSAUDITLINK__" localSheetId="5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25__FDSAUDITLINK__" localSheetId="4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25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26__FDSAUDITLINK__" localSheetId="5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26__FDSAUDITLINK__" localSheetId="4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26__FDSAUDITLINK__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27__FDSAUDITLINK__" localSheetId="5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227__FDSAUDITLINK__" localSheetId="4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227__FDSAUDITLINK__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228__FDSAUDITLINK__" localSheetId="5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28__FDSAUDITLINK__" localSheetId="4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28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29__FDSAUDITLINK__" localSheetId="5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29__FDSAUDITLINK__" localSheetId="4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29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3__FDSAUDITLINK__" localSheetId="5">{"fdsup://directions/FAT Viewer?action=UPDATE&amp;creator=factset&amp;DYN_ARGS=TRUE&amp;DOC_NAME=FAT:FQL_AUDITING_CLIENT_TEMPLATE.FAT&amp;display_string=Audit&amp;VAR:KEY=EPSNYRURWJ&amp;VAR:QUERY=Q1NGX01JTl9JTlRfQUNDVU0oQU5OLDAp&amp;WINDOW=FIRST_POPUP&amp;HEIGHT=450&amp;WIDTH=450&amp;START_MAXIMI","ZED=FALSE&amp;VAR:CALENDAR=US&amp;VAR:SYMBOL=DUK&amp;VAR:INDEX=0"}</definedName>
    <definedName name="_23__FDSAUDITLINK__" localSheetId="4">{"fdsup://directions/FAT Viewer?action=UPDATE&amp;creator=factset&amp;DYN_ARGS=TRUE&amp;DOC_NAME=FAT:FQL_AUDITING_CLIENT_TEMPLATE.FAT&amp;display_string=Audit&amp;VAR:KEY=EPSNYRURWJ&amp;VAR:QUERY=Q1NGX01JTl9JTlRfQUNDVU0oQU5OLDAp&amp;WINDOW=FIRST_POPUP&amp;HEIGHT=450&amp;WIDTH=450&amp;START_MAXIMI","ZED=FALSE&amp;VAR:CALENDAR=US&amp;VAR:SYMBOL=DUK&amp;VAR:INDEX=0"}</definedName>
    <definedName name="_23__FDSAUDITLINK__">{"fdsup://directions/FAT Viewer?action=UPDATE&amp;creator=factset&amp;DYN_ARGS=TRUE&amp;DOC_NAME=FAT:FQL_AUDITING_CLIENT_TEMPLATE.FAT&amp;display_string=Audit&amp;VAR:KEY=EPSNYRURWJ&amp;VAR:QUERY=Q1NGX01JTl9JTlRfQUNDVU0oQU5OLDAp&amp;WINDOW=FIRST_POPUP&amp;HEIGHT=450&amp;WIDTH=450&amp;START_MAXIMI","ZED=FALSE&amp;VAR:CALENDAR=US&amp;VAR:SYMBOL=DUK&amp;VAR:INDEX=0"}</definedName>
    <definedName name="_230__FDSAUDITLINK__" localSheetId="5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0__FDSAUDITLINK__" localSheetId="4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0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1__FDSAUDITLINK__" localSheetId="5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 localSheetId="4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2__FDSAUDITLINK__" localSheetId="5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2__FDSAUDITLINK__" localSheetId="4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2__FDSAUDITLINK__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3__FDSAUDITLINK__" localSheetId="5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3__FDSAUDITLINK__" localSheetId="4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3__FDSAUDITLINK__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4__FDSAUDITLINK__" localSheetId="5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 localSheetId="4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5__FDSAUDITLINK__" localSheetId="5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5__FDSAUDITLINK__" localSheetId="4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5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6__FDSAUDITLINK__" localSheetId="5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 localSheetId="4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7__FDSAUDITLINK__" localSheetId="5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7__FDSAUDITLINK__" localSheetId="4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7__FDSAUDITLINK__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localSheetId="5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localSheetId="4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9__FDSAUDITLINK__" localSheetId="5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9__FDSAUDITLINK__" localSheetId="4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9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__FDSAUDITLINK__" localSheetId="5">{"fdsup://directions/FAT Viewer?action=UPDATE&amp;creator=factset&amp;DYN_ARGS=TRUE&amp;DOC_NAME=FAT:FQL_AUDITING_CLIENT_TEMPLATE.FAT&amp;display_string=Audit&amp;VAR:KEY=KPKHCLGHQP&amp;VAR:QUERY=Q1NGX01JTl9JTlRfQUNDVU0oQU5OLDAp&amp;WINDOW=FIRST_POPUP&amp;HEIGHT=450&amp;WIDTH=450&amp;START_MAXIMI","ZED=FALSE&amp;VAR:CALENDAR=US&amp;VAR:SYMBOL=D&amp;VAR:INDEX=0"}</definedName>
    <definedName name="_24__FDSAUDITLINK__" localSheetId="4">{"fdsup://directions/FAT Viewer?action=UPDATE&amp;creator=factset&amp;DYN_ARGS=TRUE&amp;DOC_NAME=FAT:FQL_AUDITING_CLIENT_TEMPLATE.FAT&amp;display_string=Audit&amp;VAR:KEY=KPKHCLGHQP&amp;VAR:QUERY=Q1NGX01JTl9JTlRfQUNDVU0oQU5OLDAp&amp;WINDOW=FIRST_POPUP&amp;HEIGHT=450&amp;WIDTH=450&amp;START_MAXIMI","ZED=FALSE&amp;VAR:CALENDAR=US&amp;VAR:SYMBOL=D&amp;VAR:INDEX=0"}</definedName>
    <definedName name="_24__FDSAUDITLINK__">{"fdsup://directions/FAT Viewer?action=UPDATE&amp;creator=factset&amp;DYN_ARGS=TRUE&amp;DOC_NAME=FAT:FQL_AUDITING_CLIENT_TEMPLATE.FAT&amp;display_string=Audit&amp;VAR:KEY=KPKHCLGHQP&amp;VAR:QUERY=Q1NGX01JTl9JTlRfQUNDVU0oQU5OLDAp&amp;WINDOW=FIRST_POPUP&amp;HEIGHT=450&amp;WIDTH=450&amp;START_MAXIMI","ZED=FALSE&amp;VAR:CALENDAR=US&amp;VAR:SYMBOL=D&amp;VAR:INDEX=0"}</definedName>
    <definedName name="_240__FDSAUDITLINK__" localSheetId="5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0__FDSAUDITLINK__" localSheetId="4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0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1__FDSAUDITLINK__" localSheetId="5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localSheetId="4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2__FDSAUDITLINK__" localSheetId="5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 localSheetId="4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3__FDSAUDITLINK__" localSheetId="5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 localSheetId="4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5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4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5__FDSAUDITLINK__" localSheetId="5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45__FDSAUDITLINK__" localSheetId="4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45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46__FDSAUDITLINK__" localSheetId="5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6__FDSAUDITLINK__" localSheetId="4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6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 localSheetId="5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7__FDSAUDITLINK__" localSheetId="4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7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 localSheetId="5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8__FDSAUDITLINK__" localSheetId="4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8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9__FDSAUDITLINK__" localSheetId="5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9__FDSAUDITLINK__" localSheetId="4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9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__FDSAUDITLINK__" localSheetId="5">{"fdsup://directions/FAT Viewer?action=UPDATE&amp;creator=factset&amp;DYN_ARGS=TRUE&amp;DOC_NAME=FAT:FQL_AUDITING_CLIENT_TEMPLATE.FAT&amp;display_string=Audit&amp;VAR:KEY=MDGLSPIZMH&amp;VAR:QUERY=Q1NGX01JTl9JTlRfQUNDVU0oQU5OLDAp&amp;WINDOW=FIRST_POPUP&amp;HEIGHT=450&amp;WIDTH=450&amp;START_MAXIMI","ZED=FALSE&amp;VAR:CALENDAR=US&amp;VAR:SYMBOL=AEP&amp;VAR:INDEX=0"}</definedName>
    <definedName name="_25__FDSAUDITLINK__" localSheetId="4">{"fdsup://directions/FAT Viewer?action=UPDATE&amp;creator=factset&amp;DYN_ARGS=TRUE&amp;DOC_NAME=FAT:FQL_AUDITING_CLIENT_TEMPLATE.FAT&amp;display_string=Audit&amp;VAR:KEY=MDGLSPIZMH&amp;VAR:QUERY=Q1NGX01JTl9JTlRfQUNDVU0oQU5OLDAp&amp;WINDOW=FIRST_POPUP&amp;HEIGHT=450&amp;WIDTH=450&amp;START_MAXIMI","ZED=FALSE&amp;VAR:CALENDAR=US&amp;VAR:SYMBOL=AEP&amp;VAR:INDEX=0"}</definedName>
    <definedName name="_25__FDSAUDITLINK__">{"fdsup://directions/FAT Viewer?action=UPDATE&amp;creator=factset&amp;DYN_ARGS=TRUE&amp;DOC_NAME=FAT:FQL_AUDITING_CLIENT_TEMPLATE.FAT&amp;display_string=Audit&amp;VAR:KEY=MDGLSPIZMH&amp;VAR:QUERY=Q1NGX01JTl9JTlRfQUNDVU0oQU5OLDAp&amp;WINDOW=FIRST_POPUP&amp;HEIGHT=450&amp;WIDTH=450&amp;START_MAXIMI","ZED=FALSE&amp;VAR:CALENDAR=US&amp;VAR:SYMBOL=AEP&amp;VAR:INDEX=0"}</definedName>
    <definedName name="_250__FDSAUDITLINK__" localSheetId="5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0__FDSAUDITLINK__" localSheetId="4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0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1__FDSAUDITLINK__" localSheetId="5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 localSheetId="4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5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4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localSheetId="5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3__FDSAUDITLINK__" localSheetId="4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3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4__FDSAUDITLINK__" localSheetId="5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4__FDSAUDITLINK__" localSheetId="4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4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5__FDSAUDITLINK__" localSheetId="5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5__FDSAUDITLINK__" localSheetId="4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5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6__FDSAUDITLINK__" localSheetId="5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6__FDSAUDITLINK__" localSheetId="4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6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7__FDSAUDITLINK__" localSheetId="5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7__FDSAUDITLINK__" localSheetId="4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7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8__FDSAUDITLINK__" localSheetId="5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58__FDSAUDITLINK__" localSheetId="4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58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59__FDSAUDITLINK__" localSheetId="5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9__FDSAUDITLINK__" localSheetId="4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9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__FDSAUDITLINK__" localSheetId="5">{"fdsup://directions/FAT Viewer?action=UPDATE&amp;creator=factset&amp;DYN_ARGS=TRUE&amp;DOC_NAME=FAT:FQL_AUDITING_CLIENT_TEMPLATE.FAT&amp;display_string=Audit&amp;VAR:KEY=OVKLGPUXYH&amp;VAR:QUERY=Q1NGX0RFQlQoQU5OLDAp&amp;WINDOW=FIRST_POPUP&amp;HEIGHT=450&amp;WIDTH=450&amp;START_MAXIMIZED=FALSE&amp;VA","R:CALENDAR=US&amp;VAR:SYMBOL=XEL&amp;VAR:INDEX=0"}</definedName>
    <definedName name="_26__FDSAUDITLINK__" localSheetId="4">{"fdsup://directions/FAT Viewer?action=UPDATE&amp;creator=factset&amp;DYN_ARGS=TRUE&amp;DOC_NAME=FAT:FQL_AUDITING_CLIENT_TEMPLATE.FAT&amp;display_string=Audit&amp;VAR:KEY=OVKLGPUXYH&amp;VAR:QUERY=Q1NGX0RFQlQoQU5OLDAp&amp;WINDOW=FIRST_POPUP&amp;HEIGHT=450&amp;WIDTH=450&amp;START_MAXIMIZED=FALSE&amp;VA","R:CALENDAR=US&amp;VAR:SYMBOL=XEL&amp;VAR:INDEX=0"}</definedName>
    <definedName name="_26__FDSAUDITLINK__">{"fdsup://directions/FAT Viewer?action=UPDATE&amp;creator=factset&amp;DYN_ARGS=TRUE&amp;DOC_NAME=FAT:FQL_AUDITING_CLIENT_TEMPLATE.FAT&amp;display_string=Audit&amp;VAR:KEY=OVKLGPUXYH&amp;VAR:QUERY=Q1NGX0RFQlQoQU5OLDAp&amp;WINDOW=FIRST_POPUP&amp;HEIGHT=450&amp;WIDTH=450&amp;START_MAXIMIZED=FALSE&amp;VA","R:CALENDAR=US&amp;VAR:SYMBOL=XEL&amp;VAR:INDEX=0"}</definedName>
    <definedName name="_260__FDSAUDITLINK__" localSheetId="5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60__FDSAUDITLINK__" localSheetId="4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60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61__FDSAUDITLINK__" localSheetId="5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 localSheetId="4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localSheetId="5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2__FDSAUDITLINK__" localSheetId="4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2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3__FDSAUDITLINK__" localSheetId="5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3__FDSAUDITLINK__" localSheetId="4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3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4__FDSAUDITLINK__" localSheetId="5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4__FDSAUDITLINK__" localSheetId="4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4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5__FDSAUDITLINK__" localSheetId="5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65__FDSAUDITLINK__" localSheetId="4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65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66__FDSAUDITLINK__" localSheetId="5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6__FDSAUDITLINK__" localSheetId="4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6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7__FDSAUDITLINK__" localSheetId="5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 localSheetId="4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5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4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9__FDSAUDITLINK__" localSheetId="5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9__FDSAUDITLINK__" localSheetId="4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9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__FDSAUDITLINK__" localSheetId="5">{"fdsup://directions/FAT Viewer?action=UPDATE&amp;creator=factset&amp;DYN_ARGS=TRUE&amp;DOC_NAME=FAT:FQL_AUDITING_CLIENT_TEMPLATE.FAT&amp;display_string=Audit&amp;VAR:KEY=MBIXMDGXOB&amp;VAR:QUERY=Q1NGX0RFQlQoQU5OLDAp&amp;WINDOW=FIRST_POPUP&amp;HEIGHT=450&amp;WIDTH=450&amp;START_MAXIMIZED=FALSE&amp;VA","R:CALENDAR=US&amp;VAR:SYMBOL=PNM&amp;VAR:INDEX=0"}</definedName>
    <definedName name="_27__FDSAUDITLINK__" localSheetId="4">{"fdsup://directions/FAT Viewer?action=UPDATE&amp;creator=factset&amp;DYN_ARGS=TRUE&amp;DOC_NAME=FAT:FQL_AUDITING_CLIENT_TEMPLATE.FAT&amp;display_string=Audit&amp;VAR:KEY=MBIXMDGXOB&amp;VAR:QUERY=Q1NGX0RFQlQoQU5OLDAp&amp;WINDOW=FIRST_POPUP&amp;HEIGHT=450&amp;WIDTH=450&amp;START_MAXIMIZED=FALSE&amp;VA","R:CALENDAR=US&amp;VAR:SYMBOL=PNM&amp;VAR:INDEX=0"}</definedName>
    <definedName name="_27__FDSAUDITLINK__">{"fdsup://directions/FAT Viewer?action=UPDATE&amp;creator=factset&amp;DYN_ARGS=TRUE&amp;DOC_NAME=FAT:FQL_AUDITING_CLIENT_TEMPLATE.FAT&amp;display_string=Audit&amp;VAR:KEY=MBIXMDGXOB&amp;VAR:QUERY=Q1NGX0RFQlQoQU5OLDAp&amp;WINDOW=FIRST_POPUP&amp;HEIGHT=450&amp;WIDTH=450&amp;START_MAXIMIZED=FALSE&amp;VA","R:CALENDAR=US&amp;VAR:SYMBOL=PNM&amp;VAR:INDEX=0"}</definedName>
    <definedName name="_270__FDSAUDITLINK__" localSheetId="5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localSheetId="4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localSheetId="5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1__FDSAUDITLINK__" localSheetId="4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1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 localSheetId="5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2__FDSAUDITLINK__" localSheetId="4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2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 localSheetId="5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3__FDSAUDITLINK__" localSheetId="4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3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 localSheetId="5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74__FDSAUDITLINK__" localSheetId="4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74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75__FDSAUDITLINK__" localSheetId="5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75__FDSAUDITLINK__" localSheetId="4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75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76__FDSAUDITLINK__" localSheetId="5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 localSheetId="4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7__FDSAUDITLINK__" localSheetId="5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 localSheetId="4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__FDSAUDITLINK__" localSheetId="5">{"fdsup://directions/FAT Viewer?action=UPDATE&amp;creator=factset&amp;DYN_ARGS=TRUE&amp;DOC_NAME=FAT:FQL_AUDITING_CLIENT_TEMPLATE.FAT&amp;display_string=Audit&amp;VAR:KEY=YJGBEZYJAF&amp;VAR:QUERY=Q1NGX0RFQlQoQU5OLDAp&amp;WINDOW=FIRST_POPUP&amp;HEIGHT=450&amp;WIDTH=450&amp;START_MAXIMIZED=FALSE&amp;VA","R:CALENDAR=US&amp;VAR:SYMBOL=NWE&amp;VAR:INDEX=0"}</definedName>
    <definedName name="_28__FDSAUDITLINK__" localSheetId="4">{"fdsup://directions/FAT Viewer?action=UPDATE&amp;creator=factset&amp;DYN_ARGS=TRUE&amp;DOC_NAME=FAT:FQL_AUDITING_CLIENT_TEMPLATE.FAT&amp;display_string=Audit&amp;VAR:KEY=YJGBEZYJAF&amp;VAR:QUERY=Q1NGX0RFQlQoQU5OLDAp&amp;WINDOW=FIRST_POPUP&amp;HEIGHT=450&amp;WIDTH=450&amp;START_MAXIMIZED=FALSE&amp;VA","R:CALENDAR=US&amp;VAR:SYMBOL=NWE&amp;VAR:INDEX=0"}</definedName>
    <definedName name="_28__FDSAUDITLINK__">{"fdsup://directions/FAT Viewer?action=UPDATE&amp;creator=factset&amp;DYN_ARGS=TRUE&amp;DOC_NAME=FAT:FQL_AUDITING_CLIENT_TEMPLATE.FAT&amp;display_string=Audit&amp;VAR:KEY=YJGBEZYJAF&amp;VAR:QUERY=Q1NGX0RFQlQoQU5OLDAp&amp;WINDOW=FIRST_POPUP&amp;HEIGHT=450&amp;WIDTH=450&amp;START_MAXIMIZED=FALSE&amp;VA","R:CALENDAR=US&amp;VAR:SYMBOL=NWE&amp;VAR:INDEX=0"}</definedName>
    <definedName name="_29__FDSAUDITLINK__" localSheetId="5">{"fdsup://directions/FAT Viewer?action=UPDATE&amp;creator=factset&amp;DYN_ARGS=TRUE&amp;DOC_NAME=FAT:FQL_AUDITING_CLIENT_TEMPLATE.FAT&amp;display_string=Audit&amp;VAR:KEY=AXAZQFGXSV&amp;VAR:QUERY=Q1NGX0RFQlQoQU5OLDAp&amp;WINDOW=FIRST_POPUP&amp;HEIGHT=450&amp;WIDTH=450&amp;START_MAXIMIZED=FALSE&amp;VA","R:CALENDAR=US&amp;VAR:SYMBOL=EE&amp;VAR:INDEX=0"}</definedName>
    <definedName name="_29__FDSAUDITLINK__" localSheetId="4">{"fdsup://directions/FAT Viewer?action=UPDATE&amp;creator=factset&amp;DYN_ARGS=TRUE&amp;DOC_NAME=FAT:FQL_AUDITING_CLIENT_TEMPLATE.FAT&amp;display_string=Audit&amp;VAR:KEY=AXAZQFGXSV&amp;VAR:QUERY=Q1NGX0RFQlQoQU5OLDAp&amp;WINDOW=FIRST_POPUP&amp;HEIGHT=450&amp;WIDTH=450&amp;START_MAXIMIZED=FALSE&amp;VA","R:CALENDAR=US&amp;VAR:SYMBOL=EE&amp;VAR:INDEX=0"}</definedName>
    <definedName name="_29__FDSAUDITLINK__">{"fdsup://directions/FAT Viewer?action=UPDATE&amp;creator=factset&amp;DYN_ARGS=TRUE&amp;DOC_NAME=FAT:FQL_AUDITING_CLIENT_TEMPLATE.FAT&amp;display_string=Audit&amp;VAR:KEY=AXAZQFGXSV&amp;VAR:QUERY=Q1NGX0RFQlQoQU5OLDAp&amp;WINDOW=FIRST_POPUP&amp;HEIGHT=450&amp;WIDTH=450&amp;START_MAXIMIZED=FALSE&amp;VA","R:CALENDAR=US&amp;VAR:SYMBOL=EE&amp;VAR:INDEX=0"}</definedName>
    <definedName name="_3__FDSAUDITLINK__" localSheetId="5">{"fdsup://directions/FAT Viewer?action=UPDATE&amp;creator=factset&amp;DYN_ARGS=TRUE&amp;DOC_NAME=FAT:FQL_AUDITING_CLIENT_TEMPLATE.FAT&amp;display_string=Audit&amp;VAR:KEY=AFARIRYFSV&amp;VAR:QUERY=Q1NGX01JTl9JTlRfQUNDVU0oQU5OLDAp&amp;WINDOW=FIRST_POPUP&amp;HEIGHT=450&amp;WIDTH=450&amp;START_MAXIMI","ZED=FALSE&amp;VAR:CALENDAR=US&amp;VAR:SYMBOL=WR&amp;VAR:INDEX=0"}</definedName>
    <definedName name="_3__FDSAUDITLINK__" localSheetId="4">{"fdsup://directions/FAT Viewer?action=UPDATE&amp;creator=factset&amp;DYN_ARGS=TRUE&amp;DOC_NAME=FAT:FQL_AUDITING_CLIENT_TEMPLATE.FAT&amp;display_string=Audit&amp;VAR:KEY=AFARIRYFSV&amp;VAR:QUERY=Q1NGX01JTl9JTlRfQUNDVU0oQU5OLDAp&amp;WINDOW=FIRST_POPUP&amp;HEIGHT=450&amp;WIDTH=450&amp;START_MAXIMI","ZED=FALSE&amp;VAR:CALENDAR=US&amp;VAR:SYMBOL=WR&amp;VAR:INDEX=0"}</definedName>
    <definedName name="_3__FDSAUDITLINK__">{"fdsup://directions/FAT Viewer?action=UPDATE&amp;creator=factset&amp;DYN_ARGS=TRUE&amp;DOC_NAME=FAT:FQL_AUDITING_CLIENT_TEMPLATE.FAT&amp;display_string=Audit&amp;VAR:KEY=AFARIRYFSV&amp;VAR:QUERY=Q1NGX01JTl9JTlRfQUNDVU0oQU5OLDAp&amp;WINDOW=FIRST_POPUP&amp;HEIGHT=450&amp;WIDTH=450&amp;START_MAXIMI","ZED=FALSE&amp;VAR:CALENDAR=US&amp;VAR:SYMBOL=WR&amp;VAR:INDEX=0"}</definedName>
    <definedName name="_30__FDSAUDITLINK__" localSheetId="5">{"fdsup://directions/FAT Viewer?action=UPDATE&amp;creator=factset&amp;DYN_ARGS=TRUE&amp;DOC_NAME=FAT:FQL_AUDITING_CLIENT_TEMPLATE.FAT&amp;display_string=Audit&amp;VAR:KEY=WDQZUPAZYX&amp;VAR:QUERY=Q1NGX0RFQlQoQU5OLDAp&amp;WINDOW=FIRST_POPUP&amp;HEIGHT=450&amp;WIDTH=450&amp;START_MAXIMIZED=FALSE&amp;VA","R:CALENDAR=US&amp;VAR:SYMBOL=DUK&amp;VAR:INDEX=0"}</definedName>
    <definedName name="_30__FDSAUDITLINK__" localSheetId="4">{"fdsup://directions/FAT Viewer?action=UPDATE&amp;creator=factset&amp;DYN_ARGS=TRUE&amp;DOC_NAME=FAT:FQL_AUDITING_CLIENT_TEMPLATE.FAT&amp;display_string=Audit&amp;VAR:KEY=WDQZUPAZYX&amp;VAR:QUERY=Q1NGX0RFQlQoQU5OLDAp&amp;WINDOW=FIRST_POPUP&amp;HEIGHT=450&amp;WIDTH=450&amp;START_MAXIMIZED=FALSE&amp;VA","R:CALENDAR=US&amp;VAR:SYMBOL=DUK&amp;VAR:INDEX=0"}</definedName>
    <definedName name="_30__FDSAUDITLINK__">{"fdsup://directions/FAT Viewer?action=UPDATE&amp;creator=factset&amp;DYN_ARGS=TRUE&amp;DOC_NAME=FAT:FQL_AUDITING_CLIENT_TEMPLATE.FAT&amp;display_string=Audit&amp;VAR:KEY=WDQZUPAZYX&amp;VAR:QUERY=Q1NGX0RFQlQoQU5OLDAp&amp;WINDOW=FIRST_POPUP&amp;HEIGHT=450&amp;WIDTH=450&amp;START_MAXIMIZED=FALSE&amp;VA","R:CALENDAR=US&amp;VAR:SYMBOL=DUK&amp;VAR:INDEX=0"}</definedName>
    <definedName name="_31__FDSAUDITLINK__" localSheetId="5">{"fdsup://directions/FAT Viewer?action=UPDATE&amp;creator=factset&amp;DYN_ARGS=TRUE&amp;DOC_NAME=FAT:FQL_AUDITING_CLIENT_TEMPLATE.FAT&amp;display_string=Audit&amp;VAR:KEY=WLUJIDYJIP&amp;VAR:QUERY=Q1NGX0RFQlQoQU5OLDAp&amp;WINDOW=FIRST_POPUP&amp;HEIGHT=450&amp;WIDTH=450&amp;START_MAXIMIZED=FALSE&amp;VA","R:CALENDAR=US&amp;VAR:SYMBOL=D&amp;VAR:INDEX=0"}</definedName>
    <definedName name="_31__FDSAUDITLINK__" localSheetId="4">{"fdsup://directions/FAT Viewer?action=UPDATE&amp;creator=factset&amp;DYN_ARGS=TRUE&amp;DOC_NAME=FAT:FQL_AUDITING_CLIENT_TEMPLATE.FAT&amp;display_string=Audit&amp;VAR:KEY=WLUJIDYJIP&amp;VAR:QUERY=Q1NGX0RFQlQoQU5OLDAp&amp;WINDOW=FIRST_POPUP&amp;HEIGHT=450&amp;WIDTH=450&amp;START_MAXIMIZED=FALSE&amp;VA","R:CALENDAR=US&amp;VAR:SYMBOL=D&amp;VAR:INDEX=0"}</definedName>
    <definedName name="_31__FDSAUDITLINK__">{"fdsup://directions/FAT Viewer?action=UPDATE&amp;creator=factset&amp;DYN_ARGS=TRUE&amp;DOC_NAME=FAT:FQL_AUDITING_CLIENT_TEMPLATE.FAT&amp;display_string=Audit&amp;VAR:KEY=WLUJIDYJIP&amp;VAR:QUERY=Q1NGX0RFQlQoQU5OLDAp&amp;WINDOW=FIRST_POPUP&amp;HEIGHT=450&amp;WIDTH=450&amp;START_MAXIMIZED=FALSE&amp;VA","R:CALENDAR=US&amp;VAR:SYMBOL=D&amp;VAR:INDEX=0"}</definedName>
    <definedName name="_32__FDSAUDITLINK__" localSheetId="5">{"fdsup://directions/FAT Viewer?action=UPDATE&amp;creator=factset&amp;DYN_ARGS=TRUE&amp;DOC_NAME=FAT:FQL_AUDITING_CLIENT_TEMPLATE.FAT&amp;display_string=Audit&amp;VAR:KEY=QBMPKHGHOF&amp;VAR:QUERY=Q1NGX0RFQlQoQU5OLDAp&amp;WINDOW=FIRST_POPUP&amp;HEIGHT=450&amp;WIDTH=450&amp;START_MAXIMIZED=FALSE&amp;VA","R:CALENDAR=US&amp;VAR:SYMBOL=AEP&amp;VAR:INDEX=0"}</definedName>
    <definedName name="_32__FDSAUDITLINK__" localSheetId="4">{"fdsup://directions/FAT Viewer?action=UPDATE&amp;creator=factset&amp;DYN_ARGS=TRUE&amp;DOC_NAME=FAT:FQL_AUDITING_CLIENT_TEMPLATE.FAT&amp;display_string=Audit&amp;VAR:KEY=QBMPKHGHOF&amp;VAR:QUERY=Q1NGX0RFQlQoQU5OLDAp&amp;WINDOW=FIRST_POPUP&amp;HEIGHT=450&amp;WIDTH=450&amp;START_MAXIMIZED=FALSE&amp;VA","R:CALENDAR=US&amp;VAR:SYMBOL=AEP&amp;VAR:INDEX=0"}</definedName>
    <definedName name="_32__FDSAUDITLINK__">{"fdsup://directions/FAT Viewer?action=UPDATE&amp;creator=factset&amp;DYN_ARGS=TRUE&amp;DOC_NAME=FAT:FQL_AUDITING_CLIENT_TEMPLATE.FAT&amp;display_string=Audit&amp;VAR:KEY=QBMPKHGHOF&amp;VAR:QUERY=Q1NGX0RFQlQoQU5OLDAp&amp;WINDOW=FIRST_POPUP&amp;HEIGHT=450&amp;WIDTH=450&amp;START_MAXIMIZED=FALSE&amp;VA","R:CALENDAR=US&amp;VAR:SYMBOL=AEP&amp;VAR:INDEX=0"}</definedName>
    <definedName name="_33__FDSAUDITLINK__" localSheetId="5">{"fdsup://directions/FAT Viewer?action=UPDATE&amp;creator=factset&amp;DYN_ARGS=TRUE&amp;DOC_NAME=FAT:FQL_AUDITING_CLIENT_TEMPLATE.FAT&amp;display_string=Audit&amp;VAR:KEY=EPWLQXYFYP&amp;VAR:QUERY=Q1NGX01JTl9JTlRfQUNDVU0oQU5OLDAp&amp;WINDOW=FIRST_POPUP&amp;HEIGHT=450&amp;WIDTH=450&amp;START_MAXIMI","ZED=FALSE&amp;VAR:CALENDAR=US&amp;VAR:SYMBOL=TE&amp;VAR:INDEX=0"}</definedName>
    <definedName name="_33__FDSAUDITLINK__" localSheetId="4">{"fdsup://directions/FAT Viewer?action=UPDATE&amp;creator=factset&amp;DYN_ARGS=TRUE&amp;DOC_NAME=FAT:FQL_AUDITING_CLIENT_TEMPLATE.FAT&amp;display_string=Audit&amp;VAR:KEY=EPWLQXYFYP&amp;VAR:QUERY=Q1NGX01JTl9JTlRfQUNDVU0oQU5OLDAp&amp;WINDOW=FIRST_POPUP&amp;HEIGHT=450&amp;WIDTH=450&amp;START_MAXIMI","ZED=FALSE&amp;VAR:CALENDAR=US&amp;VAR:SYMBOL=TE&amp;VAR:INDEX=0"}</definedName>
    <definedName name="_33__FDSAUDITLINK__">{"fdsup://directions/FAT Viewer?action=UPDATE&amp;creator=factset&amp;DYN_ARGS=TRUE&amp;DOC_NAME=FAT:FQL_AUDITING_CLIENT_TEMPLATE.FAT&amp;display_string=Audit&amp;VAR:KEY=EPWLQXYFYP&amp;VAR:QUERY=Q1NGX01JTl9JTlRfQUNDVU0oQU5OLDAp&amp;WINDOW=FIRST_POPUP&amp;HEIGHT=450&amp;WIDTH=450&amp;START_MAXIMI","ZED=FALSE&amp;VAR:CALENDAR=US&amp;VAR:SYMBOL=TE&amp;VAR:INDEX=0"}</definedName>
    <definedName name="_34__FDSAUDITLINK__" localSheetId="5">{"fdsup://directions/FAT Viewer?action=UPDATE&amp;creator=factset&amp;DYN_ARGS=TRUE&amp;DOC_NAME=FAT:FQL_AUDITING_CLIENT_TEMPLATE.FAT&amp;display_string=Audit&amp;VAR:KEY=SXOJQVEVGX&amp;VAR:QUERY=Q1NGX01JTl9JTlRfQUNDVU0oQU5OLDAp&amp;WINDOW=FIRST_POPUP&amp;HEIGHT=450&amp;WIDTH=450&amp;START_MAXIMI","ZED=FALSE&amp;VAR:CALENDAR=US&amp;VAR:SYMBOL=SO&amp;VAR:INDEX=0"}</definedName>
    <definedName name="_34__FDSAUDITLINK__" localSheetId="4">{"fdsup://directions/FAT Viewer?action=UPDATE&amp;creator=factset&amp;DYN_ARGS=TRUE&amp;DOC_NAME=FAT:FQL_AUDITING_CLIENT_TEMPLATE.FAT&amp;display_string=Audit&amp;VAR:KEY=SXOJQVEVGX&amp;VAR:QUERY=Q1NGX01JTl9JTlRfQUNDVU0oQU5OLDAp&amp;WINDOW=FIRST_POPUP&amp;HEIGHT=450&amp;WIDTH=450&amp;START_MAXIMI","ZED=FALSE&amp;VAR:CALENDAR=US&amp;VAR:SYMBOL=SO&amp;VAR:INDEX=0"}</definedName>
    <definedName name="_34__FDSAUDITLINK__">{"fdsup://directions/FAT Viewer?action=UPDATE&amp;creator=factset&amp;DYN_ARGS=TRUE&amp;DOC_NAME=FAT:FQL_AUDITING_CLIENT_TEMPLATE.FAT&amp;display_string=Audit&amp;VAR:KEY=SXOJQVEVGX&amp;VAR:QUERY=Q1NGX01JTl9JTlRfQUNDVU0oQU5OLDAp&amp;WINDOW=FIRST_POPUP&amp;HEIGHT=450&amp;WIDTH=450&amp;START_MAXIMI","ZED=FALSE&amp;VAR:CALENDAR=US&amp;VAR:SYMBOL=SO&amp;VAR:INDEX=0"}</definedName>
    <definedName name="_35__FDSAUDITLINK__" localSheetId="5">{"fdsup://directions/FAT Viewer?action=UPDATE&amp;creator=factset&amp;DYN_ARGS=TRUE&amp;DOC_NAME=FAT:FQL_AUDITING_CLIENT_TEMPLATE.FAT&amp;display_string=Audit&amp;VAR:KEY=AFCTWHWTQX&amp;VAR:QUERY=Q1NGX01JTl9JTlRfQUNDVU0oQU5OLDAp&amp;WINDOW=FIRST_POPUP&amp;HEIGHT=450&amp;WIDTH=450&amp;START_MAXIMI","ZED=FALSE&amp;VAR:CALENDAR=US&amp;VAR:SYMBOL=SCG&amp;VAR:INDEX=0"}</definedName>
    <definedName name="_35__FDSAUDITLINK__" localSheetId="4">{"fdsup://directions/FAT Viewer?action=UPDATE&amp;creator=factset&amp;DYN_ARGS=TRUE&amp;DOC_NAME=FAT:FQL_AUDITING_CLIENT_TEMPLATE.FAT&amp;display_string=Audit&amp;VAR:KEY=AFCTWHWTQX&amp;VAR:QUERY=Q1NGX01JTl9JTlRfQUNDVU0oQU5OLDAp&amp;WINDOW=FIRST_POPUP&amp;HEIGHT=450&amp;WIDTH=450&amp;START_MAXIMI","ZED=FALSE&amp;VAR:CALENDAR=US&amp;VAR:SYMBOL=SCG&amp;VAR:INDEX=0"}</definedName>
    <definedName name="_35__FDSAUDITLINK__">{"fdsup://directions/FAT Viewer?action=UPDATE&amp;creator=factset&amp;DYN_ARGS=TRUE&amp;DOC_NAME=FAT:FQL_AUDITING_CLIENT_TEMPLATE.FAT&amp;display_string=Audit&amp;VAR:KEY=AFCTWHWTQX&amp;VAR:QUERY=Q1NGX01JTl9JTlRfQUNDVU0oQU5OLDAp&amp;WINDOW=FIRST_POPUP&amp;HEIGHT=450&amp;WIDTH=450&amp;START_MAXIMI","ZED=FALSE&amp;VAR:CALENDAR=US&amp;VAR:SYMBOL=SCG&amp;VAR:INDEX=0"}</definedName>
    <definedName name="_36__FDSAUDITLINK__" localSheetId="5">{"fdsup://directions/FAT Viewer?action=UPDATE&amp;creator=factset&amp;DYN_ARGS=TRUE&amp;DOC_NAME=FAT:FQL_AUDITING_CLIENT_TEMPLATE.FAT&amp;display_string=Audit&amp;VAR:KEY=CRUNCDWDEH&amp;VAR:QUERY=Q1NGX01JTl9JTlRfQUNDVU0oQU5OLDAp&amp;WINDOW=FIRST_POPUP&amp;HEIGHT=450&amp;WIDTH=450&amp;START_MAXIMI","ZED=FALSE&amp;VAR:CALENDAR=US&amp;VAR:SYMBOL=OGE&amp;VAR:INDEX=0"}</definedName>
    <definedName name="_36__FDSAUDITLINK__" localSheetId="4">{"fdsup://directions/FAT Viewer?action=UPDATE&amp;creator=factset&amp;DYN_ARGS=TRUE&amp;DOC_NAME=FAT:FQL_AUDITING_CLIENT_TEMPLATE.FAT&amp;display_string=Audit&amp;VAR:KEY=CRUNCDWDEH&amp;VAR:QUERY=Q1NGX01JTl9JTlRfQUNDVU0oQU5OLDAp&amp;WINDOW=FIRST_POPUP&amp;HEIGHT=450&amp;WIDTH=450&amp;START_MAXIMI","ZED=FALSE&amp;VAR:CALENDAR=US&amp;VAR:SYMBOL=OGE&amp;VAR:INDEX=0"}</definedName>
    <definedName name="_36__FDSAUDITLINK__">{"fdsup://directions/FAT Viewer?action=UPDATE&amp;creator=factset&amp;DYN_ARGS=TRUE&amp;DOC_NAME=FAT:FQL_AUDITING_CLIENT_TEMPLATE.FAT&amp;display_string=Audit&amp;VAR:KEY=CRUNCDWDEH&amp;VAR:QUERY=Q1NGX01JTl9JTlRfQUNDVU0oQU5OLDAp&amp;WINDOW=FIRST_POPUP&amp;HEIGHT=450&amp;WIDTH=450&amp;START_MAXIMI","ZED=FALSE&amp;VAR:CALENDAR=US&amp;VAR:SYMBOL=OGE&amp;VAR:INDEX=0"}</definedName>
    <definedName name="_37__FDSAUDITLINK__" localSheetId="5">{"fdsup://directions/FAT Viewer?action=UPDATE&amp;creator=factset&amp;DYN_ARGS=TRUE&amp;DOC_NAME=FAT:FQL_AUDITING_CLIENT_TEMPLATE.FAT&amp;display_string=Audit&amp;VAR:KEY=AZYXMBCHOJ&amp;VAR:QUERY=Q1NGX01JTl9JTlRfQUNDVU0oQU5OLDAp&amp;WINDOW=FIRST_POPUP&amp;HEIGHT=450&amp;WIDTH=450&amp;START_MAXIMI","ZED=FALSE&amp;VAR:CALENDAR=US&amp;VAR:SYMBOL=CNL&amp;VAR:INDEX=0"}</definedName>
    <definedName name="_37__FDSAUDITLINK__" localSheetId="4">{"fdsup://directions/FAT Viewer?action=UPDATE&amp;creator=factset&amp;DYN_ARGS=TRUE&amp;DOC_NAME=FAT:FQL_AUDITING_CLIENT_TEMPLATE.FAT&amp;display_string=Audit&amp;VAR:KEY=AZYXMBCHOJ&amp;VAR:QUERY=Q1NGX01JTl9JTlRfQUNDVU0oQU5OLDAp&amp;WINDOW=FIRST_POPUP&amp;HEIGHT=450&amp;WIDTH=450&amp;START_MAXIMI","ZED=FALSE&amp;VAR:CALENDAR=US&amp;VAR:SYMBOL=CNL&amp;VAR:INDEX=0"}</definedName>
    <definedName name="_37__FDSAUDITLINK__">{"fdsup://directions/FAT Viewer?action=UPDATE&amp;creator=factset&amp;DYN_ARGS=TRUE&amp;DOC_NAME=FAT:FQL_AUDITING_CLIENT_TEMPLATE.FAT&amp;display_string=Audit&amp;VAR:KEY=AZYXMBCHOJ&amp;VAR:QUERY=Q1NGX01JTl9JTlRfQUNDVU0oQU5OLDAp&amp;WINDOW=FIRST_POPUP&amp;HEIGHT=450&amp;WIDTH=450&amp;START_MAXIMI","ZED=FALSE&amp;VAR:CALENDAR=US&amp;VAR:SYMBOL=CNL&amp;VAR:INDEX=0"}</definedName>
    <definedName name="_38__FDSAUDITLINK__" localSheetId="5">{"fdsup://directions/FAT Viewer?action=UPDATE&amp;creator=factset&amp;DYN_ARGS=TRUE&amp;DOC_NAME=FAT:FQL_AUDITING_CLIENT_TEMPLATE.FAT&amp;display_string=Audit&amp;VAR:KEY=IVAPMBMVGF&amp;VAR:QUERY=Q1NGX0RFQlQoQU5OLDAp&amp;WINDOW=FIRST_POPUP&amp;HEIGHT=450&amp;WIDTH=450&amp;START_MAXIMIZED=FALSE&amp;VA","R:CALENDAR=US&amp;VAR:SYMBOL=TE&amp;VAR:INDEX=0"}</definedName>
    <definedName name="_38__FDSAUDITLINK__" localSheetId="4">{"fdsup://directions/FAT Viewer?action=UPDATE&amp;creator=factset&amp;DYN_ARGS=TRUE&amp;DOC_NAME=FAT:FQL_AUDITING_CLIENT_TEMPLATE.FAT&amp;display_string=Audit&amp;VAR:KEY=IVAPMBMVGF&amp;VAR:QUERY=Q1NGX0RFQlQoQU5OLDAp&amp;WINDOW=FIRST_POPUP&amp;HEIGHT=450&amp;WIDTH=450&amp;START_MAXIMIZED=FALSE&amp;VA","R:CALENDAR=US&amp;VAR:SYMBOL=TE&amp;VAR:INDEX=0"}</definedName>
    <definedName name="_38__FDSAUDITLINK__">{"fdsup://directions/FAT Viewer?action=UPDATE&amp;creator=factset&amp;DYN_ARGS=TRUE&amp;DOC_NAME=FAT:FQL_AUDITING_CLIENT_TEMPLATE.FAT&amp;display_string=Audit&amp;VAR:KEY=IVAPMBMVGF&amp;VAR:QUERY=Q1NGX0RFQlQoQU5OLDAp&amp;WINDOW=FIRST_POPUP&amp;HEIGHT=450&amp;WIDTH=450&amp;START_MAXIMIZED=FALSE&amp;VA","R:CALENDAR=US&amp;VAR:SYMBOL=TE&amp;VAR:INDEX=0"}</definedName>
    <definedName name="_39__FDSAUDITLINK__" localSheetId="5">{"fdsup://directions/FAT Viewer?action=UPDATE&amp;creator=factset&amp;DYN_ARGS=TRUE&amp;DOC_NAME=FAT:FQL_AUDITING_CLIENT_TEMPLATE.FAT&amp;display_string=Audit&amp;VAR:KEY=QZKBSJUDWD&amp;VAR:QUERY=Q1NGX0RFQlQoQU5OLDAp&amp;WINDOW=FIRST_POPUP&amp;HEIGHT=450&amp;WIDTH=450&amp;START_MAXIMIZED=FALSE&amp;VA","R:CALENDAR=US&amp;VAR:SYMBOL=SO&amp;VAR:INDEX=0"}</definedName>
    <definedName name="_39__FDSAUDITLINK__" localSheetId="4">{"fdsup://directions/FAT Viewer?action=UPDATE&amp;creator=factset&amp;DYN_ARGS=TRUE&amp;DOC_NAME=FAT:FQL_AUDITING_CLIENT_TEMPLATE.FAT&amp;display_string=Audit&amp;VAR:KEY=QZKBSJUDWD&amp;VAR:QUERY=Q1NGX0RFQlQoQU5OLDAp&amp;WINDOW=FIRST_POPUP&amp;HEIGHT=450&amp;WIDTH=450&amp;START_MAXIMIZED=FALSE&amp;VA","R:CALENDAR=US&amp;VAR:SYMBOL=SO&amp;VAR:INDEX=0"}</definedName>
    <definedName name="_39__FDSAUDITLINK__">{"fdsup://directions/FAT Viewer?action=UPDATE&amp;creator=factset&amp;DYN_ARGS=TRUE&amp;DOC_NAME=FAT:FQL_AUDITING_CLIENT_TEMPLATE.FAT&amp;display_string=Audit&amp;VAR:KEY=QZKBSJUDWD&amp;VAR:QUERY=Q1NGX0RFQlQoQU5OLDAp&amp;WINDOW=FIRST_POPUP&amp;HEIGHT=450&amp;WIDTH=450&amp;START_MAXIMIZED=FALSE&amp;VA","R:CALENDAR=US&amp;VAR:SYMBOL=SO&amp;VAR:INDEX=0"}</definedName>
    <definedName name="_3988__FDSAUDITLINK__" localSheetId="5">{"fdsup://directions/FAT Viewer?action=UPDATE&amp;creator=factSet&amp;DYN_ARGS=true&amp;DOC_NAME=FAT:RGQ_ENTRPR_VAL_EV_SOURCE_WINDOW.FAT&amp;VAR:ID1=RRI&amp;VAR:SDATE=20100409&amp;VAR:FDATE=20091231&amp;VAR:FREQ=DAILY&amp;VAR:RELITEM=&amp;VAR:CURRENCY=&amp;VAR:DB_TYPE=&amp;VAR:UNITS=M&amp;window=popup&amp;wi","dth=535&amp;height=425&amp;START_MAXIMIZED=FALSE&amp;Y=120"}</definedName>
    <definedName name="_3988__FDSAUDITLINK__" localSheetId="4">{"fdsup://directions/FAT Viewer?action=UPDATE&amp;creator=factSet&amp;DYN_ARGS=true&amp;DOC_NAME=FAT:RGQ_ENTRPR_VAL_EV_SOURCE_WINDOW.FAT&amp;VAR:ID1=RRI&amp;VAR:SDATE=20100409&amp;VAR:FDATE=20091231&amp;VAR:FREQ=DAILY&amp;VAR:RELITEM=&amp;VAR:CURRENCY=&amp;VAR:DB_TYPE=&amp;VAR:UNITS=M&amp;window=popup&amp;wi","dth=535&amp;height=425&amp;START_MAXIMIZED=FALSE&amp;Y=120"}</definedName>
    <definedName name="_3988__FDSAUDITLINK__">{"fdsup://directions/FAT Viewer?action=UPDATE&amp;creator=factSet&amp;DYN_ARGS=true&amp;DOC_NAME=FAT:RGQ_ENTRPR_VAL_EV_SOURCE_WINDOW.FAT&amp;VAR:ID1=RRI&amp;VAR:SDATE=20100409&amp;VAR:FDATE=20091231&amp;VAR:FREQ=DAILY&amp;VAR:RELITEM=&amp;VAR:CURRENCY=&amp;VAR:DB_TYPE=&amp;VAR:UNITS=M&amp;window=popup&amp;wi","dth=535&amp;height=425&amp;START_MAXIMIZED=FALSE&amp;Y=120"}</definedName>
    <definedName name="_3989__FDSAUDITLINK__" localSheetId="5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3989__FDSAUDITLINK__" localSheetId="4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3989__FDSAUDITLINK__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3990__FDSAUDITLINK__" localSheetId="5">{"fdsup://directions/FAT Viewer?action=UPDATE&amp;creator=factSet&amp;DYN_ARGS=true&amp;DOC_NAME=FAT:RGQ_ENTRPR_VAL_EV_SOURCE_WINDOW.FAT&amp;VAR:ID1=CPN&amp;VAR:SDATE=20100409&amp;VAR:FDATE=20091231&amp;VAR:FREQ=DAILY&amp;VAR:RELITEM=&amp;VAR:CURRENCY=&amp;VAR:DB_TYPE=&amp;VAR:UNITS=M&amp;window=popup&amp;wi","dth=535&amp;height=425&amp;START_MAXIMIZED=FALSE&amp;Y=120"}</definedName>
    <definedName name="_3990__FDSAUDITLINK__" localSheetId="4">{"fdsup://directions/FAT Viewer?action=UPDATE&amp;creator=factSet&amp;DYN_ARGS=true&amp;DOC_NAME=FAT:RGQ_ENTRPR_VAL_EV_SOURCE_WINDOW.FAT&amp;VAR:ID1=CPN&amp;VAR:SDATE=20100409&amp;VAR:FDATE=20091231&amp;VAR:FREQ=DAILY&amp;VAR:RELITEM=&amp;VAR:CURRENCY=&amp;VAR:DB_TYPE=&amp;VAR:UNITS=M&amp;window=popup&amp;wi","dth=535&amp;height=425&amp;START_MAXIMIZED=FALSE&amp;Y=120"}</definedName>
    <definedName name="_3990__FDSAUDITLINK__">{"fdsup://directions/FAT Viewer?action=UPDATE&amp;creator=factSet&amp;DYN_ARGS=true&amp;DOC_NAME=FAT:RGQ_ENTRPR_VAL_EV_SOURCE_WINDOW.FAT&amp;VAR:ID1=CPN&amp;VAR:SDATE=20100409&amp;VAR:FDATE=20091231&amp;VAR:FREQ=DAILY&amp;VAR:RELITEM=&amp;VAR:CURRENCY=&amp;VAR:DB_TYPE=&amp;VAR:UNITS=M&amp;window=popup&amp;wi","dth=535&amp;height=425&amp;START_MAXIMIZED=FALSE&amp;Y=120"}</definedName>
    <definedName name="_3991__FDSAUDITLINK__" localSheetId="5">{"fdsup://directions/FAT Viewer?action=UPDATE&amp;creator=factSet&amp;DYN_ARGS=true&amp;DOC_NAME=FAT:RGQ_ENTRPR_VAL_EV_SOURCE_WINDOW.FAT&amp;VAR:ID1=NRG&amp;VAR:SDATE=20100409&amp;VAR:FDATE=20091231&amp;VAR:FREQ=DAILY&amp;VAR:RELITEM=&amp;VAR:CURRENCY=&amp;VAR:DB_TYPE=&amp;VAR:UNITS=M&amp;window=popup&amp;wi","dth=535&amp;height=425&amp;START_MAXIMIZED=FALSE&amp;Y=120"}</definedName>
    <definedName name="_3991__FDSAUDITLINK__" localSheetId="4">{"fdsup://directions/FAT Viewer?action=UPDATE&amp;creator=factSet&amp;DYN_ARGS=true&amp;DOC_NAME=FAT:RGQ_ENTRPR_VAL_EV_SOURCE_WINDOW.FAT&amp;VAR:ID1=NRG&amp;VAR:SDATE=20100409&amp;VAR:FDATE=20091231&amp;VAR:FREQ=DAILY&amp;VAR:RELITEM=&amp;VAR:CURRENCY=&amp;VAR:DB_TYPE=&amp;VAR:UNITS=M&amp;window=popup&amp;wi","dth=535&amp;height=425&amp;START_MAXIMIZED=FALSE&amp;Y=120"}</definedName>
    <definedName name="_3991__FDSAUDITLINK__">{"fdsup://directions/FAT Viewer?action=UPDATE&amp;creator=factSet&amp;DYN_ARGS=true&amp;DOC_NAME=FAT:RGQ_ENTRPR_VAL_EV_SOURCE_WINDOW.FAT&amp;VAR:ID1=NRG&amp;VAR:SDATE=20100409&amp;VAR:FDATE=20091231&amp;VAR:FREQ=DAILY&amp;VAR:RELITEM=&amp;VAR:CURRENCY=&amp;VAR:DB_TYPE=&amp;VAR:UNITS=M&amp;window=popup&amp;wi","dth=535&amp;height=425&amp;START_MAXIMIZED=FALSE&amp;Y=120"}</definedName>
    <definedName name="_3992__FDSAUDITLINK__" localSheetId="5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3992__FDSAUDITLINK__" localSheetId="4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3992__FDSAUDITLINK__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3993__FDSAUDITLINK__" localSheetId="5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3993__FDSAUDITLINK__" localSheetId="4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3993__FDSAUDITLINK__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3994__FDSAUDITLINK__" localSheetId="5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3994__FDSAUDITLINK__" localSheetId="4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3994__FDSAUDITLINK__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3995__FDSAUDITLINK__" localSheetId="5">{"fdsup://directions/FAT Viewer?action=UPDATE&amp;creator=factSet&amp;DYN_ARGS=true&amp;DOC_NAME=FAT:RGQ_ENTRPR_VAL_EV_SOURCE_WINDOW.FAT&amp;VAR:ID1=RRI&amp;VAR:SDATE=20100408&amp;VAR:FDATE=20091231&amp;VAR:FREQ=DAILY&amp;VAR:RELITEM=&amp;VAR:CURRENCY=&amp;VAR:DB_TYPE=&amp;VAR:UNITS=M&amp;window=popup&amp;wi","dth=535&amp;height=425&amp;START_MAXIMIZED=FALSE&amp;Y=120"}</definedName>
    <definedName name="_3995__FDSAUDITLINK__" localSheetId="4">{"fdsup://directions/FAT Viewer?action=UPDATE&amp;creator=factSet&amp;DYN_ARGS=true&amp;DOC_NAME=FAT:RGQ_ENTRPR_VAL_EV_SOURCE_WINDOW.FAT&amp;VAR:ID1=RRI&amp;VAR:SDATE=20100408&amp;VAR:FDATE=20091231&amp;VAR:FREQ=DAILY&amp;VAR:RELITEM=&amp;VAR:CURRENCY=&amp;VAR:DB_TYPE=&amp;VAR:UNITS=M&amp;window=popup&amp;wi","dth=535&amp;height=425&amp;START_MAXIMIZED=FALSE&amp;Y=120"}</definedName>
    <definedName name="_3995__FDSAUDITLINK__">{"fdsup://directions/FAT Viewer?action=UPDATE&amp;creator=factSet&amp;DYN_ARGS=true&amp;DOC_NAME=FAT:RGQ_ENTRPR_VAL_EV_SOURCE_WINDOW.FAT&amp;VAR:ID1=RRI&amp;VAR:SDATE=20100408&amp;VAR:FDATE=20091231&amp;VAR:FREQ=DAILY&amp;VAR:RELITEM=&amp;VAR:CURRENCY=&amp;VAR:DB_TYPE=&amp;VAR:UNITS=M&amp;window=popup&amp;wi","dth=535&amp;height=425&amp;START_MAXIMIZED=FALSE&amp;Y=120"}</definedName>
    <definedName name="_3996__FDSAUDITLINK__" localSheetId="5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3996__FDSAUDITLINK__" localSheetId="4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3996__FDSAUDITLINK__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3997__FDSAUDITLINK__" localSheetId="5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3997__FDSAUDITLINK__" localSheetId="4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3997__FDSAUDITLINK__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3998__FDSAUDITLINK__" localSheetId="5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3998__FDSAUDITLINK__" localSheetId="4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3998__FDSAUDITLINK__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3999__FDSAUDITLINK__" localSheetId="5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3999__FDSAUDITLINK__" localSheetId="4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3999__FDSAUDITLINK__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4__FDSAUDITLINK__" localSheetId="5">{"fdsup://directions/FAT Viewer?action=UPDATE&amp;creator=factset&amp;DYN_ARGS=TRUE&amp;DOC_NAME=FAT:FQL_AUDITING_CLIENT_TEMPLATE.FAT&amp;display_string=Audit&amp;VAR:KEY=EVYVKNWBIT&amp;VAR:QUERY=Q1NGX01JTl9JTlRfQUNDVU0oQU5OLDAp&amp;WINDOW=FIRST_POPUP&amp;HEIGHT=450&amp;WIDTH=450&amp;START_MAXIMI","ZED=FALSE&amp;VAR:CALENDAR=US&amp;VAR:SYMBOL=TEG&amp;VAR:INDEX=0"}</definedName>
    <definedName name="_4__FDSAUDITLINK__" localSheetId="4">{"fdsup://directions/FAT Viewer?action=UPDATE&amp;creator=factset&amp;DYN_ARGS=TRUE&amp;DOC_NAME=FAT:FQL_AUDITING_CLIENT_TEMPLATE.FAT&amp;display_string=Audit&amp;VAR:KEY=EVYVKNWBIT&amp;VAR:QUERY=Q1NGX01JTl9JTlRfQUNDVU0oQU5OLDAp&amp;WINDOW=FIRST_POPUP&amp;HEIGHT=450&amp;WIDTH=450&amp;START_MAXIMI","ZED=FALSE&amp;VAR:CALENDAR=US&amp;VAR:SYMBOL=TEG&amp;VAR:INDEX=0"}</definedName>
    <definedName name="_4__FDSAUDITLINK__">{"fdsup://directions/FAT Viewer?action=UPDATE&amp;creator=factset&amp;DYN_ARGS=TRUE&amp;DOC_NAME=FAT:FQL_AUDITING_CLIENT_TEMPLATE.FAT&amp;display_string=Audit&amp;VAR:KEY=EVYVKNWBIT&amp;VAR:QUERY=Q1NGX01JTl9JTlRfQUNDVU0oQU5OLDAp&amp;WINDOW=FIRST_POPUP&amp;HEIGHT=450&amp;WIDTH=450&amp;START_MAXIMI","ZED=FALSE&amp;VAR:CALENDAR=US&amp;VAR:SYMBOL=TEG&amp;VAR:INDEX=0"}</definedName>
    <definedName name="_40__FDSAUDITLINK__" localSheetId="5">{"fdsup://directions/FAT Viewer?action=UPDATE&amp;creator=factset&amp;DYN_ARGS=TRUE&amp;DOC_NAME=FAT:FQL_AUDITING_CLIENT_TEMPLATE.FAT&amp;display_string=Audit&amp;VAR:KEY=MBOFYBIFGD&amp;VAR:QUERY=Q1NGX0RFQlQoQU5OLDAp&amp;WINDOW=FIRST_POPUP&amp;HEIGHT=450&amp;WIDTH=450&amp;START_MAXIMIZED=FALSE&amp;VA","R:CALENDAR=US&amp;VAR:SYMBOL=SCG&amp;VAR:INDEX=0"}</definedName>
    <definedName name="_40__FDSAUDITLINK__" localSheetId="4">{"fdsup://directions/FAT Viewer?action=UPDATE&amp;creator=factset&amp;DYN_ARGS=TRUE&amp;DOC_NAME=FAT:FQL_AUDITING_CLIENT_TEMPLATE.FAT&amp;display_string=Audit&amp;VAR:KEY=MBOFYBIFGD&amp;VAR:QUERY=Q1NGX0RFQlQoQU5OLDAp&amp;WINDOW=FIRST_POPUP&amp;HEIGHT=450&amp;WIDTH=450&amp;START_MAXIMIZED=FALSE&amp;VA","R:CALENDAR=US&amp;VAR:SYMBOL=SCG&amp;VAR:INDEX=0"}</definedName>
    <definedName name="_40__FDSAUDITLINK__">{"fdsup://directions/FAT Viewer?action=UPDATE&amp;creator=factset&amp;DYN_ARGS=TRUE&amp;DOC_NAME=FAT:FQL_AUDITING_CLIENT_TEMPLATE.FAT&amp;display_string=Audit&amp;VAR:KEY=MBOFYBIFGD&amp;VAR:QUERY=Q1NGX0RFQlQoQU5OLDAp&amp;WINDOW=FIRST_POPUP&amp;HEIGHT=450&amp;WIDTH=450&amp;START_MAXIMIZED=FALSE&amp;VA","R:CALENDAR=US&amp;VAR:SYMBOL=SCG&amp;VAR:INDEX=0"}</definedName>
    <definedName name="_4000__FDSAUDITLINK__" localSheetId="5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4000__FDSAUDITLINK__" localSheetId="4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4000__FDSAUDITLINK__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4001__FDSAUDITLINK__" localSheetId="5">{"fdsup://directions/FAT Viewer?action=UPDATE&amp;creator=factSet&amp;DYN_ARGS=true&amp;DOC_NAME=FAT:RGQ_ENTRPR_VAL_EV_SOURCE_WINDOW.FAT&amp;VAR:ID1=RRI&amp;VAR:SDATE=20100407&amp;VAR:FDATE=20091231&amp;VAR:FREQ=DAILY&amp;VAR:RELITEM=&amp;VAR:CURRENCY=&amp;VAR:DB_TYPE=&amp;VAR:UNITS=M&amp;window=popup&amp;wi","dth=535&amp;height=425&amp;START_MAXIMIZED=FALSE&amp;Y=120"}</definedName>
    <definedName name="_4001__FDSAUDITLINK__" localSheetId="4">{"fdsup://directions/FAT Viewer?action=UPDATE&amp;creator=factSet&amp;DYN_ARGS=true&amp;DOC_NAME=FAT:RGQ_ENTRPR_VAL_EV_SOURCE_WINDOW.FAT&amp;VAR:ID1=RRI&amp;VAR:SDATE=20100407&amp;VAR:FDATE=20091231&amp;VAR:FREQ=DAILY&amp;VAR:RELITEM=&amp;VAR:CURRENCY=&amp;VAR:DB_TYPE=&amp;VAR:UNITS=M&amp;window=popup&amp;wi","dth=535&amp;height=425&amp;START_MAXIMIZED=FALSE&amp;Y=120"}</definedName>
    <definedName name="_4001__FDSAUDITLINK__">{"fdsup://directions/FAT Viewer?action=UPDATE&amp;creator=factSet&amp;DYN_ARGS=true&amp;DOC_NAME=FAT:RGQ_ENTRPR_VAL_EV_SOURCE_WINDOW.FAT&amp;VAR:ID1=RRI&amp;VAR:SDATE=20100407&amp;VAR:FDATE=20091231&amp;VAR:FREQ=DAILY&amp;VAR:RELITEM=&amp;VAR:CURRENCY=&amp;VAR:DB_TYPE=&amp;VAR:UNITS=M&amp;window=popup&amp;wi","dth=535&amp;height=425&amp;START_MAXIMIZED=FALSE&amp;Y=120"}</definedName>
    <definedName name="_4002__FDSAUDITLINK__" localSheetId="5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4002__FDSAUDITLINK__" localSheetId="4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4002__FDSAUDITLINK__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4003__FDSAUDITLINK__" localSheetId="5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4003__FDSAUDITLINK__" localSheetId="4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4003__FDSAUDITLINK__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4004__FDSAUDITLINK__" localSheetId="5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4004__FDSAUDITLINK__" localSheetId="4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4004__FDSAUDITLINK__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4005__FDSAUDITLINK__" localSheetId="5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4005__FDSAUDITLINK__" localSheetId="4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4005__FDSAUDITLINK__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4006__FDSAUDITLINK__" localSheetId="5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4006__FDSAUDITLINK__" localSheetId="4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4006__FDSAUDITLINK__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4007__FDSAUDITLINK__" localSheetId="5">{"fdsup://directions/FAT Viewer?action=UPDATE&amp;creator=factSet&amp;DYN_ARGS=true&amp;DOC_NAME=FAT:RGQ_ENTRPR_VAL_EV_SOURCE_WINDOW.FAT&amp;VAR:ID1=RRI&amp;VAR:SDATE=20090420&amp;VAR:FDATE=20090331&amp;VAR:FREQ=DAILY&amp;VAR:RELITEM=&amp;VAR:CURRENCY=&amp;VAR:DB_TYPE=&amp;VAR:UNITS=M&amp;window=popup&amp;wi","dth=535&amp;height=425&amp;START_MAXIMIZED=FALSE&amp;Y=120"}</definedName>
    <definedName name="_4007__FDSAUDITLINK__" localSheetId="4">{"fdsup://directions/FAT Viewer?action=UPDATE&amp;creator=factSet&amp;DYN_ARGS=true&amp;DOC_NAME=FAT:RGQ_ENTRPR_VAL_EV_SOURCE_WINDOW.FAT&amp;VAR:ID1=RRI&amp;VAR:SDATE=20090420&amp;VAR:FDATE=20090331&amp;VAR:FREQ=DAILY&amp;VAR:RELITEM=&amp;VAR:CURRENCY=&amp;VAR:DB_TYPE=&amp;VAR:UNITS=M&amp;window=popup&amp;wi","dth=535&amp;height=425&amp;START_MAXIMIZED=FALSE&amp;Y=120"}</definedName>
    <definedName name="_4007__FDSAUDITLINK__">{"fdsup://directions/FAT Viewer?action=UPDATE&amp;creator=factSet&amp;DYN_ARGS=true&amp;DOC_NAME=FAT:RGQ_ENTRPR_VAL_EV_SOURCE_WINDOW.FAT&amp;VAR:ID1=RRI&amp;VAR:SDATE=20090420&amp;VAR:FDATE=20090331&amp;VAR:FREQ=DAILY&amp;VAR:RELITEM=&amp;VAR:CURRENCY=&amp;VAR:DB_TYPE=&amp;VAR:UNITS=M&amp;window=popup&amp;wi","dth=535&amp;height=425&amp;START_MAXIMIZED=FALSE&amp;Y=120"}</definedName>
    <definedName name="_41__FDSAUDITLINK__" localSheetId="5">{"fdsup://directions/FAT Viewer?action=UPDATE&amp;creator=factset&amp;DYN_ARGS=TRUE&amp;DOC_NAME=FAT:FQL_AUDITING_CLIENT_TEMPLATE.FAT&amp;display_string=Audit&amp;VAR:KEY=MJGPAHKVCX&amp;VAR:QUERY=Q1NGX0RFQlQoQU5OLDAp&amp;WINDOW=FIRST_POPUP&amp;HEIGHT=450&amp;WIDTH=450&amp;START_MAXIMIZED=FALSE&amp;VA","R:CALENDAR=US&amp;VAR:SYMBOL=OGE&amp;VAR:INDEX=0"}</definedName>
    <definedName name="_41__FDSAUDITLINK__" localSheetId="4">{"fdsup://directions/FAT Viewer?action=UPDATE&amp;creator=factset&amp;DYN_ARGS=TRUE&amp;DOC_NAME=FAT:FQL_AUDITING_CLIENT_TEMPLATE.FAT&amp;display_string=Audit&amp;VAR:KEY=MJGPAHKVCX&amp;VAR:QUERY=Q1NGX0RFQlQoQU5OLDAp&amp;WINDOW=FIRST_POPUP&amp;HEIGHT=450&amp;WIDTH=450&amp;START_MAXIMIZED=FALSE&amp;VA","R:CALENDAR=US&amp;VAR:SYMBOL=OGE&amp;VAR:INDEX=0"}</definedName>
    <definedName name="_41__FDSAUDITLINK__">{"fdsup://directions/FAT Viewer?action=UPDATE&amp;creator=factset&amp;DYN_ARGS=TRUE&amp;DOC_NAME=FAT:FQL_AUDITING_CLIENT_TEMPLATE.FAT&amp;display_string=Audit&amp;VAR:KEY=MJGPAHKVCX&amp;VAR:QUERY=Q1NGX0RFQlQoQU5OLDAp&amp;WINDOW=FIRST_POPUP&amp;HEIGHT=450&amp;WIDTH=450&amp;START_MAXIMIZED=FALSE&amp;VA","R:CALENDAR=US&amp;VAR:SYMBOL=OGE&amp;VAR:INDEX=0"}</definedName>
    <definedName name="_42__FDSAUDITLINK__" localSheetId="5">{"fdsup://directions/FAT Viewer?action=UPDATE&amp;creator=factset&amp;DYN_ARGS=TRUE&amp;DOC_NAME=FAT:FQL_AUDITING_CLIENT_TEMPLATE.FAT&amp;display_string=Audit&amp;VAR:KEY=QXAPALOBMP&amp;VAR:QUERY=Q1NGX0RFQlQoQU5OLDAp&amp;WINDOW=FIRST_POPUP&amp;HEIGHT=450&amp;WIDTH=450&amp;START_MAXIMIZED=FALSE&amp;VA","R:CALENDAR=US&amp;VAR:SYMBOL=CNL&amp;VAR:INDEX=0"}</definedName>
    <definedName name="_42__FDSAUDITLINK__" localSheetId="4">{"fdsup://directions/FAT Viewer?action=UPDATE&amp;creator=factset&amp;DYN_ARGS=TRUE&amp;DOC_NAME=FAT:FQL_AUDITING_CLIENT_TEMPLATE.FAT&amp;display_string=Audit&amp;VAR:KEY=QXAPALOBMP&amp;VAR:QUERY=Q1NGX0RFQlQoQU5OLDAp&amp;WINDOW=FIRST_POPUP&amp;HEIGHT=450&amp;WIDTH=450&amp;START_MAXIMIZED=FALSE&amp;VA","R:CALENDAR=US&amp;VAR:SYMBOL=CNL&amp;VAR:INDEX=0"}</definedName>
    <definedName name="_42__FDSAUDITLINK__">{"fdsup://directions/FAT Viewer?action=UPDATE&amp;creator=factset&amp;DYN_ARGS=TRUE&amp;DOC_NAME=FAT:FQL_AUDITING_CLIENT_TEMPLATE.FAT&amp;display_string=Audit&amp;VAR:KEY=QXAPALOBMP&amp;VAR:QUERY=Q1NGX0RFQlQoQU5OLDAp&amp;WINDOW=FIRST_POPUP&amp;HEIGHT=450&amp;WIDTH=450&amp;START_MAXIMIZED=FALSE&amp;VA","R:CALENDAR=US&amp;VAR:SYMBOL=CNL&amp;VAR:INDEX=0"}</definedName>
    <definedName name="_43__FDSAUDITLINK__" localSheetId="5">{"fdsup://directions/FAT Viewer?action=UPDATE&amp;creator=factset&amp;DYN_ARGS=TRUE&amp;DOC_NAME=FAT:FQL_AUDITING_CLIENT_TEMPLATE.FAT&amp;display_string=Audit&amp;VAR:KEY=APYRSHCPKL&amp;VAR:QUERY=Q1NGX01JTl9JTlRfQUNDVU0oQU5OLDAp&amp;WINDOW=FIRST_POPUP&amp;HEIGHT=450&amp;WIDTH=450&amp;START_MAXIMI","ZED=FALSE&amp;VAR:CALENDAR=US&amp;VAR:SYMBOL=UNS&amp;VAR:INDEX=0"}</definedName>
    <definedName name="_43__FDSAUDITLINK__" localSheetId="4">{"fdsup://directions/FAT Viewer?action=UPDATE&amp;creator=factset&amp;DYN_ARGS=TRUE&amp;DOC_NAME=FAT:FQL_AUDITING_CLIENT_TEMPLATE.FAT&amp;display_string=Audit&amp;VAR:KEY=APYRSHCPKL&amp;VAR:QUERY=Q1NGX01JTl9JTlRfQUNDVU0oQU5OLDAp&amp;WINDOW=FIRST_POPUP&amp;HEIGHT=450&amp;WIDTH=450&amp;START_MAXIMI","ZED=FALSE&amp;VAR:CALENDAR=US&amp;VAR:SYMBOL=UNS&amp;VAR:INDEX=0"}</definedName>
    <definedName name="_43__FDSAUDITLINK__">{"fdsup://directions/FAT Viewer?action=UPDATE&amp;creator=factset&amp;DYN_ARGS=TRUE&amp;DOC_NAME=FAT:FQL_AUDITING_CLIENT_TEMPLATE.FAT&amp;display_string=Audit&amp;VAR:KEY=APYRSHCPKL&amp;VAR:QUERY=Q1NGX01JTl9JTlRfQUNDVU0oQU5OLDAp&amp;WINDOW=FIRST_POPUP&amp;HEIGHT=450&amp;WIDTH=450&amp;START_MAXIMI","ZED=FALSE&amp;VAR:CALENDAR=US&amp;VAR:SYMBOL=UNS&amp;VAR:INDEX=0"}</definedName>
    <definedName name="_44__FDSAUDITLINK__" localSheetId="5">{"fdsup://directions/FAT Viewer?action=UPDATE&amp;creator=factset&amp;DYN_ARGS=TRUE&amp;DOC_NAME=FAT:FQL_AUDITING_CLIENT_TEMPLATE.FAT&amp;display_string=Audit&amp;VAR:KEY=SPQPIJKBQB&amp;VAR:QUERY=Q1NGX01JTl9JTlRfQUNDVU0oQU5OLDAp&amp;WINDOW=FIRST_POPUP&amp;HEIGHT=450&amp;WIDTH=450&amp;START_MAXIMI","ZED=FALSE&amp;VAR:CALENDAR=US&amp;VAR:SYMBOL=SRE&amp;VAR:INDEX=0"}</definedName>
    <definedName name="_44__FDSAUDITLINK__" localSheetId="4">{"fdsup://directions/FAT Viewer?action=UPDATE&amp;creator=factset&amp;DYN_ARGS=TRUE&amp;DOC_NAME=FAT:FQL_AUDITING_CLIENT_TEMPLATE.FAT&amp;display_string=Audit&amp;VAR:KEY=SPQPIJKBQB&amp;VAR:QUERY=Q1NGX01JTl9JTlRfQUNDVU0oQU5OLDAp&amp;WINDOW=FIRST_POPUP&amp;HEIGHT=450&amp;WIDTH=450&amp;START_MAXIMI","ZED=FALSE&amp;VAR:CALENDAR=US&amp;VAR:SYMBOL=SRE&amp;VAR:INDEX=0"}</definedName>
    <definedName name="_44__FDSAUDITLINK__">{"fdsup://directions/FAT Viewer?action=UPDATE&amp;creator=factset&amp;DYN_ARGS=TRUE&amp;DOC_NAME=FAT:FQL_AUDITING_CLIENT_TEMPLATE.FAT&amp;display_string=Audit&amp;VAR:KEY=SPQPIJKBQB&amp;VAR:QUERY=Q1NGX01JTl9JTlRfQUNDVU0oQU5OLDAp&amp;WINDOW=FIRST_POPUP&amp;HEIGHT=450&amp;WIDTH=450&amp;START_MAXIMI","ZED=FALSE&amp;VAR:CALENDAR=US&amp;VAR:SYMBOL=SRE&amp;VAR:INDEX=0"}</definedName>
    <definedName name="_45__FDSAUDITLINK__" localSheetId="5">{"fdsup://directions/FAT Viewer?action=UPDATE&amp;creator=factset&amp;DYN_ARGS=TRUE&amp;DOC_NAME=FAT:FQL_AUDITING_CLIENT_TEMPLATE.FAT&amp;display_string=Audit&amp;VAR:KEY=MPWHCZUPWP&amp;VAR:QUERY=Q1NGX01JTl9JTlRfQUNDVU0oQU5OLDAp&amp;WINDOW=FIRST_POPUP&amp;HEIGHT=450&amp;WIDTH=450&amp;START_MAXIMI","ZED=FALSE&amp;VAR:CALENDAR=US&amp;VAR:SYMBOL=POR&amp;VAR:INDEX=0"}</definedName>
    <definedName name="_45__FDSAUDITLINK__" localSheetId="4">{"fdsup://directions/FAT Viewer?action=UPDATE&amp;creator=factset&amp;DYN_ARGS=TRUE&amp;DOC_NAME=FAT:FQL_AUDITING_CLIENT_TEMPLATE.FAT&amp;display_string=Audit&amp;VAR:KEY=MPWHCZUPWP&amp;VAR:QUERY=Q1NGX01JTl9JTlRfQUNDVU0oQU5OLDAp&amp;WINDOW=FIRST_POPUP&amp;HEIGHT=450&amp;WIDTH=450&amp;START_MAXIMI","ZED=FALSE&amp;VAR:CALENDAR=US&amp;VAR:SYMBOL=POR&amp;VAR:INDEX=0"}</definedName>
    <definedName name="_45__FDSAUDITLINK__">{"fdsup://directions/FAT Viewer?action=UPDATE&amp;creator=factset&amp;DYN_ARGS=TRUE&amp;DOC_NAME=FAT:FQL_AUDITING_CLIENT_TEMPLATE.FAT&amp;display_string=Audit&amp;VAR:KEY=MPWHCZUPWP&amp;VAR:QUERY=Q1NGX01JTl9JTlRfQUNDVU0oQU5OLDAp&amp;WINDOW=FIRST_POPUP&amp;HEIGHT=450&amp;WIDTH=450&amp;START_MAXIMI","ZED=FALSE&amp;VAR:CALENDAR=US&amp;VAR:SYMBOL=POR&amp;VAR:INDEX=0"}</definedName>
    <definedName name="_46__FDSAUDITLINK__" localSheetId="5">{"fdsup://directions/FAT Viewer?action=UPDATE&amp;creator=factset&amp;DYN_ARGS=TRUE&amp;DOC_NAME=FAT:FQL_AUDITING_CLIENT_TEMPLATE.FAT&amp;display_string=Audit&amp;VAR:KEY=MJKVKXWHOP&amp;VAR:QUERY=Q1NGX01JTl9JTlRfQUNDVU0oQU5OLDAp&amp;WINDOW=FIRST_POPUP&amp;HEIGHT=450&amp;WIDTH=450&amp;START_MAXIMI","ZED=FALSE&amp;VAR:CALENDAR=US&amp;VAR:SYMBOL=PNW&amp;VAR:INDEX=0"}</definedName>
    <definedName name="_46__FDSAUDITLINK__" localSheetId="4">{"fdsup://directions/FAT Viewer?action=UPDATE&amp;creator=factset&amp;DYN_ARGS=TRUE&amp;DOC_NAME=FAT:FQL_AUDITING_CLIENT_TEMPLATE.FAT&amp;display_string=Audit&amp;VAR:KEY=MJKVKXWHOP&amp;VAR:QUERY=Q1NGX01JTl9JTlRfQUNDVU0oQU5OLDAp&amp;WINDOW=FIRST_POPUP&amp;HEIGHT=450&amp;WIDTH=450&amp;START_MAXIMI","ZED=FALSE&amp;VAR:CALENDAR=US&amp;VAR:SYMBOL=PNW&amp;VAR:INDEX=0"}</definedName>
    <definedName name="_46__FDSAUDITLINK__">{"fdsup://directions/FAT Viewer?action=UPDATE&amp;creator=factset&amp;DYN_ARGS=TRUE&amp;DOC_NAME=FAT:FQL_AUDITING_CLIENT_TEMPLATE.FAT&amp;display_string=Audit&amp;VAR:KEY=MJKVKXWHOP&amp;VAR:QUERY=Q1NGX01JTl9JTlRfQUNDVU0oQU5OLDAp&amp;WINDOW=FIRST_POPUP&amp;HEIGHT=450&amp;WIDTH=450&amp;START_MAXIMI","ZED=FALSE&amp;VAR:CALENDAR=US&amp;VAR:SYMBOL=PNW&amp;VAR:INDEX=0"}</definedName>
    <definedName name="_47__FDSAUDITLINK__" localSheetId="5">{"fdsup://directions/FAT Viewer?action=UPDATE&amp;creator=factset&amp;DYN_ARGS=TRUE&amp;DOC_NAME=FAT:FQL_AUDITING_CLIENT_TEMPLATE.FAT&amp;display_string=Audit&amp;VAR:KEY=YJSJODMVQN&amp;VAR:QUERY=Q1NGX01JTl9JTlRfQUNDVU0oQU5OLDAp&amp;WINDOW=FIRST_POPUP&amp;HEIGHT=450&amp;WIDTH=450&amp;START_MAXIMI","ZED=FALSE&amp;VAR:CALENDAR=US&amp;VAR:SYMBOL=PCG&amp;VAR:INDEX=0"}</definedName>
    <definedName name="_47__FDSAUDITLINK__" localSheetId="4">{"fdsup://directions/FAT Viewer?action=UPDATE&amp;creator=factset&amp;DYN_ARGS=TRUE&amp;DOC_NAME=FAT:FQL_AUDITING_CLIENT_TEMPLATE.FAT&amp;display_string=Audit&amp;VAR:KEY=YJSJODMVQN&amp;VAR:QUERY=Q1NGX01JTl9JTlRfQUNDVU0oQU5OLDAp&amp;WINDOW=FIRST_POPUP&amp;HEIGHT=450&amp;WIDTH=450&amp;START_MAXIMI","ZED=FALSE&amp;VAR:CALENDAR=US&amp;VAR:SYMBOL=PCG&amp;VAR:INDEX=0"}</definedName>
    <definedName name="_47__FDSAUDITLINK__">{"fdsup://directions/FAT Viewer?action=UPDATE&amp;creator=factset&amp;DYN_ARGS=TRUE&amp;DOC_NAME=FAT:FQL_AUDITING_CLIENT_TEMPLATE.FAT&amp;display_string=Audit&amp;VAR:KEY=YJSJODMVQN&amp;VAR:QUERY=Q1NGX01JTl9JTlRfQUNDVU0oQU5OLDAp&amp;WINDOW=FIRST_POPUP&amp;HEIGHT=450&amp;WIDTH=450&amp;START_MAXIMI","ZED=FALSE&amp;VAR:CALENDAR=US&amp;VAR:SYMBOL=PCG&amp;VAR:INDEX=0"}</definedName>
    <definedName name="_48__FDSAUDITLINK__" localSheetId="5">{"fdsup://directions/FAT Viewer?action=UPDATE&amp;creator=factset&amp;DYN_ARGS=TRUE&amp;DOC_NAME=FAT:FQL_AUDITING_CLIENT_TEMPLATE.FAT&amp;display_string=Audit&amp;VAR:KEY=CJSFULSBYL&amp;VAR:QUERY=Q1NGX01JTl9JTlRfQUNDVU0oQU5OLDAp&amp;WINDOW=FIRST_POPUP&amp;HEIGHT=450&amp;WIDTH=450&amp;START_MAXIMI","ZED=FALSE&amp;VAR:CALENDAR=US&amp;VAR:SYMBOL=NVE&amp;VAR:INDEX=0"}</definedName>
    <definedName name="_48__FDSAUDITLINK__" localSheetId="4">{"fdsup://directions/FAT Viewer?action=UPDATE&amp;creator=factset&amp;DYN_ARGS=TRUE&amp;DOC_NAME=FAT:FQL_AUDITING_CLIENT_TEMPLATE.FAT&amp;display_string=Audit&amp;VAR:KEY=CJSFULSBYL&amp;VAR:QUERY=Q1NGX01JTl9JTlRfQUNDVU0oQU5OLDAp&amp;WINDOW=FIRST_POPUP&amp;HEIGHT=450&amp;WIDTH=450&amp;START_MAXIMI","ZED=FALSE&amp;VAR:CALENDAR=US&amp;VAR:SYMBOL=NVE&amp;VAR:INDEX=0"}</definedName>
    <definedName name="_48__FDSAUDITLINK__">{"fdsup://directions/FAT Viewer?action=UPDATE&amp;creator=factset&amp;DYN_ARGS=TRUE&amp;DOC_NAME=FAT:FQL_AUDITING_CLIENT_TEMPLATE.FAT&amp;display_string=Audit&amp;VAR:KEY=CJSFULSBYL&amp;VAR:QUERY=Q1NGX01JTl9JTlRfQUNDVU0oQU5OLDAp&amp;WINDOW=FIRST_POPUP&amp;HEIGHT=450&amp;WIDTH=450&amp;START_MAXIMI","ZED=FALSE&amp;VAR:CALENDAR=US&amp;VAR:SYMBOL=NVE&amp;VAR:INDEX=0"}</definedName>
    <definedName name="_49__FDSAUDITLINK__" localSheetId="5">{"fdsup://directions/FAT Viewer?action=UPDATE&amp;creator=factset&amp;DYN_ARGS=TRUE&amp;DOC_NAME=FAT:FQL_AUDITING_CLIENT_TEMPLATE.FAT&amp;display_string=Audit&amp;VAR:KEY=QFKZSFOHEP&amp;VAR:QUERY=Q1NGX01JTl9JTlRfQUNDVU0oQU5OLDAp&amp;WINDOW=FIRST_POPUP&amp;HEIGHT=450&amp;WIDTH=450&amp;START_MAXIMI","ZED=FALSE&amp;VAR:CALENDAR=US&amp;VAR:SYMBOL=IDA&amp;VAR:INDEX=0"}</definedName>
    <definedName name="_49__FDSAUDITLINK__" localSheetId="4">{"fdsup://directions/FAT Viewer?action=UPDATE&amp;creator=factset&amp;DYN_ARGS=TRUE&amp;DOC_NAME=FAT:FQL_AUDITING_CLIENT_TEMPLATE.FAT&amp;display_string=Audit&amp;VAR:KEY=QFKZSFOHEP&amp;VAR:QUERY=Q1NGX01JTl9JTlRfQUNDVU0oQU5OLDAp&amp;WINDOW=FIRST_POPUP&amp;HEIGHT=450&amp;WIDTH=450&amp;START_MAXIMI","ZED=FALSE&amp;VAR:CALENDAR=US&amp;VAR:SYMBOL=IDA&amp;VAR:INDEX=0"}</definedName>
    <definedName name="_49__FDSAUDITLINK__">{"fdsup://directions/FAT Viewer?action=UPDATE&amp;creator=factset&amp;DYN_ARGS=TRUE&amp;DOC_NAME=FAT:FQL_AUDITING_CLIENT_TEMPLATE.FAT&amp;display_string=Audit&amp;VAR:KEY=QFKZSFOHEP&amp;VAR:QUERY=Q1NGX01JTl9JTlRfQUNDVU0oQU5OLDAp&amp;WINDOW=FIRST_POPUP&amp;HEIGHT=450&amp;WIDTH=450&amp;START_MAXIMI","ZED=FALSE&amp;VAR:CALENDAR=US&amp;VAR:SYMBOL=IDA&amp;VAR:INDEX=0"}</definedName>
    <definedName name="_5__FDSAUDITLINK__" localSheetId="5">{"fdsup://directions/FAT Viewer?action=UPDATE&amp;creator=factset&amp;DYN_ARGS=TRUE&amp;DOC_NAME=FAT:FQL_AUDITING_CLIENT_TEMPLATE.FAT&amp;display_string=Audit&amp;VAR:KEY=SXMZEXOFMN&amp;VAR:QUERY=Q1NGX01JTl9JTlRfQUNDVU0oQU5OLDAp&amp;WINDOW=FIRST_POPUP&amp;HEIGHT=450&amp;WIDTH=450&amp;START_MAXIMI","ZED=FALSE&amp;VAR:CALENDAR=US&amp;VAR:SYMBOL=GXP&amp;VAR:INDEX=0"}</definedName>
    <definedName name="_5__FDSAUDITLINK__" localSheetId="4">{"fdsup://directions/FAT Viewer?action=UPDATE&amp;creator=factset&amp;DYN_ARGS=TRUE&amp;DOC_NAME=FAT:FQL_AUDITING_CLIENT_TEMPLATE.FAT&amp;display_string=Audit&amp;VAR:KEY=SXMZEXOFMN&amp;VAR:QUERY=Q1NGX01JTl9JTlRfQUNDVU0oQU5OLDAp&amp;WINDOW=FIRST_POPUP&amp;HEIGHT=450&amp;WIDTH=450&amp;START_MAXIMI","ZED=FALSE&amp;VAR:CALENDAR=US&amp;VAR:SYMBOL=GXP&amp;VAR:INDEX=0"}</definedName>
    <definedName name="_5__FDSAUDITLINK__">{"fdsup://directions/FAT Viewer?action=UPDATE&amp;creator=factset&amp;DYN_ARGS=TRUE&amp;DOC_NAME=FAT:FQL_AUDITING_CLIENT_TEMPLATE.FAT&amp;display_string=Audit&amp;VAR:KEY=SXMZEXOFMN&amp;VAR:QUERY=Q1NGX01JTl9JTlRfQUNDVU0oQU5OLDAp&amp;WINDOW=FIRST_POPUP&amp;HEIGHT=450&amp;WIDTH=450&amp;START_MAXIMI","ZED=FALSE&amp;VAR:CALENDAR=US&amp;VAR:SYMBOL=GXP&amp;VAR:INDEX=0"}</definedName>
    <definedName name="_50__FDSAUDITLINK__" localSheetId="5">{"fdsup://directions/FAT Viewer?action=UPDATE&amp;creator=factset&amp;DYN_ARGS=TRUE&amp;DOC_NAME=FAT:FQL_AUDITING_CLIENT_TEMPLATE.FAT&amp;display_string=Audit&amp;VAR:KEY=IPQBKLSZKT&amp;VAR:QUERY=Q1NGX01JTl9JTlRfQUNDVU0oQU5OLDAp&amp;WINDOW=FIRST_POPUP&amp;HEIGHT=450&amp;WIDTH=450&amp;START_MAXIMI","ZED=FALSE&amp;VAR:CALENDAR=US&amp;VAR:SYMBOL=AVA&amp;VAR:INDEX=0"}</definedName>
    <definedName name="_50__FDSAUDITLINK__" localSheetId="4">{"fdsup://directions/FAT Viewer?action=UPDATE&amp;creator=factset&amp;DYN_ARGS=TRUE&amp;DOC_NAME=FAT:FQL_AUDITING_CLIENT_TEMPLATE.FAT&amp;display_string=Audit&amp;VAR:KEY=IPQBKLSZKT&amp;VAR:QUERY=Q1NGX01JTl9JTlRfQUNDVU0oQU5OLDAp&amp;WINDOW=FIRST_POPUP&amp;HEIGHT=450&amp;WIDTH=450&amp;START_MAXIMI","ZED=FALSE&amp;VAR:CALENDAR=US&amp;VAR:SYMBOL=AVA&amp;VAR:INDEX=0"}</definedName>
    <definedName name="_50__FDSAUDITLINK__">{"fdsup://directions/FAT Viewer?action=UPDATE&amp;creator=factset&amp;DYN_ARGS=TRUE&amp;DOC_NAME=FAT:FQL_AUDITING_CLIENT_TEMPLATE.FAT&amp;display_string=Audit&amp;VAR:KEY=IPQBKLSZKT&amp;VAR:QUERY=Q1NGX01JTl9JTlRfQUNDVU0oQU5OLDAp&amp;WINDOW=FIRST_POPUP&amp;HEIGHT=450&amp;WIDTH=450&amp;START_MAXIMI","ZED=FALSE&amp;VAR:CALENDAR=US&amp;VAR:SYMBOL=AVA&amp;VAR:INDEX=0"}</definedName>
    <definedName name="_51__FDSAUDITLINK__" localSheetId="5">{"fdsup://directions/FAT Viewer?action=UPDATE&amp;creator=factset&amp;DYN_ARGS=TRUE&amp;DOC_NAME=FAT:FQL_AUDITING_CLIENT_TEMPLATE.FAT&amp;display_string=Audit&amp;VAR:KEY=CHYZAZOVKJ&amp;VAR:QUERY=Q1NGX0RFQlQoQU5OLDAp&amp;WINDOW=FIRST_POPUP&amp;HEIGHT=450&amp;WIDTH=450&amp;START_MAXIMIZED=FALSE&amp;VA","R:CALENDAR=US&amp;VAR:SYMBOL=UNS&amp;VAR:INDEX=0"}</definedName>
    <definedName name="_51__FDSAUDITLINK__" localSheetId="4">{"fdsup://directions/FAT Viewer?action=UPDATE&amp;creator=factset&amp;DYN_ARGS=TRUE&amp;DOC_NAME=FAT:FQL_AUDITING_CLIENT_TEMPLATE.FAT&amp;display_string=Audit&amp;VAR:KEY=CHYZAZOVKJ&amp;VAR:QUERY=Q1NGX0RFQlQoQU5OLDAp&amp;WINDOW=FIRST_POPUP&amp;HEIGHT=450&amp;WIDTH=450&amp;START_MAXIMIZED=FALSE&amp;VA","R:CALENDAR=US&amp;VAR:SYMBOL=UNS&amp;VAR:INDEX=0"}</definedName>
    <definedName name="_51__FDSAUDITLINK__">{"fdsup://directions/FAT Viewer?action=UPDATE&amp;creator=factset&amp;DYN_ARGS=TRUE&amp;DOC_NAME=FAT:FQL_AUDITING_CLIENT_TEMPLATE.FAT&amp;display_string=Audit&amp;VAR:KEY=CHYZAZOVKJ&amp;VAR:QUERY=Q1NGX0RFQlQoQU5OLDAp&amp;WINDOW=FIRST_POPUP&amp;HEIGHT=450&amp;WIDTH=450&amp;START_MAXIMIZED=FALSE&amp;VA","R:CALENDAR=US&amp;VAR:SYMBOL=UNS&amp;VAR:INDEX=0"}</definedName>
    <definedName name="_52__FDSAUDITLINK__" localSheetId="5">{"fdsup://directions/FAT Viewer?action=UPDATE&amp;creator=factset&amp;DYN_ARGS=TRUE&amp;DOC_NAME=FAT:FQL_AUDITING_CLIENT_TEMPLATE.FAT&amp;display_string=Audit&amp;VAR:KEY=AZIZUPIZQV&amp;VAR:QUERY=Q1NGX0RFQlQoQU5OLDAp&amp;WINDOW=FIRST_POPUP&amp;HEIGHT=450&amp;WIDTH=450&amp;START_MAXIMIZED=FALSE&amp;VA","R:CALENDAR=US&amp;VAR:SYMBOL=SRE&amp;VAR:INDEX=0"}</definedName>
    <definedName name="_52__FDSAUDITLINK__" localSheetId="4">{"fdsup://directions/FAT Viewer?action=UPDATE&amp;creator=factset&amp;DYN_ARGS=TRUE&amp;DOC_NAME=FAT:FQL_AUDITING_CLIENT_TEMPLATE.FAT&amp;display_string=Audit&amp;VAR:KEY=AZIZUPIZQV&amp;VAR:QUERY=Q1NGX0RFQlQoQU5OLDAp&amp;WINDOW=FIRST_POPUP&amp;HEIGHT=450&amp;WIDTH=450&amp;START_MAXIMIZED=FALSE&amp;VA","R:CALENDAR=US&amp;VAR:SYMBOL=SRE&amp;VAR:INDEX=0"}</definedName>
    <definedName name="_52__FDSAUDITLINK__">{"fdsup://directions/FAT Viewer?action=UPDATE&amp;creator=factset&amp;DYN_ARGS=TRUE&amp;DOC_NAME=FAT:FQL_AUDITING_CLIENT_TEMPLATE.FAT&amp;display_string=Audit&amp;VAR:KEY=AZIZUPIZQV&amp;VAR:QUERY=Q1NGX0RFQlQoQU5OLDAp&amp;WINDOW=FIRST_POPUP&amp;HEIGHT=450&amp;WIDTH=450&amp;START_MAXIMIZED=FALSE&amp;VA","R:CALENDAR=US&amp;VAR:SYMBOL=SRE&amp;VAR:INDEX=0"}</definedName>
    <definedName name="_53__FDSAUDITLINK__" localSheetId="5">{"fdsup://directions/FAT Viewer?action=UPDATE&amp;creator=factset&amp;DYN_ARGS=TRUE&amp;DOC_NAME=FAT:FQL_AUDITING_CLIENT_TEMPLATE.FAT&amp;display_string=Audit&amp;VAR:KEY=ABOVATMRGB&amp;VAR:QUERY=Q1NGX0RFQlQoQU5OLDAp&amp;WINDOW=FIRST_POPUP&amp;HEIGHT=450&amp;WIDTH=450&amp;START_MAXIMIZED=FALSE&amp;VA","R:CALENDAR=US&amp;VAR:SYMBOL=POR&amp;VAR:INDEX=0"}</definedName>
    <definedName name="_53__FDSAUDITLINK__" localSheetId="4">{"fdsup://directions/FAT Viewer?action=UPDATE&amp;creator=factset&amp;DYN_ARGS=TRUE&amp;DOC_NAME=FAT:FQL_AUDITING_CLIENT_TEMPLATE.FAT&amp;display_string=Audit&amp;VAR:KEY=ABOVATMRGB&amp;VAR:QUERY=Q1NGX0RFQlQoQU5OLDAp&amp;WINDOW=FIRST_POPUP&amp;HEIGHT=450&amp;WIDTH=450&amp;START_MAXIMIZED=FALSE&amp;VA","R:CALENDAR=US&amp;VAR:SYMBOL=POR&amp;VAR:INDEX=0"}</definedName>
    <definedName name="_53__FDSAUDITLINK__">{"fdsup://directions/FAT Viewer?action=UPDATE&amp;creator=factset&amp;DYN_ARGS=TRUE&amp;DOC_NAME=FAT:FQL_AUDITING_CLIENT_TEMPLATE.FAT&amp;display_string=Audit&amp;VAR:KEY=ABOVATMRGB&amp;VAR:QUERY=Q1NGX0RFQlQoQU5OLDAp&amp;WINDOW=FIRST_POPUP&amp;HEIGHT=450&amp;WIDTH=450&amp;START_MAXIMIZED=FALSE&amp;VA","R:CALENDAR=US&amp;VAR:SYMBOL=POR&amp;VAR:INDEX=0"}</definedName>
    <definedName name="_54__FDSAUDITLINK__" localSheetId="5">{"fdsup://directions/FAT Viewer?action=UPDATE&amp;creator=factset&amp;DYN_ARGS=TRUE&amp;DOC_NAME=FAT:FQL_AUDITING_CLIENT_TEMPLATE.FAT&amp;display_string=Audit&amp;VAR:KEY=MDSRENSLEF&amp;VAR:QUERY=Q1NGX0RFQlQoQU5OLDAp&amp;WINDOW=FIRST_POPUP&amp;HEIGHT=450&amp;WIDTH=450&amp;START_MAXIMIZED=FALSE&amp;VA","R:CALENDAR=US&amp;VAR:SYMBOL=PNW&amp;VAR:INDEX=0"}</definedName>
    <definedName name="_54__FDSAUDITLINK__" localSheetId="4">{"fdsup://directions/FAT Viewer?action=UPDATE&amp;creator=factset&amp;DYN_ARGS=TRUE&amp;DOC_NAME=FAT:FQL_AUDITING_CLIENT_TEMPLATE.FAT&amp;display_string=Audit&amp;VAR:KEY=MDSRENSLEF&amp;VAR:QUERY=Q1NGX0RFQlQoQU5OLDAp&amp;WINDOW=FIRST_POPUP&amp;HEIGHT=450&amp;WIDTH=450&amp;START_MAXIMIZED=FALSE&amp;VA","R:CALENDAR=US&amp;VAR:SYMBOL=PNW&amp;VAR:INDEX=0"}</definedName>
    <definedName name="_54__FDSAUDITLINK__">{"fdsup://directions/FAT Viewer?action=UPDATE&amp;creator=factset&amp;DYN_ARGS=TRUE&amp;DOC_NAME=FAT:FQL_AUDITING_CLIENT_TEMPLATE.FAT&amp;display_string=Audit&amp;VAR:KEY=MDSRENSLEF&amp;VAR:QUERY=Q1NGX0RFQlQoQU5OLDAp&amp;WINDOW=FIRST_POPUP&amp;HEIGHT=450&amp;WIDTH=450&amp;START_MAXIMIZED=FALSE&amp;VA","R:CALENDAR=US&amp;VAR:SYMBOL=PNW&amp;VAR:INDEX=0"}</definedName>
    <definedName name="_55__FDSAUDITLINK__" localSheetId="5">{"fdsup://directions/FAT Viewer?action=UPDATE&amp;creator=factset&amp;DYN_ARGS=TRUE&amp;DOC_NAME=FAT:FQL_AUDITING_CLIENT_TEMPLATE.FAT&amp;display_string=Audit&amp;VAR:KEY=KFYJQPIFWF&amp;VAR:QUERY=Q1NGX0RFQlQoQU5OLDAp&amp;WINDOW=FIRST_POPUP&amp;HEIGHT=450&amp;WIDTH=450&amp;START_MAXIMIZED=FALSE&amp;VA","R:CALENDAR=US&amp;VAR:SYMBOL=PCG&amp;VAR:INDEX=0"}</definedName>
    <definedName name="_55__FDSAUDITLINK__" localSheetId="4">{"fdsup://directions/FAT Viewer?action=UPDATE&amp;creator=factset&amp;DYN_ARGS=TRUE&amp;DOC_NAME=FAT:FQL_AUDITING_CLIENT_TEMPLATE.FAT&amp;display_string=Audit&amp;VAR:KEY=KFYJQPIFWF&amp;VAR:QUERY=Q1NGX0RFQlQoQU5OLDAp&amp;WINDOW=FIRST_POPUP&amp;HEIGHT=450&amp;WIDTH=450&amp;START_MAXIMIZED=FALSE&amp;VA","R:CALENDAR=US&amp;VAR:SYMBOL=PCG&amp;VAR:INDEX=0"}</definedName>
    <definedName name="_55__FDSAUDITLINK__">{"fdsup://directions/FAT Viewer?action=UPDATE&amp;creator=factset&amp;DYN_ARGS=TRUE&amp;DOC_NAME=FAT:FQL_AUDITING_CLIENT_TEMPLATE.FAT&amp;display_string=Audit&amp;VAR:KEY=KFYJQPIFWF&amp;VAR:QUERY=Q1NGX0RFQlQoQU5OLDAp&amp;WINDOW=FIRST_POPUP&amp;HEIGHT=450&amp;WIDTH=450&amp;START_MAXIMIZED=FALSE&amp;VA","R:CALENDAR=US&amp;VAR:SYMBOL=PCG&amp;VAR:INDEX=0"}</definedName>
    <definedName name="_56__FDSAUDITLINK__" localSheetId="5">{"fdsup://directions/FAT Viewer?action=UPDATE&amp;creator=factset&amp;DYN_ARGS=TRUE&amp;DOC_NAME=FAT:FQL_AUDITING_CLIENT_TEMPLATE.FAT&amp;display_string=Audit&amp;VAR:KEY=IJQFWJYFSX&amp;VAR:QUERY=Q1NGX0RFQlQoQU5OLDAp&amp;WINDOW=FIRST_POPUP&amp;HEIGHT=450&amp;WIDTH=450&amp;START_MAXIMIZED=FALSE&amp;VA","R:CALENDAR=US&amp;VAR:SYMBOL=NVE&amp;VAR:INDEX=0"}</definedName>
    <definedName name="_56__FDSAUDITLINK__" localSheetId="4">{"fdsup://directions/FAT Viewer?action=UPDATE&amp;creator=factset&amp;DYN_ARGS=TRUE&amp;DOC_NAME=FAT:FQL_AUDITING_CLIENT_TEMPLATE.FAT&amp;display_string=Audit&amp;VAR:KEY=IJQFWJYFSX&amp;VAR:QUERY=Q1NGX0RFQlQoQU5OLDAp&amp;WINDOW=FIRST_POPUP&amp;HEIGHT=450&amp;WIDTH=450&amp;START_MAXIMIZED=FALSE&amp;VA","R:CALENDAR=US&amp;VAR:SYMBOL=NVE&amp;VAR:INDEX=0"}</definedName>
    <definedName name="_56__FDSAUDITLINK__">{"fdsup://directions/FAT Viewer?action=UPDATE&amp;creator=factset&amp;DYN_ARGS=TRUE&amp;DOC_NAME=FAT:FQL_AUDITING_CLIENT_TEMPLATE.FAT&amp;display_string=Audit&amp;VAR:KEY=IJQFWJYFSX&amp;VAR:QUERY=Q1NGX0RFQlQoQU5OLDAp&amp;WINDOW=FIRST_POPUP&amp;HEIGHT=450&amp;WIDTH=450&amp;START_MAXIMIZED=FALSE&amp;VA","R:CALENDAR=US&amp;VAR:SYMBOL=NVE&amp;VAR:INDEX=0"}</definedName>
    <definedName name="_57__FDSAUDITLINK__" localSheetId="5">{"fdsup://directions/FAT Viewer?action=UPDATE&amp;creator=factset&amp;DYN_ARGS=TRUE&amp;DOC_NAME=FAT:FQL_AUDITING_CLIENT_TEMPLATE.FAT&amp;display_string=Audit&amp;VAR:KEY=IBYDCFORAH&amp;VAR:QUERY=Q1NGX0RFQlQoQU5OLDAp&amp;WINDOW=FIRST_POPUP&amp;HEIGHT=450&amp;WIDTH=450&amp;START_MAXIMIZED=FALSE&amp;VA","R:CALENDAR=US&amp;VAR:SYMBOL=IDA&amp;VAR:INDEX=0"}</definedName>
    <definedName name="_57__FDSAUDITLINK__" localSheetId="4">{"fdsup://directions/FAT Viewer?action=UPDATE&amp;creator=factset&amp;DYN_ARGS=TRUE&amp;DOC_NAME=FAT:FQL_AUDITING_CLIENT_TEMPLATE.FAT&amp;display_string=Audit&amp;VAR:KEY=IBYDCFORAH&amp;VAR:QUERY=Q1NGX0RFQlQoQU5OLDAp&amp;WINDOW=FIRST_POPUP&amp;HEIGHT=450&amp;WIDTH=450&amp;START_MAXIMIZED=FALSE&amp;VA","R:CALENDAR=US&amp;VAR:SYMBOL=IDA&amp;VAR:INDEX=0"}</definedName>
    <definedName name="_57__FDSAUDITLINK__">{"fdsup://directions/FAT Viewer?action=UPDATE&amp;creator=factset&amp;DYN_ARGS=TRUE&amp;DOC_NAME=FAT:FQL_AUDITING_CLIENT_TEMPLATE.FAT&amp;display_string=Audit&amp;VAR:KEY=IBYDCFORAH&amp;VAR:QUERY=Q1NGX0RFQlQoQU5OLDAp&amp;WINDOW=FIRST_POPUP&amp;HEIGHT=450&amp;WIDTH=450&amp;START_MAXIMIZED=FALSE&amp;VA","R:CALENDAR=US&amp;VAR:SYMBOL=IDA&amp;VAR:INDEX=0"}</definedName>
    <definedName name="_58__FDSAUDITLINK__" localSheetId="5">{"fdsup://directions/FAT Viewer?action=UPDATE&amp;creator=factset&amp;DYN_ARGS=TRUE&amp;DOC_NAME=FAT:FQL_AUDITING_CLIENT_TEMPLATE.FAT&amp;display_string=Audit&amp;VAR:KEY=ARCJMZILGD&amp;VAR:QUERY=Q1NGX0RFQlQoQU5OLDAp&amp;WINDOW=FIRST_POPUP&amp;HEIGHT=450&amp;WIDTH=450&amp;START_MAXIMIZED=FALSE&amp;VA","R:CALENDAR=US&amp;VAR:SYMBOL=AVA&amp;VAR:INDEX=0"}</definedName>
    <definedName name="_58__FDSAUDITLINK__" localSheetId="4">{"fdsup://directions/FAT Viewer?action=UPDATE&amp;creator=factset&amp;DYN_ARGS=TRUE&amp;DOC_NAME=FAT:FQL_AUDITING_CLIENT_TEMPLATE.FAT&amp;display_string=Audit&amp;VAR:KEY=ARCJMZILGD&amp;VAR:QUERY=Q1NGX0RFQlQoQU5OLDAp&amp;WINDOW=FIRST_POPUP&amp;HEIGHT=450&amp;WIDTH=450&amp;START_MAXIMIZED=FALSE&amp;VA","R:CALENDAR=US&amp;VAR:SYMBOL=AVA&amp;VAR:INDEX=0"}</definedName>
    <definedName name="_58__FDSAUDITLINK__">{"fdsup://directions/FAT Viewer?action=UPDATE&amp;creator=factset&amp;DYN_ARGS=TRUE&amp;DOC_NAME=FAT:FQL_AUDITING_CLIENT_TEMPLATE.FAT&amp;display_string=Audit&amp;VAR:KEY=ARCJMZILGD&amp;VAR:QUERY=Q1NGX0RFQlQoQU5OLDAp&amp;WINDOW=FIRST_POPUP&amp;HEIGHT=450&amp;WIDTH=450&amp;START_MAXIMIZED=FALSE&amp;VA","R:CALENDAR=US&amp;VAR:SYMBOL=AVA&amp;VAR:INDEX=0"}</definedName>
    <definedName name="_59__FDSAUDITLINK__" localSheetId="5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9__FDSAUDITLINK__" localSheetId="4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9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_FDSAUDITLINK__" localSheetId="5">{"fdsup://directions/FAT Viewer?action=UPDATE&amp;creator=factset&amp;DYN_ARGS=TRUE&amp;DOC_NAME=FAT:FQL_AUDITING_CLIENT_TEMPLATE.FAT&amp;display_string=Audit&amp;VAR:KEY=MNUFCVUNSX&amp;VAR:QUERY=Q1NGX01JTl9JTlRfQUNDVU0oQU5OLDAp&amp;WINDOW=FIRST_POPUP&amp;HEIGHT=450&amp;WIDTH=450&amp;START_MAXIMI","ZED=FALSE&amp;VAR:CALENDAR=US&amp;VAR:SYMBOL=DTE&amp;VAR:INDEX=0"}</definedName>
    <definedName name="_6__FDSAUDITLINK__" localSheetId="4">{"fdsup://directions/FAT Viewer?action=UPDATE&amp;creator=factset&amp;DYN_ARGS=TRUE&amp;DOC_NAME=FAT:FQL_AUDITING_CLIENT_TEMPLATE.FAT&amp;display_string=Audit&amp;VAR:KEY=MNUFCVUNSX&amp;VAR:QUERY=Q1NGX01JTl9JTlRfQUNDVU0oQU5OLDAp&amp;WINDOW=FIRST_POPUP&amp;HEIGHT=450&amp;WIDTH=450&amp;START_MAXIMI","ZED=FALSE&amp;VAR:CALENDAR=US&amp;VAR:SYMBOL=DTE&amp;VAR:INDEX=0"}</definedName>
    <definedName name="_6__FDSAUDITLINK__">{"fdsup://directions/FAT Viewer?action=UPDATE&amp;creator=factset&amp;DYN_ARGS=TRUE&amp;DOC_NAME=FAT:FQL_AUDITING_CLIENT_TEMPLATE.FAT&amp;display_string=Audit&amp;VAR:KEY=MNUFCVUNSX&amp;VAR:QUERY=Q1NGX01JTl9JTlRfQUNDVU0oQU5OLDAp&amp;WINDOW=FIRST_POPUP&amp;HEIGHT=450&amp;WIDTH=450&amp;START_MAXIMI","ZED=FALSE&amp;VAR:CALENDAR=US&amp;VAR:SYMBOL=DTE&amp;VAR:INDEX=0"}</definedName>
    <definedName name="_60__FDSAUDITLINK__" localSheetId="5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0__FDSAUDITLINK__" localSheetId="4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0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1__FDSAUDITLINK__" localSheetId="5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1__FDSAUDITLINK__" localSheetId="4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1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2__FDSAUDITLINK__" localSheetId="5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 localSheetId="4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 localSheetId="5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3__FDSAUDITLINK__" localSheetId="4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3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4__FDSAUDITLINK__" localSheetId="5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localSheetId="4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localSheetId="5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5__FDSAUDITLINK__" localSheetId="4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5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6__FDSAUDITLINK__" localSheetId="5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66__FDSAUDITLINK__" localSheetId="4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66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localSheetId="5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67__FDSAUDITLINK__" localSheetId="4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67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68__FDSAUDITLINK__" localSheetId="5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68__FDSAUDITLINK__" localSheetId="4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68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69__FDSAUDITLINK__" localSheetId="5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localSheetId="4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__FDSAUDITLINK__" localSheetId="5">{"fdsup://directions/FAT Viewer?action=UPDATE&amp;creator=factset&amp;DYN_ARGS=TRUE&amp;DOC_NAME=FAT:FQL_AUDITING_CLIENT_TEMPLATE.FAT&amp;display_string=Audit&amp;VAR:KEY=IREJEJSNKV&amp;VAR:QUERY=Q1NGX01JTl9JTlRfQUNDVU0oQU5OLDAp&amp;WINDOW=FIRST_POPUP&amp;HEIGHT=450&amp;WIDTH=450&amp;START_MAXIMI","ZED=FALSE&amp;VAR:CALENDAR=US&amp;VAR:SYMBOL=CMS&amp;VAR:INDEX=0"}</definedName>
    <definedName name="_7__FDSAUDITLINK__" localSheetId="4">{"fdsup://directions/FAT Viewer?action=UPDATE&amp;creator=factset&amp;DYN_ARGS=TRUE&amp;DOC_NAME=FAT:FQL_AUDITING_CLIENT_TEMPLATE.FAT&amp;display_string=Audit&amp;VAR:KEY=IREJEJSNKV&amp;VAR:QUERY=Q1NGX01JTl9JTlRfQUNDVU0oQU5OLDAp&amp;WINDOW=FIRST_POPUP&amp;HEIGHT=450&amp;WIDTH=450&amp;START_MAXIMI","ZED=FALSE&amp;VAR:CALENDAR=US&amp;VAR:SYMBOL=CMS&amp;VAR:INDEX=0"}</definedName>
    <definedName name="_7__FDSAUDITLINK__">{"fdsup://directions/FAT Viewer?action=UPDATE&amp;creator=factset&amp;DYN_ARGS=TRUE&amp;DOC_NAME=FAT:FQL_AUDITING_CLIENT_TEMPLATE.FAT&amp;display_string=Audit&amp;VAR:KEY=IREJEJSNKV&amp;VAR:QUERY=Q1NGX01JTl9JTlRfQUNDVU0oQU5OLDAp&amp;WINDOW=FIRST_POPUP&amp;HEIGHT=450&amp;WIDTH=450&amp;START_MAXIMI","ZED=FALSE&amp;VAR:CALENDAR=US&amp;VAR:SYMBOL=CMS&amp;VAR:INDEX=0"}</definedName>
    <definedName name="_70__FDSAUDITLINK__" localSheetId="5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__FDSAUDITLINK__" localSheetId="4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 localSheetId="5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__FDSAUDITLINK__" localSheetId="4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__FDSAUDITLINK__" localSheetId="5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 localSheetId="4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3__FDSAUDITLINK__" localSheetId="5">{"fdsup://IBCentral/FAT Viewer?action=UPDATE&amp;creator=factset&amp;DOC_NAME=fat:reuters_qtrly_source_window.fat&amp;display_string=Audit&amp;DYN_ARGS=TRUE&amp;VAR:ID1=61744644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__FDSAUDITLINK__" localSheetId="4">{"fdsup://IBCentral/FAT Viewer?action=UPDATE&amp;creator=factset&amp;DOC_NAME=fat:reuters_qtrly_source_window.fat&amp;display_string=Audit&amp;DYN_ARGS=TRUE&amp;VAR:ID1=61744644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__FDSAUDITLINK__">{"fdsup://IBCentral/FAT Viewer?action=UPDATE&amp;creator=factset&amp;DOC_NAME=fat:reuters_qtrly_source_window.fat&amp;display_string=Audit&amp;DYN_ARGS=TRUE&amp;VAR:ID1=61744644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__FDSAUDITLINK__" localSheetId="5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74__FDSAUDITLINK__" localSheetId="4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74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75__FDSAUDITLINK__" localSheetId="5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__FDSAUDITLINK__" localSheetId="4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__FDSAUDITLINK__" localSheetId="5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6__FDSAUDITLINK__" localSheetId="4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6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7__FDSAUDITLINK__" localSheetId="5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localSheetId="4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 localSheetId="5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8__FDSAUDITLINK__" localSheetId="4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8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9__FDSAUDITLINK__" localSheetId="5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9__FDSAUDITLINK__" localSheetId="4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9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_FDSAUDITLINK__" localSheetId="5">{"fdsup://directions/FAT Viewer?action=UPDATE&amp;creator=factset&amp;DYN_ARGS=TRUE&amp;DOC_NAME=FAT:FQL_AUDITING_CLIENT_TEMPLATE.FAT&amp;display_string=Audit&amp;VAR:KEY=GBINWVMZCL&amp;VAR:QUERY=Q1NGX01JTl9JTlRfQUNDVU0oQU5OLDAp&amp;WINDOW=FIRST_POPUP&amp;HEIGHT=450&amp;WIDTH=450&amp;START_MAXIMI","ZED=FALSE&amp;VAR:CALENDAR=US&amp;VAR:SYMBOL=AEE&amp;VAR:INDEX=0"}</definedName>
    <definedName name="_8__FDSAUDITLINK__" localSheetId="4">{"fdsup://directions/FAT Viewer?action=UPDATE&amp;creator=factset&amp;DYN_ARGS=TRUE&amp;DOC_NAME=FAT:FQL_AUDITING_CLIENT_TEMPLATE.FAT&amp;display_string=Audit&amp;VAR:KEY=GBINWVMZCL&amp;VAR:QUERY=Q1NGX01JTl9JTlRfQUNDVU0oQU5OLDAp&amp;WINDOW=FIRST_POPUP&amp;HEIGHT=450&amp;WIDTH=450&amp;START_MAXIMI","ZED=FALSE&amp;VAR:CALENDAR=US&amp;VAR:SYMBOL=AEE&amp;VAR:INDEX=0"}</definedName>
    <definedName name="_8__FDSAUDITLINK__">{"fdsup://directions/FAT Viewer?action=UPDATE&amp;creator=factset&amp;DYN_ARGS=TRUE&amp;DOC_NAME=FAT:FQL_AUDITING_CLIENT_TEMPLATE.FAT&amp;display_string=Audit&amp;VAR:KEY=GBINWVMZCL&amp;VAR:QUERY=Q1NGX01JTl9JTlRfQUNDVU0oQU5OLDAp&amp;WINDOW=FIRST_POPUP&amp;HEIGHT=450&amp;WIDTH=450&amp;START_MAXIMI","ZED=FALSE&amp;VAR:CALENDAR=US&amp;VAR:SYMBOL=AEE&amp;VAR:INDEX=0"}</definedName>
    <definedName name="_80__FDSAUDITLINK__" localSheetId="5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 localSheetId="4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81__FDSAUDITLINK__" localSheetId="5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__FDSAUDITLINK__" localSheetId="4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__FDSAUDITLINK__" localSheetId="5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__FDSAUDITLINK__" localSheetId="4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3__FDSAUDITLINK__" localSheetId="5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__FDSAUDITLINK__" localSheetId="4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__FDSAUDITLINK__" localSheetId="5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__FDSAUDITLINK__" localSheetId="4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__FDSAUDITLINK__" localSheetId="5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85__FDSAUDITLINK__" localSheetId="4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85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86__FDSAUDITLINK__" localSheetId="5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localSheetId="4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 localSheetId="5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87__FDSAUDITLINK__" localSheetId="4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87__FDSAUDITLINK__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88__FDSAUDITLINK__" localSheetId="5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88__FDSAUDITLINK__" localSheetId="4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88__FDSAUDITLINK__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89__FDSAUDITLINK__" localSheetId="5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89__FDSAUDITLINK__" localSheetId="4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89__FDSAUDITLINK__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9__FDSAUDITLINK__" localSheetId="5">{"fdsup://directions/FAT Viewer?action=UPDATE&amp;creator=factset&amp;DYN_ARGS=TRUE&amp;DOC_NAME=FAT:FQL_AUDITING_CLIENT_TEMPLATE.FAT&amp;display_string=Audit&amp;VAR:KEY=QZYDCDEFKN&amp;VAR:QUERY=Q1NGX01JTl9JTlRfQUNDVU0oQU5OLDAp&amp;WINDOW=FIRST_POPUP&amp;HEIGHT=450&amp;WIDTH=450&amp;START_MAXIMI","ZED=FALSE&amp;VAR:CALENDAR=US&amp;VAR:SYMBOL=LNT&amp;VAR:INDEX=0"}</definedName>
    <definedName name="_9__FDSAUDITLINK__" localSheetId="4">{"fdsup://directions/FAT Viewer?action=UPDATE&amp;creator=factset&amp;DYN_ARGS=TRUE&amp;DOC_NAME=FAT:FQL_AUDITING_CLIENT_TEMPLATE.FAT&amp;display_string=Audit&amp;VAR:KEY=QZYDCDEFKN&amp;VAR:QUERY=Q1NGX01JTl9JTlRfQUNDVU0oQU5OLDAp&amp;WINDOW=FIRST_POPUP&amp;HEIGHT=450&amp;WIDTH=450&amp;START_MAXIMI","ZED=FALSE&amp;VAR:CALENDAR=US&amp;VAR:SYMBOL=LNT&amp;VAR:INDEX=0"}</definedName>
    <definedName name="_9__FDSAUDITLINK__">{"fdsup://directions/FAT Viewer?action=UPDATE&amp;creator=factset&amp;DYN_ARGS=TRUE&amp;DOC_NAME=FAT:FQL_AUDITING_CLIENT_TEMPLATE.FAT&amp;display_string=Audit&amp;VAR:KEY=QZYDCDEFKN&amp;VAR:QUERY=Q1NGX01JTl9JTlRfQUNDVU0oQU5OLDAp&amp;WINDOW=FIRST_POPUP&amp;HEIGHT=450&amp;WIDTH=450&amp;START_MAXIMI","ZED=FALSE&amp;VAR:CALENDAR=US&amp;VAR:SYMBOL=LNT&amp;VAR:INDEX=0"}</definedName>
    <definedName name="_90__FDSAUDITLINK__" localSheetId="5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90__FDSAUDITLINK__" localSheetId="4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90__FDSAUDITLINK__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91__FDSAUDITLINK__" localSheetId="5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91__FDSAUDITLINK__" localSheetId="4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91__FDSAUDITLINK__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92__FDSAUDITLINK__" localSheetId="5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92__FDSAUDITLINK__" localSheetId="4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92__FDSAUDITLINK__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93__FDSAUDITLINK__" localSheetId="5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93__FDSAUDITLINK__" localSheetId="4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93__FDSAUDITLINK__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94__FDSAUDITLINK__" localSheetId="5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94__FDSAUDITLINK__" localSheetId="4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94__FDSAUDITLINK__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95__FDSAUDITLINK__" localSheetId="5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95__FDSAUDITLINK__" localSheetId="4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95__FDSAUDITLINK__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96__FDSAUDITLINK__" localSheetId="5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96__FDSAUDITLINK__" localSheetId="4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96__FDSAUDITLINK__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97__FDSAUDITLINK__" localSheetId="5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97__FDSAUDITLINK__" localSheetId="4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97__FDSAUDITLINK__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98__FDSAUDITLINK__" localSheetId="5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98__FDSAUDITLINK__" localSheetId="4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98__FDSAUDITLINK__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99__FDSAUDITLINK__" localSheetId="5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99__FDSAUDITLINK__" localSheetId="4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99__FDSAUDITLINK__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GSRATES_1">"CT300001Latest          "</definedName>
    <definedName name="_GSRATES_COUNT">1</definedName>
    <definedName name="_Order1">255</definedName>
    <definedName name="_Order2">255</definedName>
    <definedName name="_Regression_Int">1</definedName>
    <definedName name="AAA_DOCTOPS">"AAA_SET"</definedName>
    <definedName name="AAA_duser">"OFF"</definedName>
    <definedName name="AAB_Addin5">"AAB_Description for addin 5,Description for addin 5,Description for addin 5,Description for addin 5,Description for addin 5,Description for addin 5"</definedName>
    <definedName name="AAB_GSPPG">"AAB_Goldman Sachs PPG Chart Utilities 1.0g"</definedName>
    <definedName name="AccessDatabase">"I:\COMTREL\FINICLE\TradeSummary.mdb"</definedName>
    <definedName name="anscount">1</definedName>
    <definedName name="AS2DocOpenMode">"AS2DocumentEdit"</definedName>
    <definedName name="cb_Add_CalloutChart_24_opts">"1, 9, 1, False, 2, False, False, , 0, False, False, 1, 1"</definedName>
    <definedName name="cb_Add_CalloutChart_25_opts">"1, 10, 1, False, 2, False, False, , 0, False, True, 1, 1"</definedName>
    <definedName name="cb_Add_CalloutChart_26_opts">"1, 9, 1, False, 2, False, False, , 0, False, True, 1, 1"</definedName>
    <definedName name="cb_ALT_STACKED_COLUMNChart_22_opts">"1, 3, 1, False, 2, True, False, , 0, False, True, 1, 2"</definedName>
    <definedName name="cb_ALT_STACKED_COLUMNChart_23_opts">"1, 3, 1, False, 2, True, False, , 0, False, True, 1, 2"</definedName>
    <definedName name="cb_Chart_1_opts">"1, 6, 1, False, 2, False, False, , 0, False, True, 1, 2"</definedName>
    <definedName name="cb_Chart_10_opts">"1, 8, 1, False, 2, False, False, , 0, False, False, 1, 1"</definedName>
    <definedName name="cb_Chart_100032_opts">"1, 10, 1, False, 2, True, False, , 0, False, False, 2, 2"</definedName>
    <definedName name="cb_Chart_10104_opts">"1, 5, 1, False, 2, True, False, , 0, True, False, 2, 1"</definedName>
    <definedName name="cb_Chart_10401_opts">"1, 5, 1, False, 2, False, False, , 0, True, False, 2, 1"</definedName>
    <definedName name="cb_Chart_10736_opts">"1, 10, 1, False, 2, False, False, , 0, False, False, 2, 2"</definedName>
    <definedName name="cb_Chart_11_opts">"1, 5, 1, False, 2, False, False, , 0, False, False, 1, 2"</definedName>
    <definedName name="cb_Chart_12_opts">"1, 5, 1, False, 2, True, False, , 0, True, False, 1, 2"</definedName>
    <definedName name="cb_Chart_13_opts">"1, 5, 1, False, 2, True, False, , 0, True, False, 1, 2"</definedName>
    <definedName name="cb_Chart_14_opts">"2, 2, 2, True, 2, False, False, , 0, False, True, 1, 2"</definedName>
    <definedName name="cb_Chart_15_opts">"2, 1, 2, True, 2, False, False, , 0, False, True, 1, 2"</definedName>
    <definedName name="cb_Chart_1501_opts">"1, 10, 1, False, 2, True, False, , 0, False, False, 2, 2"</definedName>
    <definedName name="cb_Chart_16_opts">"2, 1, 2, True, 2, False, False, , 0, False, True, 1, 2"</definedName>
    <definedName name="cb_Chart_1670_opts">"1, 5, 1, False, 2, True, False, , 0, False, False, 2, 1"</definedName>
    <definedName name="cb_Chart_17_opts">"1, 9, 1, False, 2, False, False, , 0, False, False, 1, 1"</definedName>
    <definedName name="cb_Chart_18_opts">"1, 9, 1, False, 2, False, False, , 0, False, False, 1, 1"</definedName>
    <definedName name="cb_Chart_19_opts">"1, 2, 1, False, 2, True, False, , 0, True, False, 2, 1"</definedName>
    <definedName name="cb_Chart_2_opts">"1, 6, 1, False, 2, False, False, , 0, False, False, 1, 2"</definedName>
    <definedName name="cb_Chart_20_opts">"1, 9, 1, False, 2, False, False, , 0, False, False, 1, 1"</definedName>
    <definedName name="cb_Chart_21_opts">"1, 2, 1, False, 2, False, False, , 0, False, False, 2, 1"</definedName>
    <definedName name="cb_Chart_22_opts">"1, 2, 1, False, 2, True, False, , 0, False, False, 2, 1"</definedName>
    <definedName name="cb_Chart_22784_opts">"1, 9, 1, False, 2, False, False, , 0, False, True, 1, 2"</definedName>
    <definedName name="cb_Chart_23_opts">"1, 9, 1, False, 2, False, False, , 0, False, False, 1, 1"</definedName>
    <definedName name="cb_Chart_24_opts">"1, 2, 1, False, 2, False, False, , 0, False, False, 2, 1"</definedName>
    <definedName name="cb_Chart_24490_opts">"1, 10, 1, False, 2, True, False, , 0, False, False, 2, 2"</definedName>
    <definedName name="cb_Chart_25_opts">"1, 3, 1, False, 2, False, False, , 0, True, True, 1, 2"</definedName>
    <definedName name="cb_Chart_26_opts">"1, 2, 1, False, 2, False, False, , 0, False, False, 2, 1"</definedName>
    <definedName name="cb_Chart_26476_opts">"1, 1, 1, False, 2, True, False, , 0, False, False, 1, 2"</definedName>
    <definedName name="cb_Chart_27_opts">"1, 1, 1, False, 2, True, False, , 0, False, True, 1, 2"</definedName>
    <definedName name="cb_Chart_28_opts">"1, 3, 1, False, 2, True, False, , 0, False, True, 1, 2"</definedName>
    <definedName name="cb_Chart_28031_opts">"1, 1, 1, False, 2, True, False, , 0, False, False, 1, 2"</definedName>
    <definedName name="cb_Chart_28545_opts">"1, 5, 1, False, 2, True, False, , 0, False, True, 2, 1"</definedName>
    <definedName name="cb_Chart_29_opts">"1, 3, 1, False, 2, False, False, , 0, False, False, 1, 1"</definedName>
    <definedName name="cb_Chart_29053_opts">"1, 10, 1, False, 2, True, False, , 0, False, False, 2, 2"</definedName>
    <definedName name="cb_Chart_29913_opts">"1, 1, 1, False, 2, False, False, , 0, False, False, 1, 1"</definedName>
    <definedName name="cb_Chart_3_opts">"1, 1, 1, False, 2, True, False, , 0, False, False, 2, 2"</definedName>
    <definedName name="cb_Chart_30_opts">"1, 3, 1, False, 2, True, False, , 0, False, True, 1, 2"</definedName>
    <definedName name="cb_Chart_30292_opts">"1, 1, 1, False, 2, False, False, , 0, False, False, 1, 2"</definedName>
    <definedName name="cb_Chart_31_opts">"1, 1, 1, False, 2, True, False, , 0, True, True, 2, 2"</definedName>
    <definedName name="cb_Chart_32_opts">"1, 1, 1, False, 2, True, False, , 0, False, False, 2, 2"</definedName>
    <definedName name="cb_Chart_33_opts">"1, 1, 1, False, 2, True, False, , 0, False, True, 3, 2"</definedName>
    <definedName name="cb_Chart_34_opts">"1, 10, 1, False, 2, True, False, , 0, False, False, 2, 2"</definedName>
    <definedName name="cb_Chart_36498_opts">"1, 1, 1, False, 2, True, False, , 0, False, False, 1, 2"</definedName>
    <definedName name="cb_Chart_37450_opts">"1, 10, 1, False, 2, True, False, , 0, False, False, 2, 2"</definedName>
    <definedName name="cb_Chart_4_opts">"1, 7, 1, False, 2, False, False, , 0, False, True, 1, 2"</definedName>
    <definedName name="cb_Chart_41_opts">"1, 10, 1, False, 2, True, False, , 0, False, False, 2, 1"</definedName>
    <definedName name="cb_Chart_41499_opts">"1, 10, 1, False, 2, True, False, , 0, False, False, 2, 2"</definedName>
    <definedName name="cb_Chart_42_opts">"1, 10, 1, False, 2, True, False, , 0, False, False, 2, 1"</definedName>
    <definedName name="cb_Chart_43_opts">"1, 10, 1, False, 2, True, False, , 0, False, False, 2, 1"</definedName>
    <definedName name="cb_Chart_4634_opts">"1, 10, 1, False, 2, True, False, , 0, False, False, 2, 2"</definedName>
    <definedName name="cb_Chart_4664_opts">"1, 5, 1, False, 2, True, False, , 0, False, True, 1, 2"</definedName>
    <definedName name="cb_Chart_46965_opts">"1, 1, 1, False, 2, False, False, , 0, False, False, 1, 1"</definedName>
    <definedName name="cb_Chart_5_opts">"1, 8, 1, False, 2, False, False, , 0, False, False, 1, 2"</definedName>
    <definedName name="cb_Chart_52582_opts">"1, 1, 1, False, 2, False, False, , 0, False, False, 1, 2"</definedName>
    <definedName name="cb_Chart_53437_opts">"1, 10, 1, False, 2, True, False, , 0, False, False, 2, 2"</definedName>
    <definedName name="cb_Chart_53482_opts">"1, 10, 1, False, 2, True, False, , 0, False, False, 2, 2"</definedName>
    <definedName name="cb_Chart_54_opts">"1, 3, 1, False, 2, False, False, , 0, False, True, 2, 2"</definedName>
    <definedName name="cb_Chart_5449_opts">"1, 1, 1, False, 2, False, False, , 0, False, False, 1, 1"</definedName>
    <definedName name="cb_Chart_5723_opts">"1, 1, 1, False, 2, True, False, , 0, False, True, 1, 2"</definedName>
    <definedName name="cb_Chart_57613_opts">"1, 5, 1, False, 2, True, False, , 0, False, True, 2, 1"</definedName>
    <definedName name="cb_Chart_58046_opts">"1, 10, 1, False, 2, True, False, , 0, False, False, 2, 2"</definedName>
    <definedName name="cb_Chart_59010_opts">"1, 2, 1, False, 2, False, False, , 0, False, False, 2, 1"</definedName>
    <definedName name="cb_Chart_59340_opts">"1, 1, 1, False, 2, False, False, , 0, False, False, 1, 1"</definedName>
    <definedName name="cb_Chart_6_opts">"1, 10, 1, False, 2, True, False, , 0, False, False, 2, 2"</definedName>
    <definedName name="cb_Chart_62364_opts">"1, 1, 1, False, 2, True, False, , 0, False, False, 1, 2"</definedName>
    <definedName name="cb_Chart_64876_opts">"1, 1, 1, False, 2, True, False, , 0, False, False, 1, 2"</definedName>
    <definedName name="cb_Chart_67711_opts">"1, 10, 1, False, 2, True, False, , 0, False, False, 2, 2"</definedName>
    <definedName name="cb_Chart_69605_opts">"1, 2, 1, False, 2, False, False, , 0, False, False, 2, 1"</definedName>
    <definedName name="cb_Chart_7_opts">"2, 1, 2, True, 2, False, False, , 0, False, True, 1, 2"</definedName>
    <definedName name="cb_Chart_70_opts">"1, 10, 1, False, 2, True, False, , 0, False, False, 1, 1"</definedName>
    <definedName name="cb_Chart_70648_opts">"1, 1, 1, False, 2, True, False, , 0, False, False, 2, 2"</definedName>
    <definedName name="cb_Chart_70997_opts">"1, 10, 1, False, 2, False, False, , 0, False, False, 1, 1"</definedName>
    <definedName name="cb_Chart_71_opts">"1, 10, 1, False, 2, False, False, , 0, False, False, 1, 1"</definedName>
    <definedName name="cb_Chart_72_opts">"1, 10, 1, False, 2, True, False, , 0, False, False, 1, 1"</definedName>
    <definedName name="cb_Chart_73_opts">"1, 10, 1, False, 2, False, False, , 0, False, False, 1, 1"</definedName>
    <definedName name="cb_Chart_76165_opts">"1, 10, 1, False, 2, True, False, , 0, False, False, 2, 2"</definedName>
    <definedName name="cb_Chart_76804_opts">"1, 1, 1, False, 2, False, False, , 0, False, False, 1, 1"</definedName>
    <definedName name="cb_Chart_77567_opts">"1, 10, 1, False, 2, False, False, , 0, False, False, 1, 1"</definedName>
    <definedName name="cb_Chart_79140_opts">"1, 10, 1, False, 2, True, False, , 0, False, False, 2, 2"</definedName>
    <definedName name="cb_Chart_79981_opts">"1, 5, 1, False, 2, True, False, , 0, True, False, 2, 1"</definedName>
    <definedName name="cb_Chart_8_opts">"2, 1, 2, True, 2, False, False, , 0, False, True, 1, 2"</definedName>
    <definedName name="cb_Chart_81541_opts">"1, 10, 1, False, 2, True, False, , 0, False, False, 2, 2"</definedName>
    <definedName name="cb_Chart_82552_opts">"1, 1, 1, False, 2, True, False, , 0, False, False, 1, 2"</definedName>
    <definedName name="cb_Chart_83072_opts">"1, 1, 1, False, 2, True, False, , 0, False, False, 1, 2"</definedName>
    <definedName name="cb_Chart_86354_opts">"1, 10, 1, False, 2, False, False, , 0, False, False, 1, 1"</definedName>
    <definedName name="cb_Chart_87236_opts">"1, 1, 1, False, 2, True, False, , 0, False, False, 1, 2"</definedName>
    <definedName name="cb_Chart_9_opts">"1, 8, 1, False, 2, False, False, , 0, False, False, 1, 1"</definedName>
    <definedName name="cb_Chart_91188_opts">"1, 8, 1, False, 2, False, False, , 0, False, False, 1, 2"</definedName>
    <definedName name="cb_Chart_95047_opts">"1, 1, 1, False, 2, False, False, , 0, False, False, 1, 2"</definedName>
    <definedName name="cb_Chart_96286_opts">"1, 10, 1, False, 2, True, False, , 0, False, False, 2, 2"</definedName>
    <definedName name="cb_Chart_98091_opts">"1, 2, 1, False, 2, False, False, , 0, False, False, 2, 1"</definedName>
    <definedName name="cb_Chart_98700_opts">"1, 8, 1, False, 2, False, False, , 0, False, False, 1, 2"</definedName>
    <definedName name="cb_Copy_Chart_w_New_DataChart_10_opts">"2, 1, 1, True, 4, False, False, , 0, False, False, 2, 2"</definedName>
    <definedName name="cb_Copy_Chart_w_New_DataChart_7_opts">"2, 1, 1, True, 4, False, False, , 0, False, False, 2, 2"</definedName>
    <definedName name="cb_Copy_Chart_w_New_DataChart_8_opts">"2, 1, 1, True, 4, False, False, , 0, False, False, 2, 2"</definedName>
    <definedName name="cb_Copy_Chart_w_New_DataChart_9_opts">"2, 1, 1, True, 4, False, False, , 0, False, False, 2, 2"</definedName>
    <definedName name="cb_Dimension_Pie_ChartsChart_1_opts">"1, 1, 1, False, 2, True, False, , 0, False, False, 2, 2"</definedName>
    <definedName name="cb_Dimension_Pie_ChartsChart_2_opts">"1, 10, 1, False, 2, True, False, , 0, False, False, 2, 2"</definedName>
    <definedName name="cb_Export_LegendChart_14_opts">"1, 10, 1, False, 2, True, False, , 0, False, False, 2, 2"</definedName>
    <definedName name="cb_Export_LegendChart_15_opts">"1, 10, 1, False, 2, True, False, , 0, False, False, 2, 2"</definedName>
    <definedName name="cb_PieChart_16_opts">"1, 10, 1, False, 2, True, False, , 0, False, False, 2, 2"</definedName>
    <definedName name="cb_sChart_1501_opts">"1, 2, 1, False, 2, False, False, , 0, False, False, 2, 1"</definedName>
    <definedName name="cb_sChart_26476_opts">"1, 4, 1, False, 2, True, False, , 0, False, False, 1, 2"</definedName>
    <definedName name="cb_sChart_28031_opts">"1, 4, 1, False, 2, True, False, , 0, False, False, 1, 1"</definedName>
    <definedName name="cb_sChart_29053_opts">"1, 2, 1, False, 2, False, False, , 0, False, False, 2, 1"</definedName>
    <definedName name="cb_sChart_29913_opts">"1, 3, 1, False, 2, False, False, , 0, False, True, 2, 2"</definedName>
    <definedName name="cb_sChart_30292_opts">"1, 2, 1, False, 2, False, False, , 0, False, False, 2, 1"</definedName>
    <definedName name="cb_sChart_36498_opts">"1, 3, 1, False, 2, False, False, , 0, False, False, 1, 2"</definedName>
    <definedName name="cb_sChart_37450_opts">"1, 1, 1, False, 2, True, False, , 0, False, False, 1, 2"</definedName>
    <definedName name="cb_sChart_41499_opts">"1, 2, 1, False, 2, False, False, , 0, False, False, 2, 1"</definedName>
    <definedName name="cb_sChart_4634_opts">"1, 2, 1, False, 2, False, False, , 0, False, False, 2, 1"</definedName>
    <definedName name="cb_sChart_46965_opts">"1, 1, 1, False, 2, False, False, , 0, False, False, 1, 1"</definedName>
    <definedName name="cb_sChart_52582_opts">"1, 5, 1, False, 2, False, False, , 0, False, True, 1, 2"</definedName>
    <definedName name="cb_sChart_53437_opts">"1, 1, 1, False, 2, True, False, , 0, False, False, 1, 2"</definedName>
    <definedName name="cb_sChart_5449_opts">"1, 3, 1, False, 2, False, False, , 0, False, True, 2, 2"</definedName>
    <definedName name="cb_sChart_5723_opts">"1, 1, 1, False, 2, True, False, , 0, False, False, 2, 1"</definedName>
    <definedName name="cb_sChart_58046_opts">"1, 1, 1, False, 2, True, False, , 0, False, False, 1, 2"</definedName>
    <definedName name="cb_sChart_59010_opts">"1, 5, 1, False, 2, True, False, , 0, False, False, 2, 1"</definedName>
    <definedName name="cb_sChart_59340_opts">"1, 3, 1, False, 2, False, False, , 0, False, True, 2, 2"</definedName>
    <definedName name="cb_sChart_62364_opts">"1, 3, 1, False, 2, False, False, , 0, False, True, 2, 2"</definedName>
    <definedName name="cb_sChart_64876_opts">"1, 5, 1, False, 2, True, False, , 0, False, False, 2, 2"</definedName>
    <definedName name="cb_sChart_70648_opts">"1, 1, 1, False, 2, False, False, , 0, False, False, 1, 1"</definedName>
    <definedName name="cb_sChart_70997_opts">"1, 2, 1, False, 2, False, False, , 0, False, False, 2, 1"</definedName>
    <definedName name="cb_sChart_76165_opts">"1, 2, 1, False, 2, False, False, , 0, False, False, 2, 1"</definedName>
    <definedName name="cb_sChart_76804_opts">"1, 3, 1, False, 2, False, False, , 0, False, True, 2, 2"</definedName>
    <definedName name="cb_sChart_77567_opts">"1, 2, 1, False, 2, False, False, , 0, False, False, 2, 1"</definedName>
    <definedName name="cb_sChart_79140_opts">"1, 1, 1, False, 2, True, False, , 0, False, False, 1, 2"</definedName>
    <definedName name="cb_sChart_81541_opts">"1, 2, 1, False, 2, False, False, , 0, False, False, 2, 1"</definedName>
    <definedName name="cb_sChart_82552_opts">"1, 4, 1, False, 2, True, False, , 0, False, False, 2, 1"</definedName>
    <definedName name="cb_sChart_83072_opts">"1, 4, 1, False, 2, True, False, , 0, False, False, 2, 1"</definedName>
    <definedName name="cb_sChart_86354_opts">"1, 1, 1, False, 2, True, False, , 0, False, False, 1, 2"</definedName>
    <definedName name="cb_sChart_87236_opts">"1, 2, 1, False, 2, False, False, , 0, False, False, 2, 1"</definedName>
    <definedName name="cb_sChart_95047_opts">"1, 3, 1, False, 2, False, False, , 0, False, False, 1, 2"</definedName>
    <definedName name="cb_sChart_96286_opts">"1, 2, 1, False, 2, False, False, , 0, False, False, 2, 1"</definedName>
    <definedName name="cb_sChart11DCFB24_opts">"1, 9, 1, False, 2, False, False, , 0, False, True, 1, 1"</definedName>
    <definedName name="cb_sChart11EADA92_opts">"1, 1, 1, False, 2, False, False, , 0, False, True, 2, 2"</definedName>
    <definedName name="cb_sChart11EAED4A_opts">"1, 1, 1, False, 2, False, False, , 0, False, True, 2, 2"</definedName>
    <definedName name="cb_sChart11EB049E_opts">"1, 1, 1, False, 2, False, False, , 0, False, True, 2, 2"</definedName>
    <definedName name="cb_sChart11FB1BDC_opts">"1, 1, 1, False, 2, True, False, , 0, False, True, 2, 2"</definedName>
    <definedName name="cb_sChart11FB2467_opts">"1, 1, 1, False, 2, True, False, , 0, False, True, 2, 2"</definedName>
    <definedName name="cb_sChart11FB271E_opts">"1, 1, 1, False, 2, True, False, , 0, False, True, 2, 2"</definedName>
    <definedName name="cb_sChart11FB296C_opts">"1, 1, 1, False, 2, True, False, , 0, False, True, 2, 2"</definedName>
    <definedName name="cb_sChart11FB4DE8_opts">"1, 9, 1, False, 2, False, False, , 0, False, True, 1, 2"</definedName>
    <definedName name="cb_sChart11FCA363_opts">"2, 1, 2, True, 2, False, False, , 0, False, True, 2, 2"</definedName>
    <definedName name="cb_sChart11FCA851_opts">"2, 1, 2, True, 2, False, False, , 0, False, True, 2, 2"</definedName>
    <definedName name="cb_sChart11FCE81C_opts">"1, 9, 1, False, 2, False, False, , 0, False, True, 2, 2"</definedName>
    <definedName name="cb_sChart12073B79_opts">"1, 9, 1, False, 2, False, False, , 0, False, True, 2, 2"</definedName>
    <definedName name="cb_sChart12074F69_opts">"1, 9, 1, False, 2, False, False, , 0, False, True, 2, 2"</definedName>
    <definedName name="cb_sChart1216F828_opts">"2, 1, 1, False, 2, False, False, , 0, False, True, 2, 2"</definedName>
    <definedName name="cb_sChart122574E1_opts">"1, 1, 1, False, 2, False, False, , 0, False, True, 2, 2"</definedName>
    <definedName name="cb_sChart12285211_opts">"1, 9, 1, False, 2, False, False, , 0, False, False, 1, 2"</definedName>
    <definedName name="cb_sChart12291B1F_opts">"2, 1, 1, True, 3, False, False, , 0, False, False, 1, 2"</definedName>
    <definedName name="cb_sChart1248DE96_opts">"1, 9, 1, False, 2, False, False, , 0, False, False, 1, 2"</definedName>
    <definedName name="cb_sChart1248E206_opts">"1, 9, 1, False, 2, False, False, , 0, False, False, 1, 2"</definedName>
    <definedName name="cb_sChart15CA0E0A_opts">"1, 9, 1, False, 2, False, False, , 0, False, False, 1, 2"</definedName>
    <definedName name="cb_sChart15CA1FFD_opts">"1, 10, 1, False, 2, False, False, , 0, False, False, 1, 1"</definedName>
    <definedName name="cb_sChart15CA20AB_opts">"1, 9, 1, False, 2, False, False, , 0, False, False, 1, 1"</definedName>
    <definedName name="cb_sChart15CA2F5C_opts">"1, 9, 1, False, 2, False, False, , 0, False, False, 1, 1"</definedName>
    <definedName name="cb_sChart15CA30C3_opts">"1, 9, 1, False, 2, False, False, , 0, False, True, 1, 1"</definedName>
    <definedName name="cb_sChart1A3873A1_opts">"1, 1, 1, False, 2, True, False, , 0, False, True, 1, 1"</definedName>
    <definedName name="cb_sChart1A3875D8_opts">"1, 1, 1, False, 2, False, False, , 0, False, False, 1, 1"</definedName>
    <definedName name="cb_sChart1A3877BF_opts">"1, 1, 1, False, 2, True, False, , 0, False, True, 1, 1"</definedName>
    <definedName name="cb_sChart1A387878_opts">"1, 1, 1, False, 2, True, False, , 0, False, True, 1, 1"</definedName>
    <definedName name="cb_sChart1A387AF4_opts">"1, 3, 1, False, 2, False, False, , 0, False, False, 1, 1"</definedName>
    <definedName name="cb_sChart1A38BEAE_opts">"1, 10, 1, False, 2, True, False, , 0, False, False, 1, 1"</definedName>
    <definedName name="cb_sChart1A43A019_opts">"1, 1, 1, False, 2, True, False, , 0, False, False, 1, 1"</definedName>
    <definedName name="cb_sChart1A4414D6_opts">"1, 1, 1, False, 2, True, False, , 0, False, False, 1, 1"</definedName>
    <definedName name="cb_sChart1A4416BC_opts">"1, 1, 1, False, 2, True, False, , 0, False, False, 1, 1"</definedName>
    <definedName name="cb_sChart1A4418D0_opts">"1, 1, 1, False, 2, True, False, , 0, False, False, 1, 1"</definedName>
    <definedName name="cb_sChart1A4419DA_opts">"1, 1, 1, False, 2, True, False, , 0, False, False, 1, 1"</definedName>
    <definedName name="cb_sChart7F59C8D_opts">"1, 4, 1, False, 2, False, False, , 0, False, False, 1, 1"</definedName>
    <definedName name="cb_sChart7F59D80_opts">"1, 1, 1, False, 2, True, False, , 0, False, False, 1, 1"</definedName>
    <definedName name="cb_sChart7F5A913_opts">"1, 1, 1, False, 2, True, False, , 0, False, False, 3, 1"</definedName>
    <definedName name="cb_sChart7F5AA63_opts">"1, 1, 1, False, 2, False, False, , 0, False, False, 3, 1"</definedName>
    <definedName name="cb_sChart7F5AB6D_opts">"1, 1, 1, False, 2, False, False, , 0, False, False, 3, 1"</definedName>
    <definedName name="cb_sChart7F5AED1_opts">"1, 1, 1, False, 2, False, False, , 0, False, False, 3, 1"</definedName>
    <definedName name="cb_sChartD68BCC9_opts">"1, 1, 1, False, 2, True, False, , 0, False, True, 1, 1"</definedName>
    <definedName name="cb_sChartD6B06A2_opts">"1, 1, 1, False, 2, False, False, , 0, False, False, 2, 2"</definedName>
    <definedName name="cb_sChartD6B1FA3_opts">"1, 1, 1, False, 2, False, False, , 0, False, False, 2, 2"</definedName>
    <definedName name="cb_sChartD6B69B1_opts">"1, 1, 1, False, 2, False, False, , 0, False, False, 1, 2"</definedName>
    <definedName name="cb_sChartD6B76F0_opts">"2, 1, 1, False, 2, False, False, , 0, False, False, 1, 2"</definedName>
    <definedName name="cb_sChartD6B943C_opts">"2, 1, 1, False, 3, False, False, , 0, False, False, 1, 2"</definedName>
    <definedName name="cb_sChartD6C1C01_opts">"2, 1, 1, True, 2, False, False, , 0, False, False, 1, 2"</definedName>
    <definedName name="cb_sChartD6FD60D_opts">"1, 1, 1, False, 2, False, False, , 0, False, False, 1, 1"</definedName>
    <definedName name="cb_sChartD78B484_opts">"2, 1, 1, False, 2, True, False, , 0, False, False, 1, 2"</definedName>
    <definedName name="cb_sChartD78C2AA_opts">"2, 1, 1, True, 2, True, False, , 0, False, False, 1, 2"</definedName>
    <definedName name="cb_sChartD78C76A_opts">"2, 1, 1, True, 2, True, False, , 0, False, False, 1, 1"</definedName>
    <definedName name="cb_sChartD78CF99_opts">"2, 1, 3, True, 2, False, False, , 0, False, False, 1, 1"</definedName>
    <definedName name="cb_sChartD78D2CE_opts">"1, 1, 1, False, 2, False, False, , 0, False, False, 1, 2"</definedName>
    <definedName name="cb_sChartD78D365_opts">"1, 1, 1, False, 2, False, False, , 0, False, False, 1, 2"</definedName>
    <definedName name="cb_sChartD78D5B3_opts">"1, 1, 1, False, 2, False, False, , 0, False, False, 1, 2"</definedName>
    <definedName name="cb_sChartD78D655_opts">"1, 1, 1, False, 2, True, False, , 0, False, False, 1, 2"</definedName>
    <definedName name="cb_sChartD78DFD4_opts">"2, 1, 1, True, 2, False, False, , 0, False, False, 1, 2"</definedName>
    <definedName name="cb_sChartD78E27F_opts">"2, 1, 1, True, 2, False, False, , 0, False, False, 1, 2"</definedName>
    <definedName name="cb_sChartD78E924_opts">"2, 1, 1, True, 3, False, False, , 0, False, False, 1, 2"</definedName>
    <definedName name="cb_sChartD7A9852_opts">"2, 1, 1, True, 3, False, False, , 0, False, False, 1, 2"</definedName>
    <definedName name="cb_Size_by_height_and_widthChart_16_opts">"1, 4, 1, False, 2, False, False, , 0, False, False, 1, 1"</definedName>
    <definedName name="cb_Size_by_height_and_widthChart_7_opts">"1, 4, 1, False, 2, False, False, , 0, False, False, 1, 1"</definedName>
    <definedName name="cb_Size_by_height_and_widthChart_8_opts">"1, 4, 1, False, 2, False, False, , 0, False, False, 1, 1"</definedName>
    <definedName name="CBWorkbookPriority">-2060790043</definedName>
    <definedName name="CIQWBGuid">"b8d3fceb-6199-4dec-8317-9bf11e617481"</definedName>
    <definedName name="ev.Calculation">-4135</definedName>
    <definedName name="ev.Initialized">FALSE</definedName>
    <definedName name="FDD_57_10">"A34334"</definedName>
    <definedName name="hn.NoUpload">0</definedName>
    <definedName name="HTML_CodePage">1252</definedName>
    <definedName name="HTML_Control" localSheetId="5">{"'Sheet1'!$A$1:$J$121"}</definedName>
    <definedName name="HTML_Control" localSheetId="4">{"'Sheet1'!$A$1:$J$121"}</definedName>
    <definedName name="HTML_Control">{"'Sheet1'!$A$1:$J$121"}</definedName>
    <definedName name="html_control_1" localSheetId="5">{"'IG3Q99'!$A$306:$I$356"}</definedName>
    <definedName name="html_control_1" localSheetId="4">{"'IG3Q99'!$A$306:$I$356"}</definedName>
    <definedName name="html_control_1">{"'IG3Q99'!$A$306:$I$356"}</definedName>
    <definedName name="HTML_Control_a" localSheetId="5">{"'IG3Q99'!$A$306:$I$356"}</definedName>
    <definedName name="HTML_Control_a" localSheetId="4">{"'IG3Q99'!$A$306:$I$356"}</definedName>
    <definedName name="HTML_Control_a">{"'IG3Q99'!$A$306:$I$356"}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HTML1_10">"Dave_LeVee"</definedName>
    <definedName name="HTML1_11">1</definedName>
    <definedName name="HTML1_12">"G:\MONET\WEB\FORECAST\hub71.htm"</definedName>
    <definedName name="HTML1_2">1</definedName>
    <definedName name="HTML1_3">"MONET71"</definedName>
    <definedName name="HTML1_4">"Market Hubs by Condition"</definedName>
    <definedName name="HTML1_5">""</definedName>
    <definedName name="HTML1_6">1</definedName>
    <definedName name="HTML1_7">1</definedName>
    <definedName name="HTML1_8">"4/10/96"</definedName>
    <definedName name="HTML1_9">"Resource Forecasting Department"</definedName>
    <definedName name="HTML2_10">"Dave_LeVee"</definedName>
    <definedName name="HTML2_11">1</definedName>
    <definedName name="HTML2_12">"G:\MONET\WEB\FORECAST\mc71.htm"</definedName>
    <definedName name="HTML2_2">1</definedName>
    <definedName name="HTML2_3">"MONET71"</definedName>
    <definedName name="HTML2_4">"FlatMarginalCost"</definedName>
    <definedName name="HTML2_5">""</definedName>
    <definedName name="HTML2_6">1</definedName>
    <definedName name="HTML2_7">1</definedName>
    <definedName name="HTML2_8">"4/10/96"</definedName>
    <definedName name="HTML2_9">"Resource Forecasting Department"</definedName>
    <definedName name="HTML3_10">"dave_levee@pgn.com"</definedName>
    <definedName name="HTML3_11">1</definedName>
    <definedName name="HTML3_12">"G:\MONET\WEB\FORECAST\Hub84.htm"</definedName>
    <definedName name="HTML3_2">1</definedName>
    <definedName name="HTML3_3">"MONET84"</definedName>
    <definedName name="HTML3_4">"Market Hubs by Condition"</definedName>
    <definedName name="HTML3_5">""</definedName>
    <definedName name="HTML3_6">1</definedName>
    <definedName name="HTML3_7">1</definedName>
    <definedName name="HTML3_8">"4/15/96"</definedName>
    <definedName name="HTML3_9">"Resource Forecasting Department"</definedName>
    <definedName name="HTML4_10">"dave_levee@pgn.com"</definedName>
    <definedName name="HTML4_11">1</definedName>
    <definedName name="HTML4_12">"G:\MONET\WEB\FORECAST\mc84.htm"</definedName>
    <definedName name="HTML4_2">1</definedName>
    <definedName name="HTML4_3">"MONET84"</definedName>
    <definedName name="HTML4_4">"ConditionMarginalCost"</definedName>
    <definedName name="HTML4_5">""</definedName>
    <definedName name="HTML4_6">1</definedName>
    <definedName name="HTML4_7">1</definedName>
    <definedName name="HTML4_8">"4/15/96"</definedName>
    <definedName name="HTML4_9">"Resource Forecasting Department"</definedName>
    <definedName name="HTML5_10">"dave_levee@pgn.com"</definedName>
    <definedName name="HTML5_11">1</definedName>
    <definedName name="HTML5_12">"G:\MONET\WEB\FORECAST\mc84.htm"</definedName>
    <definedName name="HTML5_2">1</definedName>
    <definedName name="HTML5_3">"MONET84"</definedName>
    <definedName name="HTML5_4">"ConditionMarginalCost"</definedName>
    <definedName name="HTML5_5">""</definedName>
    <definedName name="HTML5_6">1</definedName>
    <definedName name="HTML5_7">1</definedName>
    <definedName name="HTML5_8">"4/15/96"</definedName>
    <definedName name="HTML5_9">"Resource Forecasting Department"</definedName>
    <definedName name="HTMLCount">5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QUIRED_BY_REPORTING_BANK_FDIC">"c6535"</definedName>
    <definedName name="IQ_ADDIN">"AUTO"</definedName>
    <definedName name="IQ_ADDITIONAL_NON_INT_INC_FDIC">"c6574"</definedName>
    <definedName name="IQ_ADJUSTABLE_RATE_LOANS_FDIC">"c6375"</definedName>
    <definedName name="IQ_AE_BR">"c10"</definedName>
    <definedName name="IQ_AFTER_TAX_INCOME_FDIC">"c6583"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MENDED_BALANCE_PREVIOUS_YR_FDIC">"c6499"</definedName>
    <definedName name="IQ_AMORT_EXPENSE_FDIC">"c6677"</definedName>
    <definedName name="IQ_AMORTIZED_COST_FDIC">"c6426"</definedName>
    <definedName name="IQ_AP_BR">"c34"</definedName>
    <definedName name="IQ_AR_BR">"c41"</definedName>
    <definedName name="IQ_ASSET_BACKED_FDIC">"c6301"</definedName>
    <definedName name="IQ_ASSET_WRITEDOWN_BR">"c50"</definedName>
    <definedName name="IQ_ASSET_WRITEDOWN_CF_BR">"c53"</definedName>
    <definedName name="IQ_ASSETS_HELD_FDIC">"c6305"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VAILABLE_FOR_SALE_FDIC">"c6409"</definedName>
    <definedName name="IQ_AVERAGE_ASSETS_FDIC">"c6362"</definedName>
    <definedName name="IQ_AVERAGE_ASSETS_QUART_FDIC">"c6363"</definedName>
    <definedName name="IQ_AVERAGE_EARNING_ASSETS_FDIC">"c6748"</definedName>
    <definedName name="IQ_AVERAGE_EQUITY_FDIC">"c6749"</definedName>
    <definedName name="IQ_AVERAGE_LOANS_FDIC">"c6750"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TOTAL_DEPOSITS_FDIC">"c6475"</definedName>
    <definedName name="IQ_BONDRATING_FITCH">"IQ_BONDRATING_FITCH"</definedName>
    <definedName name="IQ_BONDRATING_SP">"IQ_BONDRATING_SP"</definedName>
    <definedName name="IQ_BOOK_VALUE">"IQ_BOOK_VALUE"</definedName>
    <definedName name="IQ_BROKERED_DEPOSITS_FDIC">"c6486"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APEX_BR">"c111"</definedName>
    <definedName name="IQ_CASH_DIVIDENDS_NET_INCOME_FDIC">"c6738"</definedName>
    <definedName name="IQ_CASH_IN_PROCESS_FDIC">"c6386"</definedName>
    <definedName name="IQ_CCE_FDIC">"c6296"</definedName>
    <definedName name="IQ_CH">110000</definedName>
    <definedName name="IQ_CHANGE_AP_BR">"c135"</definedName>
    <definedName name="IQ_CHANGE_AR_BR">"c142"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HANGE_OTHER_NET_OPER_ASSETS_BR">"c3595"</definedName>
    <definedName name="IQ_CHANGE_OTHER_WORK_CAP_BR">"c154"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MO_FDIC">"c6406"</definedName>
    <definedName name="IQ_COLLECTION_DOMESTIC_FDIC">"c6387"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INDUSTRIAL_CHARGE_OFFS_FDIC">"c6598"</definedName>
    <definedName name="IQ_COMMERCIAL_INDUSTRIAL_LOANS_NET_FDIC">"c6317"</definedName>
    <definedName name="IQ_COMMERCIAL_INDUSTRIAL_NET_CHARGE_OFFS_FDIC">"c6636"</definedName>
    <definedName name="IQ_COMMERCIAL_INDUSTRIAL_RECOVERIES_FDIC">"c6617"</definedName>
    <definedName name="IQ_COMMERCIAL_INDUSTRIAL_TOTAL_LOANS_FOREIGN_FDIC">"c6451"</definedName>
    <definedName name="IQ_COMMERCIAL_MORT">"c179"</definedName>
    <definedName name="IQ_COMMERCIAL_RE_CONSTRUCTION_LAND_DEV_FDIC">"c6526"</definedName>
    <definedName name="IQ_COMMERCIAL_RE_LOANS_FDIC">"c6312"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_APIC_BR">"c185"</definedName>
    <definedName name="IQ_COMMON_FDIC">"c6350"</definedName>
    <definedName name="IQ_COMMON_ISSUED_BR">"c199"</definedName>
    <definedName name="IQ_COMMON_REP_BR">"c208"</definedName>
    <definedName name="IQ_CONSTRUCTION_DEV_LOANS_FDIC">"c6313"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TRACTS_OTHER_COMMODITIES_EQUITIES._FDIC">"c6522"</definedName>
    <definedName name="IQ_CONTRACTS_OTHER_COMMODITIES_EQUITIES_FDIC">"c6522"</definedName>
    <definedName name="IQ_CONV_RATE">"c2192"</definedName>
    <definedName name="IQ_CONVEYED_TO_OTHERS_FDIC">"c6534"</definedName>
    <definedName name="IQ_CORE_CAPITAL_RATIO_FDIC">"c6745"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OST_OF_FUNDING_ASSETS_FDIC">"c6725"</definedName>
    <definedName name="IQ_CQ">5000</definedName>
    <definedName name="IQ_CREDIT_CARD_CHARGE_OFFS_FDIC">"c6652"</definedName>
    <definedName name="IQ_CREDIT_CARD_LINES_FDIC">"c6525"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PROVISION_NET_CHARGE_OFFS_FDIC">"c6734"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URRENCY_COIN_DOMESTIC_FDIC">"c6388"</definedName>
    <definedName name="IQ_CURRENCY_GAIN_BR">"c236"</definedName>
    <definedName name="IQ_CURRENT_PORT_DEBT_BR">"c1567"</definedName>
    <definedName name="IQ_CY">10000</definedName>
    <definedName name="IQ_DA_BR">"c248"</definedName>
    <definedName name="IQ_DA_CF_BR">"c251"</definedName>
    <definedName name="IQ_DA_SUPPL_BR">"c260"</definedName>
    <definedName name="IQ_DA_SUPPL_CF_BR">"c263"</definedName>
    <definedName name="IQ_DAILY">500000</definedName>
    <definedName name="IQ_DEF_AMORT_BR">"c278"</definedName>
    <definedName name="IQ_DEF_CHARGES_BR">"c288"</definedName>
    <definedName name="IQ_DEF_CHARGES_LT_BR">"c294"</definedName>
    <definedName name="IQ_DEF_TAX_ASSET_LT_BR">"c304"</definedName>
    <definedName name="IQ_DEF_TAX_LIAB_LT_BR">"c315"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RIVATIVES_FDIC">"c6523"</definedName>
    <definedName name="IQ_DIVIDENDS_DECLARED_COMMON_FDIC">"c6659"</definedName>
    <definedName name="IQ_DIVIDENDS_DECLARED_PREFERRED_FDIC">"c6658"</definedName>
    <definedName name="IQ_DIVIDENDS_FDIC">"c6660"</definedName>
    <definedName name="IQ_DNTM">700000</definedName>
    <definedName name="IQ_EARNING_ASSETS_FDIC">"c6360"</definedName>
    <definedName name="IQ_EARNING_ASSETS_YIELD_FDIC">"c6724"</definedName>
    <definedName name="IQ_EARNINGS_COVERAGE_NET_CHARGE_OFFS_FDIC">"c6735"</definedName>
    <definedName name="IQ_EBIT_10K">"IQ_EBIT_10K"</definedName>
    <definedName name="IQ_EBIT_10Q">"IQ_EBIT_10Q"</definedName>
    <definedName name="IQ_EBIT_10Q1">"IQ_EBIT_10Q1"</definedName>
    <definedName name="IQ_EBIT_GROWTH_1">"IQ_EBIT_GROWTH_1"</definedName>
    <definedName name="IQ_EBIT_GROWTH_2">"IQ_EBIT_GROWTH_2"</definedName>
    <definedName name="IQ_EBITDA_10K">"IQ_EBITDA_10K"</definedName>
    <definedName name="IQ_EBITDA_10Q">"IQ_EBITDA_10Q"</definedName>
    <definedName name="IQ_EBITDA_10Q1">"IQ_EBITDA_10Q1"</definedName>
    <definedName name="IQ_EBITDA_GROWTH_1">"IQ_EBITDA_GROWTH_1"</definedName>
    <definedName name="IQ_EBITDA_GROWTH_2">"IQ_EBITDA_GROWTH_2"</definedName>
    <definedName name="IQ_EBT_BR">"c378"</definedName>
    <definedName name="IQ_EBT_EXCL_BR">"c381"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FFICIENCY_RATIO_FDIC">"c6736"</definedName>
    <definedName name="IQ_EPS">"IQ_EPS"</definedName>
    <definedName name="IQ_EPS_10K">"IQ_EPS_10K"</definedName>
    <definedName name="IQ_EPS_10Q">"IQ_EPS_10Q"</definedName>
    <definedName name="IQ_EPS_10Q1">"IQ_EPS_10Q1"</definedName>
    <definedName name="IQ_EPS_EST_1">"IQ_EPS_EST_1"</definedName>
    <definedName name="IQ_EQUITY_CAPITAL_ASSETS_FDIC">"c6744"</definedName>
    <definedName name="IQ_EQUITY_FDIC">"c6353"</definedName>
    <definedName name="IQ_EQUITY_SECURITIES_FDIC">"c6304"</definedName>
    <definedName name="IQ_EQUITY_SECURITY_EXPOSURES_FDIC">"c6664"</definedName>
    <definedName name="IQ_EST_EPS_SURPRISE">"c1635"</definedName>
    <definedName name="IQ_ESTIMATED_ASSESSABLE_DEPOSITS_FDIC">"c6490"</definedName>
    <definedName name="IQ_ESTIMATED_INSURED_DEPOSITS_FDIC">"c6491"</definedName>
    <definedName name="IQ_EV_OVER_REVENUE_EST">"IQ_EV_OVER_REVENUE_EST"</definedName>
    <definedName name="IQ_EV_OVER_REVENUE_EST_1">"IQ_EV_OVER_REVENUE_EST_1"</definedName>
    <definedName name="IQ_EXPENSE_CODE_">"019802400"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EXTRA_ACC_ITEMS_BR">"c412"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LOANS_FDIC">"c6314"</definedName>
    <definedName name="IQ_FED_FUNDS_PURCHASED_FDIC">"c6343"</definedName>
    <definedName name="IQ_FED_FUNDS_SOLD_FDIC">"c6307"</definedName>
    <definedName name="IQ_FH">100000</definedName>
    <definedName name="IQ_FHLB_ADVANCES_FDIC">"c6366"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VE_YEAR_FIXED_AND_FLOATING_RATE_FDIC">"c6422"</definedName>
    <definedName name="IQ_FIVE_YEAR_MORTGAGE_PASS_THROUGHS_FDIC">"c6414"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NMA_FHLMC_FDIC">"c6397"</definedName>
    <definedName name="IQ_FNMA_FHLMC_GNMA_FDIC">"c6399"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S_BANKS_FDIC">"c6392"</definedName>
    <definedName name="IQ_FOREIGN_BRANCHES_US_BANKS_LOANS_FDIC">"c6438"</definedName>
    <definedName name="IQ_FOREIGN_COUNTRIES_BANKS_TOTAL_LOANS_FOREIGN_FDIC">"c6445"</definedName>
    <definedName name="IQ_FOREIGN_DEBT_SECURITIES_FDIC">"c6303"</definedName>
    <definedName name="IQ_FOREIGN_DEPOSITS_NONTRANSACTION_ACCOUNTS_FDIC">"c6549"</definedName>
    <definedName name="IQ_FOREIGN_DEPOSITS_TRANSACTION_ACCOUNTS_FDIC">"c6541"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Q">500</definedName>
    <definedName name="IQ_FULLY_INSURED_DEPOSITS_FDIC">"c6487"</definedName>
    <definedName name="IQ_FUTURES_FORWARD_CONTRACTS_NOTIONAL_AMOUNT_FDIC">"c6518"</definedName>
    <definedName name="IQ_FUTURES_FORWARD_CONTRACTS_RATE_RISK_FDIC">"c6508"</definedName>
    <definedName name="IQ_FWD">"LTM"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WD_Q3">"504"</definedName>
    <definedName name="IQ_FWD_Q4">"505"</definedName>
    <definedName name="IQ_FWD_Q5">"506"</definedName>
    <definedName name="IQ_FWD_Q6">"507"</definedName>
    <definedName name="IQ_FWD_Q7">"508"</definedName>
    <definedName name="IQ_FWD1">"LTM"</definedName>
    <definedName name="IQ_FX_CONTRACTS_FDIC">"c6517"</definedName>
    <definedName name="IQ_FX_CONTRACTS_SPOT_FDIC">"c6356"</definedName>
    <definedName name="IQ_FY">1000</definedName>
    <definedName name="IQ_FY_DATE">"IQ_FY_DATE"</definedName>
    <definedName name="IQ_GAIN_ASSETS_BR">"c454"</definedName>
    <definedName name="IQ_GAIN_ASSETS_CF_BR">"c457"</definedName>
    <definedName name="IQ_GAIN_ASSETS_REV_BR">"c474"</definedName>
    <definedName name="IQ_GAIN_INVEST_BR">"c1464"</definedName>
    <definedName name="IQ_GAIN_INVEST_CF_BR">"c482"</definedName>
    <definedName name="IQ_GAIN_INVEST_REV_BR">"c496"</definedName>
    <definedName name="IQ_GAIN_SALE_LOANS_FDIC">"c6673"</definedName>
    <definedName name="IQ_GAIN_SALE_RE_FDIC">"c6674"</definedName>
    <definedName name="IQ_GAINS_SALE_ASSETS_FDIC">"c6675"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W_AMORT_BR">"c532"</definedName>
    <definedName name="IQ_GW_INTAN_AMORT_BR">"c1470"</definedName>
    <definedName name="IQ_GW_INTAN_AMORT_CF_BR">"c1473"</definedName>
    <definedName name="IQ_HELD_MATURITY_FDIC">"c6408"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NC_EQUITY_BR">"c550"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ES_FDIC">"c6582"</definedName>
    <definedName name="IQ_INDEX_PROVIDED_DIVIDEND">"c19252"</definedName>
    <definedName name="IQ_INDEXCONSTITUENT_CLOSEPRICE">"c19241"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SETTLE_BR">"c572"</definedName>
    <definedName name="IQ_INSIDER_LOANS_FDIC">"c6365"</definedName>
    <definedName name="IQ_INSTITUTIONS_EARNINGS_GAINS_FDIC">"c6723"</definedName>
    <definedName name="IQ_INSURANCE_COMMISSION_FEES_FDIC">"c6670"</definedName>
    <definedName name="IQ_INSURANCE_UNDERWRITING_INCOME_FDIC">"c6671"</definedName>
    <definedName name="IQ_INT_DEMAND_NOTES_FDIC">"c6567"</definedName>
    <definedName name="IQ_INT_DOMESTIC_DEPOSITS_FDIC">"c6564"</definedName>
    <definedName name="IQ_INT_EXP_BR">"c586"</definedName>
    <definedName name="IQ_INT_EXP_TOTAL_FDIC">"c6569"</definedName>
    <definedName name="IQ_INT_FED_FUNDS_FDIC">"c6566"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OREIGN_LOANS_FDIC">"c6556"</definedName>
    <definedName name="IQ_INT_INC_LEASE_RECEIVABLES_FDIC">"c6557"</definedName>
    <definedName name="IQ_INT_INC_OTHER_FDIC">"c6562"</definedName>
    <definedName name="IQ_INT_INC_SECURITIES_FDIC">"c6559"</definedName>
    <definedName name="IQ_INT_INC_TOTAL_FDIC">"c6563"</definedName>
    <definedName name="IQ_INT_INC_TRADING_ACCOUNTS_FDIC">"c6560"</definedName>
    <definedName name="IQ_INT_SUB_NOTES_FDIC">"c6568"</definedName>
    <definedName name="IQ_INTEREST_BEARING_BALANCES_FDIC">"c6371"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INC_10K">"IQ_INTEREST_INC_10K"</definedName>
    <definedName name="IQ_INTEREST_INC_10Q">"IQ_INTEREST_INC_10Q"</definedName>
    <definedName name="IQ_INTEREST_INC_10Q1">"IQ_INTEREST_INC_10Q1"</definedName>
    <definedName name="IQ_INTEREST_RATE_CONTRACTS_FDIC">"c6512"</definedName>
    <definedName name="IQ_INTEREST_RATE_EXPOSURES_FDIC">"c6662"</definedName>
    <definedName name="IQ_INVEST_LOANS_CF_BR">"c630"</definedName>
    <definedName name="IQ_INVEST_SECURITY_CF_BR">"c639"</definedName>
    <definedName name="IQ_INVESTMENT_BANKING_OTHER_FEES_FDIC">"c6666"</definedName>
    <definedName name="IQ_IRA_KEOGH_ACCOUNTS_FDIC">"c6496"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ISSUED_GUARANTEED_US_FDIC">"c6404"</definedName>
    <definedName name="IQ_LAST_EBIT_MARGIN">"IQ_LAST_EBIT_MARGIN"</definedName>
    <definedName name="IQ_LAST_EBITDA_MARGIN">"IQ_LAST_EBITDA_MARGIN"</definedName>
    <definedName name="IQ_LAST_GROSS_MARGIN">"IQ_LAST_GROSS_MARGIN"</definedName>
    <definedName name="IQ_LAST_NET_INC_MARGIN">"IQ_LAST_NET_INC_MARGIN"</definedName>
    <definedName name="IQ_LATEST">"1"</definedName>
    <definedName name="IQ_LATESTK">1000</definedName>
    <definedName name="IQ_LATESTKFR">"100"</definedName>
    <definedName name="IQ_LATESTQ">500</definedName>
    <definedName name="IQ_LATESTQFR">"50"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RECOVERIES_FDIC">"c6621"</definedName>
    <definedName name="IQ_LEASE_FINANCING_RECEIVABLES_TOTAL_LOANS_FOREIGN_FDIC">"c6449"</definedName>
    <definedName name="IQ_LEGAL_SETTLE_BR">"c649"</definedName>
    <definedName name="IQ_LIFE_INSURANCE_ASSETS_FDIC">"c6372"</definedName>
    <definedName name="IQ_LOAN_COMMITMENTS_REVOLVING_FDIC">"c6524"</definedName>
    <definedName name="IQ_LOAN_LOSS_ALLOW_FDIC">"c6326"</definedName>
    <definedName name="IQ_LOAN_LOSS_ALLOWANCE_NONCURRENT_LOANS_FDIC">"c6740"</definedName>
    <definedName name="IQ_LOAN_LOSSES_FDIC">"c6580"</definedName>
    <definedName name="IQ_LOANS_AND_LEASES_HELD_FDIC">"c6367"</definedName>
    <definedName name="IQ_LOANS_CF_BR">"c661"</definedName>
    <definedName name="IQ_LOANS_DEPOSITORY_INSTITUTIONS_FDIC">"c6382"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NET_FDIC">"c6327"</definedName>
    <definedName name="IQ_LOANS_LEASES_NET_UNEARNED_FDIC">"c6325"</definedName>
    <definedName name="IQ_LOANS_NOT_SECURED_RE_FDIC">"c6381"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SS_ALLOWANCE_LOANS_FDIC">"c6739"</definedName>
    <definedName name="IQ_LT_DEBT_BR">"c676"</definedName>
    <definedName name="IQ_LT_DEBT_ISSUED_BR">"c683"</definedName>
    <definedName name="IQ_LT_DEBT_REPAID_BR">"c691"</definedName>
    <definedName name="IQ_LT_INVEST_BR">"c698"</definedName>
    <definedName name="IQ_LTM">2000</definedName>
    <definedName name="IQ_LTM_DATE">"IQ_LTM_DATE"</definedName>
    <definedName name="IQ_LTMMONTH">120000</definedName>
    <definedName name="IQ_MATURITY_ONE_YEAR_LESS_FDIC">"c6425"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ERGER_BR">"c715"</definedName>
    <definedName name="IQ_MERGER_RESTRUCTURE_BR">"c721"</definedName>
    <definedName name="IQ_MINORITY_INTEREST_BR">"c729"</definedName>
    <definedName name="IQ_MONEY_MARKET_DEPOSIT_ACCOUNTS_FDIC">"c6553"</definedName>
    <definedName name="IQ_MONTH">15000</definedName>
    <definedName name="IQ_MORTGAGE_BACKED_SECURITIES_FDIC">"c6402"</definedName>
    <definedName name="IQ_MORTGAGE_SERVICING_FDIC">"c6335"</definedName>
    <definedName name="IQ_MTD">800000</definedName>
    <definedName name="IQ_MULTIFAMILY_RESIDENTIAL_LOANS_FDIC">"c6311"</definedName>
    <definedName name="IQ_NAMES_REVISION_DATE_">41198.5202083333</definedName>
    <definedName name="IQ_NAV_ACT_OR_EST">"c2225"</definedName>
    <definedName name="IQ_NET_CHARGE_OFFS_FDIC">"c6641"</definedName>
    <definedName name="IQ_NET_CHARGE_OFFS_LOANS_FDIC">"c6751"</definedName>
    <definedName name="IQ_NET_DEBT_ISSUED_BR">"c753"</definedName>
    <definedName name="IQ_NET_INC_10K">"IQ_NET_INC_10K"</definedName>
    <definedName name="IQ_NET_INC_10Q">"IQ_NET_INC_10Q"</definedName>
    <definedName name="IQ_NET_INC_10Q1">"IQ_NET_INC_10Q1"</definedName>
    <definedName name="IQ_NET_INC_GROWTH_1">"IQ_NET_INC_GROWTH_1"</definedName>
    <definedName name="IQ_NET_INC_GROWTH_2">"IQ_NET_INC_GROWTH_2"</definedName>
    <definedName name="IQ_NET_INCOME_FDIC">"c6587"</definedName>
    <definedName name="IQ_NET_INT_INC_BNK_FDIC">"c6570"</definedName>
    <definedName name="IQ_NET_INT_INC_BR">"c765"</definedName>
    <definedName name="IQ_NET_INTEREST_MARGIN_FDIC">"c6726"</definedName>
    <definedName name="IQ_NET_LOANS_LEASES_CORE_DEPOSITS_FDIC">"c6743"</definedName>
    <definedName name="IQ_NET_LOANS_LEASES_DEPOSITS_FDIC">"c6742"</definedName>
    <definedName name="IQ_NET_OPERATING_INCOME_ASSETS_FDIC">"c6729"</definedName>
    <definedName name="IQ_NET_SECURITIZATION_INCOME_FDIC">"c6669"</definedName>
    <definedName name="IQ_NET_SERVICING_FEES_FDIC">"c6668"</definedName>
    <definedName name="IQ_NON_INT_EXP_FDIC">"c6579"</definedName>
    <definedName name="IQ_NON_INT_INC_FDIC">"c6575"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OME_EARNING_ASSETS_FDIC">"c6727"</definedName>
    <definedName name="IQ_NONMORTGAGE_SERVICING_FDIC">"c6336"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ONTRANSACTION_ACCOUNTS_FDIC">"c6552"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TM">6000</definedName>
    <definedName name="IQ_NUMBER_DEPOSITS_LESS_THAN_100K_FDIC">"c6495"</definedName>
    <definedName name="IQ_NUMBER_DEPOSITS_MORE_THAN_100K_FDIC">"c6493"</definedName>
    <definedName name="IQ_OBLIGATIONS_OF_STATES_TOTAL_LOANS_FOREIGN_FDIC">"c6447"</definedName>
    <definedName name="IQ_OBLIGATIONS_STATES_FDIC">"c6431"</definedName>
    <definedName name="IQ_OG_TOTAL_OIL_PRODUCTON">"c2059"</definedName>
    <definedName name="IQ_OPENED55">1</definedName>
    <definedName name="IQ_OPER_INC_BR">"c850"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MULTI_FAMILY_RESIDENTIAL_FDIC">"c6455"</definedName>
    <definedName name="IQ_OTHER_AMORT_BR">"c5566"</definedName>
    <definedName name="IQ_OTHER_ASSETS_BR">"c862"</definedName>
    <definedName name="IQ_OTHER_ASSETS_FDIC">"c6338"</definedName>
    <definedName name="IQ_OTHER_BORROWED_FUNDS_FDIC">"c6345"</definedName>
    <definedName name="IQ_OTHER_CA_SUPPL_BR">"c871"</definedName>
    <definedName name="IQ_OTHER_CL_SUPPL_BR">"c880"</definedName>
    <definedName name="IQ_OTHER_COMPREHENSIVE_INCOME_FDIC">"c6503"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QUITY_BR">"c888"</definedName>
    <definedName name="IQ_OTHER_FINANCE_ACT_BR">"c895"</definedName>
    <definedName name="IQ_OTHER_FINANCE_ACT_SUPPL_BR">"c901"</definedName>
    <definedName name="IQ_OTHER_INSURANCE_FEES_FDIC">"c6672"</definedName>
    <definedName name="IQ_OTHER_INTAN_BR">"c909"</definedName>
    <definedName name="IQ_OTHER_INTANGIBLE_FDIC">"c6337"</definedName>
    <definedName name="IQ_OTHER_INVEST_ACT_BR">"c918"</definedName>
    <definedName name="IQ_OTHER_INVEST_ACT_SUPPL_BR">"c924"</definedName>
    <definedName name="IQ_OTHER_LIAB_BR">"c932"</definedName>
    <definedName name="IQ_OTHER_LIAB_LT_BR">"c937"</definedName>
    <definedName name="IQ_OTHER_LIABILITIES_FDIC">"c6347"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T_ASSETS_BR">"c948"</definedName>
    <definedName name="IQ_OTHER_MINING_REVENUE_COAL">"c15931"</definedName>
    <definedName name="IQ_OTHER_NON_INT_EXP_FDIC">"c6578"</definedName>
    <definedName name="IQ_OTHER_NON_INT_EXPENSE_FDIC">"c6679"</definedName>
    <definedName name="IQ_OTHER_NON_INT_INC_FDIC">"c6676"</definedName>
    <definedName name="IQ_OTHER_NON_OPER_EXP_BR">"c957"</definedName>
    <definedName name="IQ_OTHER_NON_OPER_EXP_SUPPL_BR">"c962"</definedName>
    <definedName name="IQ_OTHER_OFF_BS_LIAB_FDIC">"c6533"</definedName>
    <definedName name="IQ_OTHER_OPER_ACT_BR">"c985"</definedName>
    <definedName name="IQ_OTHER_OPER_BR">"c990"</definedName>
    <definedName name="IQ_OTHER_OPER_SUPPL_BR">"c994"</definedName>
    <definedName name="IQ_OTHER_OPER_TOT_BR">"c1000"</definedName>
    <definedName name="IQ_OTHER_RE_OWNED_FDIC">"c6330"</definedName>
    <definedName name="IQ_OTHER_REV_BR">"c1011"</definedName>
    <definedName name="IQ_OTHER_REV_SUPPL_BR">"c1016"</definedName>
    <definedName name="IQ_OTHER_SAVINGS_DEPOSITS_FDIC">"c6554"</definedName>
    <definedName name="IQ_OTHER_TRANSACTIONS_FDIC">"c6504"</definedName>
    <definedName name="IQ_OTHER_UNUSED_COMMITMENTS_FDIC">"c6530"</definedName>
    <definedName name="IQ_OTHER_UNUSUAL_BR">"c1561"</definedName>
    <definedName name="IQ_OTHER_UNUSUAL_SUPPL_BR">"c1496"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C_WRITTEN">"c1027"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INSURED_FDIC">"c6374"</definedName>
    <definedName name="IQ_PERIODDATE_FDIC">"c13646"</definedName>
    <definedName name="IQ_PLEDGED_SECURITIES_FDIC">"c6401"</definedName>
    <definedName name="IQ_PRE_TAX_INCOME_FDIC">"c6581"</definedName>
    <definedName name="IQ_PREF_ISSUED_BR">"c1047"</definedName>
    <definedName name="IQ_PREF_OTHER_BR">"c1055"</definedName>
    <definedName name="IQ_PREF_REP_BR">"c1062"</definedName>
    <definedName name="IQ_PREFERRED_FDIC">"c6349"</definedName>
    <definedName name="IQ_PREMISES_EQUIPMENT_FDIC">"c6577"</definedName>
    <definedName name="IQ_PRETAX_INC">"IQ_PRETAX_INC"</definedName>
    <definedName name="IQ_PRETAX_INC_10K">"IQ_PRETAX_INC_10K"</definedName>
    <definedName name="IQ_PRETAX_INC_10Q">"IQ_PRETAX_INC_10Q"</definedName>
    <definedName name="IQ_PRETAX_INC_10Q1">"IQ_PRETAX_INC_10Q1"</definedName>
    <definedName name="IQ_PRETAX_RETURN_ASSETS_FDIC">"c6731"</definedName>
    <definedName name="IQ_PRICE_OVER_EPS_EST">"IQ_PRICE_OVER_EPS_EST"</definedName>
    <definedName name="IQ_PRICE_OVER_EPS_EST_1">"IQ_PRICE_OVER_EPS_EST_1"</definedName>
    <definedName name="IQ_PRICEDATETIME">"IQ_PRICEDATETIME"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RIVATELY_ISSUED_MORTGAGE_BACKED_SECURITIES_FDIC">"c6407"</definedName>
    <definedName name="IQ_PRIVATELY_ISSUED_MORTGAGE_PASS_THROUGHS_FDIC">"c6405"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_FORECLOSURE_FDIC">"c6332"</definedName>
    <definedName name="IQ_RE_INVEST_FDIC">"c6331"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LATED_PLANS_FDIC">"c6320"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RESIDENTIAL_LOANS">"c1102"</definedName>
    <definedName name="IQ_RESTATEMENTS_NET_FDIC">"c6500"</definedName>
    <definedName name="IQ_RESTRUCTURE_BR">"c1106"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DEPOSITS_FDIC">"c6488"</definedName>
    <definedName name="IQ_RETAINED_EARNINGS_AVERAGE_EQUITY_FDIC">"c6733"</definedName>
    <definedName name="IQ_RETURN_ASSETS_BROK">"c1115"</definedName>
    <definedName name="IQ_RETURN_ASSETS_FDIC">"c6730"</definedName>
    <definedName name="IQ_RETURN_EQUITY_BROK">"c1120"</definedName>
    <definedName name="IQ_RETURN_EQUITY_FDIC">"c6732"</definedName>
    <definedName name="IQ_REVALUATION_GAINS_FDIC">"c6428"</definedName>
    <definedName name="IQ_REVALUATION_LOSSES_FDIC">"c6429"</definedName>
    <definedName name="IQ_REVENUE_10K">"IQ_REVENUE_10K"</definedName>
    <definedName name="IQ_REVENUE_10Q">"IQ_REVENUE_10Q"</definedName>
    <definedName name="IQ_REVENUE_10Q1">"IQ_REVENUE_10Q1"</definedName>
    <definedName name="IQ_REVENUE_EST_1">"IQ_REVENUE_EST_1"</definedName>
    <definedName name="IQ_REVENUE_GROWTH_1">"IQ_REVENUE_GROWTH_1"</definedName>
    <definedName name="IQ_REVENUE_GROWTH_2">"IQ_REVENUE_GROWTH_2"</definedName>
    <definedName name="IQ_REVOLVING_SECURED_1_–4_NON_ACCRUAL_FFIEC">"c15565"</definedName>
    <definedName name="IQ_RISK_WEIGHTED_ASSETS_FDIC">"c6370"</definedName>
    <definedName name="IQ_ROYALTY_REVENUE_COAL">"c15932"</definedName>
    <definedName name="IQ_SALARY_FDIC">"c6576"</definedName>
    <definedName name="IQ_SALE_CONVERSION_RETIREMENT_STOCK_FDIC">"c6661"</definedName>
    <definedName name="IQ_SALE_INTAN_CF_BR">"c1133"</definedName>
    <definedName name="IQ_SALE_PPE_CF_BR">"c1139"</definedName>
    <definedName name="IQ_SALE_REAL_ESTATE_CF_BR">"c1145"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UNDERWRITING_FDIC">"c6529"</definedName>
    <definedName name="IQ_SERVICE_CHARGES_FDIC">"c6572"</definedName>
    <definedName name="IQ_SHAREOUTSTANDING">"c1347"</definedName>
    <definedName name="IQ_SPECIAL_DIV_CF_BR">"c1171"</definedName>
    <definedName name="IQ_ST_DEBT_BR">"c1178"</definedName>
    <definedName name="IQ_ST_DEBT_ISSUED_BR">"c1183"</definedName>
    <definedName name="IQ_ST_DEBT_REPAID_BR">"c1191"</definedName>
    <definedName name="IQ_STATES_NONTRANSACTION_ACCOUNTS_FDIC">"c6547"</definedName>
    <definedName name="IQ_STATES_TOTAL_DEPOSITS_FDIC">"c6473"</definedName>
    <definedName name="IQ_STATES_TRANSACTION_ACCOUNTS_FDIC">"c6539"</definedName>
    <definedName name="IQ_SUB_DEBT_FDIC">"c6346"</definedName>
    <definedName name="IQ_SURPLUS_FDIC">"c6351"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FDIC">"c6369"</definedName>
    <definedName name="IQ_TIME_DEPOSITS_LESS_THAN_100K_FDIC">"c6465"</definedName>
    <definedName name="IQ_TIME_DEPOSITS_MORE_THAN_100K_FDIC">"c6470"</definedName>
    <definedName name="IQ_TODAY">0</definedName>
    <definedName name="IQ_TOTAL_AR_BR">"c1231"</definedName>
    <definedName name="IQ_TOTAL_ASSETS_FDIC">"c6339"</definedName>
    <definedName name="IQ_TOTAL_CHARGE_OFFS_FDIC">"c6603"</definedName>
    <definedName name="IQ_TOTAL_DEBT_ISSUED_BR">"c1253"</definedName>
    <definedName name="IQ_TOTAL_DEBT_REPAID_BR">"c1260"</definedName>
    <definedName name="IQ_TOTAL_DEBT_SECURITIES_FDIC">"c6410"</definedName>
    <definedName name="IQ_TOTAL_DEPOSITS_FDIC">"c6342"</definedName>
    <definedName name="IQ_TOTAL_EMPLOYEES_FDIC">"c6355"</definedName>
    <definedName name="IQ_TOTAL_LIAB_BR">"c1278"</definedName>
    <definedName name="IQ_TOTAL_LIAB_EQUITY_FDIC">"c6354"</definedName>
    <definedName name="IQ_TOTAL_LIABILITIES_FDIC">"c6348"</definedName>
    <definedName name="IQ_TOTAL_OPER_EXP_BR">"c1284"</definedName>
    <definedName name="IQ_TOTAL_PENSION_OBLIGATION">"c1292"</definedName>
    <definedName name="IQ_TOTAL_RECOVERIES_FDIC">"c6622"</definedName>
    <definedName name="IQ_TOTAL_REV_BNK_FDIC">"c6786"</definedName>
    <definedName name="IQ_TOTAL_REV_BR">"c1303"</definedName>
    <definedName name="IQ_TOTAL_RISK_BASED_CAPITAL_RATIO_FDIC">"c6747"</definedName>
    <definedName name="IQ_TOTAL_SECURITIES_FDIC">"c6306"</definedName>
    <definedName name="IQ_TOTAL_TIME_DEPOSITS_FDIC">"c6497"</definedName>
    <definedName name="IQ_TOTAL_TIME_SAVINGS_DEPOSITS_FDIC">"c6498"</definedName>
    <definedName name="IQ_TOTAL_UNUSED_COMMITMENTS_FDIC">"c6536"</definedName>
    <definedName name="IQ_TOTAL_UNUSUAL_BR">"c5517"</definedName>
    <definedName name="IQ_TRADING_ACCOUNT_GAINS_FEES_FDIC">"c6573"</definedName>
    <definedName name="IQ_TRADING_ASSETS_FDIC">"c6328"</definedName>
    <definedName name="IQ_TRADING_LIABILITIES_FDIC">"c6344"</definedName>
    <definedName name="IQ_TRANSACTION_ACCOUNTS_FDIC">"c6544"</definedName>
    <definedName name="IQ_TREASURY_OTHER_EQUITY_BR">"c1314"</definedName>
    <definedName name="IQ_TREASURY_STOCK_TRANSACTIONS_FDIC">"c6501"</definedName>
    <definedName name="IQ_TWELVE_MONTHS_FIXED_AND_FLOATING_FDIC">"c6420"</definedName>
    <definedName name="IQ_TWELVE_MONTHS_MORTGAGE_PASS_THROUGHS_FDIC">"c6412"</definedName>
    <definedName name="IQ_UNDIVIDED_PROFITS_FDIC">"c6352"</definedName>
    <definedName name="IQ_UNEARN_REV_CURRENT_BR">"c1324"</definedName>
    <definedName name="IQ_UNEARNED_INCOME_FDIC">"c6324"</definedName>
    <definedName name="IQ_UNEARNED_INCOME_FOREIGN_FDIC">"c6385"</definedName>
    <definedName name="IQ_UNPROFITABLE_INSTITUTIONS_FDIC">"c6722"</definedName>
    <definedName name="IQ_UNUSED_LOAN_COMMITMENTS_FDIC">"c6368"</definedName>
    <definedName name="IQ_US_BRANCHES_FOREIGN_BANK_LOANS_FDIC">"c6435"</definedName>
    <definedName name="IQ_US_BRANCHES_FOREIGN_BANKS_FDIC">"c6390"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TREASURY_SECURITIES_FDIC">"c6298"</definedName>
    <definedName name="IQ_VALUATION_ALLOWANCES_FDIC">"c6400"</definedName>
    <definedName name="IQ_VC_REVENUE_FDIC">"c6667"</definedName>
    <definedName name="IQ_VOLATILE_LIABILITIES_FDIC">"c6364"</definedName>
    <definedName name="IQ_WEEK">50000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YTD">3000</definedName>
    <definedName name="IQ_YTDMONTH">130000</definedName>
    <definedName name="limcount">1</definedName>
    <definedName name="_xlnm.Print_Area" localSheetId="0">'Electric Summary'!$A$5:$K$36</definedName>
    <definedName name="_xlnm.Print_Area" localSheetId="1">'Gas Summary'!$A$5:$K$33</definedName>
    <definedName name="_xlnm.Print_Area" localSheetId="4">Gas_CBR!$A$1:$M$142</definedName>
    <definedName name="SAPBEXhrIndnt">"Wide"</definedName>
    <definedName name="SAPBEXrevision">12</definedName>
    <definedName name="SAPBEXsysID">"BW1"</definedName>
    <definedName name="SAPBEXwbID">"EXVQ7024UZF98DYY6FAM7GVXF"</definedName>
    <definedName name="SAPsysID">"708C5W7SBKP804JT78WJ0JNKI"</definedName>
    <definedName name="SAPwbID">"ARS"</definedName>
    <definedName name="sencount">1</definedName>
    <definedName name="solver_eval">0</definedName>
    <definedName name="solver_lin">0</definedName>
    <definedName name="solver_ntri">1000</definedName>
    <definedName name="solver_num">0</definedName>
    <definedName name="solver_rel1">1</definedName>
    <definedName name="solver_rhs1">0.15</definedName>
    <definedName name="solver_rsmp">1</definedName>
    <definedName name="solver_seed">0</definedName>
    <definedName name="solver_tmp">0.15</definedName>
    <definedName name="solver_typ">3</definedName>
    <definedName name="solver_val">0.6</definedName>
    <definedName name="TextRefCopyRangeCount">1</definedName>
    <definedName name="TP_Footer_Path">"S:\74639\03RET\(417) 2004 Cost Projection\"</definedName>
    <definedName name="TP_Footer_User">"Mary Lou Barrios"</definedName>
    <definedName name="UNI_AA_VERSION">"150.2.0"</definedName>
    <definedName name="UNI_FILT_END">8</definedName>
    <definedName name="UNI_FILT_OFFSPEC">2</definedName>
    <definedName name="UNI_FILT_ONSPEC">1</definedName>
    <definedName name="UNI_FILT_START">4</definedName>
    <definedName name="UNI_NOTHING">0</definedName>
    <definedName name="UNI_PRES_CLOSEST">512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MRECORD">64</definedName>
    <definedName name="UNI_PRES_OUTLIERS">32</definedName>
    <definedName name="UNI_PRES_POST">256</definedName>
    <definedName name="UNI_PRES_PRIOR">2048</definedName>
    <definedName name="UNI_PRES_RECENT">1024</definedName>
    <definedName name="UNI_PRES_STATIC">128</definedName>
    <definedName name="UNI_RET_ATTRIB">64</definedName>
    <definedName name="UNI_RET_CONF">32</definedName>
    <definedName name="UNI_RET_DESC">4</definedName>
    <definedName name="UNI_RET_END">16384</definedName>
    <definedName name="UNI_RET_EQUIP">1</definedName>
    <definedName name="UNI_RET_EVENT">4096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START">8192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wrn.3._.Scenarios." localSheetId="5">{"full model","100% Stock",FALSE,"PROFORMA";"full model","50/50",FALSE,"PROFORMA";"full model","100% Cash",FALSE,"PROFORMA"}</definedName>
    <definedName name="wrn.3._.Scenarios." localSheetId="4">{"full model","100% Stock",FALSE,"PROFORMA";"full model","50/50",FALSE,"PROFORMA";"full model","100% Cash",FALSE,"PROFORMA"}</definedName>
    <definedName name="wrn.3._.Scenarios.">{"full model","100% Stock",FALSE,"PROFORMA";"full model","50/50",FALSE,"PROFORMA";"full model","100% Cash",FALSE,"PROFORMA"}</definedName>
    <definedName name="wrn.BV._.Matrix." localSheetId="5">{"BV Multple Matrix","Aquarius 0 Change IBES",FALSE,"A";"BV Multple Matrix","Aquarius 5 Discount",FALSE,"A";"BV Multple Matrix","Aquarius 10 Discount",FALSE,"A";"BV Multple Matrix","Aquarius 5 Increase",FALSE,"A";"BV Multple Matrix","Aquarius 10 Increase",FALSE,"A";"BV Multple Matrix","Aries No IBES Change",FALSE,"A";"BV Multple Matrix","Aries 5 Discount",FALSE,"A";"BV Multple Matrix","Aries 10 Discount",FALSE,"A";"BV Multple Matrix","Aries 5 Premium",FALSE,"A";"BV Multple Matrix","Aries 10 Premium",FALSE,"A"}</definedName>
    <definedName name="wrn.BV._.Matrix." localSheetId="4">{"BV Multple Matrix","Aquarius 0 Change IBES",FALSE,"A";"BV Multple Matrix","Aquarius 5 Discount",FALSE,"A";"BV Multple Matrix","Aquarius 10 Discount",FALSE,"A";"BV Multple Matrix","Aquarius 5 Increase",FALSE,"A";"BV Multple Matrix","Aquarius 10 Increase",FALSE,"A";"BV Multple Matrix","Aries No IBES Change",FALSE,"A";"BV Multple Matrix","Aries 5 Discount",FALSE,"A";"BV Multple Matrix","Aries 10 Discount",FALSE,"A";"BV Multple Matrix","Aries 5 Premium",FALSE,"A";"BV Multple Matrix","Aries 10 Premium",FALSE,"A"}</definedName>
    <definedName name="wrn.BV._.Matrix.">{"BV Multple Matrix","Aquarius 0 Change IBES",FALSE,"A";"BV Multple Matrix","Aquarius 5 Discount",FALSE,"A";"BV Multple Matrix","Aquarius 10 Discount",FALSE,"A";"BV Multple Matrix","Aquarius 5 Increase",FALSE,"A";"BV Multple Matrix","Aquarius 10 Increase",FALSE,"A";"BV Multple Matrix","Aries No IBES Change",FALSE,"A";"BV Multple Matrix","Aries 5 Discount",FALSE,"A";"BV Multple Matrix","Aries 10 Discount",FALSE,"A";"BV Multple Matrix","Aries 5 Premium",FALSE,"A";"BV Multple Matrix","Aries 10 Premium",FALSE,"A"}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NPV._.Matrix." localSheetId="5">{"NPV Matrix","Aquarius 0 Change IBES",FALSE,"A";"NPV Matrix","Aquarius 5 Discount",FALSE,"A";"NPV Matrix","Aquarius 10 Discount",FALSE,"A";"NPV Matrix","Aquarius 5 Increase",FALSE,"A";"NPV Matrix","Aquarius 10 Increase",FALSE,"A";"NPV Matrix","Aries No IBES Change",FALSE,"A";"NPV Matrix","Aries 5 Discount",FALSE,"A";"NPV Matrix","Aries 10 Discount",FALSE,"A";"NPV Matrix","Aries 5 Premium",FALSE,"A";"NPV Matrix","Aries 10 Premium",FALSE,"A"}</definedName>
    <definedName name="wrn.NPV._.Matrix." localSheetId="4">{"NPV Matrix","Aquarius 0 Change IBES",FALSE,"A";"NPV Matrix","Aquarius 5 Discount",FALSE,"A";"NPV Matrix","Aquarius 10 Discount",FALSE,"A";"NPV Matrix","Aquarius 5 Increase",FALSE,"A";"NPV Matrix","Aquarius 10 Increase",FALSE,"A";"NPV Matrix","Aries No IBES Change",FALSE,"A";"NPV Matrix","Aries 5 Discount",FALSE,"A";"NPV Matrix","Aries 10 Discount",FALSE,"A";"NPV Matrix","Aries 5 Premium",FALSE,"A";"NPV Matrix","Aries 10 Premium",FALSE,"A"}</definedName>
    <definedName name="wrn.NPV._.Matrix.">{"NPV Matrix","Aquarius 0 Change IBES",FALSE,"A";"NPV Matrix","Aquarius 5 Discount",FALSE,"A";"NPV Matrix","Aquarius 10 Discount",FALSE,"A";"NPV Matrix","Aquarius 5 Increase",FALSE,"A";"NPV Matrix","Aquarius 10 Increase",FALSE,"A";"NPV Matrix","Aries No IBES Change",FALSE,"A";"NPV Matrix","Aries 5 Discount",FALSE,"A";"NPV Matrix","Aries 10 Discount",FALSE,"A";"NPV Matrix","Aries 5 Premium",FALSE,"A";"NPV Matrix","Aries 10 Premium",FALSE,"A"}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52" i="5" l="1"/>
  <c r="A151" i="5"/>
  <c r="A150" i="5"/>
  <c r="A149" i="5"/>
  <c r="A148" i="5"/>
  <c r="A147" i="5"/>
  <c r="A146" i="5"/>
  <c r="A145" i="5"/>
  <c r="A144" i="5"/>
  <c r="A143" i="5"/>
  <c r="G140" i="5"/>
  <c r="G142" i="5" s="1"/>
  <c r="A139" i="5"/>
  <c r="K136" i="5"/>
  <c r="K138" i="5" s="1"/>
  <c r="C136" i="5"/>
  <c r="C138" i="5" s="1"/>
  <c r="A135" i="5"/>
  <c r="G132" i="5"/>
  <c r="G134" i="5" s="1"/>
  <c r="A130" i="5"/>
  <c r="A126" i="5"/>
  <c r="A122" i="5"/>
  <c r="G119" i="5"/>
  <c r="G121" i="5" s="1"/>
  <c r="A117" i="5"/>
  <c r="M116" i="5"/>
  <c r="M114" i="5"/>
  <c r="L114" i="5"/>
  <c r="L116" i="5" s="1"/>
  <c r="K114" i="5"/>
  <c r="K116" i="5" s="1"/>
  <c r="J114" i="5"/>
  <c r="J116" i="5" s="1"/>
  <c r="I114" i="5"/>
  <c r="I116" i="5" s="1"/>
  <c r="H114" i="5"/>
  <c r="H116" i="5" s="1"/>
  <c r="G114" i="5"/>
  <c r="G116" i="5" s="1"/>
  <c r="F114" i="5"/>
  <c r="F116" i="5" s="1"/>
  <c r="E114" i="5"/>
  <c r="E116" i="5" s="1"/>
  <c r="D114" i="5"/>
  <c r="D116" i="5" s="1"/>
  <c r="C114" i="5"/>
  <c r="C116" i="5" s="1"/>
  <c r="A113" i="5"/>
  <c r="M112" i="5"/>
  <c r="L112" i="5"/>
  <c r="K112" i="5"/>
  <c r="J112" i="5"/>
  <c r="I112" i="5"/>
  <c r="H112" i="5"/>
  <c r="G112" i="5"/>
  <c r="F112" i="5"/>
  <c r="E112" i="5"/>
  <c r="D112" i="5"/>
  <c r="C112" i="5"/>
  <c r="A111" i="5"/>
  <c r="A110" i="5"/>
  <c r="M108" i="5"/>
  <c r="L108" i="5"/>
  <c r="K108" i="5"/>
  <c r="J108" i="5"/>
  <c r="I108" i="5"/>
  <c r="H108" i="5"/>
  <c r="G108" i="5"/>
  <c r="F108" i="5"/>
  <c r="E108" i="5"/>
  <c r="D108" i="5"/>
  <c r="C108" i="5"/>
  <c r="M107" i="5"/>
  <c r="L107" i="5"/>
  <c r="K107" i="5"/>
  <c r="J107" i="5"/>
  <c r="I107" i="5"/>
  <c r="H107" i="5"/>
  <c r="G107" i="5"/>
  <c r="F107" i="5"/>
  <c r="E107" i="5"/>
  <c r="D107" i="5"/>
  <c r="C107" i="5"/>
  <c r="M106" i="5"/>
  <c r="L106" i="5"/>
  <c r="K106" i="5"/>
  <c r="J106" i="5"/>
  <c r="I106" i="5"/>
  <c r="H106" i="5"/>
  <c r="G106" i="5"/>
  <c r="F106" i="5"/>
  <c r="E106" i="5"/>
  <c r="D106" i="5"/>
  <c r="C106" i="5"/>
  <c r="A104" i="5"/>
  <c r="G102" i="5"/>
  <c r="K101" i="5"/>
  <c r="C101" i="5"/>
  <c r="G100" i="5"/>
  <c r="K99" i="5"/>
  <c r="C99" i="5"/>
  <c r="G98" i="5"/>
  <c r="A96" i="5"/>
  <c r="I86" i="5"/>
  <c r="M85" i="5"/>
  <c r="E85" i="5"/>
  <c r="I84" i="5"/>
  <c r="M83" i="5"/>
  <c r="E83" i="5"/>
  <c r="L95" i="5"/>
  <c r="L105" i="5" s="1"/>
  <c r="K95" i="5"/>
  <c r="K105" i="5" s="1"/>
  <c r="J95" i="5"/>
  <c r="J105" i="5" s="1"/>
  <c r="I82" i="5"/>
  <c r="H95" i="5"/>
  <c r="H105" i="5" s="1"/>
  <c r="G95" i="5"/>
  <c r="G105" i="5" s="1"/>
  <c r="F95" i="5"/>
  <c r="F105" i="5" s="1"/>
  <c r="D95" i="5"/>
  <c r="D105" i="5" s="1"/>
  <c r="C95" i="5"/>
  <c r="C105" i="5" s="1"/>
  <c r="A88" i="5"/>
  <c r="K86" i="5"/>
  <c r="C86" i="5"/>
  <c r="G85" i="5"/>
  <c r="K84" i="5"/>
  <c r="C84" i="5"/>
  <c r="G83" i="5"/>
  <c r="K82" i="5"/>
  <c r="C82" i="5"/>
  <c r="A80" i="5"/>
  <c r="M86" i="5"/>
  <c r="L86" i="5"/>
  <c r="J86" i="5"/>
  <c r="H86" i="5"/>
  <c r="G86" i="5"/>
  <c r="F86" i="5"/>
  <c r="E86" i="5"/>
  <c r="D86" i="5"/>
  <c r="M140" i="5"/>
  <c r="M142" i="5" s="1"/>
  <c r="L140" i="5"/>
  <c r="L142" i="5" s="1"/>
  <c r="K140" i="5"/>
  <c r="K142" i="5" s="1"/>
  <c r="J140" i="5"/>
  <c r="J142" i="5" s="1"/>
  <c r="I140" i="5"/>
  <c r="I142" i="5" s="1"/>
  <c r="H140" i="5"/>
  <c r="H142" i="5" s="1"/>
  <c r="F140" i="5"/>
  <c r="F142" i="5" s="1"/>
  <c r="E140" i="5"/>
  <c r="E142" i="5" s="1"/>
  <c r="D140" i="5"/>
  <c r="D142" i="5" s="1"/>
  <c r="C140" i="5"/>
  <c r="C142" i="5" s="1"/>
  <c r="M127" i="5"/>
  <c r="M129" i="5" s="1"/>
  <c r="L127" i="5"/>
  <c r="L129" i="5" s="1"/>
  <c r="K127" i="5"/>
  <c r="K129" i="5" s="1"/>
  <c r="J84" i="5"/>
  <c r="I127" i="5"/>
  <c r="I129" i="5" s="1"/>
  <c r="H84" i="5"/>
  <c r="G84" i="5"/>
  <c r="F84" i="5"/>
  <c r="E84" i="5"/>
  <c r="D127" i="5"/>
  <c r="D129" i="5" s="1"/>
  <c r="C127" i="5"/>
  <c r="C129" i="5" s="1"/>
  <c r="L83" i="5"/>
  <c r="K83" i="5"/>
  <c r="J83" i="5"/>
  <c r="I79" i="5"/>
  <c r="H83" i="5"/>
  <c r="F83" i="5"/>
  <c r="D83" i="5"/>
  <c r="C83" i="5"/>
  <c r="M79" i="5"/>
  <c r="L79" i="5"/>
  <c r="K79" i="5"/>
  <c r="J82" i="5"/>
  <c r="H79" i="5"/>
  <c r="G79" i="5"/>
  <c r="F79" i="5"/>
  <c r="E79" i="5"/>
  <c r="D79" i="5"/>
  <c r="C79" i="5"/>
  <c r="A72" i="5"/>
  <c r="M136" i="5"/>
  <c r="M138" i="5" s="1"/>
  <c r="L136" i="5"/>
  <c r="L138" i="5" s="1"/>
  <c r="J136" i="5"/>
  <c r="J138" i="5" s="1"/>
  <c r="I136" i="5"/>
  <c r="I138" i="5" s="1"/>
  <c r="H136" i="5"/>
  <c r="H138" i="5" s="1"/>
  <c r="G136" i="5"/>
  <c r="G138" i="5" s="1"/>
  <c r="F136" i="5"/>
  <c r="F138" i="5" s="1"/>
  <c r="E136" i="5"/>
  <c r="E138" i="5" s="1"/>
  <c r="D136" i="5"/>
  <c r="D138" i="5" s="1"/>
  <c r="F71" i="5"/>
  <c r="F50" i="5" s="1"/>
  <c r="F72" i="5" s="1"/>
  <c r="M71" i="5"/>
  <c r="M72" i="5" s="1"/>
  <c r="L71" i="5"/>
  <c r="L72" i="5" s="1"/>
  <c r="K71" i="5"/>
  <c r="K72" i="5" s="1"/>
  <c r="J123" i="5"/>
  <c r="J125" i="5" s="1"/>
  <c r="I123" i="5"/>
  <c r="I125" i="5" s="1"/>
  <c r="H123" i="5"/>
  <c r="H125" i="5" s="1"/>
  <c r="G123" i="5"/>
  <c r="G125" i="5" s="1"/>
  <c r="F123" i="5"/>
  <c r="F125" i="5" s="1"/>
  <c r="E71" i="5"/>
  <c r="E50" i="5" s="1"/>
  <c r="E72" i="5" s="1"/>
  <c r="D71" i="5"/>
  <c r="D50" i="5" s="1"/>
  <c r="D72" i="5" s="1"/>
  <c r="C71" i="5"/>
  <c r="C50" i="5" s="1"/>
  <c r="C72" i="5" s="1"/>
  <c r="A64" i="5"/>
  <c r="M102" i="5"/>
  <c r="L102" i="5"/>
  <c r="K102" i="5"/>
  <c r="J102" i="5"/>
  <c r="I102" i="5"/>
  <c r="H102" i="5"/>
  <c r="F102" i="5"/>
  <c r="E102" i="5"/>
  <c r="D102" i="5"/>
  <c r="C102" i="5"/>
  <c r="M132" i="5"/>
  <c r="M134" i="5" s="1"/>
  <c r="L132" i="5"/>
  <c r="L134" i="5" s="1"/>
  <c r="K132" i="5"/>
  <c r="K134" i="5" s="1"/>
  <c r="J101" i="5"/>
  <c r="I101" i="5"/>
  <c r="H101" i="5"/>
  <c r="G101" i="5"/>
  <c r="F132" i="5"/>
  <c r="F134" i="5" s="1"/>
  <c r="E132" i="5"/>
  <c r="E134" i="5" s="1"/>
  <c r="D132" i="5"/>
  <c r="D134" i="5" s="1"/>
  <c r="C132" i="5"/>
  <c r="C134" i="5" s="1"/>
  <c r="M119" i="5"/>
  <c r="M121" i="5" s="1"/>
  <c r="L119" i="5"/>
  <c r="L121" i="5" s="1"/>
  <c r="K119" i="5"/>
  <c r="K121" i="5" s="1"/>
  <c r="J119" i="5"/>
  <c r="J121" i="5" s="1"/>
  <c r="I119" i="5"/>
  <c r="I121" i="5" s="1"/>
  <c r="H119" i="5"/>
  <c r="H121" i="5" s="1"/>
  <c r="F119" i="5"/>
  <c r="F121" i="5" s="1"/>
  <c r="E119" i="5"/>
  <c r="E121" i="5" s="1"/>
  <c r="D119" i="5"/>
  <c r="D121" i="5" s="1"/>
  <c r="C119" i="5"/>
  <c r="C121" i="5" s="1"/>
  <c r="M99" i="5"/>
  <c r="L99" i="5"/>
  <c r="J99" i="5"/>
  <c r="I99" i="5"/>
  <c r="H99" i="5"/>
  <c r="G99" i="5"/>
  <c r="F99" i="5"/>
  <c r="E99" i="5"/>
  <c r="D99" i="5"/>
  <c r="M98" i="5"/>
  <c r="L98" i="5"/>
  <c r="K98" i="5"/>
  <c r="J98" i="5"/>
  <c r="I98" i="5"/>
  <c r="H98" i="5"/>
  <c r="G63" i="5"/>
  <c r="G49" i="5" s="1"/>
  <c r="F98" i="5"/>
  <c r="E98" i="5"/>
  <c r="D98" i="5"/>
  <c r="C98" i="5"/>
  <c r="A56" i="5"/>
  <c r="M55" i="5"/>
  <c r="L55" i="5"/>
  <c r="K55" i="5"/>
  <c r="J55" i="5"/>
  <c r="J44" i="5" s="1"/>
  <c r="I55" i="5"/>
  <c r="I44" i="5" s="1"/>
  <c r="H55" i="5"/>
  <c r="A47" i="5"/>
  <c r="A45" i="5"/>
  <c r="M44" i="5"/>
  <c r="L44" i="5"/>
  <c r="K44" i="5"/>
  <c r="H44" i="5"/>
  <c r="A43" i="5"/>
  <c r="A41" i="5"/>
  <c r="M40" i="5"/>
  <c r="L40" i="5"/>
  <c r="K40" i="5"/>
  <c r="J40" i="5"/>
  <c r="I40" i="5"/>
  <c r="H40" i="5"/>
  <c r="G40" i="5"/>
  <c r="F40" i="5"/>
  <c r="E40" i="5"/>
  <c r="D40" i="5"/>
  <c r="C40" i="5"/>
  <c r="A24" i="5"/>
  <c r="M23" i="5"/>
  <c r="M41" i="5" s="1"/>
  <c r="L23" i="5"/>
  <c r="L41" i="5" s="1"/>
  <c r="K23" i="5"/>
  <c r="K41" i="5" s="1"/>
  <c r="J23" i="5"/>
  <c r="J41" i="5" s="1"/>
  <c r="I23" i="5"/>
  <c r="I41" i="5" s="1"/>
  <c r="H23" i="5"/>
  <c r="H41" i="5" s="1"/>
  <c r="G23" i="5"/>
  <c r="G41" i="5" s="1"/>
  <c r="F23" i="5"/>
  <c r="F41" i="5" s="1"/>
  <c r="E23" i="5"/>
  <c r="E41" i="5" s="1"/>
  <c r="D23" i="5"/>
  <c r="D41" i="5" s="1"/>
  <c r="C23" i="5"/>
  <c r="C41" i="5" s="1"/>
  <c r="A17" i="5"/>
  <c r="A15" i="5"/>
  <c r="M14" i="5"/>
  <c r="M42" i="5" s="1"/>
  <c r="M46" i="5" s="1"/>
  <c r="L14" i="5"/>
  <c r="K14" i="5"/>
  <c r="K42" i="5" s="1"/>
  <c r="K46" i="5" s="1"/>
  <c r="J14" i="5"/>
  <c r="J42" i="5" s="1"/>
  <c r="I14" i="5"/>
  <c r="I42" i="5" s="1"/>
  <c r="H14" i="5"/>
  <c r="G14" i="5"/>
  <c r="G42" i="5" s="1"/>
  <c r="F14" i="5"/>
  <c r="F42" i="5" s="1"/>
  <c r="E14" i="5"/>
  <c r="E42" i="5" s="1"/>
  <c r="D14" i="5"/>
  <c r="C14" i="5"/>
  <c r="C42" i="5" s="1"/>
  <c r="A9" i="5"/>
  <c r="F7" i="5"/>
  <c r="G7" i="5" s="1"/>
  <c r="H7" i="5" s="1"/>
  <c r="I7" i="5" s="1"/>
  <c r="J7" i="5" s="1"/>
  <c r="K7" i="5" s="1"/>
  <c r="L7" i="5" s="1"/>
  <c r="M7" i="5" s="1"/>
  <c r="E7" i="5"/>
  <c r="J46" i="5" l="1"/>
  <c r="D42" i="5"/>
  <c r="H42" i="5"/>
  <c r="H46" i="5" s="1"/>
  <c r="L42" i="5"/>
  <c r="L46" i="5" s="1"/>
  <c r="I46" i="5"/>
  <c r="G103" i="5"/>
  <c r="G109" i="5" s="1"/>
  <c r="H103" i="5"/>
  <c r="H109" i="5" s="1"/>
  <c r="H110" i="5" s="1"/>
  <c r="E127" i="5"/>
  <c r="E129" i="5" s="1"/>
  <c r="I63" i="5"/>
  <c r="G71" i="5"/>
  <c r="G50" i="5" s="1"/>
  <c r="G72" i="5" s="1"/>
  <c r="J79" i="5"/>
  <c r="D82" i="5"/>
  <c r="L82" i="5"/>
  <c r="D84" i="5"/>
  <c r="L84" i="5"/>
  <c r="H85" i="5"/>
  <c r="H100" i="5"/>
  <c r="D101" i="5"/>
  <c r="L101" i="5"/>
  <c r="C123" i="5"/>
  <c r="C125" i="5" s="1"/>
  <c r="K123" i="5"/>
  <c r="K125" i="5" s="1"/>
  <c r="F127" i="5"/>
  <c r="F129" i="5" s="1"/>
  <c r="H132" i="5"/>
  <c r="H134" i="5" s="1"/>
  <c r="J63" i="5"/>
  <c r="H71" i="5"/>
  <c r="H72" i="5" s="1"/>
  <c r="E82" i="5"/>
  <c r="E87" i="5" s="1"/>
  <c r="M82" i="5"/>
  <c r="I83" i="5"/>
  <c r="M84" i="5"/>
  <c r="I85" i="5"/>
  <c r="I100" i="5"/>
  <c r="I103" i="5" s="1"/>
  <c r="E101" i="5"/>
  <c r="M101" i="5"/>
  <c r="D123" i="5"/>
  <c r="D125" i="5" s="1"/>
  <c r="L123" i="5"/>
  <c r="L125" i="5" s="1"/>
  <c r="G127" i="5"/>
  <c r="G129" i="5" s="1"/>
  <c r="I132" i="5"/>
  <c r="I134" i="5" s="1"/>
  <c r="E95" i="5"/>
  <c r="E105" i="5" s="1"/>
  <c r="C63" i="5"/>
  <c r="C49" i="5" s="1"/>
  <c r="C55" i="5" s="1"/>
  <c r="K63" i="5"/>
  <c r="I71" i="5"/>
  <c r="I72" i="5" s="1"/>
  <c r="F82" i="5"/>
  <c r="J85" i="5"/>
  <c r="J87" i="5" s="1"/>
  <c r="J100" i="5"/>
  <c r="J103" i="5" s="1"/>
  <c r="J109" i="5" s="1"/>
  <c r="J110" i="5" s="1"/>
  <c r="F101" i="5"/>
  <c r="E123" i="5"/>
  <c r="E125" i="5" s="1"/>
  <c r="M123" i="5"/>
  <c r="M125" i="5" s="1"/>
  <c r="H127" i="5"/>
  <c r="H129" i="5" s="1"/>
  <c r="J132" i="5"/>
  <c r="J134" i="5" s="1"/>
  <c r="H63" i="5"/>
  <c r="A10" i="5"/>
  <c r="A11" i="5" s="1"/>
  <c r="D63" i="5"/>
  <c r="D49" i="5" s="1"/>
  <c r="D55" i="5" s="1"/>
  <c r="L63" i="5"/>
  <c r="J71" i="5"/>
  <c r="J72" i="5" s="1"/>
  <c r="G82" i="5"/>
  <c r="G87" i="5" s="1"/>
  <c r="C85" i="5"/>
  <c r="C87" i="5" s="1"/>
  <c r="K85" i="5"/>
  <c r="K87" i="5" s="1"/>
  <c r="I95" i="5"/>
  <c r="I105" i="5" s="1"/>
  <c r="C100" i="5"/>
  <c r="C103" i="5" s="1"/>
  <c r="C109" i="5" s="1"/>
  <c r="K100" i="5"/>
  <c r="K103" i="5" s="1"/>
  <c r="K109" i="5" s="1"/>
  <c r="K110" i="5" s="1"/>
  <c r="E63" i="5"/>
  <c r="E49" i="5" s="1"/>
  <c r="E55" i="5" s="1"/>
  <c r="M63" i="5"/>
  <c r="H82" i="5"/>
  <c r="D85" i="5"/>
  <c r="L85" i="5"/>
  <c r="D100" i="5"/>
  <c r="L100" i="5"/>
  <c r="L103" i="5" s="1"/>
  <c r="L109" i="5" s="1"/>
  <c r="L110" i="5" s="1"/>
  <c r="J127" i="5"/>
  <c r="J129" i="5" s="1"/>
  <c r="M95" i="5"/>
  <c r="M105" i="5" s="1"/>
  <c r="F63" i="5"/>
  <c r="F49" i="5" s="1"/>
  <c r="F55" i="5" s="1"/>
  <c r="E100" i="5"/>
  <c r="M100" i="5"/>
  <c r="F85" i="5"/>
  <c r="F100" i="5"/>
  <c r="F103" i="5" s="1"/>
  <c r="F109" i="5" s="1"/>
  <c r="F48" i="8"/>
  <c r="F45" i="8"/>
  <c r="L36" i="8"/>
  <c r="G36" i="8"/>
  <c r="D36" i="8"/>
  <c r="J35" i="8"/>
  <c r="L35" i="8"/>
  <c r="G35" i="8"/>
  <c r="D35" i="8"/>
  <c r="K35" i="8"/>
  <c r="L34" i="8"/>
  <c r="G34" i="8"/>
  <c r="D34" i="8"/>
  <c r="J33" i="8"/>
  <c r="L33" i="8"/>
  <c r="G33" i="8"/>
  <c r="D33" i="8"/>
  <c r="K33" i="8"/>
  <c r="L32" i="8"/>
  <c r="G32" i="8"/>
  <c r="D32" i="8"/>
  <c r="J31" i="8"/>
  <c r="L31" i="8"/>
  <c r="G31" i="8"/>
  <c r="D31" i="8"/>
  <c r="K31" i="8"/>
  <c r="L30" i="8"/>
  <c r="F49" i="8"/>
  <c r="G30" i="8"/>
  <c r="D30" i="8"/>
  <c r="J29" i="8"/>
  <c r="L29" i="8"/>
  <c r="G29" i="8"/>
  <c r="D29" i="8"/>
  <c r="K29" i="8"/>
  <c r="L28" i="8"/>
  <c r="G28" i="8"/>
  <c r="D28" i="8"/>
  <c r="J27" i="8"/>
  <c r="L27" i="8"/>
  <c r="G27" i="8"/>
  <c r="D27" i="8"/>
  <c r="K27" i="8"/>
  <c r="L26" i="8"/>
  <c r="G26" i="8"/>
  <c r="D26" i="8"/>
  <c r="J25" i="8"/>
  <c r="L25" i="8"/>
  <c r="G25" i="8"/>
  <c r="D25" i="8"/>
  <c r="K25" i="8"/>
  <c r="L24" i="8"/>
  <c r="G24" i="8"/>
  <c r="D24" i="8"/>
  <c r="J23" i="8"/>
  <c r="L23" i="8"/>
  <c r="G23" i="8"/>
  <c r="D23" i="8"/>
  <c r="K23" i="8"/>
  <c r="L22" i="8"/>
  <c r="G22" i="8"/>
  <c r="D22" i="8"/>
  <c r="J21" i="8"/>
  <c r="L21" i="8"/>
  <c r="G21" i="8"/>
  <c r="D21" i="8"/>
  <c r="K21" i="8"/>
  <c r="J20" i="8"/>
  <c r="G20" i="8"/>
  <c r="D20" i="8"/>
  <c r="I41" i="8"/>
  <c r="K18" i="2" s="1"/>
  <c r="J19" i="8"/>
  <c r="L19" i="8"/>
  <c r="E41" i="8"/>
  <c r="K18" i="1" s="1"/>
  <c r="D19" i="8"/>
  <c r="C41" i="8"/>
  <c r="K16" i="2" s="1"/>
  <c r="K19" i="8"/>
  <c r="L18" i="8"/>
  <c r="F44" i="8"/>
  <c r="E45" i="8"/>
  <c r="D18" i="8"/>
  <c r="J17" i="8"/>
  <c r="L17" i="8"/>
  <c r="G17" i="8"/>
  <c r="D17" i="8"/>
  <c r="K17" i="8"/>
  <c r="L16" i="8"/>
  <c r="G16" i="8"/>
  <c r="D16" i="8"/>
  <c r="J15" i="8"/>
  <c r="L15" i="8"/>
  <c r="G15" i="8"/>
  <c r="D15" i="8"/>
  <c r="K15" i="8"/>
  <c r="L14" i="8"/>
  <c r="G14" i="8"/>
  <c r="D14" i="8"/>
  <c r="J13" i="8"/>
  <c r="L13" i="8"/>
  <c r="G13" i="8"/>
  <c r="D13" i="8"/>
  <c r="K13" i="8"/>
  <c r="L12" i="8"/>
  <c r="G12" i="8"/>
  <c r="D12" i="8"/>
  <c r="J11" i="8"/>
  <c r="L11" i="8"/>
  <c r="G11" i="8"/>
  <c r="D11" i="8"/>
  <c r="K11" i="8"/>
  <c r="L10" i="8"/>
  <c r="G10" i="8"/>
  <c r="D10" i="8"/>
  <c r="J9" i="8"/>
  <c r="L9" i="8"/>
  <c r="G9" i="8"/>
  <c r="D9" i="8"/>
  <c r="K9" i="8"/>
  <c r="M9" i="8" s="1"/>
  <c r="I40" i="8"/>
  <c r="J18" i="2" s="1"/>
  <c r="G8" i="8"/>
  <c r="D8" i="8"/>
  <c r="H40" i="8"/>
  <c r="J19" i="1" s="1"/>
  <c r="L7" i="8"/>
  <c r="E40" i="8"/>
  <c r="J18" i="1" s="1"/>
  <c r="D7" i="8"/>
  <c r="C40" i="8"/>
  <c r="J16" i="2" s="1"/>
  <c r="K7" i="8"/>
  <c r="J6" i="8"/>
  <c r="F43" i="8"/>
  <c r="G6" i="8"/>
  <c r="G43" i="8" s="1"/>
  <c r="D6" i="8"/>
  <c r="J5" i="8"/>
  <c r="L5" i="8"/>
  <c r="E39" i="8"/>
  <c r="I18" i="1" s="1"/>
  <c r="D5" i="8"/>
  <c r="K5" i="8"/>
  <c r="L4" i="8"/>
  <c r="H39" i="8"/>
  <c r="I19" i="1" s="1"/>
  <c r="G4" i="8"/>
  <c r="C39" i="8"/>
  <c r="I16" i="2" s="1"/>
  <c r="D4" i="8"/>
  <c r="D87" i="5" l="1"/>
  <c r="E103" i="5"/>
  <c r="E109" i="5" s="1"/>
  <c r="D39" i="8"/>
  <c r="M103" i="5"/>
  <c r="M109" i="5" s="1"/>
  <c r="M110" i="5" s="1"/>
  <c r="L87" i="5"/>
  <c r="M23" i="8"/>
  <c r="M25" i="8"/>
  <c r="M29" i="8"/>
  <c r="M13" i="8"/>
  <c r="M35" i="8"/>
  <c r="I87" i="5"/>
  <c r="D103" i="5"/>
  <c r="D109" i="5" s="1"/>
  <c r="D110" i="5" s="1"/>
  <c r="D44" i="5"/>
  <c r="D46" i="5" s="1"/>
  <c r="F87" i="5"/>
  <c r="M87" i="5"/>
  <c r="G55" i="5"/>
  <c r="H87" i="5"/>
  <c r="E110" i="5"/>
  <c r="E44" i="5"/>
  <c r="E46" i="5" s="1"/>
  <c r="I109" i="5"/>
  <c r="I110" i="5" s="1"/>
  <c r="F110" i="5"/>
  <c r="F44" i="5"/>
  <c r="F46" i="5" s="1"/>
  <c r="A12" i="5"/>
  <c r="C44" i="5"/>
  <c r="C46" i="5" s="1"/>
  <c r="C110" i="5"/>
  <c r="F50" i="8"/>
  <c r="M19" i="8"/>
  <c r="M7" i="8"/>
  <c r="D41" i="8"/>
  <c r="M17" i="8"/>
  <c r="M33" i="8"/>
  <c r="M11" i="8"/>
  <c r="M21" i="8"/>
  <c r="D40" i="8"/>
  <c r="M27" i="8"/>
  <c r="M5" i="8"/>
  <c r="M15" i="8"/>
  <c r="M31" i="8"/>
  <c r="J4" i="8"/>
  <c r="J39" i="8" s="1"/>
  <c r="J18" i="8"/>
  <c r="J22" i="8"/>
  <c r="J26" i="8"/>
  <c r="J28" i="8"/>
  <c r="J30" i="8"/>
  <c r="J32" i="8"/>
  <c r="J34" i="8"/>
  <c r="J36" i="8"/>
  <c r="F39" i="8"/>
  <c r="I17" i="2" s="1"/>
  <c r="B40" i="8"/>
  <c r="J17" i="1" s="1"/>
  <c r="F41" i="8"/>
  <c r="K17" i="2" s="1"/>
  <c r="E43" i="8"/>
  <c r="K4" i="8"/>
  <c r="G5" i="8"/>
  <c r="G39" i="8" s="1"/>
  <c r="K6" i="8"/>
  <c r="G7" i="8"/>
  <c r="K8" i="8"/>
  <c r="M8" i="8" s="1"/>
  <c r="K10" i="8"/>
  <c r="M10" i="8" s="1"/>
  <c r="K12" i="8"/>
  <c r="M12" i="8" s="1"/>
  <c r="K14" i="8"/>
  <c r="M14" i="8" s="1"/>
  <c r="K16" i="8"/>
  <c r="M16" i="8" s="1"/>
  <c r="K18" i="8"/>
  <c r="M18" i="8" s="1"/>
  <c r="G19" i="8"/>
  <c r="G41" i="8" s="1"/>
  <c r="K20" i="8"/>
  <c r="K22" i="8"/>
  <c r="M22" i="8" s="1"/>
  <c r="K24" i="8"/>
  <c r="M24" i="8" s="1"/>
  <c r="K26" i="8"/>
  <c r="M26" i="8" s="1"/>
  <c r="K28" i="8"/>
  <c r="M28" i="8" s="1"/>
  <c r="K30" i="8"/>
  <c r="M30" i="8" s="1"/>
  <c r="K32" i="8"/>
  <c r="M32" i="8" s="1"/>
  <c r="K34" i="8"/>
  <c r="M34" i="8" s="1"/>
  <c r="K36" i="8"/>
  <c r="M36" i="8" s="1"/>
  <c r="E48" i="8"/>
  <c r="J16" i="8"/>
  <c r="J24" i="8"/>
  <c r="H41" i="8"/>
  <c r="K19" i="1" s="1"/>
  <c r="I39" i="8"/>
  <c r="I18" i="2" s="1"/>
  <c r="E44" i="8"/>
  <c r="E49" i="8"/>
  <c r="J8" i="8"/>
  <c r="L20" i="8"/>
  <c r="L41" i="8" s="1"/>
  <c r="J7" i="8"/>
  <c r="B39" i="8"/>
  <c r="I17" i="1" s="1"/>
  <c r="F40" i="8"/>
  <c r="J17" i="2" s="1"/>
  <c r="B41" i="8"/>
  <c r="K17" i="1" s="1"/>
  <c r="J10" i="8"/>
  <c r="J12" i="8"/>
  <c r="J14" i="8"/>
  <c r="L6" i="8"/>
  <c r="L39" i="8" s="1"/>
  <c r="L8" i="8"/>
  <c r="L40" i="8" s="1"/>
  <c r="G18" i="8"/>
  <c r="G44" i="8" s="1"/>
  <c r="A13" i="5" l="1"/>
  <c r="G110" i="5"/>
  <c r="G44" i="5"/>
  <c r="G46" i="5" s="1"/>
  <c r="J41" i="8"/>
  <c r="J40" i="8"/>
  <c r="G45" i="8"/>
  <c r="G40" i="8"/>
  <c r="E50" i="8"/>
  <c r="M6" i="8"/>
  <c r="K40" i="8"/>
  <c r="M40" i="8"/>
  <c r="K39" i="8"/>
  <c r="M4" i="8"/>
  <c r="M39" i="8" s="1"/>
  <c r="M20" i="8"/>
  <c r="M41" i="8" s="1"/>
  <c r="K41" i="8"/>
  <c r="A14" i="5" l="1"/>
  <c r="A16" i="5" s="1"/>
  <c r="A144" i="6"/>
  <c r="A143" i="6"/>
  <c r="A139" i="6"/>
  <c r="A135" i="6"/>
  <c r="A130" i="6"/>
  <c r="A125" i="6"/>
  <c r="A120" i="6"/>
  <c r="A114" i="6"/>
  <c r="M110" i="6"/>
  <c r="M113" i="6" s="1"/>
  <c r="L110" i="6"/>
  <c r="L113" i="6" s="1"/>
  <c r="K110" i="6"/>
  <c r="K113" i="6" s="1"/>
  <c r="J110" i="6"/>
  <c r="J113" i="6" s="1"/>
  <c r="I110" i="6"/>
  <c r="I113" i="6" s="1"/>
  <c r="H110" i="6"/>
  <c r="H113" i="6" s="1"/>
  <c r="G110" i="6"/>
  <c r="G113" i="6" s="1"/>
  <c r="F110" i="6"/>
  <c r="F113" i="6" s="1"/>
  <c r="E110" i="6"/>
  <c r="E113" i="6" s="1"/>
  <c r="D110" i="6"/>
  <c r="D113" i="6" s="1"/>
  <c r="C110" i="6"/>
  <c r="C113" i="6" s="1"/>
  <c r="A109" i="6"/>
  <c r="M108" i="6"/>
  <c r="L108" i="6"/>
  <c r="K108" i="6"/>
  <c r="J108" i="6"/>
  <c r="I108" i="6"/>
  <c r="H108" i="6"/>
  <c r="G108" i="6"/>
  <c r="F108" i="6"/>
  <c r="E108" i="6"/>
  <c r="D108" i="6"/>
  <c r="C108" i="6"/>
  <c r="A107" i="6"/>
  <c r="M105" i="6"/>
  <c r="L105" i="6"/>
  <c r="K105" i="6"/>
  <c r="J105" i="6"/>
  <c r="I105" i="6"/>
  <c r="H105" i="6"/>
  <c r="G105" i="6"/>
  <c r="F105" i="6"/>
  <c r="E105" i="6"/>
  <c r="D105" i="6"/>
  <c r="C105" i="6"/>
  <c r="M104" i="6"/>
  <c r="L104" i="6"/>
  <c r="K104" i="6"/>
  <c r="J104" i="6"/>
  <c r="I104" i="6"/>
  <c r="H104" i="6"/>
  <c r="G104" i="6"/>
  <c r="F104" i="6"/>
  <c r="E104" i="6"/>
  <c r="D104" i="6"/>
  <c r="C104" i="6"/>
  <c r="A102" i="6"/>
  <c r="C100" i="6"/>
  <c r="C98" i="6"/>
  <c r="C96" i="6"/>
  <c r="A94" i="6"/>
  <c r="D84" i="6"/>
  <c r="D83" i="6"/>
  <c r="D82" i="6"/>
  <c r="D81" i="6"/>
  <c r="D80" i="6"/>
  <c r="C93" i="6"/>
  <c r="C103" i="6" s="1"/>
  <c r="A86" i="6"/>
  <c r="C84" i="6"/>
  <c r="C83" i="6"/>
  <c r="C82" i="6"/>
  <c r="C81" i="6"/>
  <c r="C80" i="6"/>
  <c r="A78" i="6"/>
  <c r="D140" i="6"/>
  <c r="D142" i="6" s="1"/>
  <c r="C140" i="6"/>
  <c r="C142" i="6" s="1"/>
  <c r="D126" i="6"/>
  <c r="D129" i="6" s="1"/>
  <c r="C126" i="6"/>
  <c r="C129" i="6" s="1"/>
  <c r="D77" i="6"/>
  <c r="C77" i="6"/>
  <c r="A70" i="6"/>
  <c r="D136" i="6"/>
  <c r="D138" i="6" s="1"/>
  <c r="C136" i="6"/>
  <c r="C138" i="6" s="1"/>
  <c r="D121" i="6"/>
  <c r="D124" i="6" s="1"/>
  <c r="C121" i="6"/>
  <c r="C124" i="6" s="1"/>
  <c r="D69" i="6"/>
  <c r="D70" i="6" s="1"/>
  <c r="C69" i="6"/>
  <c r="C70" i="6" s="1"/>
  <c r="A62" i="6"/>
  <c r="C61" i="6"/>
  <c r="D100" i="6"/>
  <c r="C116" i="6"/>
  <c r="C119" i="6" s="1"/>
  <c r="D97" i="6"/>
  <c r="C97" i="6"/>
  <c r="D96" i="6"/>
  <c r="A54" i="6"/>
  <c r="M51" i="6"/>
  <c r="M53" i="6" s="1"/>
  <c r="M42" i="6" s="1"/>
  <c r="L51" i="6"/>
  <c r="L53" i="6" s="1"/>
  <c r="L42" i="6" s="1"/>
  <c r="K51" i="6"/>
  <c r="K53" i="6" s="1"/>
  <c r="J51" i="6"/>
  <c r="J53" i="6" s="1"/>
  <c r="J42" i="6" s="1"/>
  <c r="I51" i="6"/>
  <c r="I53" i="6" s="1"/>
  <c r="H51" i="6"/>
  <c r="H53" i="6" s="1"/>
  <c r="H42" i="6" s="1"/>
  <c r="G51" i="6"/>
  <c r="G53" i="6" s="1"/>
  <c r="G42" i="6" s="1"/>
  <c r="F51" i="6"/>
  <c r="F53" i="6" s="1"/>
  <c r="E51" i="6"/>
  <c r="E53" i="6" s="1"/>
  <c r="D51" i="6"/>
  <c r="D53" i="6" s="1"/>
  <c r="C51" i="6"/>
  <c r="C53" i="6" s="1"/>
  <c r="A45" i="6"/>
  <c r="A43" i="6"/>
  <c r="K42" i="6"/>
  <c r="C42" i="6"/>
  <c r="A41" i="6"/>
  <c r="A39" i="6"/>
  <c r="A23" i="6"/>
  <c r="M22" i="6"/>
  <c r="M38" i="6" s="1"/>
  <c r="L22" i="6"/>
  <c r="L38" i="6" s="1"/>
  <c r="K22" i="6"/>
  <c r="K38" i="6" s="1"/>
  <c r="J22" i="6"/>
  <c r="J38" i="6" s="1"/>
  <c r="I22" i="6"/>
  <c r="I38" i="6" s="1"/>
  <c r="H22" i="6"/>
  <c r="H38" i="6" s="1"/>
  <c r="G22" i="6"/>
  <c r="G38" i="6" s="1"/>
  <c r="F22" i="6"/>
  <c r="F38" i="6" s="1"/>
  <c r="E22" i="6"/>
  <c r="E38" i="6" s="1"/>
  <c r="D22" i="6"/>
  <c r="D38" i="6" s="1"/>
  <c r="C22" i="6"/>
  <c r="A21" i="6"/>
  <c r="A19" i="6"/>
  <c r="A17" i="6"/>
  <c r="A15" i="6"/>
  <c r="A14" i="6"/>
  <c r="M13" i="6"/>
  <c r="M14" i="6" s="1"/>
  <c r="L13" i="6"/>
  <c r="L14" i="6" s="1"/>
  <c r="K13" i="6"/>
  <c r="K14" i="6" s="1"/>
  <c r="J13" i="6"/>
  <c r="I13" i="6"/>
  <c r="I14" i="6" s="1"/>
  <c r="H13" i="6"/>
  <c r="H14" i="6" s="1"/>
  <c r="G13" i="6"/>
  <c r="G14" i="6" s="1"/>
  <c r="F13" i="6"/>
  <c r="E13" i="6"/>
  <c r="E14" i="6" s="1"/>
  <c r="D13" i="6"/>
  <c r="D40" i="6" s="1"/>
  <c r="C13" i="6"/>
  <c r="A9" i="6"/>
  <c r="E7" i="6"/>
  <c r="F7" i="6" s="1"/>
  <c r="F136" i="6" s="1"/>
  <c r="F138" i="6" s="1"/>
  <c r="D14" i="6" l="1"/>
  <c r="A18" i="5"/>
  <c r="F14" i="6"/>
  <c r="J14" i="6"/>
  <c r="G40" i="6"/>
  <c r="A19" i="5"/>
  <c r="I42" i="6"/>
  <c r="E42" i="6"/>
  <c r="F42" i="6"/>
  <c r="D42" i="6"/>
  <c r="C14" i="6"/>
  <c r="E40" i="6"/>
  <c r="M40" i="6"/>
  <c r="F40" i="6"/>
  <c r="L40" i="6"/>
  <c r="C85" i="6"/>
  <c r="K40" i="6"/>
  <c r="D61" i="6"/>
  <c r="C38" i="6"/>
  <c r="C40" i="6" s="1"/>
  <c r="H40" i="6"/>
  <c r="I40" i="6"/>
  <c r="E140" i="6"/>
  <c r="E142" i="6" s="1"/>
  <c r="J40" i="6"/>
  <c r="E100" i="6"/>
  <c r="E81" i="6"/>
  <c r="E126" i="6"/>
  <c r="E129" i="6" s="1"/>
  <c r="E136" i="6"/>
  <c r="E138" i="6" s="1"/>
  <c r="C132" i="6"/>
  <c r="C134" i="6" s="1"/>
  <c r="C99" i="6"/>
  <c r="C101" i="6" s="1"/>
  <c r="C106" i="6" s="1"/>
  <c r="E121" i="6"/>
  <c r="E124" i="6" s="1"/>
  <c r="F126" i="6"/>
  <c r="F129" i="6" s="1"/>
  <c r="F84" i="6"/>
  <c r="F140" i="6"/>
  <c r="F142" i="6" s="1"/>
  <c r="G7" i="6"/>
  <c r="A10" i="6"/>
  <c r="D132" i="6"/>
  <c r="D134" i="6" s="1"/>
  <c r="D99" i="6"/>
  <c r="F121" i="6"/>
  <c r="F124" i="6" s="1"/>
  <c r="E84" i="6"/>
  <c r="D85" i="6"/>
  <c r="D116" i="6"/>
  <c r="D119" i="6" s="1"/>
  <c r="D98" i="6"/>
  <c r="D93" i="6"/>
  <c r="D103" i="6" s="1"/>
  <c r="A20" i="5" l="1"/>
  <c r="D101" i="6"/>
  <c r="D106" i="6" s="1"/>
  <c r="F81" i="6"/>
  <c r="F97" i="6"/>
  <c r="F116" i="6"/>
  <c r="F119" i="6" s="1"/>
  <c r="F98" i="6"/>
  <c r="E69" i="6"/>
  <c r="E70" i="6" s="1"/>
  <c r="F80" i="6"/>
  <c r="F93" i="6"/>
  <c r="F103" i="6" s="1"/>
  <c r="G81" i="6"/>
  <c r="G126" i="6"/>
  <c r="G129" i="6" s="1"/>
  <c r="G136" i="6"/>
  <c r="G138" i="6" s="1"/>
  <c r="G84" i="6"/>
  <c r="G140" i="6"/>
  <c r="G142" i="6" s="1"/>
  <c r="G121" i="6"/>
  <c r="G124" i="6" s="1"/>
  <c r="G100" i="6"/>
  <c r="H7" i="6"/>
  <c r="F99" i="6"/>
  <c r="F132" i="6"/>
  <c r="F134" i="6" s="1"/>
  <c r="F100" i="6"/>
  <c r="F96" i="6"/>
  <c r="F61" i="6"/>
  <c r="E82" i="6"/>
  <c r="F77" i="6"/>
  <c r="E97" i="6"/>
  <c r="E83" i="6"/>
  <c r="E132" i="6"/>
  <c r="E134" i="6" s="1"/>
  <c r="E99" i="6"/>
  <c r="E96" i="6"/>
  <c r="E61" i="6"/>
  <c r="E80" i="6"/>
  <c r="E85" i="6" s="1"/>
  <c r="E93" i="6"/>
  <c r="E103" i="6" s="1"/>
  <c r="E116" i="6"/>
  <c r="E119" i="6" s="1"/>
  <c r="E98" i="6"/>
  <c r="F69" i="6"/>
  <c r="F70" i="6" s="1"/>
  <c r="A11" i="6"/>
  <c r="A12" i="6" s="1"/>
  <c r="F82" i="6"/>
  <c r="F83" i="6"/>
  <c r="E77" i="6"/>
  <c r="A21" i="5" l="1"/>
  <c r="G98" i="6"/>
  <c r="G116" i="6"/>
  <c r="G119" i="6" s="1"/>
  <c r="G96" i="6"/>
  <c r="G61" i="6"/>
  <c r="G82" i="6"/>
  <c r="G93" i="6"/>
  <c r="G103" i="6" s="1"/>
  <c r="G80" i="6"/>
  <c r="G69" i="6"/>
  <c r="G70" i="6" s="1"/>
  <c r="G97" i="6"/>
  <c r="G83" i="6"/>
  <c r="E101" i="6"/>
  <c r="E106" i="6" s="1"/>
  <c r="G132" i="6"/>
  <c r="G134" i="6" s="1"/>
  <c r="G99" i="6"/>
  <c r="F85" i="6"/>
  <c r="F101" i="6"/>
  <c r="F106" i="6" s="1"/>
  <c r="A13" i="6"/>
  <c r="H81" i="6"/>
  <c r="H126" i="6"/>
  <c r="H129" i="6" s="1"/>
  <c r="H77" i="6"/>
  <c r="H136" i="6"/>
  <c r="H138" i="6" s="1"/>
  <c r="H84" i="6"/>
  <c r="H82" i="6"/>
  <c r="H140" i="6"/>
  <c r="H142" i="6" s="1"/>
  <c r="H121" i="6"/>
  <c r="H124" i="6" s="1"/>
  <c r="H69" i="6"/>
  <c r="H70" i="6" s="1"/>
  <c r="I7" i="6"/>
  <c r="G77" i="6"/>
  <c r="G85" i="6" l="1"/>
  <c r="A22" i="5"/>
  <c r="A16" i="6"/>
  <c r="H98" i="6"/>
  <c r="H116" i="6"/>
  <c r="H119" i="6" s="1"/>
  <c r="H96" i="6"/>
  <c r="H61" i="6"/>
  <c r="H97" i="6"/>
  <c r="I136" i="6"/>
  <c r="I138" i="6" s="1"/>
  <c r="I140" i="6"/>
  <c r="I142" i="6" s="1"/>
  <c r="I121" i="6"/>
  <c r="I124" i="6" s="1"/>
  <c r="I69" i="6"/>
  <c r="I70" i="6" s="1"/>
  <c r="I100" i="6"/>
  <c r="J7" i="6"/>
  <c r="I126" i="6"/>
  <c r="I129" i="6" s="1"/>
  <c r="I81" i="6"/>
  <c r="H100" i="6"/>
  <c r="H93" i="6"/>
  <c r="H103" i="6" s="1"/>
  <c r="H80" i="6"/>
  <c r="G101" i="6"/>
  <c r="G106" i="6" s="1"/>
  <c r="H132" i="6"/>
  <c r="H134" i="6" s="1"/>
  <c r="H99" i="6"/>
  <c r="H83" i="6"/>
  <c r="A23" i="5" l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2" i="5" s="1"/>
  <c r="A44" i="5" s="1"/>
  <c r="A46" i="5" s="1"/>
  <c r="A48" i="5" s="1"/>
  <c r="A49" i="5" s="1"/>
  <c r="A50" i="5" s="1"/>
  <c r="A51" i="5" s="1"/>
  <c r="A52" i="5" s="1"/>
  <c r="A53" i="5" s="1"/>
  <c r="A54" i="5" s="1"/>
  <c r="A55" i="5" s="1"/>
  <c r="A57" i="5" s="1"/>
  <c r="A58" i="5" s="1"/>
  <c r="A59" i="5" s="1"/>
  <c r="A60" i="5" s="1"/>
  <c r="A61" i="5" s="1"/>
  <c r="A62" i="5" s="1"/>
  <c r="A63" i="5" s="1"/>
  <c r="A65" i="5" s="1"/>
  <c r="A66" i="5" s="1"/>
  <c r="A67" i="5" s="1"/>
  <c r="A68" i="5" s="1"/>
  <c r="A69" i="5" s="1"/>
  <c r="A70" i="5" s="1"/>
  <c r="A71" i="5" s="1"/>
  <c r="A73" i="5" s="1"/>
  <c r="A74" i="5" s="1"/>
  <c r="A75" i="5" s="1"/>
  <c r="A76" i="5" s="1"/>
  <c r="A77" i="5" s="1"/>
  <c r="A78" i="5" s="1"/>
  <c r="A79" i="5" s="1"/>
  <c r="A81" i="5" s="1"/>
  <c r="A82" i="5" s="1"/>
  <c r="A83" i="5" s="1"/>
  <c r="A84" i="5" s="1"/>
  <c r="A85" i="5" s="1"/>
  <c r="A86" i="5" s="1"/>
  <c r="A87" i="5" s="1"/>
  <c r="A89" i="5" s="1"/>
  <c r="A90" i="5" s="1"/>
  <c r="A91" i="5" s="1"/>
  <c r="A92" i="5" s="1"/>
  <c r="A93" i="5" s="1"/>
  <c r="A94" i="5" s="1"/>
  <c r="A95" i="5" s="1"/>
  <c r="A97" i="5" s="1"/>
  <c r="A98" i="5" s="1"/>
  <c r="A99" i="5" s="1"/>
  <c r="A100" i="5" s="1"/>
  <c r="A101" i="5" s="1"/>
  <c r="A102" i="5" s="1"/>
  <c r="A103" i="5" s="1"/>
  <c r="A105" i="5" s="1"/>
  <c r="A106" i="5" s="1"/>
  <c r="A107" i="5" s="1"/>
  <c r="A108" i="5" s="1"/>
  <c r="A109" i="5" s="1"/>
  <c r="A112" i="5" s="1"/>
  <c r="A114" i="5" s="1"/>
  <c r="A115" i="5" s="1"/>
  <c r="A116" i="5" s="1"/>
  <c r="A118" i="5" s="1"/>
  <c r="A119" i="5" s="1"/>
  <c r="A120" i="5" s="1"/>
  <c r="A121" i="5" s="1"/>
  <c r="A123" i="5" s="1"/>
  <c r="A124" i="5" s="1"/>
  <c r="A125" i="5" s="1"/>
  <c r="A127" i="5" s="1"/>
  <c r="A128" i="5" s="1"/>
  <c r="A129" i="5" s="1"/>
  <c r="A131" i="5" s="1"/>
  <c r="A132" i="5" s="1"/>
  <c r="A133" i="5" s="1"/>
  <c r="A134" i="5" s="1"/>
  <c r="A136" i="5" s="1"/>
  <c r="A137" i="5" s="1"/>
  <c r="A138" i="5" s="1"/>
  <c r="A140" i="5" s="1"/>
  <c r="A141" i="5" s="1"/>
  <c r="A142" i="5" s="1"/>
  <c r="I80" i="6"/>
  <c r="I93" i="6"/>
  <c r="I103" i="6" s="1"/>
  <c r="A18" i="6"/>
  <c r="I98" i="6"/>
  <c r="I116" i="6"/>
  <c r="I119" i="6" s="1"/>
  <c r="I82" i="6"/>
  <c r="I96" i="6"/>
  <c r="I61" i="6"/>
  <c r="I83" i="6"/>
  <c r="I84" i="6"/>
  <c r="I97" i="6"/>
  <c r="I132" i="6"/>
  <c r="I134" i="6" s="1"/>
  <c r="I99" i="6"/>
  <c r="H101" i="6"/>
  <c r="H106" i="6" s="1"/>
  <c r="H85" i="6"/>
  <c r="I77" i="6"/>
  <c r="J97" i="6"/>
  <c r="J82" i="6"/>
  <c r="J140" i="6"/>
  <c r="J142" i="6" s="1"/>
  <c r="J100" i="6"/>
  <c r="J83" i="6"/>
  <c r="J81" i="6"/>
  <c r="J126" i="6"/>
  <c r="J129" i="6" s="1"/>
  <c r="J136" i="6"/>
  <c r="J138" i="6" s="1"/>
  <c r="K7" i="6"/>
  <c r="J121" i="6"/>
  <c r="J124" i="6" s="1"/>
  <c r="J132" i="6" l="1"/>
  <c r="J134" i="6" s="1"/>
  <c r="J99" i="6"/>
  <c r="J77" i="6"/>
  <c r="I101" i="6"/>
  <c r="I106" i="6" s="1"/>
  <c r="A20" i="6"/>
  <c r="A22" i="6"/>
  <c r="A24" i="6" s="1"/>
  <c r="J80" i="6"/>
  <c r="J93" i="6"/>
  <c r="J103" i="6" s="1"/>
  <c r="J98" i="6"/>
  <c r="J116" i="6"/>
  <c r="J119" i="6" s="1"/>
  <c r="K84" i="6"/>
  <c r="K140" i="6"/>
  <c r="K142" i="6" s="1"/>
  <c r="K121" i="6"/>
  <c r="K124" i="6" s="1"/>
  <c r="K83" i="6"/>
  <c r="K81" i="6"/>
  <c r="K126" i="6"/>
  <c r="K129" i="6" s="1"/>
  <c r="K136" i="6"/>
  <c r="K138" i="6" s="1"/>
  <c r="L7" i="6"/>
  <c r="I85" i="6"/>
  <c r="J69" i="6"/>
  <c r="J70" i="6" s="1"/>
  <c r="J96" i="6"/>
  <c r="J101" i="6" s="1"/>
  <c r="J61" i="6"/>
  <c r="J84" i="6"/>
  <c r="J106" i="6" l="1"/>
  <c r="A25" i="6"/>
  <c r="A26" i="6" s="1"/>
  <c r="J85" i="6"/>
  <c r="K97" i="6"/>
  <c r="L140" i="6"/>
  <c r="L142" i="6" s="1"/>
  <c r="L121" i="6"/>
  <c r="L124" i="6" s="1"/>
  <c r="L69" i="6"/>
  <c r="L70" i="6" s="1"/>
  <c r="L81" i="6"/>
  <c r="L126" i="6"/>
  <c r="L129" i="6" s="1"/>
  <c r="L136" i="6"/>
  <c r="L138" i="6" s="1"/>
  <c r="L100" i="6"/>
  <c r="M7" i="6"/>
  <c r="K116" i="6"/>
  <c r="K119" i="6" s="1"/>
  <c r="K98" i="6"/>
  <c r="K82" i="6"/>
  <c r="K96" i="6"/>
  <c r="K61" i="6"/>
  <c r="K77" i="6"/>
  <c r="K69" i="6"/>
  <c r="K70" i="6" s="1"/>
  <c r="K80" i="6"/>
  <c r="K93" i="6"/>
  <c r="K103" i="6" s="1"/>
  <c r="K132" i="6"/>
  <c r="K134" i="6" s="1"/>
  <c r="K99" i="6"/>
  <c r="K100" i="6"/>
  <c r="A27" i="6" l="1"/>
  <c r="A28" i="6" s="1"/>
  <c r="A29" i="6" s="1"/>
  <c r="A30" i="6"/>
  <c r="M126" i="6"/>
  <c r="M129" i="6" s="1"/>
  <c r="M136" i="6"/>
  <c r="M138" i="6" s="1"/>
  <c r="M121" i="6"/>
  <c r="M124" i="6" s="1"/>
  <c r="M84" i="6"/>
  <c r="M140" i="6"/>
  <c r="M142" i="6" s="1"/>
  <c r="L80" i="6"/>
  <c r="L93" i="6"/>
  <c r="L103" i="6" s="1"/>
  <c r="L96" i="6"/>
  <c r="L61" i="6"/>
  <c r="L116" i="6"/>
  <c r="L119" i="6" s="1"/>
  <c r="L98" i="6"/>
  <c r="L82" i="6"/>
  <c r="A31" i="6"/>
  <c r="A32" i="6" s="1"/>
  <c r="A33" i="6" s="1"/>
  <c r="A34" i="6" s="1"/>
  <c r="A35" i="6" s="1"/>
  <c r="A36" i="6" s="1"/>
  <c r="A37" i="6" s="1"/>
  <c r="A38" i="6" s="1"/>
  <c r="A40" i="6" s="1"/>
  <c r="L97" i="6"/>
  <c r="L83" i="6"/>
  <c r="L84" i="6"/>
  <c r="K85" i="6"/>
  <c r="K101" i="6"/>
  <c r="K106" i="6" s="1"/>
  <c r="L132" i="6"/>
  <c r="L134" i="6" s="1"/>
  <c r="L99" i="6"/>
  <c r="L77" i="6"/>
  <c r="A42" i="6" l="1"/>
  <c r="A44" i="6" s="1"/>
  <c r="A46" i="6" s="1"/>
  <c r="A47" i="6" s="1"/>
  <c r="A48" i="6" s="1"/>
  <c r="A49" i="6" s="1"/>
  <c r="A50" i="6" s="1"/>
  <c r="A51" i="6" s="1"/>
  <c r="A52" i="6" s="1"/>
  <c r="A53" i="6" s="1"/>
  <c r="A55" i="6" s="1"/>
  <c r="A56" i="6" s="1"/>
  <c r="A57" i="6" s="1"/>
  <c r="A58" i="6" s="1"/>
  <c r="A59" i="6" s="1"/>
  <c r="A60" i="6" s="1"/>
  <c r="A61" i="6" s="1"/>
  <c r="A63" i="6" s="1"/>
  <c r="A64" i="6" s="1"/>
  <c r="A65" i="6" s="1"/>
  <c r="A66" i="6" s="1"/>
  <c r="A67" i="6" s="1"/>
  <c r="A68" i="6" s="1"/>
  <c r="A69" i="6" s="1"/>
  <c r="A71" i="6" s="1"/>
  <c r="A72" i="6" s="1"/>
  <c r="A73" i="6" s="1"/>
  <c r="A74" i="6" s="1"/>
  <c r="A75" i="6" s="1"/>
  <c r="A76" i="6" s="1"/>
  <c r="A77" i="6" s="1"/>
  <c r="A79" i="6" s="1"/>
  <c r="A80" i="6" s="1"/>
  <c r="A81" i="6" s="1"/>
  <c r="A82" i="6" s="1"/>
  <c r="A83" i="6" s="1"/>
  <c r="A84" i="6" s="1"/>
  <c r="A85" i="6" s="1"/>
  <c r="A87" i="6" s="1"/>
  <c r="A88" i="6" s="1"/>
  <c r="A89" i="6" s="1"/>
  <c r="A90" i="6" s="1"/>
  <c r="A91" i="6" s="1"/>
  <c r="A92" i="6" s="1"/>
  <c r="A93" i="6" s="1"/>
  <c r="A95" i="6" s="1"/>
  <c r="A96" i="6" s="1"/>
  <c r="A97" i="6" s="1"/>
  <c r="A98" i="6" s="1"/>
  <c r="A99" i="6" s="1"/>
  <c r="A100" i="6" s="1"/>
  <c r="A101" i="6" s="1"/>
  <c r="A103" i="6" s="1"/>
  <c r="A104" i="6" s="1"/>
  <c r="A105" i="6" s="1"/>
  <c r="A106" i="6" s="1"/>
  <c r="A108" i="6" s="1"/>
  <c r="A110" i="6" s="1"/>
  <c r="A111" i="6" s="1"/>
  <c r="A112" i="6" s="1"/>
  <c r="A113" i="6" s="1"/>
  <c r="A115" i="6" s="1"/>
  <c r="A116" i="6" s="1"/>
  <c r="A117" i="6" s="1"/>
  <c r="A118" i="6" s="1"/>
  <c r="A119" i="6" s="1"/>
  <c r="A121" i="6" s="1"/>
  <c r="A122" i="6" s="1"/>
  <c r="A123" i="6" s="1"/>
  <c r="A124" i="6" s="1"/>
  <c r="A126" i="6" s="1"/>
  <c r="A127" i="6" s="1"/>
  <c r="A128" i="6" s="1"/>
  <c r="A129" i="6" s="1"/>
  <c r="A131" i="6" s="1"/>
  <c r="A132" i="6" s="1"/>
  <c r="A133" i="6" s="1"/>
  <c r="A134" i="6" s="1"/>
  <c r="A136" i="6" s="1"/>
  <c r="A137" i="6" s="1"/>
  <c r="A138" i="6" s="1"/>
  <c r="A140" i="6" s="1"/>
  <c r="A141" i="6" s="1"/>
  <c r="A142" i="6" s="1"/>
  <c r="L101" i="6"/>
  <c r="L106" i="6" s="1"/>
  <c r="M82" i="6"/>
  <c r="M81" i="6"/>
  <c r="M77" i="6"/>
  <c r="L85" i="6"/>
  <c r="M97" i="6"/>
  <c r="M83" i="6"/>
  <c r="M132" i="6"/>
  <c r="M134" i="6" s="1"/>
  <c r="M99" i="6"/>
  <c r="M80" i="6"/>
  <c r="M93" i="6"/>
  <c r="M103" i="6" s="1"/>
  <c r="M96" i="6"/>
  <c r="M61" i="6"/>
  <c r="M69" i="6"/>
  <c r="M70" i="6" s="1"/>
  <c r="M116" i="6"/>
  <c r="M119" i="6" s="1"/>
  <c r="M98" i="6"/>
  <c r="M100" i="6"/>
  <c r="M85" i="6" l="1"/>
  <c r="M101" i="6"/>
  <c r="M106" i="6" s="1"/>
  <c r="K13" i="1" l="1"/>
  <c r="K12" i="1"/>
  <c r="K10" i="1"/>
  <c r="J13" i="1"/>
  <c r="J12" i="1"/>
  <c r="J10" i="1"/>
  <c r="I11" i="2"/>
  <c r="H19" i="2"/>
  <c r="G19" i="2"/>
  <c r="F19" i="2"/>
  <c r="E19" i="2"/>
  <c r="D19" i="2"/>
  <c r="C19" i="2"/>
  <c r="B19" i="2"/>
  <c r="G22" i="2" l="1"/>
  <c r="H22" i="2"/>
  <c r="I22" i="2"/>
  <c r="J22" i="2"/>
  <c r="K22" i="2"/>
  <c r="G23" i="2"/>
  <c r="H23" i="2"/>
  <c r="I23" i="2"/>
  <c r="J23" i="2"/>
  <c r="K23" i="2"/>
  <c r="G24" i="2"/>
  <c r="H24" i="2"/>
  <c r="I24" i="2"/>
  <c r="J24" i="2"/>
  <c r="K24" i="2"/>
  <c r="G25" i="2"/>
  <c r="H25" i="2"/>
  <c r="I25" i="2"/>
  <c r="J25" i="2"/>
  <c r="K25" i="2"/>
  <c r="G26" i="2"/>
  <c r="H26" i="2"/>
  <c r="I26" i="2"/>
  <c r="J26" i="2"/>
  <c r="K26" i="2"/>
  <c r="G27" i="2"/>
  <c r="H27" i="2"/>
  <c r="I27" i="2"/>
  <c r="J27" i="2"/>
  <c r="K27" i="2"/>
  <c r="G28" i="2"/>
  <c r="H28" i="2"/>
  <c r="I28" i="2"/>
  <c r="J28" i="2"/>
  <c r="K28" i="2"/>
  <c r="F28" i="2"/>
  <c r="F27" i="2"/>
  <c r="F26" i="2"/>
  <c r="F25" i="2"/>
  <c r="F24" i="2"/>
  <c r="F23" i="2"/>
  <c r="F22" i="2"/>
  <c r="E28" i="2"/>
  <c r="E27" i="2"/>
  <c r="E26" i="2"/>
  <c r="E25" i="2"/>
  <c r="E24" i="2"/>
  <c r="E23" i="2"/>
  <c r="E22" i="2"/>
  <c r="D28" i="2"/>
  <c r="D27" i="2"/>
  <c r="D26" i="2"/>
  <c r="D25" i="2"/>
  <c r="D24" i="2"/>
  <c r="D23" i="2"/>
  <c r="D22" i="2"/>
  <c r="C28" i="2"/>
  <c r="C27" i="2"/>
  <c r="C26" i="2"/>
  <c r="C25" i="2"/>
  <c r="C24" i="2"/>
  <c r="C23" i="2"/>
  <c r="C22" i="2"/>
  <c r="B28" i="2"/>
  <c r="B27" i="2"/>
  <c r="B26" i="2"/>
  <c r="B25" i="2"/>
  <c r="B24" i="2"/>
  <c r="B23" i="2"/>
  <c r="B22" i="2"/>
  <c r="K12" i="2"/>
  <c r="K11" i="2"/>
  <c r="J12" i="2"/>
  <c r="J11" i="2"/>
  <c r="I12" i="2"/>
  <c r="H12" i="2"/>
  <c r="H11" i="2"/>
  <c r="H10" i="2"/>
  <c r="H9" i="2"/>
  <c r="H8" i="2"/>
  <c r="G12" i="2"/>
  <c r="G11" i="2"/>
  <c r="G10" i="2"/>
  <c r="G9" i="2"/>
  <c r="G8" i="2"/>
  <c r="F12" i="2"/>
  <c r="F11" i="2"/>
  <c r="F10" i="2"/>
  <c r="F9" i="2"/>
  <c r="F8" i="2"/>
  <c r="E12" i="2"/>
  <c r="E11" i="2"/>
  <c r="E10" i="2"/>
  <c r="E9" i="2"/>
  <c r="E8" i="2"/>
  <c r="D12" i="2"/>
  <c r="D11" i="2"/>
  <c r="D10" i="2"/>
  <c r="D9" i="2"/>
  <c r="D8" i="2"/>
  <c r="C12" i="2"/>
  <c r="C11" i="2"/>
  <c r="C10" i="2"/>
  <c r="C9" i="2"/>
  <c r="C8" i="2"/>
  <c r="B12" i="2"/>
  <c r="B11" i="2"/>
  <c r="B10" i="2"/>
  <c r="B9" i="2"/>
  <c r="B8" i="2"/>
  <c r="K29" i="1" l="1"/>
  <c r="K28" i="1"/>
  <c r="K27" i="1"/>
  <c r="K26" i="1"/>
  <c r="K25" i="1"/>
  <c r="K24" i="1"/>
  <c r="K23" i="1"/>
  <c r="J29" i="1"/>
  <c r="J28" i="1"/>
  <c r="J27" i="1"/>
  <c r="J26" i="1"/>
  <c r="J25" i="1"/>
  <c r="J24" i="1"/>
  <c r="J23" i="1"/>
  <c r="I29" i="1"/>
  <c r="I28" i="1"/>
  <c r="I27" i="1"/>
  <c r="I26" i="1"/>
  <c r="I25" i="1"/>
  <c r="I24" i="1"/>
  <c r="I23" i="1"/>
  <c r="H29" i="1"/>
  <c r="H28" i="1"/>
  <c r="H27" i="1"/>
  <c r="H26" i="1"/>
  <c r="H25" i="1"/>
  <c r="H24" i="1"/>
  <c r="H23" i="1"/>
  <c r="G29" i="1"/>
  <c r="G28" i="1"/>
  <c r="G27" i="1"/>
  <c r="G26" i="1"/>
  <c r="G25" i="1"/>
  <c r="G24" i="1"/>
  <c r="G23" i="1"/>
  <c r="F29" i="1"/>
  <c r="F28" i="1"/>
  <c r="F27" i="1"/>
  <c r="F26" i="1"/>
  <c r="F25" i="1"/>
  <c r="F24" i="1"/>
  <c r="F23" i="1"/>
  <c r="E29" i="1"/>
  <c r="E28" i="1"/>
  <c r="E27" i="1"/>
  <c r="E26" i="1"/>
  <c r="E25" i="1"/>
  <c r="E24" i="1"/>
  <c r="E23" i="1"/>
  <c r="D29" i="1"/>
  <c r="D28" i="1"/>
  <c r="D27" i="1"/>
  <c r="D26" i="1"/>
  <c r="D25" i="1"/>
  <c r="D24" i="1"/>
  <c r="D23" i="1"/>
  <c r="C29" i="1"/>
  <c r="C28" i="1"/>
  <c r="C27" i="1"/>
  <c r="C26" i="1"/>
  <c r="C25" i="1"/>
  <c r="C24" i="1"/>
  <c r="C23" i="1"/>
  <c r="B29" i="1"/>
  <c r="B28" i="1"/>
  <c r="B27" i="1"/>
  <c r="B26" i="1"/>
  <c r="B25" i="1"/>
  <c r="B24" i="1"/>
  <c r="B23" i="1"/>
  <c r="I13" i="1"/>
  <c r="I12" i="1"/>
  <c r="I10" i="1"/>
  <c r="H13" i="1"/>
  <c r="H12" i="1"/>
  <c r="H11" i="1"/>
  <c r="H10" i="1"/>
  <c r="H9" i="1"/>
  <c r="H8" i="1"/>
  <c r="G13" i="1"/>
  <c r="G12" i="1"/>
  <c r="G11" i="1"/>
  <c r="G10" i="1"/>
  <c r="G9" i="1"/>
  <c r="G8" i="1"/>
  <c r="F13" i="1"/>
  <c r="F12" i="1"/>
  <c r="F11" i="1"/>
  <c r="F10" i="1"/>
  <c r="F9" i="1"/>
  <c r="F8" i="1"/>
  <c r="E13" i="1"/>
  <c r="E12" i="1"/>
  <c r="E11" i="1"/>
  <c r="E10" i="1"/>
  <c r="E9" i="1"/>
  <c r="D13" i="1"/>
  <c r="D12" i="1"/>
  <c r="D11" i="1"/>
  <c r="D10" i="1"/>
  <c r="C13" i="1"/>
  <c r="C12" i="1"/>
  <c r="C11" i="1"/>
  <c r="C10" i="1"/>
  <c r="C9" i="1"/>
  <c r="B10" i="1"/>
  <c r="B11" i="1"/>
  <c r="B12" i="1"/>
  <c r="B13" i="1"/>
  <c r="B8" i="1"/>
  <c r="B9" i="1" l="1"/>
  <c r="C8" i="1"/>
  <c r="E8" i="1"/>
  <c r="D8" i="1" l="1"/>
  <c r="D9" i="1"/>
  <c r="D20" i="1" l="1"/>
  <c r="B20" i="1"/>
  <c r="H20" i="1"/>
  <c r="G20" i="1"/>
  <c r="F20" i="1"/>
  <c r="E20" i="1"/>
  <c r="C20" i="1"/>
  <c r="K11" i="1"/>
  <c r="K10" i="2"/>
  <c r="J10" i="2"/>
  <c r="K8" i="1"/>
  <c r="J11" i="1"/>
  <c r="J8" i="1"/>
  <c r="I8" i="1"/>
  <c r="I9" i="1"/>
  <c r="J8" i="2" l="1"/>
  <c r="I8" i="2"/>
  <c r="K8" i="2"/>
  <c r="I10" i="2"/>
  <c r="I11" i="1"/>
  <c r="I20" i="1"/>
  <c r="I9" i="2" l="1"/>
  <c r="I19" i="2"/>
  <c r="J20" i="1" l="1"/>
  <c r="J9" i="1"/>
  <c r="J9" i="2" l="1"/>
  <c r="J19" i="2"/>
  <c r="K20" i="1" l="1"/>
  <c r="K9" i="1"/>
  <c r="K9" i="2" l="1"/>
  <c r="K19" i="2"/>
  <c r="K29" i="2" l="1"/>
  <c r="J29" i="2"/>
  <c r="I29" i="2"/>
  <c r="H29" i="2"/>
  <c r="G29" i="2"/>
  <c r="F29" i="2"/>
  <c r="E29" i="2"/>
  <c r="D29" i="2"/>
  <c r="C29" i="2"/>
  <c r="B29" i="2"/>
  <c r="K13" i="2"/>
  <c r="K20" i="2" s="1"/>
  <c r="J13" i="2"/>
  <c r="J20" i="2" s="1"/>
  <c r="I13" i="2"/>
  <c r="I20" i="2" s="1"/>
  <c r="H13" i="2"/>
  <c r="G13" i="2"/>
  <c r="G20" i="2" s="1"/>
  <c r="F13" i="2"/>
  <c r="F20" i="2" s="1"/>
  <c r="E13" i="2"/>
  <c r="E20" i="2" s="1"/>
  <c r="D13" i="2"/>
  <c r="D20" i="2" s="1"/>
  <c r="C13" i="2"/>
  <c r="C20" i="2" s="1"/>
  <c r="B13" i="2"/>
  <c r="B20" i="2" s="1"/>
  <c r="C5" i="2"/>
  <c r="D5" i="2" s="1"/>
  <c r="E5" i="2" s="1"/>
  <c r="F5" i="2" s="1"/>
  <c r="G5" i="2" s="1"/>
  <c r="H5" i="2" s="1"/>
  <c r="I5" i="2" s="1"/>
  <c r="J5" i="2" s="1"/>
  <c r="K5" i="2" s="1"/>
  <c r="F14" i="1" l="1"/>
  <c r="F21" i="1" s="1"/>
  <c r="E14" i="1" l="1"/>
  <c r="E21" i="1" s="1"/>
  <c r="C30" i="1"/>
  <c r="D30" i="1"/>
  <c r="E30" i="1"/>
  <c r="F30" i="1"/>
  <c r="G30" i="1"/>
  <c r="H30" i="1"/>
  <c r="I30" i="1"/>
  <c r="J30" i="1"/>
  <c r="K30" i="1"/>
  <c r="B30" i="1"/>
  <c r="C5" i="1"/>
  <c r="D5" i="1" s="1"/>
  <c r="E5" i="1" s="1"/>
  <c r="F5" i="1" s="1"/>
  <c r="G5" i="1" s="1"/>
  <c r="H5" i="1" s="1"/>
  <c r="I5" i="1" s="1"/>
  <c r="J5" i="1" s="1"/>
  <c r="K5" i="1" s="1"/>
  <c r="K14" i="1"/>
  <c r="K21" i="1" s="1"/>
  <c r="J14" i="1"/>
  <c r="J21" i="1" s="1"/>
  <c r="I14" i="1"/>
  <c r="I21" i="1" s="1"/>
  <c r="H14" i="1"/>
  <c r="H21" i="1" s="1"/>
  <c r="G14" i="1"/>
  <c r="G21" i="1" s="1"/>
  <c r="D14" i="1"/>
  <c r="D21" i="1" s="1"/>
  <c r="C14" i="1"/>
  <c r="C21" i="1" s="1"/>
  <c r="B14" i="1"/>
  <c r="B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Patil, Alok A</author>
  </authors>
  <commentList>
    <comment ref="L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Patil, Alok A:</t>
        </r>
        <r>
          <rPr>
            <sz val="9"/>
            <color indexed="81"/>
            <rFont val="Tahoma"/>
            <family val="2"/>
          </rPr>
          <t xml:space="preserve">
Revised April 30, 2018</t>
        </r>
      </text>
    </comment>
    <comment ref="M5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Patil, Alok A:</t>
        </r>
        <r>
          <rPr>
            <sz val="9"/>
            <color indexed="81"/>
            <rFont val="Tahoma"/>
            <family val="2"/>
          </rPr>
          <t xml:space="preserve">
Wild Horse Power -$4,539,303
Source: CBR Summary-3</t>
        </r>
      </text>
    </comment>
    <comment ref="M66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Patil, Alok A:</t>
        </r>
        <r>
          <rPr>
            <sz val="9"/>
            <color indexed="81"/>
            <rFont val="Tahoma"/>
            <family val="2"/>
          </rPr>
          <t xml:space="preserve">
Wild Horse Power -$2,014,204
Source: CBR Summary-</t>
        </r>
      </text>
    </comment>
    <comment ref="M74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Patil, Alok A:</t>
        </r>
        <r>
          <rPr>
            <sz val="9"/>
            <color indexed="81"/>
            <rFont val="Tahoma"/>
            <family val="2"/>
          </rPr>
          <t xml:space="preserve">
Wild Horse Power -$838,561.08
Source: CBR Summary-</t>
        </r>
      </text>
    </comment>
    <comment ref="M90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Patil, Alok A:</t>
        </r>
        <r>
          <rPr>
            <sz val="9"/>
            <color indexed="81"/>
            <rFont val="Tahoma"/>
            <family val="2"/>
          </rPr>
          <t xml:space="preserve">
Wild Horse Power -$838,561.08
Source: CBR Summary-</t>
        </r>
      </text>
    </comment>
  </commentList>
</comments>
</file>

<file path=xl/sharedStrings.xml><?xml version="1.0" encoding="utf-8"?>
<sst xmlns="http://schemas.openxmlformats.org/spreadsheetml/2006/main" count="356" uniqueCount="183">
  <si>
    <t xml:space="preserve">  DEFERRED DEBITS</t>
  </si>
  <si>
    <t xml:space="preserve">  DEFERRED TAXES</t>
  </si>
  <si>
    <t xml:space="preserve">  ALLOWANCE FOR WORKING CAPITAL</t>
  </si>
  <si>
    <t xml:space="preserve">  OTHER</t>
  </si>
  <si>
    <t>TOTAL RATE BASE</t>
  </si>
  <si>
    <t>OTHER POWER SUPPLY EXPENSES</t>
  </si>
  <si>
    <t>TRANSMISSION EXPENSE</t>
  </si>
  <si>
    <t>DISTRIBUTION EXPENSE</t>
  </si>
  <si>
    <t>CUSTOMER ACCOUNT EXPENSES</t>
  </si>
  <si>
    <t>CUSTOMER SERVICE EXPENSES</t>
  </si>
  <si>
    <t>CONSERVATION AMORTIZATION</t>
  </si>
  <si>
    <t>ADMIN &amp; GENERAL EXPENSE</t>
  </si>
  <si>
    <t>AMI</t>
  </si>
  <si>
    <t>ACCUMULATED DEPRECIATION</t>
  </si>
  <si>
    <t>Puget Sound Energy 2019 General Rate Case</t>
  </si>
  <si>
    <t>Staff DR 006</t>
  </si>
  <si>
    <t>Attachment A</t>
  </si>
  <si>
    <t>Electric</t>
  </si>
  <si>
    <t>Gas</t>
  </si>
  <si>
    <t>Depreciation Expense</t>
  </si>
  <si>
    <t>Accumulated Depreciation</t>
  </si>
  <si>
    <t xml:space="preserve">  DFIT</t>
  </si>
  <si>
    <t xml:space="preserve">  Gross Plant</t>
  </si>
  <si>
    <t xml:space="preserve">  Accum Deprec</t>
  </si>
  <si>
    <t xml:space="preserve">   UTILITY PLANT IN SERVICE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</si>
  <si>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</si>
  <si>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</si>
  <si>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</si>
  <si>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DEPRECIATION AND OTHER LIABILITIES</t>
  </si>
  <si>
    <t>PUGET SOUND ENERGY-ELECTRIC</t>
  </si>
  <si>
    <t>RESULTS OF OPERATIONS</t>
  </si>
  <si>
    <t>FOR THE TWELVE MONTHS ENDED DECEMBER 31, 2008-2018</t>
  </si>
  <si>
    <t>COMMISSION BASIS REPORT</t>
  </si>
  <si>
    <t>UE-090674</t>
  </si>
  <si>
    <t>UE-100719</t>
  </si>
  <si>
    <t>UE-110764</t>
  </si>
  <si>
    <t>UE-120608</t>
  </si>
  <si>
    <t>UE-130652</t>
  </si>
  <si>
    <t>UE-140536</t>
  </si>
  <si>
    <t>UE-150528</t>
  </si>
  <si>
    <t>UE-160375</t>
  </si>
  <si>
    <t>UE-170221</t>
  </si>
  <si>
    <t>UE-180255</t>
  </si>
  <si>
    <t>UE-190211</t>
  </si>
  <si>
    <t>LINE</t>
  </si>
  <si>
    <t>NO.</t>
  </si>
  <si>
    <t>Operating Revenues:</t>
  </si>
  <si>
    <t>Sales to Customers</t>
  </si>
  <si>
    <t>Sales from Resale-Firm</t>
  </si>
  <si>
    <t>Sales to Other Utilities</t>
  </si>
  <si>
    <t>Other Operating Revenues</t>
  </si>
  <si>
    <t>Total Operating Revenues</t>
  </si>
  <si>
    <t>Operating Revenue Deductions:</t>
  </si>
  <si>
    <t>Power Costs:</t>
  </si>
  <si>
    <t>Fuel</t>
  </si>
  <si>
    <t>Purchased and Interchanged</t>
  </si>
  <si>
    <t>Wheeling</t>
  </si>
  <si>
    <t>Residential Exchange</t>
  </si>
  <si>
    <t>Total Production Expenses</t>
  </si>
  <si>
    <t>Other Power Supply Expenses</t>
  </si>
  <si>
    <t>Transmission Expense</t>
  </si>
  <si>
    <t>Distribution Expense</t>
  </si>
  <si>
    <t>Customer Account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</si>
  <si>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</si>
  <si>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</si>
  <si>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</si>
  <si>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</si>
  <si>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</si>
  <si>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</si>
  <si>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</si>
  <si>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</si>
  <si>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F.I.T.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</si>
  <si>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</si>
  <si>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</si>
  <si>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</si>
  <si>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</si>
  <si>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</si>
  <si>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</si>
  <si>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</si>
  <si>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 xml:space="preserve"> Gross Utility Plant in Service (Net Before 2013) </t>
  </si>
  <si>
    <t xml:space="preserve"> Accumulated Depreciation </t>
  </si>
  <si>
    <t xml:space="preserve">  Deferred Debits</t>
  </si>
  <si>
    <t xml:space="preserve">  Deferred Taxes</t>
  </si>
  <si>
    <t xml:space="preserve">  Allowance for Working Capital</t>
  </si>
  <si>
    <t xml:space="preserve">  Other</t>
  </si>
  <si>
    <t>Total Rate Base</t>
  </si>
  <si>
    <t>Gross Plant</t>
  </si>
  <si>
    <t>Total Production</t>
  </si>
  <si>
    <t>Transmission</t>
  </si>
  <si>
    <t>Distribution</t>
  </si>
  <si>
    <t>Intangible Plant</t>
  </si>
  <si>
    <t>General Plant</t>
  </si>
  <si>
    <t>Total</t>
  </si>
  <si>
    <t xml:space="preserve">Accumulated Depreciation </t>
  </si>
  <si>
    <t>Plant Related ADIT (w/o Bonus)</t>
  </si>
  <si>
    <t>Plant Related Bonus ADIT</t>
  </si>
  <si>
    <t>Total Plant Related ADIT</t>
  </si>
  <si>
    <t>Net Plant after Plant Related Deferred Income Taxes</t>
  </si>
  <si>
    <t>Non-plant DFIT</t>
  </si>
  <si>
    <t>Deferred Debits</t>
  </si>
  <si>
    <t>Allowance for Working Capital</t>
  </si>
  <si>
    <t>Other</t>
  </si>
  <si>
    <t>Adjusted O&amp;M Factor</t>
  </si>
  <si>
    <t xml:space="preserve">Taxes Other Than Income </t>
  </si>
  <si>
    <t>Property Tax Adjustments (2008-2013)</t>
  </si>
  <si>
    <t>Taxes Other Than Income Factor</t>
  </si>
  <si>
    <t xml:space="preserve">Adjusted Distribution Plant </t>
  </si>
  <si>
    <t>Gross Distribution Plant</t>
  </si>
  <si>
    <t>Less AMI</t>
  </si>
  <si>
    <t>Adjusted Gross Distribution Plant</t>
  </si>
  <si>
    <t>Distribution Plant Accum. Dep.</t>
  </si>
  <si>
    <t>Plus AMI</t>
  </si>
  <si>
    <t>Adjusted Distribution Plant Accum. Dep.</t>
  </si>
  <si>
    <t>ADIT Distribution Plant (w/o Bonus)</t>
  </si>
  <si>
    <t>Adjusted DFIT Distribution Plant</t>
  </si>
  <si>
    <t>Adjusted Intangible Plant</t>
  </si>
  <si>
    <t>Gross Intangible Plant</t>
  </si>
  <si>
    <t>Less GTZ</t>
  </si>
  <si>
    <t>Intangible Plant Accum. Dep.</t>
  </si>
  <si>
    <t>Plus GTZ</t>
  </si>
  <si>
    <t>Intangible Distribution Plant (w/o Bonus)</t>
  </si>
  <si>
    <t>GTZ</t>
  </si>
  <si>
    <t>PUGET SOUND ENERGY-GAS</t>
  </si>
  <si>
    <t>UG-090675</t>
  </si>
  <si>
    <t>UG-100720</t>
  </si>
  <si>
    <t>UG-110765</t>
  </si>
  <si>
    <t>UG-120609</t>
  </si>
  <si>
    <t>UG-130653</t>
  </si>
  <si>
    <t>UG-140537</t>
  </si>
  <si>
    <t>UG-150529</t>
  </si>
  <si>
    <t>UG-160376</t>
  </si>
  <si>
    <t>UG-170222</t>
  </si>
  <si>
    <t>UG-180256</t>
  </si>
  <si>
    <t>UG-190212</t>
  </si>
  <si>
    <t>Municipal Additions</t>
  </si>
  <si>
    <t>Gas Costs:</t>
  </si>
  <si>
    <t xml:space="preserve"> Purchased Gas</t>
  </si>
  <si>
    <t>Amortization of Property Loss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</si>
  <si>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</si>
  <si>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</si>
  <si>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</si>
  <si>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Depreciation and Other Liabilities</t>
  </si>
  <si>
    <t>Total Net Investment</t>
  </si>
  <si>
    <t>Production</t>
  </si>
  <si>
    <t>Net Plant After Plant Related ADIT</t>
  </si>
  <si>
    <t>Non Plant ADIT</t>
  </si>
  <si>
    <t>Depreciation and Other Liabilities</t>
  </si>
  <si>
    <t>Total Ratebase</t>
  </si>
  <si>
    <t>Taxes Other Than Income (TOTI) Factor</t>
  </si>
  <si>
    <t>Adjustments (2008-2013)</t>
  </si>
  <si>
    <t>PGA Tax Adjustment</t>
  </si>
  <si>
    <t>Less CRM</t>
  </si>
  <si>
    <t>Adjusted Gross Dist. Plant</t>
  </si>
  <si>
    <t>Dist. Plant Acc. Depreciation</t>
  </si>
  <si>
    <t>Plus CRM</t>
  </si>
  <si>
    <t>Adjusted Dist. Plant Acc. Depreciation</t>
  </si>
  <si>
    <t>Dist. Plant ADIT</t>
  </si>
  <si>
    <t>Adjusted Dist. Plant ADIT</t>
  </si>
  <si>
    <t xml:space="preserve">Adjusted Intangible Plant </t>
  </si>
  <si>
    <t>AMI Electric Plant</t>
  </si>
  <si>
    <t>AMI Gas Plant</t>
  </si>
  <si>
    <t>RATE BASE</t>
  </si>
  <si>
    <t xml:space="preserve">NORMALIZED O&amp;M </t>
  </si>
  <si>
    <t>check==&gt;</t>
  </si>
  <si>
    <t>Trend of Plant Balances Oct 2016 through June 2019</t>
  </si>
  <si>
    <t>Plant Bal- Electric</t>
  </si>
  <si>
    <t>Plant Bal- Gas</t>
  </si>
  <si>
    <t>Plant Bal- Total</t>
  </si>
  <si>
    <t>Acc Depr Bal- Electric</t>
  </si>
  <si>
    <t>Acc Depr Bal- Gas</t>
  </si>
  <si>
    <t>Acc Depr Bal- Total</t>
  </si>
  <si>
    <t>ADIT Bal- Electric</t>
  </si>
  <si>
    <t>ADIT Bal- Gas</t>
  </si>
  <si>
    <t>ADIT Bal- Total</t>
  </si>
  <si>
    <t>Net Utility Plant - Electric</t>
  </si>
  <si>
    <t>Net Utility Plant - Gas</t>
  </si>
  <si>
    <t>Net Utility Plant - Total</t>
  </si>
  <si>
    <t>source</t>
  </si>
  <si>
    <t>DR39</t>
  </si>
  <si>
    <t>pro-forma</t>
  </si>
  <si>
    <t>Check==&gt;</t>
  </si>
  <si>
    <t>Average Balances</t>
  </si>
  <si>
    <t>2018 Depreciation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</si>
</sst>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_(* #,##0_);_(* \(#,##0\);_(* &quot;-&quot;??_);_(@_)"/>
    <numFmt numFmtId="166" formatCode="[$-409]mmmm\ d\,\ yyyy;@"/>
    <numFmt numFmtId="167" formatCode="#,##0;\(#,##0\)"/>
    <numFmt numFmtId="168" formatCode="_(&quot;$&quot;* #,##0.0000_);_(&quot;$&quot;* \(#,##0.0000\);_(&quot;$&quot;* &quot;-&quot;??_);_(@_)"/>
    <numFmt numFmtId="169" formatCode="&quot;check=&gt;&quot;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sz val="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color rgb="FF0000FF"/>
      <name val="Calibri"/>
      <family val="2"/>
      <scheme val="minor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NumberFormat="1" applyFont="1" applyFill="1" applyAlignment="1"/>
    <xf numFmtId="164" fontId="3" fillId="0" borderId="0" xfId="0" applyNumberFormat="1" applyFont="1" applyFill="1" applyAlignment="1" applyProtection="1">
      <alignment horizontal="left"/>
    </xf>
    <xf numFmtId="42" fontId="2" fillId="0" borderId="0" xfId="0" applyNumberFormat="1" applyFont="1" applyFill="1" applyAlignment="1"/>
    <xf numFmtId="41" fontId="2" fillId="0" borderId="0" xfId="0" applyNumberFormat="1" applyFont="1" applyFill="1" applyAlignment="1" applyProtection="1">
      <protection locked="0"/>
    </xf>
    <xf numFmtId="42" fontId="3" fillId="0" borderId="1" xfId="2" applyNumberFormat="1" applyFont="1" applyFill="1" applyBorder="1" applyAlignment="1" applyProtection="1"/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165" fontId="0" fillId="0" borderId="0" xfId="1" applyNumberFormat="1" applyFont="1"/>
    <xf numFmtId="42" fontId="3" fillId="0" borderId="0" xfId="2" applyNumberFormat="1" applyFont="1" applyFill="1" applyBorder="1" applyAlignment="1" applyProtection="1"/>
    <xf numFmtId="164" fontId="2" fillId="0" borderId="0" xfId="0" applyNumberFormat="1" applyFont="1" applyFill="1" applyAlignment="1" applyProtection="1">
      <alignment horizontal="left"/>
    </xf>
    <xf numFmtId="0" fontId="5" fillId="0" borderId="0" xfId="0" applyFont="1"/>
    <xf numFmtId="0" fontId="4" fillId="0" borderId="0" xfId="0" applyFont="1"/>
    <xf numFmtId="42" fontId="2" fillId="0" borderId="0" xfId="0" applyNumberFormat="1" applyFont="1" applyFill="1" applyAlignment="1" applyProtection="1">
      <protection locked="0"/>
    </xf>
    <xf numFmtId="0" fontId="0" fillId="0" borderId="0" xfId="0" applyAlignment="1">
      <alignment horizontal="center"/>
    </xf>
    <xf numFmtId="166" fontId="6" fillId="0" borderId="2" xfId="0" applyNumberFormat="1" applyFont="1" applyFill="1" applyBorder="1" applyAlignment="1">
      <alignment horizontal="right"/>
    </xf>
    <xf numFmtId="41" fontId="3" fillId="0" borderId="0" xfId="0" applyNumberFormat="1" applyFont="1" applyFill="1" applyAlignment="1" applyProtection="1">
      <alignment horizontal="left"/>
    </xf>
    <xf numFmtId="0" fontId="0" fillId="0" borderId="0" xfId="0" applyFont="1"/>
    <xf numFmtId="0" fontId="4" fillId="0" borderId="0" xfId="0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/>
    <xf numFmtId="0" fontId="5" fillId="0" borderId="7" xfId="0" applyNumberFormat="1" applyFont="1" applyFill="1" applyBorder="1" applyAlignment="1">
      <alignment horizontal="center"/>
    </xf>
    <xf numFmtId="0" fontId="7" fillId="0" borderId="7" xfId="0" applyNumberFormat="1" applyFont="1" applyFill="1" applyBorder="1" applyAlignment="1"/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 indent="1"/>
    </xf>
    <xf numFmtId="42" fontId="7" fillId="0" borderId="0" xfId="0" applyNumberFormat="1" applyFont="1" applyFill="1" applyAlignment="1" applyProtection="1">
      <protection locked="0"/>
    </xf>
    <xf numFmtId="10" fontId="0" fillId="0" borderId="0" xfId="0" applyNumberFormat="1" applyFont="1"/>
    <xf numFmtId="41" fontId="7" fillId="0" borderId="0" xfId="0" applyNumberFormat="1" applyFont="1" applyFill="1" applyAlignment="1" applyProtection="1">
      <protection locked="0"/>
    </xf>
    <xf numFmtId="41" fontId="7" fillId="0" borderId="7" xfId="0" applyNumberFormat="1" applyFont="1" applyFill="1" applyBorder="1" applyAlignment="1" applyProtection="1">
      <protection locked="0"/>
    </xf>
    <xf numFmtId="0" fontId="7" fillId="0" borderId="8" xfId="0" applyNumberFormat="1" applyFont="1" applyFill="1" applyBorder="1" applyAlignment="1">
      <alignment horizontal="left"/>
    </xf>
    <xf numFmtId="41" fontId="7" fillId="0" borderId="8" xfId="0" applyNumberFormat="1" applyFont="1" applyFill="1" applyBorder="1" applyAlignment="1" applyProtection="1">
      <protection locked="0"/>
    </xf>
    <xf numFmtId="43" fontId="7" fillId="0" borderId="0" xfId="0" applyNumberFormat="1" applyFont="1" applyFill="1" applyAlignment="1"/>
    <xf numFmtId="167" fontId="7" fillId="0" borderId="0" xfId="0" applyNumberFormat="1" applyFont="1" applyFill="1" applyAlignment="1" applyProtection="1">
      <protection locked="0"/>
    </xf>
    <xf numFmtId="0" fontId="7" fillId="0" borderId="0" xfId="0" applyNumberFormat="1" applyFont="1" applyFill="1" applyAlignment="1">
      <alignment horizontal="left"/>
    </xf>
    <xf numFmtId="167" fontId="7" fillId="0" borderId="0" xfId="0" applyNumberFormat="1" applyFont="1" applyFill="1" applyAlignment="1"/>
    <xf numFmtId="0" fontId="7" fillId="0" borderId="0" xfId="0" applyNumberFormat="1" applyFont="1" applyFill="1" applyBorder="1" applyAlignment="1">
      <alignment horizontal="left"/>
    </xf>
    <xf numFmtId="0" fontId="7" fillId="0" borderId="0" xfId="0" quotePrefix="1" applyNumberFormat="1" applyFont="1" applyFill="1" applyAlignment="1">
      <alignment horizontal="left"/>
    </xf>
    <xf numFmtId="42" fontId="7" fillId="0" borderId="8" xfId="0" applyNumberFormat="1" applyFont="1" applyFill="1" applyBorder="1" applyAlignment="1"/>
    <xf numFmtId="9" fontId="7" fillId="0" borderId="0" xfId="0" applyNumberFormat="1" applyFont="1" applyFill="1" applyAlignment="1"/>
    <xf numFmtId="42" fontId="7" fillId="0" borderId="0" xfId="0" applyNumberFormat="1" applyFont="1" applyFill="1" applyAlignment="1">
      <alignment horizontal="left"/>
    </xf>
    <xf numFmtId="42" fontId="7" fillId="0" borderId="0" xfId="0" applyNumberFormat="1" applyFont="1" applyFill="1" applyAlignment="1"/>
    <xf numFmtId="10" fontId="7" fillId="0" borderId="0" xfId="0" applyNumberFormat="1" applyFont="1" applyFill="1" applyAlignment="1"/>
    <xf numFmtId="164" fontId="7" fillId="0" borderId="0" xfId="0" applyNumberFormat="1" applyFont="1" applyFill="1" applyAlignment="1" applyProtection="1">
      <alignment horizontal="left"/>
    </xf>
    <xf numFmtId="0" fontId="7" fillId="0" borderId="1" xfId="0" applyNumberFormat="1" applyFont="1" applyFill="1" applyBorder="1" applyAlignment="1"/>
    <xf numFmtId="42" fontId="7" fillId="0" borderId="1" xfId="0" applyNumberFormat="1" applyFont="1" applyFill="1" applyBorder="1" applyAlignment="1" applyProtection="1"/>
    <xf numFmtId="0" fontId="8" fillId="0" borderId="0" xfId="0" applyNumberFormat="1" applyFont="1" applyFill="1" applyBorder="1" applyAlignment="1"/>
    <xf numFmtId="0" fontId="0" fillId="0" borderId="0" xfId="0" applyFont="1" applyAlignment="1">
      <alignment horizontal="left" indent="1"/>
    </xf>
    <xf numFmtId="42" fontId="0" fillId="0" borderId="0" xfId="0" applyNumberFormat="1" applyFont="1"/>
    <xf numFmtId="3" fontId="0" fillId="0" borderId="0" xfId="0" applyNumberFormat="1" applyFont="1"/>
    <xf numFmtId="41" fontId="0" fillId="0" borderId="0" xfId="0" applyNumberFormat="1" applyFont="1"/>
    <xf numFmtId="42" fontId="7" fillId="0" borderId="0" xfId="0" applyNumberFormat="1" applyFont="1" applyFill="1" applyBorder="1" applyAlignment="1"/>
    <xf numFmtId="0" fontId="7" fillId="0" borderId="1" xfId="0" applyNumberFormat="1" applyFont="1" applyFill="1" applyBorder="1" applyAlignment="1">
      <alignment horizontal="left"/>
    </xf>
    <xf numFmtId="42" fontId="7" fillId="0" borderId="1" xfId="0" applyNumberFormat="1" applyFont="1" applyFill="1" applyBorder="1" applyAlignment="1"/>
    <xf numFmtId="0" fontId="7" fillId="0" borderId="0" xfId="0" applyNumberFormat="1" applyFont="1" applyFill="1" applyBorder="1" applyAlignment="1"/>
    <xf numFmtId="164" fontId="7" fillId="0" borderId="0" xfId="0" applyNumberFormat="1" applyFont="1" applyFill="1" applyAlignment="1" applyProtection="1">
      <alignment horizontal="left" indent="1"/>
    </xf>
    <xf numFmtId="41" fontId="0" fillId="0" borderId="0" xfId="0" applyNumberFormat="1"/>
    <xf numFmtId="42" fontId="0" fillId="0" borderId="0" xfId="0" applyNumberFormat="1"/>
    <xf numFmtId="0" fontId="4" fillId="0" borderId="0" xfId="0" applyFont="1" applyAlignment="1">
      <alignment horizontal="center"/>
    </xf>
    <xf numFmtId="42" fontId="2" fillId="0" borderId="0" xfId="0" applyNumberFormat="1" applyFont="1" applyFill="1" applyAlignment="1">
      <alignment horizontal="right"/>
    </xf>
    <xf numFmtId="43" fontId="0" fillId="0" borderId="0" xfId="0" applyNumberFormat="1" applyFont="1"/>
    <xf numFmtId="41" fontId="2" fillId="0" borderId="0" xfId="0" applyNumberFormat="1" applyFont="1" applyFill="1" applyAlignment="1">
      <alignment horizontal="right"/>
    </xf>
    <xf numFmtId="41" fontId="2" fillId="0" borderId="7" xfId="0" applyNumberFormat="1" applyFont="1" applyFill="1" applyBorder="1" applyAlignment="1">
      <alignment horizontal="right"/>
    </xf>
    <xf numFmtId="0" fontId="0" fillId="0" borderId="8" xfId="0" applyBorder="1"/>
    <xf numFmtId="42" fontId="2" fillId="0" borderId="8" xfId="0" applyNumberFormat="1" applyFont="1" applyFill="1" applyBorder="1" applyAlignment="1" applyProtection="1">
      <protection locked="0"/>
    </xf>
    <xf numFmtId="167" fontId="2" fillId="0" borderId="0" xfId="0" applyNumberFormat="1" applyFont="1" applyFill="1" applyAlignment="1"/>
    <xf numFmtId="42" fontId="2" fillId="0" borderId="8" xfId="0" applyNumberFormat="1" applyFont="1" applyFill="1" applyBorder="1" applyAlignment="1"/>
    <xf numFmtId="0" fontId="0" fillId="0" borderId="0" xfId="0" applyNumberFormat="1" applyAlignment="1"/>
    <xf numFmtId="42" fontId="0" fillId="0" borderId="0" xfId="0" applyNumberFormat="1" applyAlignment="1"/>
    <xf numFmtId="10" fontId="2" fillId="0" borderId="0" xfId="0" applyNumberFormat="1" applyFont="1" applyFill="1" applyAlignment="1"/>
    <xf numFmtId="168" fontId="2" fillId="0" borderId="0" xfId="0" applyNumberFormat="1" applyFont="1" applyFill="1" applyAlignment="1"/>
    <xf numFmtId="42" fontId="3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 applyProtection="1">
      <alignment horizontal="left"/>
      <protection locked="0"/>
    </xf>
    <xf numFmtId="41" fontId="3" fillId="0" borderId="7" xfId="0" applyNumberFormat="1" applyFont="1" applyFill="1" applyBorder="1" applyAlignment="1" applyProtection="1">
      <protection locked="0"/>
    </xf>
    <xf numFmtId="42" fontId="3" fillId="0" borderId="0" xfId="0" applyNumberFormat="1" applyFont="1" applyFill="1" applyAlignment="1" applyProtection="1"/>
    <xf numFmtId="0" fontId="0" fillId="0" borderId="1" xfId="0" applyBorder="1"/>
    <xf numFmtId="42" fontId="3" fillId="0" borderId="9" xfId="0" applyNumberFormat="1" applyFont="1" applyFill="1" applyBorder="1" applyAlignment="1" applyProtection="1"/>
    <xf numFmtId="42" fontId="3" fillId="0" borderId="0" xfId="0" applyNumberFormat="1" applyFont="1" applyFill="1" applyBorder="1" applyAlignment="1" applyProtection="1"/>
    <xf numFmtId="0" fontId="0" fillId="0" borderId="0" xfId="0" applyAlignment="1">
      <alignment horizontal="left" indent="1"/>
    </xf>
    <xf numFmtId="0" fontId="0" fillId="0" borderId="8" xfId="0" applyBorder="1" applyAlignment="1">
      <alignment horizontal="left"/>
    </xf>
    <xf numFmtId="42" fontId="3" fillId="0" borderId="8" xfId="0" applyNumberFormat="1" applyFont="1" applyFill="1" applyBorder="1" applyAlignment="1" applyProtection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2" fontId="3" fillId="0" borderId="1" xfId="0" applyNumberFormat="1" applyFont="1" applyFill="1" applyBorder="1" applyAlignment="1" applyProtection="1"/>
    <xf numFmtId="0" fontId="0" fillId="0" borderId="0" xfId="0" applyBorder="1" applyAlignment="1">
      <alignment horizontal="left"/>
    </xf>
    <xf numFmtId="41" fontId="12" fillId="0" borderId="0" xfId="0" applyNumberFormat="1" applyFont="1" applyFill="1" applyAlignment="1" applyProtection="1">
      <protection locked="0"/>
    </xf>
    <xf numFmtId="0" fontId="11" fillId="0" borderId="0" xfId="0" applyNumberFormat="1" applyFont="1" applyFill="1" applyAlignment="1">
      <alignment horizontal="right"/>
    </xf>
    <xf numFmtId="42" fontId="13" fillId="0" borderId="0" xfId="0" applyNumberFormat="1" applyFont="1"/>
    <xf numFmtId="0" fontId="14" fillId="0" borderId="0" xfId="0" applyFont="1"/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15" fillId="0" borderId="0" xfId="0" applyFont="1" applyFill="1" applyBorder="1" applyAlignment="1">
      <alignment horizontal="center"/>
    </xf>
    <xf numFmtId="41" fontId="0" fillId="0" borderId="3" xfId="0" applyNumberFormat="1" applyBorder="1"/>
    <xf numFmtId="41" fontId="0" fillId="0" borderId="0" xfId="0" applyNumberFormat="1" applyBorder="1"/>
    <xf numFmtId="41" fontId="0" fillId="2" borderId="4" xfId="0" applyNumberFormat="1" applyFill="1" applyBorder="1"/>
    <xf numFmtId="9" fontId="16" fillId="0" borderId="0" xfId="0" applyNumberFormat="1" applyFont="1" applyAlignment="1">
      <alignment horizontal="center"/>
    </xf>
    <xf numFmtId="41" fontId="17" fillId="0" borderId="3" xfId="0" applyNumberFormat="1" applyFont="1" applyBorder="1"/>
    <xf numFmtId="41" fontId="17" fillId="0" borderId="0" xfId="0" applyNumberFormat="1" applyFont="1" applyBorder="1"/>
    <xf numFmtId="9" fontId="18" fillId="0" borderId="0" xfId="0" applyNumberFormat="1" applyFont="1" applyAlignment="1">
      <alignment horizontal="center"/>
    </xf>
    <xf numFmtId="166" fontId="6" fillId="3" borderId="2" xfId="0" applyNumberFormat="1" applyFont="1" applyFill="1" applyBorder="1" applyAlignment="1">
      <alignment horizontal="right"/>
    </xf>
    <xf numFmtId="41" fontId="17" fillId="3" borderId="3" xfId="0" applyNumberFormat="1" applyFont="1" applyFill="1" applyBorder="1"/>
    <xf numFmtId="41" fontId="17" fillId="3" borderId="0" xfId="0" applyNumberFormat="1" applyFont="1" applyFill="1" applyBorder="1"/>
    <xf numFmtId="41" fontId="0" fillId="3" borderId="4" xfId="0" applyNumberFormat="1" applyFill="1" applyBorder="1"/>
    <xf numFmtId="9" fontId="18" fillId="3" borderId="0" xfId="0" applyNumberFormat="1" applyFont="1" applyFill="1" applyAlignment="1">
      <alignment horizontal="center"/>
    </xf>
    <xf numFmtId="0" fontId="0" fillId="3" borderId="0" xfId="0" applyFill="1"/>
    <xf numFmtId="41" fontId="17" fillId="0" borderId="5" xfId="0" applyNumberFormat="1" applyFont="1" applyBorder="1"/>
    <xf numFmtId="41" fontId="17" fillId="0" borderId="11" xfId="0" applyNumberFormat="1" applyFont="1" applyBorder="1"/>
    <xf numFmtId="41" fontId="0" fillId="2" borderId="6" xfId="0" applyNumberFormat="1" applyFill="1" applyBorder="1"/>
    <xf numFmtId="166" fontId="19" fillId="0" borderId="0" xfId="0" applyNumberFormat="1" applyFont="1" applyFill="1" applyBorder="1" applyAlignment="1">
      <alignment horizontal="right"/>
    </xf>
    <xf numFmtId="169" fontId="13" fillId="0" borderId="0" xfId="0" applyNumberFormat="1" applyFont="1"/>
    <xf numFmtId="0" fontId="16" fillId="0" borderId="0" xfId="0" applyFont="1"/>
    <xf numFmtId="166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65" fontId="0" fillId="0" borderId="0" xfId="0" applyNumberFormat="1"/>
    <xf numFmtId="0" fontId="4" fillId="0" borderId="0" xfId="0" applyFont="1" applyAlignment="1">
      <alignment vertical="center"/>
    </xf>
    <xf numFmtId="41" fontId="7" fillId="4" borderId="0" xfId="0" applyNumberFormat="1" applyFont="1" applyFill="1" applyAlignment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H32" sqref="H32"/>
    </sheetView>
  </sheetViews>
  <sheetFormatPr defaultRowHeight="15" x14ac:dyDescent="0.25"/>
  <cols>
    <col min="1" max="1" width="33.7109375" customWidth="1"/>
    <col min="2" max="11" width="15.7109375" customWidth="1"/>
  </cols>
  <sheetData>
    <row r="1" spans="1:11" x14ac:dyDescent="0.25">
      <c r="A1" s="11" t="s">
        <v>14</v>
      </c>
    </row>
    <row r="2" spans="1:11" x14ac:dyDescent="0.25">
      <c r="A2" s="11" t="s">
        <v>15</v>
      </c>
    </row>
    <row r="3" spans="1:11" x14ac:dyDescent="0.25">
      <c r="A3" s="12" t="s">
        <v>16</v>
      </c>
    </row>
    <row r="4" spans="1:11" x14ac:dyDescent="0.25">
      <c r="A4" s="12"/>
    </row>
    <row r="5" spans="1:11" x14ac:dyDescent="0.25">
      <c r="A5" t="s">
        <v>17</v>
      </c>
      <c r="B5" s="14">
        <v>2009</v>
      </c>
      <c r="C5" s="14">
        <f>+B5+1</f>
        <v>2010</v>
      </c>
      <c r="D5" s="14">
        <f t="shared" ref="D5:K5" si="0">+C5+1</f>
        <v>2011</v>
      </c>
      <c r="E5" s="14">
        <f t="shared" si="0"/>
        <v>2012</v>
      </c>
      <c r="F5" s="14">
        <f t="shared" si="0"/>
        <v>2013</v>
      </c>
      <c r="G5" s="14">
        <f t="shared" si="0"/>
        <v>2014</v>
      </c>
      <c r="H5" s="14">
        <f t="shared" si="0"/>
        <v>2015</v>
      </c>
      <c r="I5" s="14">
        <f t="shared" si="0"/>
        <v>2016</v>
      </c>
      <c r="J5" s="14">
        <f t="shared" si="0"/>
        <v>2017</v>
      </c>
      <c r="K5" s="14">
        <f t="shared" si="0"/>
        <v>2018</v>
      </c>
    </row>
    <row r="7" spans="1:11" x14ac:dyDescent="0.25">
      <c r="A7" s="1" t="s">
        <v>161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2" t="s">
        <v>24</v>
      </c>
      <c r="B8" s="3">
        <f>+Electric_CBR!D49</f>
        <v>6826578357.9429998</v>
      </c>
      <c r="C8" s="3">
        <f>+Electric_CBR!E49</f>
        <v>7153314271.0355005</v>
      </c>
      <c r="D8" s="3">
        <f>+Electric_CBR!F49</f>
        <v>7363565838.3695002</v>
      </c>
      <c r="E8" s="3">
        <f>+Electric_CBR!G49</f>
        <v>8282567237.9453993</v>
      </c>
      <c r="F8" s="3">
        <f>+Electric_CBR!H49</f>
        <v>9000148305.3162384</v>
      </c>
      <c r="G8" s="3">
        <f>+Electric_CBR!I49</f>
        <v>9448176411.7690182</v>
      </c>
      <c r="H8" s="3">
        <f>+Electric_CBR!J49</f>
        <v>9606033779.744133</v>
      </c>
      <c r="I8" s="3">
        <f>+Electric_CBR!K49-I17</f>
        <v>9827062163.1687183</v>
      </c>
      <c r="J8" s="3">
        <f>+Electric_CBR!L49-J17</f>
        <v>10152956735.688679</v>
      </c>
      <c r="K8" s="3">
        <f>+Electric_CBR!M49-K17</f>
        <v>10524841099.942217</v>
      </c>
    </row>
    <row r="9" spans="1:11" x14ac:dyDescent="0.25">
      <c r="A9" s="10" t="s">
        <v>13</v>
      </c>
      <c r="B9" s="8">
        <f>+Electric_CBR!D50</f>
        <v>-2728265249.8269997</v>
      </c>
      <c r="C9" s="8">
        <f>+Electric_CBR!E50</f>
        <v>-2757719146.2714005</v>
      </c>
      <c r="D9" s="8">
        <f>+Electric_CBR!F50</f>
        <v>-2838364763.1769996</v>
      </c>
      <c r="E9" s="8">
        <f>+Electric_CBR!G50</f>
        <v>-3019720182.8437667</v>
      </c>
      <c r="F9" s="8">
        <f>+Electric_CBR!H50</f>
        <v>-3262079839.2636075</v>
      </c>
      <c r="G9" s="8">
        <f>+Electric_CBR!I50</f>
        <v>-3450031065.0911341</v>
      </c>
      <c r="H9" s="8">
        <f>+Electric_CBR!J50</f>
        <v>-3590949373.8486667</v>
      </c>
      <c r="I9" s="8">
        <f>+Electric_CBR!K50-I18</f>
        <v>-3784241047.9932675</v>
      </c>
      <c r="J9" s="8">
        <f>+Electric_CBR!L50-J18</f>
        <v>-3955375723.743535</v>
      </c>
      <c r="K9" s="8">
        <f>+Electric_CBR!M50-K18</f>
        <v>-4240110620.5573111</v>
      </c>
    </row>
    <row r="10" spans="1:11" x14ac:dyDescent="0.25">
      <c r="A10" s="1" t="s">
        <v>0</v>
      </c>
      <c r="B10" s="8">
        <f>+Electric_CBR!D51</f>
        <v>283620223</v>
      </c>
      <c r="C10" s="8">
        <f>+Electric_CBR!E51</f>
        <v>236208024</v>
      </c>
      <c r="D10" s="8">
        <f>+Electric_CBR!F51</f>
        <v>313951313</v>
      </c>
      <c r="E10" s="8">
        <f>+Electric_CBR!G51</f>
        <v>431702107.15208334</v>
      </c>
      <c r="F10" s="8">
        <f>+Electric_CBR!H51</f>
        <v>438697644.56916672</v>
      </c>
      <c r="G10" s="8">
        <f>+Electric_CBR!I51</f>
        <v>338605654.77625</v>
      </c>
      <c r="H10" s="8">
        <f>+Electric_CBR!J51</f>
        <v>278399163.59666669</v>
      </c>
      <c r="I10" s="8">
        <f>+Electric_CBR!K51</f>
        <v>245814298.17166659</v>
      </c>
      <c r="J10" s="8">
        <f>+Electric_CBR!L51</f>
        <v>222544365.04083329</v>
      </c>
      <c r="K10" s="8">
        <f>+Electric_CBR!M51</f>
        <v>285841342.02833331</v>
      </c>
    </row>
    <row r="11" spans="1:11" x14ac:dyDescent="0.25">
      <c r="A11" s="1" t="s">
        <v>1</v>
      </c>
      <c r="B11" s="8">
        <f>+Electric_CBR!D52</f>
        <v>-602379391</v>
      </c>
      <c r="C11" s="8">
        <f>+Electric_CBR!E52</f>
        <v>-651701457</v>
      </c>
      <c r="D11" s="8">
        <f>+Electric_CBR!F52</f>
        <v>-771426891</v>
      </c>
      <c r="E11" s="8">
        <f>+Electric_CBR!G52</f>
        <v>-922052824.96589363</v>
      </c>
      <c r="F11" s="8">
        <f>+Electric_CBR!H52</f>
        <v>-1027559026.8149971</v>
      </c>
      <c r="G11" s="8">
        <f>+Electric_CBR!I52</f>
        <v>-1142371306.447773</v>
      </c>
      <c r="H11" s="8">
        <f>+Electric_CBR!J52</f>
        <v>-1194513163.6532865</v>
      </c>
      <c r="I11" s="8">
        <f>+Electric_CBR!K52-I19</f>
        <v>-1283331599.1803868</v>
      </c>
      <c r="J11" s="8">
        <f>+Electric_CBR!L52-J19</f>
        <v>-1406414045.5713816</v>
      </c>
      <c r="K11" s="8">
        <f>+Electric_CBR!M52-K19</f>
        <v>-1440047552.4096186</v>
      </c>
    </row>
    <row r="12" spans="1:11" x14ac:dyDescent="0.25">
      <c r="A12" s="1" t="s">
        <v>2</v>
      </c>
      <c r="B12" s="8">
        <f>+Electric_CBR!D53</f>
        <v>203505093</v>
      </c>
      <c r="C12" s="8">
        <f>+Electric_CBR!E53</f>
        <v>165865092</v>
      </c>
      <c r="D12" s="8">
        <f>+Electric_CBR!F53</f>
        <v>183562563</v>
      </c>
      <c r="E12" s="8">
        <f>+Electric_CBR!G53</f>
        <v>190928010.58458358</v>
      </c>
      <c r="F12" s="8">
        <f>+Electric_CBR!H53</f>
        <v>216328823.38692403</v>
      </c>
      <c r="G12" s="8">
        <f>+Electric_CBR!I53</f>
        <v>190185413.80985934</v>
      </c>
      <c r="H12" s="8">
        <f>+Electric_CBR!J53</f>
        <v>194511982.70378798</v>
      </c>
      <c r="I12" s="8">
        <f>+Electric_CBR!K53</f>
        <v>221501043.50093958</v>
      </c>
      <c r="J12" s="8">
        <f>+Electric_CBR!L53</f>
        <v>220982638.49962828</v>
      </c>
      <c r="K12" s="8">
        <f>+Electric_CBR!M53</f>
        <v>145303204.96710864</v>
      </c>
    </row>
    <row r="13" spans="1:11" x14ac:dyDescent="0.25">
      <c r="A13" s="1" t="s">
        <v>3</v>
      </c>
      <c r="B13" s="8">
        <f>+Electric_CBR!D54</f>
        <v>-94124274</v>
      </c>
      <c r="C13" s="8">
        <f>+Electric_CBR!E54</f>
        <v>-88120404</v>
      </c>
      <c r="D13" s="8">
        <f>+Electric_CBR!F54</f>
        <v>-85609681</v>
      </c>
      <c r="E13" s="8">
        <f>+Electric_CBR!G54</f>
        <v>-79656585.690833345</v>
      </c>
      <c r="F13" s="8">
        <f>+Electric_CBR!H54</f>
        <v>-69978427.945324168</v>
      </c>
      <c r="G13" s="8">
        <f>+Electric_CBR!I54</f>
        <v>-62827413.56256938</v>
      </c>
      <c r="H13" s="8">
        <f>+Electric_CBR!J54</f>
        <v>-68728817.988096505</v>
      </c>
      <c r="I13" s="8">
        <f>+Electric_CBR!K54</f>
        <v>-84418590.305467904</v>
      </c>
      <c r="J13" s="8">
        <f>+Electric_CBR!L54</f>
        <v>-100765796.81849384</v>
      </c>
      <c r="K13" s="8">
        <f>+Electric_CBR!M54</f>
        <v>-106223263.53024991</v>
      </c>
    </row>
    <row r="14" spans="1:11" ht="15.75" thickBot="1" x14ac:dyDescent="0.3">
      <c r="A14" s="1" t="s">
        <v>4</v>
      </c>
      <c r="B14" s="5">
        <f t="shared" ref="B14:K14" si="1">SUM(B8:B13)</f>
        <v>3888934759.1160002</v>
      </c>
      <c r="C14" s="5">
        <f t="shared" si="1"/>
        <v>4057846379.7641001</v>
      </c>
      <c r="D14" s="5">
        <f t="shared" si="1"/>
        <v>4165678379.1925011</v>
      </c>
      <c r="E14" s="5">
        <f t="shared" si="1"/>
        <v>4883767762.1815729</v>
      </c>
      <c r="F14" s="5">
        <f t="shared" si="1"/>
        <v>5295557479.2484016</v>
      </c>
      <c r="G14" s="5">
        <f t="shared" si="1"/>
        <v>5321737695.2536507</v>
      </c>
      <c r="H14" s="5">
        <f t="shared" si="1"/>
        <v>5224753570.5545378</v>
      </c>
      <c r="I14" s="5">
        <f t="shared" si="1"/>
        <v>5142386267.3622026</v>
      </c>
      <c r="J14" s="5">
        <f t="shared" si="1"/>
        <v>5133928173.0957298</v>
      </c>
      <c r="K14" s="5">
        <f t="shared" si="1"/>
        <v>5169604210.4404802</v>
      </c>
    </row>
    <row r="15" spans="1:11" ht="15.75" thickTop="1" x14ac:dyDescent="0.25">
      <c r="A15" s="1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5">
      <c r="A16" s="1" t="s">
        <v>159</v>
      </c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x14ac:dyDescent="0.25">
      <c r="A17" s="1" t="s">
        <v>22</v>
      </c>
      <c r="B17" s="9"/>
      <c r="C17" s="9"/>
      <c r="D17" s="9"/>
      <c r="E17" s="9"/>
      <c r="F17" s="9"/>
      <c r="G17" s="9"/>
      <c r="H17" s="9"/>
      <c r="I17" s="9">
        <f>+AMI!B39</f>
        <v>169571.83170475002</v>
      </c>
      <c r="J17" s="9">
        <f>+AMI!B40</f>
        <v>5674966.8325841678</v>
      </c>
      <c r="K17" s="9">
        <f>+AMI!B41</f>
        <v>43086547.452637523</v>
      </c>
    </row>
    <row r="18" spans="1:11" x14ac:dyDescent="0.25">
      <c r="A18" s="1" t="s">
        <v>23</v>
      </c>
      <c r="B18" s="4"/>
      <c r="C18" s="4"/>
      <c r="D18" s="4"/>
      <c r="E18" s="4"/>
      <c r="F18" s="4"/>
      <c r="G18" s="4"/>
      <c r="H18" s="4"/>
      <c r="I18" s="4">
        <f>+AMI!E39</f>
        <v>-1352.5064655661179</v>
      </c>
      <c r="J18" s="4">
        <f>+AMI!E40</f>
        <v>-302758.53376174771</v>
      </c>
      <c r="K18" s="4">
        <f>+AMI!E41</f>
        <v>-2800433.4436958949</v>
      </c>
    </row>
    <row r="19" spans="1:11" x14ac:dyDescent="0.25">
      <c r="A19" s="1" t="s">
        <v>21</v>
      </c>
      <c r="B19" s="4"/>
      <c r="C19" s="4"/>
      <c r="D19" s="4"/>
      <c r="E19" s="4"/>
      <c r="F19" s="4"/>
      <c r="G19" s="4"/>
      <c r="H19" s="4"/>
      <c r="I19" s="4">
        <f>+AMI!H39</f>
        <v>-25078.024707262102</v>
      </c>
      <c r="J19" s="4">
        <f>+AMI!H40</f>
        <v>-990675.98819714261</v>
      </c>
      <c r="K19" s="4">
        <f>+AMI!H41</f>
        <v>-2798356.0552379121</v>
      </c>
    </row>
    <row r="20" spans="1:11" ht="15.75" thickBot="1" x14ac:dyDescent="0.3">
      <c r="A20" s="1" t="s">
        <v>4</v>
      </c>
      <c r="B20" s="5">
        <f t="shared" ref="B20:H20" si="2">SUM(B17:B19)</f>
        <v>0</v>
      </c>
      <c r="C20" s="5">
        <f t="shared" si="2"/>
        <v>0</v>
      </c>
      <c r="D20" s="5">
        <f t="shared" si="2"/>
        <v>0</v>
      </c>
      <c r="E20" s="5">
        <f t="shared" si="2"/>
        <v>0</v>
      </c>
      <c r="F20" s="5">
        <f t="shared" si="2"/>
        <v>0</v>
      </c>
      <c r="G20" s="5">
        <f t="shared" si="2"/>
        <v>0</v>
      </c>
      <c r="H20" s="5">
        <f t="shared" si="2"/>
        <v>0</v>
      </c>
      <c r="I20" s="5">
        <f>SUM(I17:I19)</f>
        <v>143141.30053192179</v>
      </c>
      <c r="J20" s="5">
        <f>SUM(J17:J19)</f>
        <v>4381532.3106252775</v>
      </c>
      <c r="K20" s="5">
        <f>SUM(K17:K19)</f>
        <v>37487757.953703716</v>
      </c>
    </row>
    <row r="21" spans="1:11" ht="15.75" thickTop="1" x14ac:dyDescent="0.25">
      <c r="A21" s="88" t="s">
        <v>163</v>
      </c>
      <c r="B21" s="87">
        <f>+Electric_CBR!D55-B14-B20</f>
        <v>0</v>
      </c>
      <c r="C21" s="87">
        <f>+Electric_CBR!E55-C14-C20</f>
        <v>0</v>
      </c>
      <c r="D21" s="87">
        <f>+Electric_CBR!F55-D14-D20</f>
        <v>0</v>
      </c>
      <c r="E21" s="87">
        <f>+Electric_CBR!G55-E14-E20</f>
        <v>0</v>
      </c>
      <c r="F21" s="87">
        <f>+Electric_CBR!H55-F14-F20</f>
        <v>0</v>
      </c>
      <c r="G21" s="87">
        <f>+Electric_CBR!I55-G14-G20</f>
        <v>0</v>
      </c>
      <c r="H21" s="87">
        <f>+Electric_CBR!J55-H14-H20</f>
        <v>0</v>
      </c>
      <c r="I21" s="87">
        <f>+Electric_CBR!K55-I14-I20</f>
        <v>-5.3446274250745773E-7</v>
      </c>
      <c r="J21" s="87">
        <f>+Electric_CBR!L55-J14-J20</f>
        <v>-2.0116567611694336E-7</v>
      </c>
      <c r="K21" s="87">
        <f>+Electric_CBR!M55-K14-K20</f>
        <v>-1.7434358596801758E-6</v>
      </c>
    </row>
    <row r="22" spans="1:11" x14ac:dyDescent="0.25">
      <c r="A22" s="6" t="s">
        <v>162</v>
      </c>
    </row>
    <row r="23" spans="1:11" x14ac:dyDescent="0.25">
      <c r="A23" s="6" t="s">
        <v>5</v>
      </c>
      <c r="B23" s="3">
        <f>+Electric_CBR!D25</f>
        <v>103178213</v>
      </c>
      <c r="C23" s="3">
        <f>+Electric_CBR!E25</f>
        <v>102409192</v>
      </c>
      <c r="D23" s="3">
        <f>+Electric_CBR!F25</f>
        <v>114139604</v>
      </c>
      <c r="E23" s="3">
        <f>+Electric_CBR!G25</f>
        <v>114593255.67</v>
      </c>
      <c r="F23" s="3">
        <f>+Electric_CBR!H25</f>
        <v>116266189.11</v>
      </c>
      <c r="G23" s="3">
        <f>+Electric_CBR!I25</f>
        <v>113089598.489999</v>
      </c>
      <c r="H23" s="3">
        <f>+Electric_CBR!J25</f>
        <v>117539552.45</v>
      </c>
      <c r="I23" s="3">
        <f>+Electric_CBR!K25</f>
        <v>126338251.61</v>
      </c>
      <c r="J23" s="3">
        <f>+Electric_CBR!L25</f>
        <v>125057644.48</v>
      </c>
      <c r="K23" s="3">
        <f>+Electric_CBR!M25</f>
        <v>127167992.89</v>
      </c>
    </row>
    <row r="24" spans="1:11" x14ac:dyDescent="0.25">
      <c r="A24" s="7" t="s">
        <v>6</v>
      </c>
      <c r="B24" s="8">
        <f>+Electric_CBR!D26</f>
        <v>12599840</v>
      </c>
      <c r="C24" s="8">
        <f>+Electric_CBR!E26</f>
        <v>11865443</v>
      </c>
      <c r="D24" s="8">
        <f>+Electric_CBR!F26</f>
        <v>9481215</v>
      </c>
      <c r="E24" s="8">
        <f>+Electric_CBR!G26</f>
        <v>19058039.77</v>
      </c>
      <c r="F24" s="8">
        <f>+Electric_CBR!H26</f>
        <v>19355850.77</v>
      </c>
      <c r="G24" s="8">
        <f>+Electric_CBR!I26</f>
        <v>21589071.039999999</v>
      </c>
      <c r="H24" s="8">
        <f>+Electric_CBR!J26</f>
        <v>19801305.129999999</v>
      </c>
      <c r="I24" s="8">
        <f>+Electric_CBR!K26</f>
        <v>20320134.359999999</v>
      </c>
      <c r="J24" s="8">
        <f>+Electric_CBR!L26</f>
        <v>20766210.801666666</v>
      </c>
      <c r="K24" s="8">
        <f>+Electric_CBR!M26</f>
        <v>24332157.803333331</v>
      </c>
    </row>
    <row r="25" spans="1:11" x14ac:dyDescent="0.25">
      <c r="A25" s="7" t="s">
        <v>7</v>
      </c>
      <c r="B25" s="8">
        <f>+Electric_CBR!D27</f>
        <v>73658034</v>
      </c>
      <c r="C25" s="8">
        <f>+Electric_CBR!E27</f>
        <v>82924735</v>
      </c>
      <c r="D25" s="8">
        <f>+Electric_CBR!F27</f>
        <v>78245091</v>
      </c>
      <c r="E25" s="8">
        <f>+Electric_CBR!G27</f>
        <v>74862781.4799999</v>
      </c>
      <c r="F25" s="8">
        <f>+Electric_CBR!H27</f>
        <v>77321920.470000103</v>
      </c>
      <c r="G25" s="8">
        <f>+Electric_CBR!I27</f>
        <v>84585141.340000093</v>
      </c>
      <c r="H25" s="8">
        <f>+Electric_CBR!J27</f>
        <v>82427091.379999697</v>
      </c>
      <c r="I25" s="8">
        <f>+Electric_CBR!K27</f>
        <v>86297606.629999995</v>
      </c>
      <c r="J25" s="8">
        <f>+Electric_CBR!L27</f>
        <v>77563201.6049999</v>
      </c>
      <c r="K25" s="8">
        <f>+Electric_CBR!M27</f>
        <v>83372508.809999987</v>
      </c>
    </row>
    <row r="26" spans="1:11" x14ac:dyDescent="0.25">
      <c r="A26" s="7" t="s">
        <v>8</v>
      </c>
      <c r="B26" s="8">
        <f>+Electric_CBR!D28</f>
        <v>45085528</v>
      </c>
      <c r="C26" s="8">
        <f>+Electric_CBR!E28</f>
        <v>47455407</v>
      </c>
      <c r="D26" s="8">
        <f>+Electric_CBR!F28</f>
        <v>48140875.764710054</v>
      </c>
      <c r="E26" s="8">
        <f>+Electric_CBR!G28</f>
        <v>49220844.545148075</v>
      </c>
      <c r="F26" s="8">
        <f>+Electric_CBR!H28</f>
        <v>50570101.134546086</v>
      </c>
      <c r="G26" s="8">
        <f>+Electric_CBR!I28</f>
        <v>51078600.205777928</v>
      </c>
      <c r="H26" s="8">
        <f>+Electric_CBR!J28</f>
        <v>48055080.977272317</v>
      </c>
      <c r="I26" s="8">
        <f>+Electric_CBR!K28</f>
        <v>45755372.975181311</v>
      </c>
      <c r="J26" s="8">
        <f>+Electric_CBR!L28</f>
        <v>49648470.869873516</v>
      </c>
      <c r="K26" s="8">
        <f>+Electric_CBR!M28</f>
        <v>51991833.081282966</v>
      </c>
    </row>
    <row r="27" spans="1:11" x14ac:dyDescent="0.25">
      <c r="A27" s="7" t="s">
        <v>9</v>
      </c>
      <c r="B27" s="8">
        <f>+Electric_CBR!D29</f>
        <v>2119825</v>
      </c>
      <c r="C27" s="8">
        <f>+Electric_CBR!E29</f>
        <v>1672529</v>
      </c>
      <c r="D27" s="8">
        <f>+Electric_CBR!F29</f>
        <v>3719954.7100000009</v>
      </c>
      <c r="E27" s="8">
        <f>+Electric_CBR!G29</f>
        <v>2032132.1844440009</v>
      </c>
      <c r="F27" s="8">
        <f>+Electric_CBR!H29</f>
        <v>2090482.4327729978</v>
      </c>
      <c r="G27" s="8">
        <f>+Electric_CBR!I29</f>
        <v>2575944.9197699986</v>
      </c>
      <c r="H27" s="8">
        <f>+Electric_CBR!J29</f>
        <v>2145430.9417550005</v>
      </c>
      <c r="I27" s="8">
        <f>+Electric_CBR!K29</f>
        <v>2655739.3946398981</v>
      </c>
      <c r="J27" s="8">
        <f>+Electric_CBR!L29</f>
        <v>2761262.8507998995</v>
      </c>
      <c r="K27" s="8">
        <f>+Electric_CBR!M29</f>
        <v>4017658.049999997</v>
      </c>
    </row>
    <row r="28" spans="1:11" x14ac:dyDescent="0.25">
      <c r="A28" s="7" t="s">
        <v>10</v>
      </c>
      <c r="B28" s="8">
        <f>+Electric_CBR!D30</f>
        <v>1496</v>
      </c>
      <c r="C28" s="8">
        <f>+Electric_CBR!E30</f>
        <v>2589</v>
      </c>
      <c r="D28" s="8">
        <f>+Electric_CBR!F30</f>
        <v>2384</v>
      </c>
      <c r="E28" s="8">
        <f>+Electric_CBR!G30</f>
        <v>0</v>
      </c>
      <c r="F28" s="8">
        <f>+Electric_CBR!H30</f>
        <v>14150.980000004172</v>
      </c>
      <c r="G28" s="8">
        <f>+Electric_CBR!I30</f>
        <v>16762.199999988079</v>
      </c>
      <c r="H28" s="8">
        <f>+Electric_CBR!J30</f>
        <v>42549.109999999404</v>
      </c>
      <c r="I28" s="8">
        <f>+Electric_CBR!K30</f>
        <v>26209.79999999702</v>
      </c>
      <c r="J28" s="8">
        <f>+Electric_CBR!L30</f>
        <v>0</v>
      </c>
      <c r="K28" s="8">
        <f>+Electric_CBR!M30</f>
        <v>0</v>
      </c>
    </row>
    <row r="29" spans="1:11" x14ac:dyDescent="0.25">
      <c r="A29" s="7" t="s">
        <v>11</v>
      </c>
      <c r="B29" s="8">
        <f>+Electric_CBR!D31</f>
        <v>97625991</v>
      </c>
      <c r="C29" s="8">
        <f>+Electric_CBR!E31</f>
        <v>96580793</v>
      </c>
      <c r="D29" s="8">
        <f>+Electric_CBR!F31</f>
        <v>96361837.463733703</v>
      </c>
      <c r="E29" s="8">
        <f>+Electric_CBR!G31</f>
        <v>99264865.550326318</v>
      </c>
      <c r="F29" s="8">
        <f>+Electric_CBR!H31</f>
        <v>106511054.42340092</v>
      </c>
      <c r="G29" s="8">
        <f>+Electric_CBR!I31</f>
        <v>110332420.87521468</v>
      </c>
      <c r="H29" s="8">
        <f>+Electric_CBR!J31</f>
        <v>109690022.39250499</v>
      </c>
      <c r="I29" s="8">
        <f>+Electric_CBR!K31</f>
        <v>117707587.96722367</v>
      </c>
      <c r="J29" s="8">
        <f>+Electric_CBR!L31</f>
        <v>126051437.76548122</v>
      </c>
      <c r="K29" s="8">
        <f>+Electric_CBR!M31</f>
        <v>126906775.96764377</v>
      </c>
    </row>
    <row r="30" spans="1:11" ht="15.75" thickBot="1" x14ac:dyDescent="0.3">
      <c r="B30" s="5">
        <f>SUM(B23:B29)</f>
        <v>334268927</v>
      </c>
      <c r="C30" s="5">
        <f t="shared" ref="C30:K30" si="3">SUM(C23:C29)</f>
        <v>342910688</v>
      </c>
      <c r="D30" s="5">
        <f t="shared" si="3"/>
        <v>350090961.93844378</v>
      </c>
      <c r="E30" s="5">
        <f t="shared" si="3"/>
        <v>359031919.19991827</v>
      </c>
      <c r="F30" s="5">
        <f t="shared" si="3"/>
        <v>372129749.32072014</v>
      </c>
      <c r="G30" s="5">
        <f t="shared" si="3"/>
        <v>383267539.07076168</v>
      </c>
      <c r="H30" s="5">
        <f t="shared" si="3"/>
        <v>379701032.38153201</v>
      </c>
      <c r="I30" s="5">
        <f t="shared" si="3"/>
        <v>399100902.73704493</v>
      </c>
      <c r="J30" s="5">
        <f t="shared" si="3"/>
        <v>401848228.37282121</v>
      </c>
      <c r="K30" s="5">
        <f t="shared" si="3"/>
        <v>417788926.60226011</v>
      </c>
    </row>
    <row r="31" spans="1:11" ht="15.75" thickTop="1" x14ac:dyDescent="0.25"/>
  </sheetData>
  <pageMargins left="0.36" right="0.3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0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41" sqref="C41"/>
    </sheetView>
  </sheetViews>
  <sheetFormatPr defaultRowHeight="15" x14ac:dyDescent="0.25"/>
  <cols>
    <col min="1" max="1" width="43" customWidth="1"/>
    <col min="2" max="11" width="15.7109375" customWidth="1"/>
  </cols>
  <sheetData>
    <row r="1" spans="1:11" x14ac:dyDescent="0.25">
      <c r="A1" s="11" t="s">
        <v>14</v>
      </c>
    </row>
    <row r="2" spans="1:11" x14ac:dyDescent="0.25">
      <c r="A2" s="11" t="s">
        <v>15</v>
      </c>
    </row>
    <row r="3" spans="1:11" x14ac:dyDescent="0.25">
      <c r="A3" s="12" t="s">
        <v>16</v>
      </c>
    </row>
    <row r="4" spans="1:11" x14ac:dyDescent="0.25">
      <c r="A4" s="12"/>
    </row>
    <row r="5" spans="1:11" x14ac:dyDescent="0.25">
      <c r="A5" t="s">
        <v>18</v>
      </c>
      <c r="B5" s="14">
        <v>2009</v>
      </c>
      <c r="C5" s="14">
        <f>+B5+1</f>
        <v>2010</v>
      </c>
      <c r="D5" s="14">
        <f t="shared" ref="D5:K5" si="0">+C5+1</f>
        <v>2011</v>
      </c>
      <c r="E5" s="14">
        <f t="shared" si="0"/>
        <v>2012</v>
      </c>
      <c r="F5" s="14">
        <f t="shared" si="0"/>
        <v>2013</v>
      </c>
      <c r="G5" s="14">
        <f t="shared" si="0"/>
        <v>2014</v>
      </c>
      <c r="H5" s="14">
        <f t="shared" si="0"/>
        <v>2015</v>
      </c>
      <c r="I5" s="14">
        <f t="shared" si="0"/>
        <v>2016</v>
      </c>
      <c r="J5" s="14">
        <f t="shared" si="0"/>
        <v>2017</v>
      </c>
      <c r="K5" s="14">
        <f t="shared" si="0"/>
        <v>2018</v>
      </c>
    </row>
    <row r="7" spans="1:11" x14ac:dyDescent="0.25">
      <c r="A7" s="1" t="s">
        <v>161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2" t="s">
        <v>25</v>
      </c>
      <c r="B8" s="3">
        <f>+Gas_CBR!D47</f>
        <v>2704456221</v>
      </c>
      <c r="C8" s="3">
        <f>+Gas_CBR!E47</f>
        <v>2795726902</v>
      </c>
      <c r="D8" s="3">
        <f>+Gas_CBR!F47</f>
        <v>2877011061</v>
      </c>
      <c r="E8" s="3">
        <f>+Gas_CBR!G47</f>
        <v>2987268617</v>
      </c>
      <c r="F8" s="3">
        <f>+Gas_CBR!H47</f>
        <v>3152000388</v>
      </c>
      <c r="G8" s="3">
        <f>+Gas_CBR!I47</f>
        <v>3292737688</v>
      </c>
      <c r="H8" s="3">
        <f>+Gas_CBR!J47</f>
        <v>3428724871</v>
      </c>
      <c r="I8" s="3">
        <f>+Gas_CBR!K47-I16</f>
        <v>3594362814.3292046</v>
      </c>
      <c r="J8" s="3">
        <f>+Gas_CBR!L47-J16</f>
        <v>3829948861.2563257</v>
      </c>
      <c r="K8" s="3">
        <f>+Gas_CBR!M47-K16</f>
        <v>4084371398.3082018</v>
      </c>
    </row>
    <row r="9" spans="1:11" x14ac:dyDescent="0.25">
      <c r="A9" s="16" t="s">
        <v>26</v>
      </c>
      <c r="B9" s="4">
        <f>+Gas_CBR!D48</f>
        <v>-918462455</v>
      </c>
      <c r="C9" s="4">
        <f>+Gas_CBR!E48</f>
        <v>-924038095</v>
      </c>
      <c r="D9" s="4">
        <f>+Gas_CBR!F48</f>
        <v>-975934226</v>
      </c>
      <c r="E9" s="4">
        <f>+Gas_CBR!G48</f>
        <v>-1061251690</v>
      </c>
      <c r="F9" s="4">
        <f>+Gas_CBR!H48</f>
        <v>-1143008342</v>
      </c>
      <c r="G9" s="4">
        <f>+Gas_CBR!I48</f>
        <v>-1217779480</v>
      </c>
      <c r="H9" s="4">
        <f>+Gas_CBR!J48</f>
        <v>-1294648679</v>
      </c>
      <c r="I9" s="4">
        <f>+Gas_CBR!K48-I17</f>
        <v>-1388751387.1366732</v>
      </c>
      <c r="J9" s="4">
        <f>+Gas_CBR!L48-J17</f>
        <v>-1493284394.3118608</v>
      </c>
      <c r="K9" s="4">
        <f>+Gas_CBR!M48-K17</f>
        <v>-1568498994.9109552</v>
      </c>
    </row>
    <row r="10" spans="1:11" x14ac:dyDescent="0.25">
      <c r="A10" s="16" t="s">
        <v>27</v>
      </c>
      <c r="B10" s="4">
        <f>+Gas_CBR!D49</f>
        <v>-257320007</v>
      </c>
      <c r="C10" s="4">
        <f>+Gas_CBR!E49</f>
        <v>-259429844</v>
      </c>
      <c r="D10" s="4">
        <f>+Gas_CBR!F49</f>
        <v>-298016915</v>
      </c>
      <c r="E10" s="4">
        <f>+Gas_CBR!G49</f>
        <v>-340520078.06199217</v>
      </c>
      <c r="F10" s="4">
        <f>+Gas_CBR!H49</f>
        <v>-394996925.6848346</v>
      </c>
      <c r="G10" s="4">
        <f>+Gas_CBR!I49</f>
        <v>-461380912</v>
      </c>
      <c r="H10" s="4">
        <f>+Gas_CBR!J49</f>
        <v>-489892743</v>
      </c>
      <c r="I10" s="4">
        <f>+Gas_CBR!K49-I18</f>
        <v>-529348295.08890539</v>
      </c>
      <c r="J10" s="4">
        <f>+Gas_CBR!L49-J18</f>
        <v>-581252561.1053884</v>
      </c>
      <c r="K10" s="4">
        <f>+Gas_CBR!M49-K18</f>
        <v>-602742448.90266299</v>
      </c>
    </row>
    <row r="11" spans="1:11" x14ac:dyDescent="0.25">
      <c r="A11" s="16" t="s">
        <v>28</v>
      </c>
      <c r="B11" s="4">
        <f>+Gas_CBR!D50</f>
        <v>-33816278</v>
      </c>
      <c r="C11" s="4">
        <f>+Gas_CBR!E50</f>
        <v>-34944568</v>
      </c>
      <c r="D11" s="4">
        <f>+Gas_CBR!F50</f>
        <v>-28225299</v>
      </c>
      <c r="E11" s="4">
        <f>+Gas_CBR!G50</f>
        <v>-33308796</v>
      </c>
      <c r="F11" s="4">
        <f>+Gas_CBR!H50</f>
        <v>-30103192</v>
      </c>
      <c r="G11" s="4">
        <f>+Gas_CBR!I50</f>
        <v>1351968.8265220076</v>
      </c>
      <c r="H11" s="4">
        <f>+Gas_CBR!J50</f>
        <v>-2690326.6825212911</v>
      </c>
      <c r="I11" s="4">
        <f>+Gas_CBR!K50</f>
        <v>-19573354.599600285</v>
      </c>
      <c r="J11" s="4">
        <f>+Gas_CBR!L50</f>
        <v>-32315096.333012477</v>
      </c>
      <c r="K11" s="4">
        <f>+Gas_CBR!M50</f>
        <v>-29952462.162250079</v>
      </c>
    </row>
    <row r="12" spans="1:11" x14ac:dyDescent="0.25">
      <c r="A12" s="1" t="s">
        <v>2</v>
      </c>
      <c r="B12" s="4">
        <f>+Gas_CBR!D52</f>
        <v>77214512</v>
      </c>
      <c r="C12" s="4">
        <f>+Gas_CBR!E52</f>
        <v>63932951</v>
      </c>
      <c r="D12" s="4">
        <f>+Gas_CBR!F52</f>
        <v>69724366</v>
      </c>
      <c r="E12" s="4">
        <f>+Gas_CBR!G52</f>
        <v>61488772.198503688</v>
      </c>
      <c r="F12" s="4">
        <f>+Gas_CBR!H52</f>
        <v>67698261.192581519</v>
      </c>
      <c r="G12" s="4">
        <f>+Gas_CBR!I52</f>
        <v>60441757.688472785</v>
      </c>
      <c r="H12" s="4">
        <f>+Gas_CBR!J52</f>
        <v>64512629.046918951</v>
      </c>
      <c r="I12" s="4">
        <f>+Gas_CBR!K52</f>
        <v>76508602.625964388</v>
      </c>
      <c r="J12" s="4">
        <f>+Gas_CBR!L52</f>
        <v>77507520.09431687</v>
      </c>
      <c r="K12" s="4">
        <f>+Gas_CBR!M52</f>
        <v>54431800.041036151</v>
      </c>
    </row>
    <row r="13" spans="1:11" ht="15.75" thickBot="1" x14ac:dyDescent="0.3">
      <c r="A13" s="1" t="s">
        <v>4</v>
      </c>
      <c r="B13" s="5">
        <f t="shared" ref="B13:K13" si="1">SUM(B8:B12)</f>
        <v>1572071993</v>
      </c>
      <c r="C13" s="5">
        <f t="shared" si="1"/>
        <v>1641247346</v>
      </c>
      <c r="D13" s="5">
        <f t="shared" si="1"/>
        <v>1644558987</v>
      </c>
      <c r="E13" s="5">
        <f t="shared" si="1"/>
        <v>1613676825.1365116</v>
      </c>
      <c r="F13" s="5">
        <f t="shared" si="1"/>
        <v>1651590189.5077469</v>
      </c>
      <c r="G13" s="5">
        <f t="shared" si="1"/>
        <v>1675371022.5149949</v>
      </c>
      <c r="H13" s="5">
        <f t="shared" si="1"/>
        <v>1706005751.3643975</v>
      </c>
      <c r="I13" s="5">
        <f t="shared" si="1"/>
        <v>1733198380.1299903</v>
      </c>
      <c r="J13" s="5">
        <f t="shared" si="1"/>
        <v>1800604329.6003807</v>
      </c>
      <c r="K13" s="5">
        <f t="shared" si="1"/>
        <v>1937609292.3733695</v>
      </c>
    </row>
    <row r="14" spans="1:11" ht="15.75" thickTop="1" x14ac:dyDescent="0.25">
      <c r="A14" s="1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5">
      <c r="A15" s="1" t="s">
        <v>160</v>
      </c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5">
      <c r="A16" s="1" t="s">
        <v>22</v>
      </c>
      <c r="B16" s="9"/>
      <c r="C16" s="9"/>
      <c r="D16" s="9"/>
      <c r="E16" s="9"/>
      <c r="F16" s="9"/>
      <c r="G16" s="9"/>
      <c r="H16" s="9"/>
      <c r="I16" s="9">
        <f>+AMI!C39</f>
        <v>86617.67079525</v>
      </c>
      <c r="J16" s="9">
        <f>+AMI!C40</f>
        <v>2910905.877415834</v>
      </c>
      <c r="K16" s="9">
        <f>+AMI!C41</f>
        <v>16228881.069029139</v>
      </c>
    </row>
    <row r="17" spans="1:11" x14ac:dyDescent="0.25">
      <c r="A17" s="1" t="s">
        <v>23</v>
      </c>
      <c r="B17" s="4"/>
      <c r="C17" s="4"/>
      <c r="D17" s="4"/>
      <c r="E17" s="4"/>
      <c r="F17" s="4"/>
      <c r="G17" s="4"/>
      <c r="H17" s="4"/>
      <c r="I17" s="4">
        <f>+AMI!F39</f>
        <v>-690.86332679846555</v>
      </c>
      <c r="J17" s="4">
        <f>+AMI!F40</f>
        <v>-154694.72417511354</v>
      </c>
      <c r="K17" s="4">
        <f>+AMI!F41</f>
        <v>-1296178.4092875994</v>
      </c>
    </row>
    <row r="18" spans="1:11" x14ac:dyDescent="0.25">
      <c r="A18" s="1" t="s">
        <v>21</v>
      </c>
      <c r="B18" s="4"/>
      <c r="C18" s="4"/>
      <c r="D18" s="4"/>
      <c r="E18" s="4"/>
      <c r="F18" s="4"/>
      <c r="G18" s="4"/>
      <c r="H18" s="4"/>
      <c r="I18" s="4">
        <f>+AMI!I39</f>
        <v>-12809.91109461447</v>
      </c>
      <c r="J18" s="4">
        <f>+AMI!I40</f>
        <v>-509551.74144340138</v>
      </c>
      <c r="K18" s="4">
        <f>+AMI!I41</f>
        <v>-1289851.786132125</v>
      </c>
    </row>
    <row r="19" spans="1:11" ht="15.75" thickBot="1" x14ac:dyDescent="0.3">
      <c r="A19" s="1" t="s">
        <v>4</v>
      </c>
      <c r="B19" s="5">
        <f t="shared" ref="B19:H19" si="2">SUM(B16:B18)</f>
        <v>0</v>
      </c>
      <c r="C19" s="5">
        <f t="shared" si="2"/>
        <v>0</v>
      </c>
      <c r="D19" s="5">
        <f t="shared" si="2"/>
        <v>0</v>
      </c>
      <c r="E19" s="5">
        <f t="shared" si="2"/>
        <v>0</v>
      </c>
      <c r="F19" s="5">
        <f t="shared" si="2"/>
        <v>0</v>
      </c>
      <c r="G19" s="5">
        <f t="shared" si="2"/>
        <v>0</v>
      </c>
      <c r="H19" s="5">
        <f t="shared" si="2"/>
        <v>0</v>
      </c>
      <c r="I19" s="5">
        <f>SUM(I16:I18)</f>
        <v>73116.896373837066</v>
      </c>
      <c r="J19" s="5">
        <f>SUM(J16:J18)</f>
        <v>2246659.4117973191</v>
      </c>
      <c r="K19" s="5">
        <f>SUM(K16:K18)</f>
        <v>13642850.873609414</v>
      </c>
    </row>
    <row r="20" spans="1:11" ht="15.75" thickTop="1" x14ac:dyDescent="0.25">
      <c r="A20" s="88" t="s">
        <v>163</v>
      </c>
      <c r="B20" s="89">
        <f>+Gas_CBR!D53-B13-B19</f>
        <v>0</v>
      </c>
      <c r="C20" s="89">
        <f>+Gas_CBR!E53-C13-C19</f>
        <v>0</v>
      </c>
      <c r="D20" s="89">
        <f>+Gas_CBR!F53-D13-D19</f>
        <v>0</v>
      </c>
      <c r="E20" s="89">
        <f>+Gas_CBR!G53-E13-E19</f>
        <v>0</v>
      </c>
      <c r="F20" s="89">
        <f>+Gas_CBR!H53-F13-F19</f>
        <v>0</v>
      </c>
      <c r="G20" s="89">
        <f>+Gas_CBR!I53-G13-G19</f>
        <v>0</v>
      </c>
      <c r="I20" s="89">
        <f>+Gas_CBR!K53-I13-I19</f>
        <v>-8.828646969050169E-8</v>
      </c>
      <c r="J20" s="89">
        <f>+Gas_CBR!L53-J13-J19</f>
        <v>-3.3993273973464966E-8</v>
      </c>
      <c r="K20" s="89">
        <f>+Gas_CBR!M53-K13-K19</f>
        <v>3.6694109439849854E-7</v>
      </c>
    </row>
    <row r="21" spans="1:11" x14ac:dyDescent="0.25">
      <c r="A21" s="6" t="s">
        <v>162</v>
      </c>
    </row>
    <row r="22" spans="1:11" x14ac:dyDescent="0.25">
      <c r="A22" s="6" t="s">
        <v>5</v>
      </c>
      <c r="B22" s="3">
        <f>+Gas_CBR!D24</f>
        <v>1892293</v>
      </c>
      <c r="C22" s="3">
        <f>+Gas_CBR!E24</f>
        <v>1937122</v>
      </c>
      <c r="D22" s="3">
        <f>+Gas_CBR!F24</f>
        <v>1575816</v>
      </c>
      <c r="E22" s="3">
        <f>+Gas_CBR!G24</f>
        <v>1692833.95</v>
      </c>
      <c r="F22" s="3">
        <f>+Gas_CBR!H24</f>
        <v>1806137.98999999</v>
      </c>
      <c r="G22" s="3">
        <f>+Gas_CBR!I24</f>
        <v>1887106.65</v>
      </c>
      <c r="H22" s="3">
        <f>+Gas_CBR!J24</f>
        <v>2044530.2899999998</v>
      </c>
      <c r="I22" s="3">
        <f>+Gas_CBR!K24</f>
        <v>2485003.6</v>
      </c>
      <c r="J22" s="3">
        <f>+Gas_CBR!L24</f>
        <v>4258218.4099999899</v>
      </c>
      <c r="K22" s="3">
        <f>+Gas_CBR!M24</f>
        <v>6015083.4699999988</v>
      </c>
    </row>
    <row r="23" spans="1:11" x14ac:dyDescent="0.25">
      <c r="A23" s="7" t="s">
        <v>6</v>
      </c>
      <c r="B23" s="8">
        <f>+Gas_CBR!D25</f>
        <v>764237</v>
      </c>
      <c r="C23" s="8">
        <f>+Gas_CBR!E25</f>
        <v>226853</v>
      </c>
      <c r="D23" s="8">
        <f>+Gas_CBR!F25</f>
        <v>49692</v>
      </c>
      <c r="E23" s="8">
        <f>+Gas_CBR!G25</f>
        <v>15004.7299999999</v>
      </c>
      <c r="F23" s="8">
        <f>+Gas_CBR!H25</f>
        <v>27893.159999999902</v>
      </c>
      <c r="G23" s="8">
        <f>+Gas_CBR!I25</f>
        <v>334.94</v>
      </c>
      <c r="H23" s="8">
        <f>+Gas_CBR!J25</f>
        <v>0</v>
      </c>
      <c r="I23" s="8">
        <f>+Gas_CBR!K25</f>
        <v>0</v>
      </c>
      <c r="J23" s="8">
        <f>+Gas_CBR!L25</f>
        <v>0</v>
      </c>
      <c r="K23" s="8">
        <f>+Gas_CBR!M25</f>
        <v>2110.77</v>
      </c>
    </row>
    <row r="24" spans="1:11" x14ac:dyDescent="0.25">
      <c r="A24" s="7" t="s">
        <v>7</v>
      </c>
      <c r="B24" s="8">
        <f>+Gas_CBR!D26</f>
        <v>53931603</v>
      </c>
      <c r="C24" s="8">
        <f>+Gas_CBR!E26</f>
        <v>50238405</v>
      </c>
      <c r="D24" s="8">
        <f>+Gas_CBR!F26</f>
        <v>52286164</v>
      </c>
      <c r="E24" s="8">
        <f>+Gas_CBR!G26</f>
        <v>51578669.069999903</v>
      </c>
      <c r="F24" s="8">
        <f>+Gas_CBR!H26</f>
        <v>50241924.590000004</v>
      </c>
      <c r="G24" s="8">
        <f>+Gas_CBR!I26</f>
        <v>51905731.789999999</v>
      </c>
      <c r="H24" s="8">
        <f>+Gas_CBR!J26</f>
        <v>49550744.18</v>
      </c>
      <c r="I24" s="8">
        <f>+Gas_CBR!K26</f>
        <v>59765033.689999998</v>
      </c>
      <c r="J24" s="8">
        <f>+Gas_CBR!L26</f>
        <v>59084501.780000001</v>
      </c>
      <c r="K24" s="8">
        <f>+Gas_CBR!M26</f>
        <v>60174168.099999979</v>
      </c>
    </row>
    <row r="25" spans="1:11" x14ac:dyDescent="0.25">
      <c r="A25" s="7" t="s">
        <v>8</v>
      </c>
      <c r="B25" s="8">
        <f>+Gas_CBR!D27</f>
        <v>29814128</v>
      </c>
      <c r="C25" s="8">
        <f>+Gas_CBR!E27</f>
        <v>30338662</v>
      </c>
      <c r="D25" s="8">
        <f>+Gas_CBR!F27</f>
        <v>30371781.553854682</v>
      </c>
      <c r="E25" s="8">
        <f>+Gas_CBR!G27</f>
        <v>30792302.218545437</v>
      </c>
      <c r="F25" s="8">
        <f>+Gas_CBR!H27</f>
        <v>31660511.002574448</v>
      </c>
      <c r="G25" s="8">
        <f>+Gas_CBR!I27</f>
        <v>31631336.912505738</v>
      </c>
      <c r="H25" s="8">
        <f>+Gas_CBR!J27</f>
        <v>28464952.678000219</v>
      </c>
      <c r="I25" s="8">
        <f>+Gas_CBR!K27</f>
        <v>26126571.956570297</v>
      </c>
      <c r="J25" s="8">
        <f>+Gas_CBR!L27</f>
        <v>28760695.616511144</v>
      </c>
      <c r="K25" s="8">
        <f>+Gas_CBR!M27</f>
        <v>29734325.023543347</v>
      </c>
    </row>
    <row r="26" spans="1:11" x14ac:dyDescent="0.25">
      <c r="A26" s="7" t="s">
        <v>9</v>
      </c>
      <c r="B26" s="8">
        <f>+Gas_CBR!D28</f>
        <v>1378996</v>
      </c>
      <c r="C26" s="8">
        <f>+Gas_CBR!E28</f>
        <v>1116902</v>
      </c>
      <c r="D26" s="8">
        <f>+Gas_CBR!F28</f>
        <v>1080045</v>
      </c>
      <c r="E26" s="8">
        <f>+Gas_CBR!G28</f>
        <v>1216995.1655560001</v>
      </c>
      <c r="F26" s="8">
        <f>+Gas_CBR!H28</f>
        <v>1823917.7472270001</v>
      </c>
      <c r="G26" s="8">
        <f>+Gas_CBR!I28</f>
        <v>3027682.0502300002</v>
      </c>
      <c r="H26" s="8">
        <f>+Gas_CBR!J28</f>
        <v>1664689.8482449995</v>
      </c>
      <c r="I26" s="8">
        <f>+Gas_CBR!K28</f>
        <v>2243672.16536</v>
      </c>
      <c r="J26" s="8">
        <f>+Gas_CBR!L28</f>
        <v>1692256.5791999996</v>
      </c>
      <c r="K26" s="8">
        <f>+Gas_CBR!M28</f>
        <v>1775196.2199999988</v>
      </c>
    </row>
    <row r="27" spans="1:11" x14ac:dyDescent="0.25">
      <c r="A27" s="7" t="s">
        <v>10</v>
      </c>
      <c r="B27" s="8">
        <f>+Gas_CBR!D29</f>
        <v>0</v>
      </c>
      <c r="C27" s="8">
        <f>+Gas_CBR!E29</f>
        <v>0</v>
      </c>
      <c r="D27" s="8">
        <f>+Gas_CBR!F29</f>
        <v>0.37000000104308128</v>
      </c>
      <c r="E27" s="8">
        <f>+Gas_CBR!G29</f>
        <v>0</v>
      </c>
      <c r="F27" s="8">
        <f>+Gas_CBR!H29</f>
        <v>0</v>
      </c>
      <c r="G27" s="8">
        <f>+Gas_CBR!I29</f>
        <v>0</v>
      </c>
      <c r="H27" s="8">
        <f>+Gas_CBR!J29</f>
        <v>0</v>
      </c>
      <c r="I27" s="8">
        <f>+Gas_CBR!K29</f>
        <v>0</v>
      </c>
      <c r="J27" s="8">
        <f>+Gas_CBR!L29</f>
        <v>0</v>
      </c>
      <c r="K27" s="8">
        <f>+Gas_CBR!M29</f>
        <v>0</v>
      </c>
    </row>
    <row r="28" spans="1:11" x14ac:dyDescent="0.25">
      <c r="A28" s="7" t="s">
        <v>11</v>
      </c>
      <c r="B28" s="8">
        <f>+Gas_CBR!D30</f>
        <v>47738387</v>
      </c>
      <c r="C28" s="8">
        <f>+Gas_CBR!E30</f>
        <v>43671399</v>
      </c>
      <c r="D28" s="8">
        <f>+Gas_CBR!F30</f>
        <v>46383523.277082354</v>
      </c>
      <c r="E28" s="8">
        <f>+Gas_CBR!G30</f>
        <v>45907620.182091698</v>
      </c>
      <c r="F28" s="8">
        <f>+Gas_CBR!H30</f>
        <v>48006092.965356037</v>
      </c>
      <c r="G28" s="8">
        <f>+Gas_CBR!I30</f>
        <v>48861723.036314279</v>
      </c>
      <c r="H28" s="8">
        <f>+Gas_CBR!J30</f>
        <v>47159453.191689149</v>
      </c>
      <c r="I28" s="8">
        <f>+Gas_CBR!K30</f>
        <v>52634913.079035677</v>
      </c>
      <c r="J28" s="8">
        <f>+Gas_CBR!L30</f>
        <v>63712641.98739361</v>
      </c>
      <c r="K28" s="8">
        <f>+Gas_CBR!M30</f>
        <v>60504456.637451023</v>
      </c>
    </row>
    <row r="29" spans="1:11" ht="15.75" thickBot="1" x14ac:dyDescent="0.3">
      <c r="B29" s="5">
        <f>SUM(B22:B28)</f>
        <v>135519644</v>
      </c>
      <c r="C29" s="5">
        <f t="shared" ref="C29:K29" si="3">SUM(C22:C28)</f>
        <v>127529343</v>
      </c>
      <c r="D29" s="5">
        <f t="shared" si="3"/>
        <v>131747022.20093703</v>
      </c>
      <c r="E29" s="5">
        <f t="shared" si="3"/>
        <v>131203425.31619304</v>
      </c>
      <c r="F29" s="5">
        <f t="shared" si="3"/>
        <v>133566477.45515747</v>
      </c>
      <c r="G29" s="5">
        <f t="shared" si="3"/>
        <v>137313915.37905002</v>
      </c>
      <c r="H29" s="5">
        <f t="shared" si="3"/>
        <v>128884370.18793435</v>
      </c>
      <c r="I29" s="5">
        <f t="shared" si="3"/>
        <v>143255194.49096596</v>
      </c>
      <c r="J29" s="5">
        <f t="shared" si="3"/>
        <v>157508314.37310475</v>
      </c>
      <c r="K29" s="5">
        <f t="shared" si="3"/>
        <v>158205340.22099435</v>
      </c>
    </row>
    <row r="30" spans="1:11" ht="15.75" thickTop="1" x14ac:dyDescent="0.25"/>
  </sheetData>
  <pageMargins left="0.36" right="0.22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"/>
  <sheetViews>
    <sheetView workbookViewId="0">
      <selection activeCell="L40" sqref="L40"/>
    </sheetView>
  </sheetViews>
  <sheetFormatPr defaultRowHeight="15" x14ac:dyDescent="0.25"/>
  <sheetData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52"/>
  <sheetViews>
    <sheetView view="pageBreakPreview" zoomScale="85" zoomScaleNormal="70" zoomScaleSheetLayoutView="85" workbookViewId="0">
      <pane xSplit="2" ySplit="7" topLeftCell="C110" activePane="bottomRight" state="frozen"/>
      <selection activeCell="C53" sqref="C53"/>
      <selection pane="topRight" activeCell="C53" sqref="C53"/>
      <selection pane="bottomLeft" activeCell="C53" sqref="C53"/>
      <selection pane="bottomRight" activeCell="M128" sqref="M128"/>
    </sheetView>
  </sheetViews>
  <sheetFormatPr defaultColWidth="9.140625" defaultRowHeight="15" x14ac:dyDescent="0.25"/>
  <cols>
    <col min="1" max="1" width="9.42578125" style="17" bestFit="1" customWidth="1"/>
    <col min="2" max="2" width="35.140625" style="17" bestFit="1" customWidth="1"/>
    <col min="3" max="13" width="19" style="17" customWidth="1"/>
    <col min="14" max="14" width="9.85546875" style="17" bestFit="1" customWidth="1"/>
    <col min="15" max="16" width="9.140625" style="17"/>
    <col min="17" max="17" width="12.85546875" style="17" bestFit="1" customWidth="1"/>
    <col min="18" max="16384" width="9.140625" style="17"/>
  </cols>
  <sheetData>
    <row r="1" spans="1:27" x14ac:dyDescent="0.25">
      <c r="A1" s="12" t="s">
        <v>29</v>
      </c>
    </row>
    <row r="2" spans="1:27" x14ac:dyDescent="0.25">
      <c r="A2" s="12" t="s">
        <v>30</v>
      </c>
    </row>
    <row r="3" spans="1:27" x14ac:dyDescent="0.25">
      <c r="A3" s="12" t="s">
        <v>31</v>
      </c>
    </row>
    <row r="4" spans="1:27" x14ac:dyDescent="0.25">
      <c r="A4" s="12" t="s">
        <v>32</v>
      </c>
      <c r="C4" s="18" t="s">
        <v>33</v>
      </c>
      <c r="D4" s="18" t="s">
        <v>34</v>
      </c>
      <c r="E4" s="18" t="s">
        <v>35</v>
      </c>
      <c r="F4" s="18" t="s">
        <v>36</v>
      </c>
      <c r="G4" s="18" t="s">
        <v>37</v>
      </c>
      <c r="H4" s="18" t="s">
        <v>38</v>
      </c>
      <c r="I4" s="18" t="s">
        <v>39</v>
      </c>
      <c r="J4" s="18" t="s">
        <v>40</v>
      </c>
      <c r="K4" s="18" t="s">
        <v>41</v>
      </c>
      <c r="L4" s="18" t="s">
        <v>42</v>
      </c>
      <c r="M4" s="18" t="s">
        <v>43</v>
      </c>
    </row>
    <row r="5" spans="1:27" x14ac:dyDescent="0.25">
      <c r="I5" s="17">
        <v>0</v>
      </c>
      <c r="J5" s="17">
        <v>1</v>
      </c>
      <c r="K5" s="17">
        <v>2</v>
      </c>
      <c r="L5" s="17">
        <v>3</v>
      </c>
      <c r="M5" s="17">
        <v>4</v>
      </c>
    </row>
    <row r="6" spans="1:27" x14ac:dyDescent="0.25">
      <c r="A6" s="19" t="s">
        <v>44</v>
      </c>
      <c r="B6" s="20"/>
      <c r="D6" s="17">
        <v>0</v>
      </c>
      <c r="E6" s="17">
        <v>1</v>
      </c>
      <c r="F6" s="17">
        <v>2</v>
      </c>
      <c r="G6" s="17">
        <v>3</v>
      </c>
      <c r="H6" s="17">
        <v>4</v>
      </c>
      <c r="I6" s="17">
        <v>5</v>
      </c>
      <c r="J6" s="17">
        <v>6</v>
      </c>
      <c r="K6" s="17">
        <v>7</v>
      </c>
      <c r="L6" s="17">
        <v>8</v>
      </c>
      <c r="M6" s="17">
        <v>9</v>
      </c>
    </row>
    <row r="7" spans="1:27" x14ac:dyDescent="0.25">
      <c r="A7" s="21" t="s">
        <v>45</v>
      </c>
      <c r="B7" s="22"/>
      <c r="C7" s="21">
        <v>2008</v>
      </c>
      <c r="D7" s="21">
        <v>2009</v>
      </c>
      <c r="E7" s="21">
        <f>D7+1</f>
        <v>2010</v>
      </c>
      <c r="F7" s="21">
        <f t="shared" ref="F7:M7" si="0">E7+1</f>
        <v>2011</v>
      </c>
      <c r="G7" s="21">
        <f t="shared" si="0"/>
        <v>2012</v>
      </c>
      <c r="H7" s="21">
        <f t="shared" si="0"/>
        <v>2013</v>
      </c>
      <c r="I7" s="21">
        <f t="shared" si="0"/>
        <v>2014</v>
      </c>
      <c r="J7" s="21">
        <f t="shared" si="0"/>
        <v>2015</v>
      </c>
      <c r="K7" s="21">
        <f t="shared" si="0"/>
        <v>2016</v>
      </c>
      <c r="L7" s="21">
        <f t="shared" si="0"/>
        <v>2017</v>
      </c>
      <c r="M7" s="21">
        <f t="shared" si="0"/>
        <v>2018</v>
      </c>
      <c r="P7"/>
      <c r="Q7"/>
      <c r="R7"/>
      <c r="S7"/>
      <c r="T7"/>
      <c r="U7"/>
      <c r="V7"/>
      <c r="W7"/>
      <c r="X7"/>
      <c r="Y7"/>
      <c r="Z7"/>
      <c r="AA7"/>
    </row>
    <row r="8" spans="1:27" x14ac:dyDescent="0.25">
      <c r="A8" s="23"/>
      <c r="B8" s="23"/>
      <c r="P8"/>
      <c r="Q8"/>
      <c r="R8"/>
      <c r="S8"/>
      <c r="T8"/>
      <c r="U8"/>
      <c r="V8"/>
      <c r="W8"/>
      <c r="X8"/>
      <c r="Y8"/>
      <c r="Z8"/>
      <c r="AA8"/>
    </row>
    <row r="9" spans="1:27" x14ac:dyDescent="0.25">
      <c r="A9" s="24">
        <f>IF(ISBLANK(B9),"",MAX(A$8:A8)+1)</f>
        <v>1</v>
      </c>
      <c r="B9" s="25" t="s">
        <v>46</v>
      </c>
      <c r="P9"/>
      <c r="Q9"/>
      <c r="R9"/>
      <c r="S9"/>
      <c r="T9"/>
      <c r="U9"/>
      <c r="V9"/>
      <c r="W9"/>
      <c r="X9"/>
      <c r="Y9"/>
      <c r="Z9"/>
      <c r="AA9"/>
    </row>
    <row r="10" spans="1:27" x14ac:dyDescent="0.25">
      <c r="A10" s="24">
        <f>IF(ISBLANK(B10),"",MAX(A$8:A9)+1)</f>
        <v>2</v>
      </c>
      <c r="B10" s="26" t="s">
        <v>47</v>
      </c>
      <c r="C10" s="27">
        <v>1903051393</v>
      </c>
      <c r="D10" s="27">
        <v>1991518451</v>
      </c>
      <c r="E10" s="27">
        <v>2007187393</v>
      </c>
      <c r="F10" s="27">
        <v>2039290228.8385594</v>
      </c>
      <c r="G10" s="27">
        <v>2025000182.0899918</v>
      </c>
      <c r="H10" s="27">
        <v>2042182244.8999901</v>
      </c>
      <c r="I10" s="27">
        <v>2004908607.7876546</v>
      </c>
      <c r="J10" s="27">
        <v>2007053362.2894361</v>
      </c>
      <c r="K10" s="27">
        <v>2017385660.7384136</v>
      </c>
      <c r="L10" s="27">
        <v>2064878209.7257524</v>
      </c>
      <c r="M10" s="27">
        <v>2011924425.2854278</v>
      </c>
      <c r="N10" s="28"/>
      <c r="O10" s="28"/>
      <c r="P10"/>
      <c r="Q10"/>
      <c r="R10"/>
      <c r="S10"/>
      <c r="T10"/>
      <c r="U10"/>
      <c r="V10"/>
      <c r="W10"/>
      <c r="X10"/>
      <c r="Y10"/>
      <c r="Z10"/>
      <c r="AA10"/>
    </row>
    <row r="11" spans="1:27" x14ac:dyDescent="0.25">
      <c r="A11" s="24">
        <f>IF(ISBLANK(B11),"",MAX(A$8:A10)+1)</f>
        <v>3</v>
      </c>
      <c r="B11" s="26" t="s">
        <v>48</v>
      </c>
      <c r="C11" s="29">
        <v>364960</v>
      </c>
      <c r="D11" s="29">
        <v>360904</v>
      </c>
      <c r="E11" s="29">
        <v>353283</v>
      </c>
      <c r="F11" s="29">
        <v>367992</v>
      </c>
      <c r="G11" s="29">
        <v>356444.19</v>
      </c>
      <c r="H11" s="29">
        <v>347076.49</v>
      </c>
      <c r="I11" s="29">
        <v>343151.38</v>
      </c>
      <c r="J11" s="29">
        <v>331308.68</v>
      </c>
      <c r="K11" s="29">
        <v>330765.86</v>
      </c>
      <c r="L11" s="29">
        <v>351642.30999999901</v>
      </c>
      <c r="M11" s="29">
        <v>343450.51999999897</v>
      </c>
      <c r="N11" s="28"/>
      <c r="O11" s="28"/>
      <c r="P11"/>
      <c r="Q11"/>
      <c r="R11"/>
      <c r="S11"/>
      <c r="T11"/>
      <c r="U11"/>
      <c r="V11"/>
      <c r="W11"/>
      <c r="X11"/>
      <c r="Y11"/>
      <c r="Z11"/>
      <c r="AA11"/>
    </row>
    <row r="12" spans="1:27" x14ac:dyDescent="0.25">
      <c r="A12" s="24">
        <f>IF(ISBLANK(B12),"",MAX(A$8:A11)+1)</f>
        <v>4</v>
      </c>
      <c r="B12" s="26" t="s">
        <v>49</v>
      </c>
      <c r="C12" s="29">
        <v>173342971</v>
      </c>
      <c r="D12" s="29">
        <v>214495351</v>
      </c>
      <c r="E12" s="29">
        <v>219025292</v>
      </c>
      <c r="F12" s="29">
        <v>138360638</v>
      </c>
      <c r="G12" s="29">
        <v>83564695.549999893</v>
      </c>
      <c r="H12" s="29">
        <v>161624732.97</v>
      </c>
      <c r="I12" s="29">
        <v>107219294.19</v>
      </c>
      <c r="J12" s="29">
        <v>193328153.16</v>
      </c>
      <c r="K12" s="29">
        <v>180683383.30000001</v>
      </c>
      <c r="L12" s="29">
        <v>129039388.059999</v>
      </c>
      <c r="M12" s="29">
        <v>155333122.24000001</v>
      </c>
      <c r="N12" s="28"/>
      <c r="O12" s="28"/>
      <c r="P12"/>
      <c r="Q12"/>
      <c r="R12"/>
      <c r="S12"/>
      <c r="T12"/>
      <c r="U12"/>
      <c r="V12"/>
      <c r="W12"/>
      <c r="X12"/>
      <c r="Y12"/>
      <c r="Z12"/>
      <c r="AA12"/>
    </row>
    <row r="13" spans="1:27" x14ac:dyDescent="0.25">
      <c r="A13" s="24">
        <f>IF(ISBLANK(B13),"",MAX(A$8:A12)+1)</f>
        <v>5</v>
      </c>
      <c r="B13" s="26" t="s">
        <v>50</v>
      </c>
      <c r="C13" s="30">
        <v>55620695</v>
      </c>
      <c r="D13" s="30">
        <v>-11540959</v>
      </c>
      <c r="E13" s="30">
        <v>-1785337</v>
      </c>
      <c r="F13" s="30">
        <v>-17160579.786131397</v>
      </c>
      <c r="G13" s="30">
        <v>22792080.669999998</v>
      </c>
      <c r="H13" s="30">
        <v>32123520.229999997</v>
      </c>
      <c r="I13" s="30">
        <v>92993533.579999</v>
      </c>
      <c r="J13" s="30">
        <v>69463291.710000008</v>
      </c>
      <c r="K13" s="30">
        <v>81334807.879999995</v>
      </c>
      <c r="L13" s="30">
        <v>76817330.759999901</v>
      </c>
      <c r="M13" s="30">
        <v>126952920.91</v>
      </c>
      <c r="N13" s="28"/>
      <c r="O13" s="28"/>
      <c r="P13"/>
      <c r="Q13"/>
      <c r="R13"/>
      <c r="S13"/>
      <c r="T13"/>
      <c r="U13"/>
      <c r="V13"/>
      <c r="W13"/>
      <c r="X13"/>
      <c r="Y13"/>
      <c r="Z13"/>
      <c r="AA13"/>
    </row>
    <row r="14" spans="1:27" x14ac:dyDescent="0.25">
      <c r="A14" s="24">
        <f>IF(ISBLANK(B14),"",MAX(A$8:A13)+1)</f>
        <v>6</v>
      </c>
      <c r="B14" s="31" t="s">
        <v>51</v>
      </c>
      <c r="C14" s="32">
        <f t="shared" ref="C14:L14" si="1">SUM(C10:C13)</f>
        <v>2132380019</v>
      </c>
      <c r="D14" s="32">
        <f t="shared" si="1"/>
        <v>2194833747</v>
      </c>
      <c r="E14" s="32">
        <f t="shared" si="1"/>
        <v>2224780631</v>
      </c>
      <c r="F14" s="32">
        <f t="shared" si="1"/>
        <v>2160858279.0524278</v>
      </c>
      <c r="G14" s="32">
        <f t="shared" si="1"/>
        <v>2131713402.4999919</v>
      </c>
      <c r="H14" s="32">
        <f t="shared" si="1"/>
        <v>2236277574.5899901</v>
      </c>
      <c r="I14" s="32">
        <f t="shared" si="1"/>
        <v>2205464586.937654</v>
      </c>
      <c r="J14" s="32">
        <f t="shared" si="1"/>
        <v>2270176115.8394361</v>
      </c>
      <c r="K14" s="32">
        <f t="shared" si="1"/>
        <v>2279734617.7784138</v>
      </c>
      <c r="L14" s="32">
        <f t="shared" si="1"/>
        <v>2271086570.855751</v>
      </c>
      <c r="M14" s="32">
        <f>SUM(M10:M13)</f>
        <v>2294553918.9554276</v>
      </c>
      <c r="N14" s="28"/>
      <c r="O14" s="28"/>
      <c r="P14"/>
      <c r="Q14"/>
      <c r="R14"/>
      <c r="S14"/>
      <c r="T14"/>
      <c r="U14"/>
      <c r="V14"/>
      <c r="W14"/>
      <c r="X14"/>
      <c r="Y14"/>
      <c r="Z14"/>
      <c r="AA14"/>
    </row>
    <row r="15" spans="1:27" x14ac:dyDescent="0.25">
      <c r="A15" s="24" t="str">
        <f>IF(ISBLANK(B15),"",MAX(A$8:A14)+1)</f>
        <v/>
      </c>
      <c r="B15" s="2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P15"/>
      <c r="Q15"/>
      <c r="R15"/>
      <c r="S15"/>
      <c r="T15"/>
      <c r="U15"/>
      <c r="V15"/>
      <c r="W15"/>
      <c r="X15"/>
      <c r="Y15"/>
      <c r="Z15"/>
      <c r="AA15"/>
    </row>
    <row r="16" spans="1:27" x14ac:dyDescent="0.25">
      <c r="A16" s="24">
        <f>IF(ISBLANK(B16),"",MAX(A$8:A15)+1)</f>
        <v>7</v>
      </c>
      <c r="B16" s="25" t="s">
        <v>52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P16"/>
      <c r="Q16"/>
      <c r="R16"/>
      <c r="S16"/>
      <c r="T16"/>
      <c r="U16"/>
      <c r="V16"/>
      <c r="W16"/>
      <c r="X16"/>
      <c r="Y16"/>
      <c r="Z16"/>
      <c r="AA16"/>
    </row>
    <row r="17" spans="1:27" x14ac:dyDescent="0.25">
      <c r="A17" s="24" t="str">
        <f>IF(ISBLANK(B17),"",MAX(A$8:A16)+1)</f>
        <v/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P17"/>
      <c r="Q17"/>
      <c r="R17"/>
      <c r="S17"/>
      <c r="T17"/>
      <c r="U17"/>
      <c r="V17"/>
      <c r="W17"/>
      <c r="X17"/>
      <c r="Y17"/>
      <c r="Z17"/>
      <c r="AA17"/>
    </row>
    <row r="18" spans="1:27" x14ac:dyDescent="0.25">
      <c r="A18" s="24">
        <f>IF(ISBLANK(B18),"",MAX(A$8:A17)+1)</f>
        <v>8</v>
      </c>
      <c r="B18" s="25" t="s">
        <v>53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P18"/>
      <c r="Q18"/>
      <c r="R18"/>
      <c r="S18"/>
      <c r="T18"/>
      <c r="U18"/>
      <c r="V18"/>
      <c r="W18"/>
      <c r="X18"/>
      <c r="Y18"/>
      <c r="Z18"/>
      <c r="AA18"/>
    </row>
    <row r="19" spans="1:27" x14ac:dyDescent="0.25">
      <c r="A19" s="24">
        <f>IF(ISBLANK(B19),"",MAX(A$8:A18)+1)</f>
        <v>9</v>
      </c>
      <c r="B19" s="26" t="s">
        <v>54</v>
      </c>
      <c r="C19" s="27">
        <v>211177486</v>
      </c>
      <c r="D19" s="27">
        <v>212556764</v>
      </c>
      <c r="E19" s="27">
        <v>266564587</v>
      </c>
      <c r="F19" s="27">
        <v>210504349</v>
      </c>
      <c r="G19" s="27">
        <v>204955671.91999999</v>
      </c>
      <c r="H19" s="27">
        <v>255923872.5969103</v>
      </c>
      <c r="I19" s="27">
        <v>263407534.64999899</v>
      </c>
      <c r="J19" s="27">
        <v>249993259.24999899</v>
      </c>
      <c r="K19" s="27">
        <v>214545500.66</v>
      </c>
      <c r="L19" s="27">
        <v>205212044.38999999</v>
      </c>
      <c r="M19" s="27">
        <v>205237492.65000001</v>
      </c>
      <c r="N19" s="28"/>
      <c r="O19" s="28"/>
      <c r="P19"/>
      <c r="Q19"/>
      <c r="R19"/>
      <c r="S19"/>
      <c r="T19"/>
      <c r="U19"/>
      <c r="V19"/>
      <c r="W19"/>
      <c r="X19"/>
      <c r="Y19"/>
      <c r="Z19"/>
      <c r="AA19"/>
    </row>
    <row r="20" spans="1:27" x14ac:dyDescent="0.25">
      <c r="A20" s="24">
        <f>IF(ISBLANK(B20),"",MAX(A$8:A19)+1)</f>
        <v>10</v>
      </c>
      <c r="B20" s="26" t="s">
        <v>55</v>
      </c>
      <c r="C20" s="29">
        <v>908746223</v>
      </c>
      <c r="D20" s="29">
        <v>919664651</v>
      </c>
      <c r="E20" s="29">
        <v>845844590</v>
      </c>
      <c r="F20" s="29">
        <v>758620342.98000002</v>
      </c>
      <c r="G20" s="29">
        <v>592905294.41813183</v>
      </c>
      <c r="H20" s="29">
        <v>554301467.19804037</v>
      </c>
      <c r="I20" s="29">
        <v>474233981.5632571</v>
      </c>
      <c r="J20" s="29">
        <v>536506655.34188277</v>
      </c>
      <c r="K20" s="29">
        <v>559159481.31562865</v>
      </c>
      <c r="L20" s="29">
        <v>523175421.6243574</v>
      </c>
      <c r="M20" s="29">
        <v>600386473.42446148</v>
      </c>
      <c r="N20" s="28"/>
      <c r="O20" s="28"/>
      <c r="P20"/>
      <c r="Q20"/>
      <c r="R20"/>
      <c r="S20"/>
      <c r="T20"/>
      <c r="U20"/>
      <c r="V20"/>
      <c r="W20"/>
      <c r="X20"/>
      <c r="Y20"/>
      <c r="Z20"/>
      <c r="AA20"/>
    </row>
    <row r="21" spans="1:27" x14ac:dyDescent="0.25">
      <c r="A21" s="24">
        <f>IF(ISBLANK(B21),"",MAX(A$8:A20)+1)</f>
        <v>11</v>
      </c>
      <c r="B21" s="26" t="s">
        <v>56</v>
      </c>
      <c r="C21" s="29">
        <v>70713346</v>
      </c>
      <c r="D21" s="29">
        <v>75750184</v>
      </c>
      <c r="E21" s="29">
        <v>78564669</v>
      </c>
      <c r="F21" s="29">
        <v>82631624</v>
      </c>
      <c r="G21" s="29">
        <v>87085889.730000004</v>
      </c>
      <c r="H21" s="29">
        <v>94741838.969999999</v>
      </c>
      <c r="I21" s="29">
        <v>108412772.989999</v>
      </c>
      <c r="J21" s="29">
        <v>110658354.28999899</v>
      </c>
      <c r="K21" s="29">
        <v>114137948.81999899</v>
      </c>
      <c r="L21" s="29">
        <v>117598896.45</v>
      </c>
      <c r="M21" s="29">
        <v>115807777.5999999</v>
      </c>
      <c r="N21" s="28"/>
      <c r="O21" s="28"/>
      <c r="P21"/>
      <c r="Q21"/>
      <c r="R21"/>
      <c r="S21"/>
      <c r="T21"/>
      <c r="U21"/>
      <c r="V21"/>
      <c r="W21"/>
      <c r="X21"/>
      <c r="Y21"/>
      <c r="Z21"/>
      <c r="AA21"/>
    </row>
    <row r="22" spans="1:27" x14ac:dyDescent="0.25">
      <c r="A22" s="24">
        <f>IF(ISBLANK(B22),"",MAX(A$8:A21)+1)</f>
        <v>12</v>
      </c>
      <c r="B22" s="26" t="s">
        <v>57</v>
      </c>
      <c r="C22" s="30">
        <v>0</v>
      </c>
      <c r="D22" s="30">
        <v>0</v>
      </c>
      <c r="E22" s="30">
        <v>0</v>
      </c>
      <c r="F22" s="30">
        <v>-0.18999999761581421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28"/>
      <c r="O22" s="28"/>
      <c r="P22"/>
      <c r="Q22"/>
      <c r="R22"/>
      <c r="S22"/>
      <c r="T22"/>
      <c r="U22"/>
      <c r="V22"/>
      <c r="W22"/>
      <c r="X22"/>
      <c r="Y22"/>
      <c r="Z22"/>
      <c r="AA22"/>
    </row>
    <row r="23" spans="1:27" x14ac:dyDescent="0.25">
      <c r="A23" s="24">
        <f>IF(ISBLANK(B23),"",MAX(A$8:A22)+1)</f>
        <v>13</v>
      </c>
      <c r="B23" s="31" t="s">
        <v>58</v>
      </c>
      <c r="C23" s="32">
        <f t="shared" ref="C23:L23" si="2">SUM(C19:C22)</f>
        <v>1190637055</v>
      </c>
      <c r="D23" s="32">
        <f t="shared" si="2"/>
        <v>1207971599</v>
      </c>
      <c r="E23" s="32">
        <f t="shared" si="2"/>
        <v>1190973846</v>
      </c>
      <c r="F23" s="32">
        <f t="shared" si="2"/>
        <v>1051756315.79</v>
      </c>
      <c r="G23" s="32">
        <f t="shared" si="2"/>
        <v>884946856.0681318</v>
      </c>
      <c r="H23" s="32">
        <f t="shared" si="2"/>
        <v>904967178.76495075</v>
      </c>
      <c r="I23" s="32">
        <f t="shared" si="2"/>
        <v>846054289.20325518</v>
      </c>
      <c r="J23" s="32">
        <f t="shared" si="2"/>
        <v>897158268.88188076</v>
      </c>
      <c r="K23" s="32">
        <f t="shared" si="2"/>
        <v>887842930.79562759</v>
      </c>
      <c r="L23" s="32">
        <f t="shared" si="2"/>
        <v>845986362.46435738</v>
      </c>
      <c r="M23" s="32">
        <f>SUM(M19:M22)</f>
        <v>921431743.67446136</v>
      </c>
      <c r="P23"/>
      <c r="Q23"/>
      <c r="R23"/>
      <c r="S23"/>
      <c r="T23"/>
      <c r="U23"/>
      <c r="V23"/>
      <c r="W23"/>
      <c r="X23"/>
      <c r="Y23"/>
      <c r="Z23"/>
      <c r="AA23"/>
    </row>
    <row r="24" spans="1:27" x14ac:dyDescent="0.25">
      <c r="A24" s="24" t="str">
        <f>IF(ISBLANK(B24),"",MAX(A$8:A23)+1)</f>
        <v/>
      </c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P24"/>
      <c r="Q24"/>
      <c r="R24"/>
      <c r="S24"/>
      <c r="T24"/>
      <c r="U24"/>
      <c r="V24"/>
      <c r="W24"/>
      <c r="X24"/>
      <c r="Y24"/>
      <c r="Z24"/>
      <c r="AA24"/>
    </row>
    <row r="25" spans="1:27" x14ac:dyDescent="0.25">
      <c r="A25" s="24">
        <f>IF(ISBLANK(B25),"",MAX(A$8:A24)+1)</f>
        <v>14</v>
      </c>
      <c r="B25" s="37" t="s">
        <v>59</v>
      </c>
      <c r="C25" s="27">
        <v>102819798</v>
      </c>
      <c r="D25" s="27">
        <v>103178213</v>
      </c>
      <c r="E25" s="27">
        <v>102409192</v>
      </c>
      <c r="F25" s="27">
        <v>114139604</v>
      </c>
      <c r="G25" s="27">
        <v>114593255.67</v>
      </c>
      <c r="H25" s="27">
        <v>116266189.11</v>
      </c>
      <c r="I25" s="27">
        <v>113089598.489999</v>
      </c>
      <c r="J25" s="27">
        <v>117539552.45</v>
      </c>
      <c r="K25" s="27">
        <v>126338251.61</v>
      </c>
      <c r="L25" s="27">
        <v>125057644.48</v>
      </c>
      <c r="M25" s="27">
        <v>127167992.89</v>
      </c>
      <c r="N25" s="28"/>
      <c r="O25" s="28"/>
      <c r="P25"/>
      <c r="Q25"/>
      <c r="R25"/>
      <c r="S25"/>
      <c r="T25"/>
      <c r="U25"/>
      <c r="V25"/>
      <c r="W25"/>
      <c r="X25"/>
      <c r="Y25"/>
      <c r="Z25"/>
      <c r="AA25"/>
    </row>
    <row r="26" spans="1:27" x14ac:dyDescent="0.25">
      <c r="A26" s="24">
        <f>IF(ISBLANK(B26),"",MAX(A$8:A25)+1)</f>
        <v>15</v>
      </c>
      <c r="B26" s="35" t="s">
        <v>60</v>
      </c>
      <c r="C26" s="29">
        <v>9234124</v>
      </c>
      <c r="D26" s="29">
        <v>12599840</v>
      </c>
      <c r="E26" s="29">
        <v>11865443</v>
      </c>
      <c r="F26" s="29">
        <v>9481215</v>
      </c>
      <c r="G26" s="29">
        <v>19058039.77</v>
      </c>
      <c r="H26" s="29">
        <v>19355850.77</v>
      </c>
      <c r="I26" s="29">
        <v>21589071.039999999</v>
      </c>
      <c r="J26" s="29">
        <v>19801305.129999999</v>
      </c>
      <c r="K26" s="29">
        <v>20320134.359999999</v>
      </c>
      <c r="L26" s="29">
        <v>20766210.801666666</v>
      </c>
      <c r="M26" s="29">
        <v>24332157.803333331</v>
      </c>
      <c r="N26" s="28"/>
      <c r="O26" s="28"/>
      <c r="P26"/>
      <c r="Q26"/>
      <c r="R26"/>
      <c r="S26"/>
      <c r="T26"/>
      <c r="U26"/>
      <c r="V26"/>
      <c r="W26"/>
      <c r="X26"/>
      <c r="Y26"/>
      <c r="Z26"/>
      <c r="AA26"/>
    </row>
    <row r="27" spans="1:27" x14ac:dyDescent="0.25">
      <c r="A27" s="24">
        <f>IF(ISBLANK(B27),"",MAX(A$8:A26)+1)</f>
        <v>16</v>
      </c>
      <c r="B27" s="35" t="s">
        <v>61</v>
      </c>
      <c r="C27" s="29">
        <v>76776331</v>
      </c>
      <c r="D27" s="29">
        <v>73658034</v>
      </c>
      <c r="E27" s="29">
        <v>82924735</v>
      </c>
      <c r="F27" s="29">
        <v>78245091</v>
      </c>
      <c r="G27" s="29">
        <v>74862781.4799999</v>
      </c>
      <c r="H27" s="29">
        <v>77321920.470000103</v>
      </c>
      <c r="I27" s="29">
        <v>84585141.340000093</v>
      </c>
      <c r="J27" s="29">
        <v>82427091.379999697</v>
      </c>
      <c r="K27" s="29">
        <v>86297606.629999995</v>
      </c>
      <c r="L27" s="29">
        <v>77563201.6049999</v>
      </c>
      <c r="M27" s="29">
        <v>83372508.809999987</v>
      </c>
      <c r="N27" s="28"/>
      <c r="O27" s="28"/>
      <c r="P27"/>
      <c r="Q27"/>
      <c r="R27"/>
      <c r="S27"/>
      <c r="T27"/>
      <c r="U27"/>
      <c r="V27"/>
      <c r="W27"/>
      <c r="X27"/>
      <c r="Y27"/>
      <c r="Z27"/>
      <c r="AA27"/>
    </row>
    <row r="28" spans="1:27" x14ac:dyDescent="0.25">
      <c r="A28" s="24">
        <f>IF(ISBLANK(B28),"",MAX(A$8:A27)+1)</f>
        <v>17</v>
      </c>
      <c r="B28" s="35" t="s">
        <v>62</v>
      </c>
      <c r="C28" s="29">
        <v>41683675</v>
      </c>
      <c r="D28" s="29">
        <v>45085528</v>
      </c>
      <c r="E28" s="29">
        <v>47455407</v>
      </c>
      <c r="F28" s="29">
        <v>48140875.764710054</v>
      </c>
      <c r="G28" s="29">
        <v>49220844.545148075</v>
      </c>
      <c r="H28" s="29">
        <v>50570101.134546086</v>
      </c>
      <c r="I28" s="29">
        <v>51078600.205777928</v>
      </c>
      <c r="J28" s="29">
        <v>48055080.977272317</v>
      </c>
      <c r="K28" s="29">
        <v>45755372.975181311</v>
      </c>
      <c r="L28" s="29">
        <v>49648470.869873516</v>
      </c>
      <c r="M28" s="29">
        <v>51991833.081282966</v>
      </c>
      <c r="N28" s="28"/>
      <c r="O28" s="28"/>
      <c r="P28"/>
      <c r="Q28"/>
      <c r="R28"/>
      <c r="S28"/>
      <c r="T28"/>
      <c r="U28"/>
      <c r="V28"/>
      <c r="W28"/>
      <c r="X28"/>
      <c r="Y28"/>
      <c r="Z28"/>
      <c r="AA28"/>
    </row>
    <row r="29" spans="1:27" x14ac:dyDescent="0.25">
      <c r="A29" s="24">
        <f>IF(ISBLANK(B29),"",MAX(A$8:A28)+1)</f>
        <v>18</v>
      </c>
      <c r="B29" s="35" t="s">
        <v>63</v>
      </c>
      <c r="C29" s="29">
        <v>2182046</v>
      </c>
      <c r="D29" s="29">
        <v>2119825</v>
      </c>
      <c r="E29" s="29">
        <v>1672529</v>
      </c>
      <c r="F29" s="29">
        <v>3719954.7100000009</v>
      </c>
      <c r="G29" s="29">
        <v>2032132.1844440009</v>
      </c>
      <c r="H29" s="29">
        <v>2090482.4327729978</v>
      </c>
      <c r="I29" s="29">
        <v>2575944.9197699986</v>
      </c>
      <c r="J29" s="29">
        <v>2145430.9417550005</v>
      </c>
      <c r="K29" s="29">
        <v>2655739.3946398981</v>
      </c>
      <c r="L29" s="29">
        <v>2761262.8507998995</v>
      </c>
      <c r="M29" s="29">
        <v>4017658.049999997</v>
      </c>
      <c r="N29" s="28"/>
      <c r="O29" s="28"/>
      <c r="P29"/>
      <c r="Q29"/>
      <c r="R29"/>
      <c r="S29"/>
      <c r="T29"/>
      <c r="U29"/>
      <c r="V29"/>
      <c r="W29"/>
      <c r="X29"/>
      <c r="Y29"/>
      <c r="Z29"/>
      <c r="AA29"/>
    </row>
    <row r="30" spans="1:27" x14ac:dyDescent="0.25">
      <c r="A30" s="24">
        <f>IF(ISBLANK(B30),"",MAX(A$8:A29)+1)</f>
        <v>19</v>
      </c>
      <c r="B30" s="35" t="s">
        <v>64</v>
      </c>
      <c r="C30" s="29">
        <v>1062</v>
      </c>
      <c r="D30" s="29">
        <v>1496</v>
      </c>
      <c r="E30" s="29">
        <v>2589</v>
      </c>
      <c r="F30" s="29">
        <v>2384</v>
      </c>
      <c r="G30" s="29">
        <v>0</v>
      </c>
      <c r="H30" s="29">
        <v>14150.980000004172</v>
      </c>
      <c r="I30" s="29">
        <v>16762.199999988079</v>
      </c>
      <c r="J30" s="29">
        <v>42549.109999999404</v>
      </c>
      <c r="K30" s="29">
        <v>26209.79999999702</v>
      </c>
      <c r="L30" s="29">
        <v>0</v>
      </c>
      <c r="M30" s="29">
        <v>0</v>
      </c>
      <c r="N30" s="28"/>
      <c r="O30" s="28"/>
      <c r="P30"/>
      <c r="Q30"/>
      <c r="R30"/>
      <c r="S30"/>
      <c r="T30"/>
      <c r="U30"/>
      <c r="V30"/>
      <c r="W30"/>
      <c r="X30"/>
      <c r="Y30"/>
      <c r="Z30"/>
      <c r="AA30"/>
    </row>
    <row r="31" spans="1:27" x14ac:dyDescent="0.25">
      <c r="A31" s="24">
        <f>IF(ISBLANK(B31),"",MAX(A$8:A30)+1)</f>
        <v>20</v>
      </c>
      <c r="B31" s="35" t="s">
        <v>65</v>
      </c>
      <c r="C31" s="29">
        <v>92385980</v>
      </c>
      <c r="D31" s="29">
        <v>97625991</v>
      </c>
      <c r="E31" s="29">
        <v>96580793</v>
      </c>
      <c r="F31" s="29">
        <v>96361837.463733703</v>
      </c>
      <c r="G31" s="29">
        <v>99264865.550326318</v>
      </c>
      <c r="H31" s="29">
        <v>106511054.42340092</v>
      </c>
      <c r="I31" s="29">
        <v>110332420.87521468</v>
      </c>
      <c r="J31" s="29">
        <v>109690022.39250499</v>
      </c>
      <c r="K31" s="29">
        <v>117707587.96722367</v>
      </c>
      <c r="L31" s="29">
        <v>126051437.76548122</v>
      </c>
      <c r="M31" s="29">
        <v>126906775.96764377</v>
      </c>
      <c r="N31" s="28"/>
      <c r="O31" s="28"/>
      <c r="P31"/>
      <c r="Q31"/>
      <c r="R31"/>
      <c r="S31"/>
      <c r="T31"/>
      <c r="U31"/>
      <c r="V31"/>
      <c r="W31"/>
      <c r="X31"/>
      <c r="Y31"/>
      <c r="Z31"/>
      <c r="AA31"/>
    </row>
    <row r="32" spans="1:27" x14ac:dyDescent="0.25">
      <c r="A32" s="24">
        <f>IF(ISBLANK(B32),"",MAX(A$8:A31)+1)</f>
        <v>21</v>
      </c>
      <c r="B32" s="35" t="s">
        <v>66</v>
      </c>
      <c r="C32" s="29">
        <v>173307040</v>
      </c>
      <c r="D32" s="29">
        <v>175363375</v>
      </c>
      <c r="E32" s="29">
        <v>189969952</v>
      </c>
      <c r="F32" s="29">
        <v>196518499</v>
      </c>
      <c r="G32" s="29">
        <v>231652711.675026</v>
      </c>
      <c r="H32" s="29">
        <v>253067006.66591197</v>
      </c>
      <c r="I32" s="29">
        <v>258584355.78373</v>
      </c>
      <c r="J32" s="29">
        <v>261006083.04840899</v>
      </c>
      <c r="K32" s="29">
        <v>270531720.895136</v>
      </c>
      <c r="L32" s="29">
        <v>282917294.47898799</v>
      </c>
      <c r="M32" s="29">
        <v>341413195.95999998</v>
      </c>
      <c r="N32" s="28"/>
      <c r="O32" s="28"/>
      <c r="P32"/>
      <c r="Q32"/>
      <c r="R32"/>
      <c r="S32"/>
      <c r="T32"/>
      <c r="U32"/>
      <c r="V32"/>
      <c r="W32"/>
      <c r="X32"/>
      <c r="Y32"/>
      <c r="Z32"/>
      <c r="AA32"/>
    </row>
    <row r="33" spans="1:27" x14ac:dyDescent="0.25">
      <c r="A33" s="24">
        <f>IF(ISBLANK(B33),"",MAX(A$8:A32)+1)</f>
        <v>22</v>
      </c>
      <c r="B33" s="35" t="s">
        <v>67</v>
      </c>
      <c r="C33" s="29">
        <v>34012299</v>
      </c>
      <c r="D33" s="29">
        <v>42870401</v>
      </c>
      <c r="E33" s="29">
        <v>40184321</v>
      </c>
      <c r="F33" s="29">
        <v>40172915</v>
      </c>
      <c r="G33" s="29">
        <v>38032760.074054003</v>
      </c>
      <c r="H33" s="29">
        <v>43370241.700067997</v>
      </c>
      <c r="I33" s="29">
        <v>45714686.335895002</v>
      </c>
      <c r="J33" s="29">
        <v>44770372.486271903</v>
      </c>
      <c r="K33" s="29">
        <v>46836789.313155897</v>
      </c>
      <c r="L33" s="29">
        <v>58683969.500147</v>
      </c>
      <c r="M33" s="29">
        <v>75292958.060000002</v>
      </c>
      <c r="N33" s="28"/>
      <c r="O33" s="28"/>
      <c r="P33"/>
      <c r="Q33"/>
      <c r="R33"/>
      <c r="S33"/>
      <c r="T33"/>
      <c r="U33"/>
      <c r="V33"/>
      <c r="W33"/>
      <c r="X33"/>
      <c r="Y33"/>
      <c r="Z33"/>
      <c r="AA33"/>
    </row>
    <row r="34" spans="1:27" x14ac:dyDescent="0.25">
      <c r="A34" s="24">
        <f>IF(ISBLANK(B34),"",MAX(A$8:A33)+1)</f>
        <v>23</v>
      </c>
      <c r="B34" s="38" t="s">
        <v>68</v>
      </c>
      <c r="C34" s="29">
        <v>6493409</v>
      </c>
      <c r="D34" s="29">
        <v>16582054</v>
      </c>
      <c r="E34" s="29">
        <v>17493031</v>
      </c>
      <c r="F34" s="29">
        <v>17829018</v>
      </c>
      <c r="G34" s="29">
        <v>17529939.599999901</v>
      </c>
      <c r="H34" s="29">
        <v>17213409.989999998</v>
      </c>
      <c r="I34" s="29">
        <v>17495991.16</v>
      </c>
      <c r="J34" s="29">
        <v>20604866.16</v>
      </c>
      <c r="K34" s="29">
        <v>20604865.870000001</v>
      </c>
      <c r="L34" s="29">
        <v>20885273.43</v>
      </c>
      <c r="M34" s="29">
        <v>35645161.039999902</v>
      </c>
      <c r="N34" s="28"/>
      <c r="O34" s="28"/>
      <c r="P34"/>
      <c r="Q34"/>
      <c r="R34"/>
      <c r="S34"/>
      <c r="T34"/>
      <c r="U34"/>
      <c r="V34"/>
      <c r="W34"/>
      <c r="X34"/>
      <c r="Y34"/>
      <c r="Z34"/>
      <c r="AA34"/>
    </row>
    <row r="35" spans="1:27" x14ac:dyDescent="0.25">
      <c r="A35" s="24">
        <f>IF(ISBLANK(B35),"",MAX(A$8:A34)+1)</f>
        <v>24</v>
      </c>
      <c r="B35" s="35" t="s">
        <v>69</v>
      </c>
      <c r="C35" s="29">
        <v>-483686</v>
      </c>
      <c r="D35" s="29">
        <v>-12304653</v>
      </c>
      <c r="E35" s="29">
        <v>1500116</v>
      </c>
      <c r="F35" s="29">
        <v>7530178.6400000006</v>
      </c>
      <c r="G35" s="29">
        <v>6256866.1899999008</v>
      </c>
      <c r="H35" s="29">
        <v>-2617632.6099999994</v>
      </c>
      <c r="I35" s="29">
        <v>13742103.509999998</v>
      </c>
      <c r="J35" s="29">
        <v>9954281.630000012</v>
      </c>
      <c r="K35" s="29">
        <v>6670730.5403540973</v>
      </c>
      <c r="L35" s="29">
        <v>5663554.4799999893</v>
      </c>
      <c r="M35" s="29">
        <v>9800224.150000006</v>
      </c>
      <c r="N35" s="28"/>
      <c r="O35" s="28"/>
      <c r="P35"/>
      <c r="Q35"/>
      <c r="R35"/>
      <c r="S35"/>
      <c r="T35"/>
      <c r="U35"/>
      <c r="V35"/>
      <c r="W35"/>
      <c r="X35"/>
      <c r="Y35"/>
      <c r="Z35"/>
      <c r="AA35"/>
    </row>
    <row r="36" spans="1:27" x14ac:dyDescent="0.25">
      <c r="A36" s="24">
        <f>IF(ISBLANK(B36),"",MAX(A$8:A35)+1)</f>
        <v>25</v>
      </c>
      <c r="B36" s="23" t="s">
        <v>70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8"/>
      <c r="O36" s="28"/>
      <c r="P36"/>
      <c r="Q36"/>
      <c r="R36"/>
      <c r="S36"/>
      <c r="T36"/>
      <c r="U36"/>
      <c r="V36"/>
      <c r="W36"/>
      <c r="X36"/>
      <c r="Y36"/>
      <c r="Z36"/>
      <c r="AA36"/>
    </row>
    <row r="37" spans="1:27" x14ac:dyDescent="0.25">
      <c r="A37" s="24">
        <f>IF(ISBLANK(B37),"",MAX(A$8:A36)+1)</f>
        <v>26</v>
      </c>
      <c r="B37" s="35" t="s">
        <v>71</v>
      </c>
      <c r="C37" s="29">
        <v>118152091</v>
      </c>
      <c r="D37" s="29">
        <v>116977157</v>
      </c>
      <c r="E37" s="29">
        <v>119213711</v>
      </c>
      <c r="F37" s="29">
        <v>127728493.42753384</v>
      </c>
      <c r="G37" s="29">
        <v>130423618.59855486</v>
      </c>
      <c r="H37" s="29">
        <v>109946580.5717608</v>
      </c>
      <c r="I37" s="29">
        <v>88237765.505848348</v>
      </c>
      <c r="J37" s="29">
        <v>90218865.725536928</v>
      </c>
      <c r="K37" s="29">
        <v>89882199.710175306</v>
      </c>
      <c r="L37" s="29">
        <v>92631554.216374725</v>
      </c>
      <c r="M37" s="29">
        <v>87595913.278313041</v>
      </c>
      <c r="N37" s="28"/>
      <c r="O37" s="28"/>
      <c r="P37"/>
      <c r="Q37"/>
      <c r="R37"/>
      <c r="S37"/>
      <c r="T37"/>
      <c r="U37"/>
      <c r="V37"/>
      <c r="W37"/>
      <c r="X37"/>
      <c r="Y37"/>
      <c r="Z37"/>
      <c r="AA37"/>
    </row>
    <row r="38" spans="1:27" x14ac:dyDescent="0.25">
      <c r="A38" s="24">
        <f>IF(ISBLANK(B38),"",MAX(A$8:A37)+1)</f>
        <v>27</v>
      </c>
      <c r="B38" s="35" t="s">
        <v>72</v>
      </c>
      <c r="C38" s="29">
        <v>13930776</v>
      </c>
      <c r="D38" s="29">
        <v>-7647610</v>
      </c>
      <c r="E38" s="29">
        <v>-87430709</v>
      </c>
      <c r="F38" s="29">
        <v>7384094.9903848991</v>
      </c>
      <c r="G38" s="29">
        <v>-27227850.614852212</v>
      </c>
      <c r="H38" s="29">
        <v>22292266.333315253</v>
      </c>
      <c r="I38" s="29">
        <v>54565183.643169284</v>
      </c>
      <c r="J38" s="29">
        <v>124306565.82296923</v>
      </c>
      <c r="K38" s="29">
        <v>117722921.31570846</v>
      </c>
      <c r="L38" s="29">
        <v>49376559.435456164</v>
      </c>
      <c r="M38" s="29">
        <v>86500229.916636527</v>
      </c>
      <c r="N38" s="28"/>
      <c r="O38" s="28"/>
      <c r="P38"/>
      <c r="Q38"/>
      <c r="R38"/>
      <c r="S38"/>
      <c r="T38"/>
      <c r="U38"/>
      <c r="V38"/>
      <c r="W38"/>
      <c r="X38"/>
      <c r="Y38"/>
      <c r="Z38"/>
      <c r="AA38"/>
    </row>
    <row r="39" spans="1:27" x14ac:dyDescent="0.25">
      <c r="A39" s="24">
        <f>IF(ISBLANK(B39),"",MAX(A$8:A38)+1)</f>
        <v>28</v>
      </c>
      <c r="B39" s="23" t="s">
        <v>73</v>
      </c>
      <c r="C39" s="29">
        <v>50015228</v>
      </c>
      <c r="D39" s="29">
        <v>83044678</v>
      </c>
      <c r="E39" s="29">
        <v>163623559</v>
      </c>
      <c r="F39" s="29">
        <v>85875280.701500013</v>
      </c>
      <c r="G39" s="29">
        <v>142455422.64765495</v>
      </c>
      <c r="H39" s="29">
        <v>115670802.77350001</v>
      </c>
      <c r="I39" s="29">
        <v>86003991.210998952</v>
      </c>
      <c r="J39" s="29">
        <v>21694542.075500041</v>
      </c>
      <c r="K39" s="29">
        <v>26146707.294500023</v>
      </c>
      <c r="L39" s="29">
        <v>96393771.796466887</v>
      </c>
      <c r="M39" s="29">
        <v>-51808800.905295327</v>
      </c>
      <c r="N39" s="28"/>
      <c r="O39" s="28"/>
      <c r="P39"/>
      <c r="Q39"/>
      <c r="R39"/>
      <c r="S39"/>
      <c r="T39"/>
      <c r="U39"/>
      <c r="V39"/>
      <c r="W39"/>
      <c r="X39"/>
      <c r="Y39"/>
      <c r="Z39"/>
      <c r="AA39"/>
    </row>
    <row r="40" spans="1:27" x14ac:dyDescent="0.25">
      <c r="A40" s="24">
        <f>IF(ISBLANK(B40),"",MAX(A$8:A39)+1)</f>
        <v>29</v>
      </c>
      <c r="B40" s="31" t="s">
        <v>74</v>
      </c>
      <c r="C40" s="39">
        <f t="shared" ref="C40:L40" si="3">SUM(C19:C22,C25:C39)</f>
        <v>1911147228</v>
      </c>
      <c r="D40" s="39">
        <f t="shared" si="3"/>
        <v>1957125928</v>
      </c>
      <c r="E40" s="39">
        <f t="shared" si="3"/>
        <v>1978438515</v>
      </c>
      <c r="F40" s="39">
        <f t="shared" si="3"/>
        <v>1884885757.4878623</v>
      </c>
      <c r="G40" s="39">
        <f t="shared" si="3"/>
        <v>1783102243.4384873</v>
      </c>
      <c r="H40" s="39">
        <f t="shared" si="3"/>
        <v>1836039603.5102272</v>
      </c>
      <c r="I40" s="39">
        <f t="shared" si="3"/>
        <v>1793665905.4236588</v>
      </c>
      <c r="J40" s="39">
        <f t="shared" si="3"/>
        <v>1849414878.2120998</v>
      </c>
      <c r="K40" s="39">
        <f t="shared" si="3"/>
        <v>1865339768.4717019</v>
      </c>
      <c r="L40" s="39">
        <f t="shared" si="3"/>
        <v>1854386568.1746113</v>
      </c>
      <c r="M40" s="39">
        <f>SUM(M19:M22,M25:M39)</f>
        <v>1923659551.7763753</v>
      </c>
      <c r="P40"/>
      <c r="Q40"/>
      <c r="R40"/>
      <c r="S40"/>
      <c r="T40"/>
      <c r="U40"/>
      <c r="V40"/>
      <c r="W40"/>
      <c r="X40"/>
      <c r="Y40"/>
      <c r="Z40"/>
      <c r="AA40"/>
    </row>
    <row r="41" spans="1:27" x14ac:dyDescent="0.25">
      <c r="A41" s="24" t="str">
        <f>IF(ISBLANK(B41),"",MAX(A$8:A40)+1)</f>
        <v/>
      </c>
      <c r="B41" s="23"/>
      <c r="C41" s="40">
        <f>C53/C23</f>
        <v>0.10975153801172433</v>
      </c>
      <c r="D41" s="40">
        <f t="shared" ref="D41:M41" si="4">D53/D23</f>
        <v>0.16846844178163498</v>
      </c>
      <c r="E41" s="40">
        <f t="shared" si="4"/>
        <v>0.13926845879703725</v>
      </c>
      <c r="F41" s="40">
        <f t="shared" si="4"/>
        <v>0.17452955617587299</v>
      </c>
      <c r="G41" s="40">
        <f t="shared" si="4"/>
        <v>0.21575082082656055</v>
      </c>
      <c r="H41" s="40">
        <f t="shared" si="4"/>
        <v>0.23904604328541249</v>
      </c>
      <c r="I41" s="40">
        <f t="shared" si="4"/>
        <v>0.22479102846811452</v>
      </c>
      <c r="J41" s="40">
        <f t="shared" si="4"/>
        <v>0.21680899507977147</v>
      </c>
      <c r="K41" s="40">
        <f t="shared" si="4"/>
        <v>0.24948224040309092</v>
      </c>
      <c r="L41" s="40">
        <f t="shared" si="4"/>
        <v>0.26121300331119535</v>
      </c>
      <c r="M41" s="40">
        <f t="shared" si="4"/>
        <v>0.1576928578428092</v>
      </c>
      <c r="P41"/>
      <c r="Q41"/>
      <c r="R41"/>
      <c r="S41"/>
      <c r="T41"/>
      <c r="U41"/>
      <c r="V41"/>
      <c r="W41"/>
      <c r="X41"/>
      <c r="Y41"/>
      <c r="Z41"/>
      <c r="AA41"/>
    </row>
    <row r="42" spans="1:27" x14ac:dyDescent="0.25">
      <c r="A42" s="24">
        <f>IF(ISBLANK(B42),"",MAX(A$8:A41)+1)</f>
        <v>30</v>
      </c>
      <c r="B42" s="23" t="s">
        <v>75</v>
      </c>
      <c r="C42" s="27">
        <f t="shared" ref="C42:L42" si="5">C14-C40</f>
        <v>221232791</v>
      </c>
      <c r="D42" s="27">
        <f t="shared" si="5"/>
        <v>237707819</v>
      </c>
      <c r="E42" s="27">
        <f t="shared" si="5"/>
        <v>246342116</v>
      </c>
      <c r="F42" s="27">
        <f t="shared" si="5"/>
        <v>275972521.56456542</v>
      </c>
      <c r="G42" s="27">
        <f t="shared" si="5"/>
        <v>348611159.0615046</v>
      </c>
      <c r="H42" s="27">
        <f t="shared" si="5"/>
        <v>400237971.07976294</v>
      </c>
      <c r="I42" s="27">
        <f t="shared" si="5"/>
        <v>411798681.51399517</v>
      </c>
      <c r="J42" s="27">
        <f t="shared" si="5"/>
        <v>420761237.62733626</v>
      </c>
      <c r="K42" s="27">
        <f t="shared" si="5"/>
        <v>414394849.30671191</v>
      </c>
      <c r="L42" s="27">
        <f t="shared" si="5"/>
        <v>416700002.68113971</v>
      </c>
      <c r="M42" s="27">
        <f>M14-M40</f>
        <v>370894367.17905235</v>
      </c>
      <c r="P42"/>
      <c r="Q42"/>
      <c r="R42"/>
      <c r="S42"/>
      <c r="T42"/>
      <c r="U42"/>
      <c r="V42"/>
      <c r="W42"/>
      <c r="X42"/>
      <c r="Y42"/>
      <c r="Z42"/>
      <c r="AA42"/>
    </row>
    <row r="43" spans="1:27" x14ac:dyDescent="0.25">
      <c r="A43" s="24" t="str">
        <f>IF(ISBLANK(B43),"",MAX(A$8:A42)+1)</f>
        <v/>
      </c>
      <c r="B43" s="35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P43"/>
      <c r="Q43"/>
      <c r="R43"/>
      <c r="S43"/>
      <c r="T43"/>
      <c r="U43"/>
      <c r="V43"/>
      <c r="W43"/>
      <c r="X43"/>
      <c r="Y43"/>
      <c r="Z43"/>
      <c r="AA43"/>
    </row>
    <row r="44" spans="1:27" x14ac:dyDescent="0.25">
      <c r="A44" s="24">
        <f>IF(ISBLANK(B44),"",MAX(A$8:A43)+1)</f>
        <v>31</v>
      </c>
      <c r="B44" s="23" t="s">
        <v>76</v>
      </c>
      <c r="C44" s="42">
        <f t="shared" ref="C44:L44" si="6">C55</f>
        <v>3462284716.6839342</v>
      </c>
      <c r="D44" s="42">
        <f t="shared" si="6"/>
        <v>3888934759.1160002</v>
      </c>
      <c r="E44" s="42">
        <f t="shared" si="6"/>
        <v>4057846379.7641001</v>
      </c>
      <c r="F44" s="42">
        <f t="shared" si="6"/>
        <v>4165678379.1925011</v>
      </c>
      <c r="G44" s="42">
        <f t="shared" si="6"/>
        <v>4883767762.1815729</v>
      </c>
      <c r="H44" s="42">
        <f t="shared" si="6"/>
        <v>5295557479.2484016</v>
      </c>
      <c r="I44" s="42">
        <f t="shared" si="6"/>
        <v>5321737695.2536507</v>
      </c>
      <c r="J44" s="42">
        <f t="shared" si="6"/>
        <v>5224753570.5545378</v>
      </c>
      <c r="K44" s="42">
        <f t="shared" si="6"/>
        <v>5142529408.662734</v>
      </c>
      <c r="L44" s="42">
        <f t="shared" si="6"/>
        <v>5138309705.4063549</v>
      </c>
      <c r="M44" s="42">
        <f>M55</f>
        <v>5207091968.3941822</v>
      </c>
      <c r="P44"/>
      <c r="Q44"/>
      <c r="R44"/>
      <c r="S44"/>
      <c r="T44"/>
      <c r="U44"/>
      <c r="V44"/>
      <c r="W44"/>
      <c r="X44"/>
      <c r="Y44"/>
      <c r="Z44"/>
      <c r="AA44"/>
    </row>
    <row r="45" spans="1:27" x14ac:dyDescent="0.25">
      <c r="A45" s="24" t="str">
        <f>IF(ISBLANK(B45),"",MAX(A$8:A44)+1)</f>
        <v/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P45"/>
      <c r="Q45"/>
      <c r="R45"/>
      <c r="S45"/>
      <c r="T45"/>
      <c r="U45"/>
      <c r="V45"/>
      <c r="W45"/>
      <c r="X45"/>
      <c r="Y45"/>
      <c r="Z45"/>
      <c r="AA45"/>
    </row>
    <row r="46" spans="1:27" x14ac:dyDescent="0.25">
      <c r="A46" s="24">
        <f>IF(ISBLANK(B46),"",MAX(A$8:A45)+1)</f>
        <v>32</v>
      </c>
      <c r="B46" s="23" t="s">
        <v>77</v>
      </c>
      <c r="C46" s="43">
        <f t="shared" ref="C46:L46" si="7">C42/C44</f>
        <v>6.3897919756261329E-2</v>
      </c>
      <c r="D46" s="43">
        <f t="shared" si="7"/>
        <v>6.1124146771244302E-2</v>
      </c>
      <c r="E46" s="43">
        <f t="shared" si="7"/>
        <v>6.0707600274981559E-2</v>
      </c>
      <c r="F46" s="43">
        <f t="shared" si="7"/>
        <v>6.6249118737309126E-2</v>
      </c>
      <c r="G46" s="43">
        <f t="shared" si="7"/>
        <v>7.1381600444035131E-2</v>
      </c>
      <c r="H46" s="43">
        <f t="shared" si="7"/>
        <v>7.5579950297616008E-2</v>
      </c>
      <c r="I46" s="43">
        <f t="shared" si="7"/>
        <v>7.7380492067707515E-2</v>
      </c>
      <c r="J46" s="43">
        <f t="shared" si="7"/>
        <v>8.0532264717449259E-2</v>
      </c>
      <c r="K46" s="43">
        <f t="shared" si="7"/>
        <v>8.0581911424493211E-2</v>
      </c>
      <c r="L46" s="43">
        <f t="shared" si="7"/>
        <v>8.1096708172865115E-2</v>
      </c>
      <c r="M46" s="43">
        <f>M42/M44</f>
        <v>7.1228695292937697E-2</v>
      </c>
      <c r="P46"/>
      <c r="Q46"/>
      <c r="R46"/>
      <c r="S46"/>
      <c r="T46"/>
      <c r="U46"/>
      <c r="V46"/>
      <c r="W46"/>
      <c r="X46"/>
      <c r="Y46"/>
      <c r="Z46"/>
      <c r="AA46"/>
    </row>
    <row r="47" spans="1:27" x14ac:dyDescent="0.25">
      <c r="A47" s="24" t="str">
        <f>IF(ISBLANK(B47),"",MAX(A$8:A46)+1)</f>
        <v/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P47"/>
      <c r="Q47"/>
      <c r="R47"/>
      <c r="S47"/>
      <c r="T47"/>
      <c r="U47"/>
      <c r="V47"/>
      <c r="W47"/>
      <c r="X47"/>
      <c r="Y47"/>
      <c r="Z47"/>
      <c r="AA47"/>
    </row>
    <row r="48" spans="1:27" x14ac:dyDescent="0.25">
      <c r="A48" s="24">
        <f>IF(ISBLANK(B48),"",MAX(A$8:A47)+1)</f>
        <v>33</v>
      </c>
      <c r="B48" s="23" t="s">
        <v>78</v>
      </c>
      <c r="C48" s="23"/>
      <c r="D48" s="42"/>
      <c r="E48" s="42"/>
      <c r="F48" s="42"/>
      <c r="G48" s="42"/>
      <c r="H48" s="42"/>
      <c r="I48" s="42"/>
      <c r="J48" s="42"/>
      <c r="K48" s="42"/>
      <c r="L48" s="42"/>
      <c r="M48" s="42"/>
      <c r="P48"/>
      <c r="Q48"/>
      <c r="R48"/>
      <c r="S48"/>
      <c r="T48"/>
      <c r="U48"/>
      <c r="V48"/>
      <c r="W48"/>
      <c r="X48"/>
      <c r="Y48"/>
      <c r="Z48"/>
      <c r="AA48"/>
    </row>
    <row r="49" spans="1:27" x14ac:dyDescent="0.25">
      <c r="A49" s="24">
        <f>IF(ISBLANK(B49),"",MAX(A$8:A48)+1)</f>
        <v>34</v>
      </c>
      <c r="B49" s="44" t="s">
        <v>79</v>
      </c>
      <c r="C49" s="42">
        <f t="shared" ref="C49:F49" si="8">C63</f>
        <v>6183573985.4207335</v>
      </c>
      <c r="D49" s="42">
        <f t="shared" si="8"/>
        <v>6826578357.9429998</v>
      </c>
      <c r="E49" s="42">
        <f t="shared" si="8"/>
        <v>7153314271.0355005</v>
      </c>
      <c r="F49" s="42">
        <f t="shared" si="8"/>
        <v>7363565838.3695002</v>
      </c>
      <c r="G49" s="42">
        <f>G63</f>
        <v>8282567237.9453993</v>
      </c>
      <c r="H49" s="42">
        <v>9000148305.3162384</v>
      </c>
      <c r="I49" s="42">
        <v>9448176411.7690182</v>
      </c>
      <c r="J49" s="42">
        <v>9606033779.744133</v>
      </c>
      <c r="K49" s="42">
        <v>9827231735.0004234</v>
      </c>
      <c r="L49" s="42">
        <v>10158631702.521263</v>
      </c>
      <c r="M49" s="42">
        <v>10567927647.394854</v>
      </c>
      <c r="N49" s="28"/>
      <c r="O49" s="28"/>
      <c r="P49"/>
      <c r="Q49"/>
      <c r="R49"/>
      <c r="S49"/>
      <c r="T49"/>
      <c r="U49"/>
      <c r="V49"/>
      <c r="W49"/>
      <c r="X49"/>
      <c r="Y49"/>
      <c r="Z49"/>
      <c r="AA49"/>
    </row>
    <row r="50" spans="1:27" x14ac:dyDescent="0.25">
      <c r="A50" s="24">
        <f>IF(ISBLANK(B50),"",MAX(A$8:A49)+1)</f>
        <v>35</v>
      </c>
      <c r="B50" s="44" t="s">
        <v>80</v>
      </c>
      <c r="C50" s="29">
        <f t="shared" ref="C50:F50" si="9">C71</f>
        <v>-2533770194.7367992</v>
      </c>
      <c r="D50" s="29">
        <f t="shared" si="9"/>
        <v>-2728265249.8269997</v>
      </c>
      <c r="E50" s="29">
        <f t="shared" si="9"/>
        <v>-2757719146.2714005</v>
      </c>
      <c r="F50" s="29">
        <f t="shared" si="9"/>
        <v>-2838364763.1769996</v>
      </c>
      <c r="G50" s="29">
        <f>G71</f>
        <v>-3019720182.8437667</v>
      </c>
      <c r="H50" s="29">
        <v>-3262079839.2636075</v>
      </c>
      <c r="I50" s="29">
        <v>-3450031065.0911341</v>
      </c>
      <c r="J50" s="29">
        <v>-3590949373.8486667</v>
      </c>
      <c r="K50" s="29">
        <v>-3784242400.499733</v>
      </c>
      <c r="L50" s="29">
        <v>-3955678482.277297</v>
      </c>
      <c r="M50" s="29">
        <v>-4242911054.0010071</v>
      </c>
      <c r="N50" s="28"/>
      <c r="O50" s="28"/>
      <c r="P50"/>
      <c r="Q50"/>
      <c r="R50"/>
      <c r="S50"/>
      <c r="T50"/>
      <c r="U50"/>
      <c r="V50"/>
      <c r="W50"/>
      <c r="X50"/>
      <c r="Y50"/>
      <c r="Z50"/>
      <c r="AA50"/>
    </row>
    <row r="51" spans="1:27" x14ac:dyDescent="0.25">
      <c r="A51" s="24">
        <f>IF(ISBLANK(B51),"",MAX(A$8:A50)+1)</f>
        <v>36</v>
      </c>
      <c r="B51" s="23" t="s">
        <v>81</v>
      </c>
      <c r="C51" s="29">
        <v>286749772</v>
      </c>
      <c r="D51" s="29">
        <v>283620223</v>
      </c>
      <c r="E51" s="29">
        <v>236208024</v>
      </c>
      <c r="F51" s="29">
        <v>313951313</v>
      </c>
      <c r="G51" s="29">
        <v>431702107.15208334</v>
      </c>
      <c r="H51" s="29">
        <v>438697644.56916672</v>
      </c>
      <c r="I51" s="29">
        <v>338605654.77625</v>
      </c>
      <c r="J51" s="29">
        <v>278399163.59666669</v>
      </c>
      <c r="K51" s="29">
        <v>245814298.17166659</v>
      </c>
      <c r="L51" s="29">
        <v>222544365.04083329</v>
      </c>
      <c r="M51" s="29">
        <v>285841342.02833331</v>
      </c>
      <c r="N51" s="28"/>
      <c r="O51" s="28"/>
      <c r="P51"/>
      <c r="Q51"/>
      <c r="R51"/>
      <c r="S51"/>
      <c r="T51"/>
      <c r="U51"/>
      <c r="V51"/>
      <c r="W51"/>
      <c r="X51"/>
      <c r="Y51"/>
      <c r="Z51"/>
      <c r="AA51"/>
    </row>
    <row r="52" spans="1:27" x14ac:dyDescent="0.25">
      <c r="A52" s="24">
        <f>IF(ISBLANK(B52),"",MAX(A$8:A51)+1)</f>
        <v>37</v>
      </c>
      <c r="B52" s="23" t="s">
        <v>82</v>
      </c>
      <c r="C52" s="29">
        <v>-515196416</v>
      </c>
      <c r="D52" s="29">
        <v>-602379391</v>
      </c>
      <c r="E52" s="29">
        <v>-651701457</v>
      </c>
      <c r="F52" s="29">
        <v>-771426891</v>
      </c>
      <c r="G52" s="29">
        <v>-922052824.96589363</v>
      </c>
      <c r="H52" s="29">
        <v>-1027559026.8149971</v>
      </c>
      <c r="I52" s="29">
        <v>-1142371306.447773</v>
      </c>
      <c r="J52" s="29">
        <v>-1194513163.6532865</v>
      </c>
      <c r="K52" s="29">
        <v>-1283356677.2050941</v>
      </c>
      <c r="L52" s="29">
        <v>-1407404721.5595787</v>
      </c>
      <c r="M52" s="29">
        <v>-1442845908.4648566</v>
      </c>
      <c r="N52" s="28"/>
      <c r="O52" s="28"/>
      <c r="P52"/>
      <c r="Q52"/>
      <c r="R52"/>
      <c r="S52"/>
      <c r="T52"/>
      <c r="U52"/>
      <c r="V52"/>
      <c r="W52"/>
      <c r="X52"/>
      <c r="Y52"/>
      <c r="Z52"/>
      <c r="AA52"/>
    </row>
    <row r="53" spans="1:27" x14ac:dyDescent="0.25">
      <c r="A53" s="24">
        <f>IF(ISBLANK(B53),"",MAX(A$8:A52)+1)</f>
        <v>38</v>
      </c>
      <c r="B53" s="23" t="s">
        <v>83</v>
      </c>
      <c r="C53" s="29">
        <v>130674248</v>
      </c>
      <c r="D53" s="29">
        <v>203505093</v>
      </c>
      <c r="E53" s="29">
        <v>165865092</v>
      </c>
      <c r="F53" s="29">
        <v>183562563</v>
      </c>
      <c r="G53" s="29">
        <v>190928010.58458358</v>
      </c>
      <c r="H53" s="29">
        <v>216328823.38692403</v>
      </c>
      <c r="I53" s="29">
        <v>190185413.80985934</v>
      </c>
      <c r="J53" s="29">
        <v>194511982.70378798</v>
      </c>
      <c r="K53" s="29">
        <v>221501043.50093958</v>
      </c>
      <c r="L53" s="29">
        <v>220982638.49962828</v>
      </c>
      <c r="M53" s="29">
        <v>145303204.96710864</v>
      </c>
      <c r="N53" s="28"/>
      <c r="O53" s="28"/>
      <c r="P53"/>
      <c r="Q53"/>
      <c r="R53"/>
      <c r="S53"/>
      <c r="T53"/>
      <c r="U53"/>
      <c r="V53"/>
      <c r="W53"/>
      <c r="X53"/>
      <c r="Y53"/>
      <c r="Z53"/>
      <c r="AA53"/>
    </row>
    <row r="54" spans="1:27" x14ac:dyDescent="0.25">
      <c r="A54" s="24">
        <f>IF(ISBLANK(B54),"",MAX(A$8:A53)+1)</f>
        <v>39</v>
      </c>
      <c r="B54" s="23" t="s">
        <v>84</v>
      </c>
      <c r="C54" s="29">
        <v>-89746678</v>
      </c>
      <c r="D54" s="29">
        <v>-94124274</v>
      </c>
      <c r="E54" s="29">
        <v>-88120404</v>
      </c>
      <c r="F54" s="29">
        <v>-85609681</v>
      </c>
      <c r="G54" s="29">
        <v>-79656585.690833345</v>
      </c>
      <c r="H54" s="29">
        <v>-69978427.945324168</v>
      </c>
      <c r="I54" s="29">
        <v>-62827413.56256938</v>
      </c>
      <c r="J54" s="29">
        <v>-68728817.988096505</v>
      </c>
      <c r="K54" s="29">
        <v>-84418590.305467904</v>
      </c>
      <c r="L54" s="29">
        <v>-100765796.81849384</v>
      </c>
      <c r="M54" s="29">
        <v>-106223263.53024991</v>
      </c>
      <c r="N54" s="28"/>
      <c r="O54" s="28"/>
      <c r="P54"/>
      <c r="Q54"/>
      <c r="R54"/>
      <c r="S54"/>
      <c r="T54"/>
      <c r="U54"/>
      <c r="V54"/>
      <c r="W54"/>
      <c r="X54"/>
      <c r="Y54"/>
      <c r="Z54"/>
      <c r="AA54"/>
    </row>
    <row r="55" spans="1:27" ht="15.75" thickBot="1" x14ac:dyDescent="0.3">
      <c r="A55" s="24">
        <f>IF(ISBLANK(B55),"",MAX(A$8:A54)+1)</f>
        <v>40</v>
      </c>
      <c r="B55" s="45" t="s">
        <v>85</v>
      </c>
      <c r="C55" s="46">
        <f t="shared" ref="C55:L55" si="10">SUM(C49:C54)</f>
        <v>3462284716.6839342</v>
      </c>
      <c r="D55" s="46">
        <f t="shared" si="10"/>
        <v>3888934759.1160002</v>
      </c>
      <c r="E55" s="46">
        <f t="shared" si="10"/>
        <v>4057846379.7641001</v>
      </c>
      <c r="F55" s="46">
        <f t="shared" si="10"/>
        <v>4165678379.1925011</v>
      </c>
      <c r="G55" s="46">
        <f t="shared" si="10"/>
        <v>4883767762.1815729</v>
      </c>
      <c r="H55" s="46">
        <f t="shared" si="10"/>
        <v>5295557479.2484016</v>
      </c>
      <c r="I55" s="46">
        <f t="shared" si="10"/>
        <v>5321737695.2536507</v>
      </c>
      <c r="J55" s="46">
        <f t="shared" si="10"/>
        <v>5224753570.5545378</v>
      </c>
      <c r="K55" s="46">
        <f t="shared" si="10"/>
        <v>5142529408.662734</v>
      </c>
      <c r="L55" s="46">
        <f t="shared" si="10"/>
        <v>5138309705.4063549</v>
      </c>
      <c r="M55" s="46">
        <f>SUM(M49:M54)</f>
        <v>5207091968.3941822</v>
      </c>
      <c r="P55"/>
      <c r="Q55"/>
      <c r="R55"/>
      <c r="S55"/>
      <c r="T55"/>
      <c r="U55"/>
      <c r="V55"/>
      <c r="W55"/>
      <c r="X55"/>
      <c r="Y55"/>
      <c r="Z55"/>
      <c r="AA55"/>
    </row>
    <row r="56" spans="1:27" ht="15.75" thickTop="1" x14ac:dyDescent="0.25">
      <c r="A56" s="24" t="str">
        <f>IF(ISBLANK(B56),"",MAX(A$8:A55)+1)</f>
        <v/>
      </c>
      <c r="P56"/>
      <c r="Q56"/>
      <c r="R56"/>
      <c r="S56"/>
      <c r="T56"/>
      <c r="U56"/>
      <c r="V56"/>
      <c r="W56"/>
      <c r="X56"/>
      <c r="Y56"/>
      <c r="Z56"/>
      <c r="AA56"/>
    </row>
    <row r="57" spans="1:27" x14ac:dyDescent="0.25">
      <c r="A57" s="24">
        <f>IF(ISBLANK(B57),"",MAX(A$8:A56)+1)</f>
        <v>41</v>
      </c>
      <c r="B57" s="47" t="s">
        <v>86</v>
      </c>
      <c r="P57"/>
      <c r="Q57"/>
      <c r="R57"/>
      <c r="S57"/>
      <c r="T57"/>
      <c r="U57"/>
      <c r="V57"/>
      <c r="W57"/>
      <c r="X57"/>
      <c r="Y57"/>
      <c r="Z57"/>
      <c r="AA57"/>
    </row>
    <row r="58" spans="1:27" x14ac:dyDescent="0.25">
      <c r="A58" s="24">
        <f>IF(ISBLANK(B58),"",MAX(A$8:A57)+1)</f>
        <v>42</v>
      </c>
      <c r="B58" s="48" t="s">
        <v>87</v>
      </c>
      <c r="C58" s="49">
        <v>2233728644.5330596</v>
      </c>
      <c r="D58" s="49">
        <v>2628433532.5317345</v>
      </c>
      <c r="E58" s="49">
        <v>2804906080.7067275</v>
      </c>
      <c r="F58" s="49">
        <v>2834996804.1796851</v>
      </c>
      <c r="G58" s="49">
        <v>3486905089.9354258</v>
      </c>
      <c r="H58" s="49">
        <v>3981472267.7908983</v>
      </c>
      <c r="I58" s="49">
        <v>4215626965.9222226</v>
      </c>
      <c r="J58" s="49">
        <v>4171211310.736814</v>
      </c>
      <c r="K58" s="49">
        <v>4182583960.2834702</v>
      </c>
      <c r="L58" s="49">
        <v>4209091668.3531342</v>
      </c>
      <c r="M58" s="49">
        <v>4226607969.3040905</v>
      </c>
      <c r="N58" s="28"/>
      <c r="O58" s="28"/>
      <c r="P58"/>
      <c r="Q58"/>
      <c r="R58"/>
      <c r="S58"/>
      <c r="T58"/>
      <c r="U58"/>
      <c r="V58"/>
      <c r="W58"/>
      <c r="X58"/>
      <c r="Y58"/>
      <c r="Z58"/>
      <c r="AA58"/>
    </row>
    <row r="59" spans="1:27" x14ac:dyDescent="0.25">
      <c r="A59" s="24">
        <f>IF(ISBLANK(B59),"",MAX(A$8:A58)+1)</f>
        <v>43</v>
      </c>
      <c r="B59" s="48" t="s">
        <v>88</v>
      </c>
      <c r="C59" s="50">
        <v>338417194.91660476</v>
      </c>
      <c r="D59" s="50">
        <v>372719303.50074959</v>
      </c>
      <c r="E59" s="50">
        <v>420480632.14026618</v>
      </c>
      <c r="F59" s="50">
        <v>483887591.0385617</v>
      </c>
      <c r="G59" s="50">
        <v>1113473317.4041896</v>
      </c>
      <c r="H59" s="50">
        <v>1161259969.917851</v>
      </c>
      <c r="I59" s="50">
        <v>1292205134.0415313</v>
      </c>
      <c r="J59" s="50">
        <v>1339165223.7319965</v>
      </c>
      <c r="K59" s="50">
        <v>1399259273.8470633</v>
      </c>
      <c r="L59" s="50">
        <v>1462188428.0951748</v>
      </c>
      <c r="M59" s="50">
        <v>1537389479.4362583</v>
      </c>
      <c r="N59" s="28"/>
      <c r="O59" s="28"/>
      <c r="P59"/>
      <c r="Q59"/>
      <c r="R59"/>
      <c r="S59"/>
      <c r="T59"/>
      <c r="U59"/>
      <c r="V59"/>
      <c r="W59"/>
      <c r="X59"/>
      <c r="Y59"/>
      <c r="Z59"/>
      <c r="AA59"/>
    </row>
    <row r="60" spans="1:27" x14ac:dyDescent="0.25">
      <c r="A60" s="24">
        <f>IF(ISBLANK(B60),"",MAX(A$8:A59)+1)</f>
        <v>44</v>
      </c>
      <c r="B60" s="48" t="s">
        <v>89</v>
      </c>
      <c r="C60" s="50">
        <v>3126647076.6941481</v>
      </c>
      <c r="D60" s="50">
        <v>3282996397.8271761</v>
      </c>
      <c r="E60" s="50">
        <v>3447196696.1536126</v>
      </c>
      <c r="F60" s="50">
        <v>3564292381.2229676</v>
      </c>
      <c r="G60" s="50">
        <v>3165842291.7865334</v>
      </c>
      <c r="H60" s="50">
        <v>3232299791.6025748</v>
      </c>
      <c r="I60" s="50">
        <v>3269591083.0320902</v>
      </c>
      <c r="J60" s="50">
        <v>3425792687.7435322</v>
      </c>
      <c r="K60" s="50">
        <v>3552927499.3939004</v>
      </c>
      <c r="L60" s="50">
        <v>3716330215.1224427</v>
      </c>
      <c r="M60" s="50">
        <v>3906349563.9733167</v>
      </c>
      <c r="N60" s="28"/>
      <c r="O60" s="28"/>
      <c r="P60"/>
      <c r="Q60"/>
      <c r="R60"/>
      <c r="S60"/>
      <c r="T60"/>
      <c r="U60"/>
      <c r="V60"/>
      <c r="W60"/>
      <c r="X60"/>
      <c r="Y60"/>
      <c r="Z60"/>
      <c r="AA60"/>
    </row>
    <row r="61" spans="1:27" x14ac:dyDescent="0.25">
      <c r="A61" s="24">
        <f>IF(ISBLANK(B61),"",MAX(A$8:A60)+1)</f>
        <v>45</v>
      </c>
      <c r="B61" s="48" t="s">
        <v>90</v>
      </c>
      <c r="C61" s="50">
        <v>98172140.838679269</v>
      </c>
      <c r="D61" s="50">
        <v>184191012.39805716</v>
      </c>
      <c r="E61" s="50">
        <v>170574253.65480018</v>
      </c>
      <c r="F61" s="50">
        <v>163505118.72319424</v>
      </c>
      <c r="G61" s="50">
        <v>156033543.69077629</v>
      </c>
      <c r="H61" s="50">
        <v>220596514.06650442</v>
      </c>
      <c r="I61" s="50">
        <v>277509795.84000057</v>
      </c>
      <c r="J61" s="50">
        <v>272808912.60467863</v>
      </c>
      <c r="K61" s="50">
        <v>278010584.33501303</v>
      </c>
      <c r="L61" s="50">
        <v>304691223.42869997</v>
      </c>
      <c r="M61" s="50">
        <v>381909676.27170002</v>
      </c>
      <c r="N61" s="28"/>
      <c r="O61" s="28"/>
      <c r="P61"/>
      <c r="Q61"/>
      <c r="R61"/>
      <c r="S61"/>
      <c r="T61"/>
      <c r="U61"/>
      <c r="V61"/>
      <c r="W61"/>
      <c r="X61"/>
      <c r="Y61"/>
      <c r="Z61"/>
      <c r="AA61"/>
    </row>
    <row r="62" spans="1:27" x14ac:dyDescent="0.25">
      <c r="A62" s="24">
        <f>IF(ISBLANK(B62),"",MAX(A$8:A61)+1)</f>
        <v>46</v>
      </c>
      <c r="B62" s="48" t="s">
        <v>91</v>
      </c>
      <c r="C62" s="50">
        <v>386608928.43824172</v>
      </c>
      <c r="D62" s="50">
        <v>358238111.68528235</v>
      </c>
      <c r="E62" s="50">
        <v>310156608.38009387</v>
      </c>
      <c r="F62" s="50">
        <v>316883943.20509148</v>
      </c>
      <c r="G62" s="50">
        <v>360312995.12847489</v>
      </c>
      <c r="H62" s="50">
        <v>404519761.32717073</v>
      </c>
      <c r="I62" s="50">
        <v>393243430.31765521</v>
      </c>
      <c r="J62" s="50">
        <v>397055644.72152829</v>
      </c>
      <c r="K62" s="50">
        <v>414450417.02595299</v>
      </c>
      <c r="L62" s="50">
        <v>466330168.27784866</v>
      </c>
      <c r="M62" s="50">
        <v>515670958.80223441</v>
      </c>
      <c r="N62" s="28"/>
      <c r="O62" s="28"/>
      <c r="P62"/>
      <c r="Q62"/>
      <c r="R62"/>
      <c r="S62"/>
      <c r="T62"/>
      <c r="U62"/>
      <c r="V62"/>
      <c r="W62"/>
      <c r="X62"/>
      <c r="Y62"/>
      <c r="Z62"/>
      <c r="AA62"/>
    </row>
    <row r="63" spans="1:27" x14ac:dyDescent="0.25">
      <c r="A63" s="24">
        <f>IF(ISBLANK(B63),"",MAX(A$8:A62)+1)</f>
        <v>47</v>
      </c>
      <c r="B63" s="31" t="s">
        <v>92</v>
      </c>
      <c r="C63" s="39">
        <f t="shared" ref="C63:M63" si="11">SUM(C58:C62)</f>
        <v>6183573985.4207335</v>
      </c>
      <c r="D63" s="39">
        <f t="shared" si="11"/>
        <v>6826578357.9429998</v>
      </c>
      <c r="E63" s="39">
        <f t="shared" si="11"/>
        <v>7153314271.0355005</v>
      </c>
      <c r="F63" s="39">
        <f t="shared" si="11"/>
        <v>7363565838.3695002</v>
      </c>
      <c r="G63" s="39">
        <f t="shared" si="11"/>
        <v>8282567237.9453993</v>
      </c>
      <c r="H63" s="39">
        <f t="shared" si="11"/>
        <v>9000148304.7049999</v>
      </c>
      <c r="I63" s="39">
        <f t="shared" si="11"/>
        <v>9448176409.1534996</v>
      </c>
      <c r="J63" s="39">
        <f t="shared" si="11"/>
        <v>9606033779.5385513</v>
      </c>
      <c r="K63" s="39">
        <f t="shared" si="11"/>
        <v>9827231734.8853989</v>
      </c>
      <c r="L63" s="39">
        <f t="shared" si="11"/>
        <v>10158631703.2773</v>
      </c>
      <c r="M63" s="39">
        <f t="shared" si="11"/>
        <v>10567927647.7876</v>
      </c>
      <c r="P63"/>
      <c r="Q63"/>
      <c r="R63"/>
      <c r="S63"/>
      <c r="T63"/>
      <c r="U63"/>
      <c r="V63"/>
      <c r="W63"/>
      <c r="X63"/>
      <c r="Y63"/>
      <c r="Z63"/>
      <c r="AA63"/>
    </row>
    <row r="64" spans="1:27" x14ac:dyDescent="0.25">
      <c r="A64" s="24" t="str">
        <f>IF(ISBLANK(B64),"",MAX(A$8:A63)+1)</f>
        <v/>
      </c>
      <c r="C64" s="49"/>
      <c r="D64" s="50"/>
      <c r="E64" s="50"/>
      <c r="F64" s="50"/>
      <c r="G64" s="50"/>
      <c r="H64" s="50"/>
      <c r="I64" s="50"/>
      <c r="J64" s="50"/>
      <c r="K64" s="50"/>
      <c r="L64" s="50"/>
      <c r="M64" s="50"/>
    </row>
    <row r="65" spans="1:13" x14ac:dyDescent="0.25">
      <c r="A65" s="24">
        <f>IF(ISBLANK(B65),"",MAX(A$8:A64)+1)</f>
        <v>48</v>
      </c>
      <c r="B65" s="47" t="s">
        <v>93</v>
      </c>
    </row>
    <row r="66" spans="1:13" x14ac:dyDescent="0.25">
      <c r="A66" s="24">
        <f>IF(ISBLANK(B66),"",MAX(A$8:A65)+1)</f>
        <v>49</v>
      </c>
      <c r="B66" s="48" t="s">
        <v>87</v>
      </c>
      <c r="C66" s="42">
        <v>-1037704363.6809652</v>
      </c>
      <c r="D66" s="42">
        <v>-1158111114.436832</v>
      </c>
      <c r="E66" s="42">
        <v>-1224038743.8882952</v>
      </c>
      <c r="F66" s="42">
        <v>-1267987261.4418714</v>
      </c>
      <c r="G66" s="42">
        <v>-1347932268.3968384</v>
      </c>
      <c r="H66" s="42">
        <v>-1502031360.5965569</v>
      </c>
      <c r="I66" s="42">
        <v>-1597917691.2270181</v>
      </c>
      <c r="J66" s="42">
        <v>-1646729664.4994764</v>
      </c>
      <c r="K66" s="42">
        <v>-1732624980.544507</v>
      </c>
      <c r="L66" s="42">
        <v>-1784018956.6891887</v>
      </c>
      <c r="M66" s="42">
        <v>-1967130595.695049</v>
      </c>
    </row>
    <row r="67" spans="1:13" x14ac:dyDescent="0.25">
      <c r="A67" s="24">
        <f>IF(ISBLANK(B67),"",MAX(A$8:A66)+1)</f>
        <v>50</v>
      </c>
      <c r="B67" s="48" t="s">
        <v>88</v>
      </c>
      <c r="C67" s="29">
        <v>-131458074.3355315</v>
      </c>
      <c r="D67" s="29">
        <v>-138931480.82639238</v>
      </c>
      <c r="E67" s="29">
        <v>-150831566.98018184</v>
      </c>
      <c r="F67" s="29">
        <v>-164068543.61224297</v>
      </c>
      <c r="G67" s="29">
        <v>-349315233.71301728</v>
      </c>
      <c r="H67" s="29">
        <v>-362963202.95776814</v>
      </c>
      <c r="I67" s="29">
        <v>-390901228.42057848</v>
      </c>
      <c r="J67" s="29">
        <v>-409351469.77738446</v>
      </c>
      <c r="K67" s="29">
        <v>-443978510.36944437</v>
      </c>
      <c r="L67" s="29">
        <v>-478013032.11302686</v>
      </c>
      <c r="M67" s="29">
        <v>-503717591.12299544</v>
      </c>
    </row>
    <row r="68" spans="1:13" x14ac:dyDescent="0.25">
      <c r="A68" s="24">
        <f>IF(ISBLANK(B68),"",MAX(A$8:A67)+1)</f>
        <v>51</v>
      </c>
      <c r="B68" s="48" t="s">
        <v>89</v>
      </c>
      <c r="C68" s="29">
        <v>-1126451240.8545363</v>
      </c>
      <c r="D68" s="29">
        <v>-1170934912.8382633</v>
      </c>
      <c r="E68" s="29">
        <v>-1211512274.3985515</v>
      </c>
      <c r="F68" s="29">
        <v>-1245640993.5782559</v>
      </c>
      <c r="G68" s="29">
        <v>-1127993916.4244936</v>
      </c>
      <c r="H68" s="29">
        <v>-1185442910.4983323</v>
      </c>
      <c r="I68" s="29">
        <v>-1241566761.3589385</v>
      </c>
      <c r="J68" s="29">
        <v>-1303124886.2088988</v>
      </c>
      <c r="K68" s="29">
        <v>-1341964000.7757533</v>
      </c>
      <c r="L68" s="29">
        <v>-1389919942.1087778</v>
      </c>
      <c r="M68" s="29">
        <v>-1461014489.0522759</v>
      </c>
    </row>
    <row r="69" spans="1:13" x14ac:dyDescent="0.25">
      <c r="A69" s="24">
        <f>IF(ISBLANK(B69),"",MAX(A$8:A68)+1)</f>
        <v>52</v>
      </c>
      <c r="B69" s="48" t="s">
        <v>90</v>
      </c>
      <c r="C69" s="29">
        <v>-34535425.44336056</v>
      </c>
      <c r="D69" s="29">
        <v>-54093007.48339434</v>
      </c>
      <c r="E69" s="29">
        <v>-53561588.048107862</v>
      </c>
      <c r="F69" s="29">
        <v>-49133516.594404191</v>
      </c>
      <c r="G69" s="29">
        <v>-54513095.90377479</v>
      </c>
      <c r="H69" s="29">
        <v>-41066545.017626755</v>
      </c>
      <c r="I69" s="29">
        <v>-59395158.73453705</v>
      </c>
      <c r="J69" s="29">
        <v>-59380451.651331559</v>
      </c>
      <c r="K69" s="29">
        <v>-67508919.094406307</v>
      </c>
      <c r="L69" s="29">
        <v>-87004347.75706616</v>
      </c>
      <c r="M69" s="29">
        <v>-128663487.36185595</v>
      </c>
    </row>
    <row r="70" spans="1:13" x14ac:dyDescent="0.25">
      <c r="A70" s="24">
        <f>IF(ISBLANK(B70),"",MAX(A$8:A69)+1)</f>
        <v>53</v>
      </c>
      <c r="B70" s="48" t="s">
        <v>91</v>
      </c>
      <c r="C70" s="29">
        <v>-203621090.42240632</v>
      </c>
      <c r="D70" s="29">
        <v>-206194734.24211812</v>
      </c>
      <c r="E70" s="29">
        <v>-117774972.95626362</v>
      </c>
      <c r="F70" s="29">
        <v>-111534447.9502255</v>
      </c>
      <c r="G70" s="29">
        <v>-139965668.40564233</v>
      </c>
      <c r="H70" s="29">
        <v>-170575821.22581595</v>
      </c>
      <c r="I70" s="29">
        <v>-160250226.21692789</v>
      </c>
      <c r="J70" s="29">
        <v>-172362901.15620881</v>
      </c>
      <c r="K70" s="29">
        <v>-198165989.41438901</v>
      </c>
      <c r="L70" s="29">
        <v>-216722203.99094033</v>
      </c>
      <c r="M70" s="29">
        <v>-182384891.16492367</v>
      </c>
    </row>
    <row r="71" spans="1:13" x14ac:dyDescent="0.25">
      <c r="A71" s="24">
        <f>IF(ISBLANK(B71),"",MAX(A$8:A70)+1)</f>
        <v>54</v>
      </c>
      <c r="B71" s="31" t="s">
        <v>92</v>
      </c>
      <c r="C71" s="39">
        <f t="shared" ref="C71:M71" si="12">SUM(C66:C70)</f>
        <v>-2533770194.7367992</v>
      </c>
      <c r="D71" s="39">
        <f t="shared" si="12"/>
        <v>-2728265249.8269997</v>
      </c>
      <c r="E71" s="39">
        <f t="shared" si="12"/>
        <v>-2757719146.2714005</v>
      </c>
      <c r="F71" s="39">
        <f t="shared" si="12"/>
        <v>-2838364763.1769996</v>
      </c>
      <c r="G71" s="39">
        <f t="shared" si="12"/>
        <v>-3019720182.8437667</v>
      </c>
      <c r="H71" s="39">
        <f t="shared" si="12"/>
        <v>-3262079840.2960997</v>
      </c>
      <c r="I71" s="39">
        <f t="shared" si="12"/>
        <v>-3450031065.9580002</v>
      </c>
      <c r="J71" s="39">
        <f t="shared" si="12"/>
        <v>-3590949373.2933002</v>
      </c>
      <c r="K71" s="39">
        <f t="shared" si="12"/>
        <v>-3784242400.1985002</v>
      </c>
      <c r="L71" s="39">
        <f t="shared" si="12"/>
        <v>-3955678482.6590004</v>
      </c>
      <c r="M71" s="39">
        <f t="shared" si="12"/>
        <v>-4242911054.3971</v>
      </c>
    </row>
    <row r="72" spans="1:13" x14ac:dyDescent="0.25">
      <c r="A72" s="24" t="str">
        <f>IF(ISBLANK(B72),"",MAX(A$8:A71)+1)</f>
        <v/>
      </c>
      <c r="C72" s="51">
        <f t="shared" ref="C72:M72" si="13">C50-C71</f>
        <v>0</v>
      </c>
      <c r="D72" s="51">
        <f t="shared" si="13"/>
        <v>0</v>
      </c>
      <c r="E72" s="51">
        <f t="shared" si="13"/>
        <v>0</v>
      </c>
      <c r="F72" s="51">
        <f t="shared" si="13"/>
        <v>0</v>
      </c>
      <c r="G72" s="51">
        <f t="shared" si="13"/>
        <v>0</v>
      </c>
      <c r="H72" s="51">
        <f t="shared" si="13"/>
        <v>1.0324921607971191</v>
      </c>
      <c r="I72" s="51">
        <f t="shared" si="13"/>
        <v>0.86686611175537109</v>
      </c>
      <c r="J72" s="51">
        <f t="shared" si="13"/>
        <v>-0.55536651611328125</v>
      </c>
      <c r="K72" s="51">
        <f t="shared" si="13"/>
        <v>-0.30123281478881836</v>
      </c>
      <c r="L72" s="51">
        <f t="shared" si="13"/>
        <v>0.38170337677001953</v>
      </c>
      <c r="M72" s="51">
        <f t="shared" si="13"/>
        <v>0.39609289169311523</v>
      </c>
    </row>
    <row r="73" spans="1:13" x14ac:dyDescent="0.25">
      <c r="A73" s="24">
        <f>IF(ISBLANK(B73),"",MAX(A$8:A72)+1)</f>
        <v>55</v>
      </c>
      <c r="B73" s="47" t="s">
        <v>94</v>
      </c>
    </row>
    <row r="74" spans="1:13" x14ac:dyDescent="0.25">
      <c r="A74" s="24">
        <f>IF(ISBLANK(B74),"",MAX(A$8:A73)+1)</f>
        <v>56</v>
      </c>
      <c r="B74" s="48" t="s">
        <v>87</v>
      </c>
      <c r="C74" s="42">
        <v>-161071194.27895033</v>
      </c>
      <c r="D74" s="42">
        <v>-189166258.62925437</v>
      </c>
      <c r="E74" s="42">
        <v>-190696466.89909676</v>
      </c>
      <c r="F74" s="42">
        <v>-221076591.96555251</v>
      </c>
      <c r="G74" s="42">
        <v>-236541996.37621558</v>
      </c>
      <c r="H74" s="42">
        <v>-263836647.39793926</v>
      </c>
      <c r="I74" s="42">
        <v>-284039839.93839604</v>
      </c>
      <c r="J74" s="42">
        <v>-283867706.42589796</v>
      </c>
      <c r="K74" s="42">
        <v>-283570556.86502898</v>
      </c>
      <c r="L74" s="42">
        <v>-282451415.46433973</v>
      </c>
      <c r="M74" s="42">
        <v>-270203768.24207133</v>
      </c>
    </row>
    <row r="75" spans="1:13" x14ac:dyDescent="0.25">
      <c r="A75" s="24">
        <f>IF(ISBLANK(B75),"",MAX(A$8:A74)+1)</f>
        <v>57</v>
      </c>
      <c r="B75" s="48" t="s">
        <v>88</v>
      </c>
      <c r="C75" s="42">
        <v>-44724096.52580218</v>
      </c>
      <c r="D75" s="42">
        <v>-52525158.506664582</v>
      </c>
      <c r="E75" s="42">
        <v>-53095405.049080446</v>
      </c>
      <c r="F75" s="42">
        <v>-61601946.232906394</v>
      </c>
      <c r="G75" s="42">
        <v>-58440985.082484223</v>
      </c>
      <c r="H75" s="42">
        <v>-56027799.612420127</v>
      </c>
      <c r="I75" s="42">
        <v>-62694036.2510354</v>
      </c>
      <c r="J75" s="42">
        <v>-69275569.586090624</v>
      </c>
      <c r="K75" s="42">
        <v>-72291983.868821889</v>
      </c>
      <c r="L75" s="42">
        <v>-76455584.502357557</v>
      </c>
      <c r="M75" s="42">
        <v>-77896904.817563176</v>
      </c>
    </row>
    <row r="76" spans="1:13" x14ac:dyDescent="0.25">
      <c r="A76" s="24">
        <f>IF(ISBLANK(B76),"",MAX(A$8:A75)+1)</f>
        <v>58</v>
      </c>
      <c r="B76" s="48" t="s">
        <v>89</v>
      </c>
      <c r="C76" s="42">
        <v>-291020305.17099226</v>
      </c>
      <c r="D76" s="42">
        <v>-345273698.56752461</v>
      </c>
      <c r="E76" s="42">
        <v>-352792094.36911446</v>
      </c>
      <c r="F76" s="42">
        <v>-385504103.91788042</v>
      </c>
      <c r="G76" s="42">
        <v>-338570386.28523296</v>
      </c>
      <c r="H76" s="42">
        <v>-312771115.81874192</v>
      </c>
      <c r="I76" s="42">
        <v>-311024500.7077288</v>
      </c>
      <c r="J76" s="42">
        <v>-329853615.75445724</v>
      </c>
      <c r="K76" s="42">
        <v>-354650001.93698078</v>
      </c>
      <c r="L76" s="42">
        <v>-363265364.03004867</v>
      </c>
      <c r="M76" s="42">
        <v>-361910119.91365826</v>
      </c>
    </row>
    <row r="77" spans="1:13" x14ac:dyDescent="0.25">
      <c r="A77" s="24">
        <f>IF(ISBLANK(B77),"",MAX(A$8:A76)+1)</f>
        <v>59</v>
      </c>
      <c r="B77" s="48" t="s">
        <v>90</v>
      </c>
      <c r="C77" s="42">
        <v>3153586.7354353922</v>
      </c>
      <c r="D77" s="42">
        <v>7135751.1588958148</v>
      </c>
      <c r="E77" s="42">
        <v>7409429.0619201446</v>
      </c>
      <c r="F77" s="42">
        <v>6543247.5410113903</v>
      </c>
      <c r="G77" s="42">
        <v>4531551.6935714195</v>
      </c>
      <c r="H77" s="42">
        <v>2438007.0720844655</v>
      </c>
      <c r="I77" s="42">
        <v>-1227963.0893516347</v>
      </c>
      <c r="J77" s="42">
        <v>-1995628.2097487154</v>
      </c>
      <c r="K77" s="42">
        <v>-1550412.3510436977</v>
      </c>
      <c r="L77" s="42">
        <v>-3093782.7291687187</v>
      </c>
      <c r="M77" s="42">
        <v>-3945447.1849596915</v>
      </c>
    </row>
    <row r="78" spans="1:13" x14ac:dyDescent="0.25">
      <c r="A78" s="24">
        <f>IF(ISBLANK(B78),"",MAX(A$8:A77)+1)</f>
        <v>60</v>
      </c>
      <c r="B78" s="48" t="s">
        <v>91</v>
      </c>
      <c r="C78" s="42">
        <v>12419050.64011164</v>
      </c>
      <c r="D78" s="42">
        <v>13878516.58632756</v>
      </c>
      <c r="E78" s="42">
        <v>13472627.542775601</v>
      </c>
      <c r="F78" s="42">
        <v>12681254.864399396</v>
      </c>
      <c r="G78" s="42">
        <v>10464268.930057956</v>
      </c>
      <c r="H78" s="42">
        <v>4470705.4555551168</v>
      </c>
      <c r="I78" s="42">
        <v>-1740077.016374995</v>
      </c>
      <c r="J78" s="42">
        <v>-2904507.1800658475</v>
      </c>
      <c r="K78" s="42">
        <v>-2311311.4451711997</v>
      </c>
      <c r="L78" s="42">
        <v>-4735037.0137785031</v>
      </c>
      <c r="M78" s="42">
        <v>-5327313.3915682975</v>
      </c>
    </row>
    <row r="79" spans="1:13" x14ac:dyDescent="0.25">
      <c r="A79" s="24">
        <f>IF(ISBLANK(B79),"",MAX(A$8:A78)+1)</f>
        <v>61</v>
      </c>
      <c r="B79" s="31" t="s">
        <v>92</v>
      </c>
      <c r="C79" s="39">
        <f t="shared" ref="C79:M79" si="14">SUM(C74:C78)</f>
        <v>-481242958.60019779</v>
      </c>
      <c r="D79" s="39">
        <f t="shared" si="14"/>
        <v>-565950847.95822012</v>
      </c>
      <c r="E79" s="39">
        <f t="shared" si="14"/>
        <v>-575701909.71259594</v>
      </c>
      <c r="F79" s="39">
        <f t="shared" si="14"/>
        <v>-648958139.71092856</v>
      </c>
      <c r="G79" s="39">
        <f t="shared" si="14"/>
        <v>-618557547.12030327</v>
      </c>
      <c r="H79" s="39">
        <f t="shared" si="14"/>
        <v>-625726850.30146182</v>
      </c>
      <c r="I79" s="39">
        <f t="shared" si="14"/>
        <v>-660726417.00288689</v>
      </c>
      <c r="J79" s="39">
        <f t="shared" si="14"/>
        <v>-687897027.15626049</v>
      </c>
      <c r="K79" s="39">
        <f t="shared" si="14"/>
        <v>-714374266.46704662</v>
      </c>
      <c r="L79" s="39">
        <f t="shared" si="14"/>
        <v>-730001183.73969316</v>
      </c>
      <c r="M79" s="39">
        <f t="shared" si="14"/>
        <v>-719283553.54982078</v>
      </c>
    </row>
    <row r="80" spans="1:13" x14ac:dyDescent="0.25">
      <c r="A80" s="24" t="str">
        <f>IF(ISBLANK(B80),"",MAX(A$8:A79)+1)</f>
        <v/>
      </c>
    </row>
    <row r="81" spans="1:13" x14ac:dyDescent="0.25">
      <c r="A81" s="24">
        <f>IF(ISBLANK(B81),"",MAX(A$8:A80)+1)</f>
        <v>62</v>
      </c>
      <c r="B81" s="47" t="s">
        <v>95</v>
      </c>
    </row>
    <row r="82" spans="1:13" x14ac:dyDescent="0.25">
      <c r="A82" s="24">
        <f>IF(ISBLANK(B82),"",MAX(A$8:A81)+1)</f>
        <v>63</v>
      </c>
      <c r="B82" s="48" t="s">
        <v>87</v>
      </c>
      <c r="C82" s="42">
        <f t="shared" ref="C82:L86" si="15">C90-C74</f>
        <v>-23450004.667806834</v>
      </c>
      <c r="D82" s="42">
        <f t="shared" si="15"/>
        <v>-33088709.405094445</v>
      </c>
      <c r="E82" s="42">
        <f t="shared" si="15"/>
        <v>-52710650.610358298</v>
      </c>
      <c r="F82" s="42">
        <f t="shared" si="15"/>
        <v>-74380734.12239331</v>
      </c>
      <c r="G82" s="42">
        <f t="shared" si="15"/>
        <v>-124333880.76524341</v>
      </c>
      <c r="H82" s="42">
        <f t="shared" si="15"/>
        <v>-192380703.1745953</v>
      </c>
      <c r="I82" s="42">
        <f t="shared" si="15"/>
        <v>-226391486.36619443</v>
      </c>
      <c r="J82" s="42">
        <f t="shared" si="15"/>
        <v>-230604509.36453348</v>
      </c>
      <c r="K82" s="42">
        <f t="shared" si="15"/>
        <v>-237978943.49866611</v>
      </c>
      <c r="L82" s="42">
        <f t="shared" si="15"/>
        <v>-257009342.44843698</v>
      </c>
      <c r="M82" s="42">
        <f>M90-M74</f>
        <v>-262616542.75874937</v>
      </c>
    </row>
    <row r="83" spans="1:13" x14ac:dyDescent="0.25">
      <c r="A83" s="24">
        <f>IF(ISBLANK(B83),"",MAX(A$8:A82)+1)</f>
        <v>64</v>
      </c>
      <c r="B83" s="48" t="s">
        <v>88</v>
      </c>
      <c r="C83" s="29">
        <f t="shared" si="15"/>
        <v>-6511283.8890185505</v>
      </c>
      <c r="D83" s="29">
        <f t="shared" si="15"/>
        <v>-9187630.6000734568</v>
      </c>
      <c r="E83" s="29">
        <f t="shared" si="15"/>
        <v>-14635988.9885263</v>
      </c>
      <c r="F83" s="29">
        <f t="shared" si="15"/>
        <v>-20653048.159491338</v>
      </c>
      <c r="G83" s="29">
        <f t="shared" si="15"/>
        <v>-30598247.053452812</v>
      </c>
      <c r="H83" s="29">
        <f t="shared" si="15"/>
        <v>-40694631.754392982</v>
      </c>
      <c r="I83" s="29">
        <f t="shared" si="15"/>
        <v>-49772658.447568469</v>
      </c>
      <c r="J83" s="29">
        <f t="shared" si="15"/>
        <v>-56073786.894303903</v>
      </c>
      <c r="K83" s="29">
        <f t="shared" si="15"/>
        <v>-60459272.661889568</v>
      </c>
      <c r="L83" s="29">
        <f t="shared" si="15"/>
        <v>-69346533.699882969</v>
      </c>
      <c r="M83" s="29">
        <f>M91-M75</f>
        <v>-75475354.295997649</v>
      </c>
    </row>
    <row r="84" spans="1:13" x14ac:dyDescent="0.25">
      <c r="A84" s="24">
        <f>IF(ISBLANK(B84),"",MAX(A$8:A83)+1)</f>
        <v>65</v>
      </c>
      <c r="B84" s="48" t="s">
        <v>89</v>
      </c>
      <c r="C84" s="29">
        <f t="shared" si="15"/>
        <v>-42369012.940125644</v>
      </c>
      <c r="D84" s="29">
        <f t="shared" si="15"/>
        <v>-60394814.381322145</v>
      </c>
      <c r="E84" s="29">
        <f t="shared" si="15"/>
        <v>-97248739.390018404</v>
      </c>
      <c r="F84" s="29">
        <f t="shared" si="15"/>
        <v>-129246481.82048029</v>
      </c>
      <c r="G84" s="29">
        <f t="shared" si="15"/>
        <v>-177267038.01992345</v>
      </c>
      <c r="H84" s="29">
        <f t="shared" si="15"/>
        <v>-227174821.60111034</v>
      </c>
      <c r="I84" s="29">
        <f t="shared" si="15"/>
        <v>-246921671.7929154</v>
      </c>
      <c r="J84" s="29">
        <f t="shared" si="15"/>
        <v>-266993710.28837776</v>
      </c>
      <c r="K84" s="29">
        <f t="shared" si="15"/>
        <v>-296601089.348373</v>
      </c>
      <c r="L84" s="29">
        <f t="shared" si="15"/>
        <v>-329487950.06508964</v>
      </c>
      <c r="M84" s="29">
        <f>M92-M76</f>
        <v>-350659561.99111593</v>
      </c>
    </row>
    <row r="85" spans="1:13" x14ac:dyDescent="0.25">
      <c r="A85" s="24">
        <f>IF(ISBLANK(B85),"",MAX(A$8:A84)+1)</f>
        <v>66</v>
      </c>
      <c r="B85" s="48" t="s">
        <v>90</v>
      </c>
      <c r="C85" s="29">
        <f t="shared" si="15"/>
        <v>459123.82613219554</v>
      </c>
      <c r="D85" s="29">
        <f t="shared" si="15"/>
        <v>1248176.035699375</v>
      </c>
      <c r="E85" s="29">
        <f t="shared" si="15"/>
        <v>2042442.6605006559</v>
      </c>
      <c r="F85" s="29">
        <f t="shared" si="15"/>
        <v>2193729.4352647206</v>
      </c>
      <c r="G85" s="29">
        <f t="shared" si="15"/>
        <v>2372607.6014055572</v>
      </c>
      <c r="H85" s="29">
        <f t="shared" si="15"/>
        <v>1770795.8095418732</v>
      </c>
      <c r="I85" s="29">
        <f t="shared" si="15"/>
        <v>-974877.5821583916</v>
      </c>
      <c r="J85" s="29">
        <f t="shared" si="15"/>
        <v>-1615323.0912054575</v>
      </c>
      <c r="K85" s="29">
        <f t="shared" si="15"/>
        <v>-1296641.2034384136</v>
      </c>
      <c r="L85" s="29">
        <f t="shared" si="15"/>
        <v>-2806114.7724123672</v>
      </c>
      <c r="M85" s="29">
        <f>M93-M77</f>
        <v>-3822796.8275282462</v>
      </c>
    </row>
    <row r="86" spans="1:13" x14ac:dyDescent="0.25">
      <c r="A86" s="24">
        <f>IF(ISBLANK(B86),"",MAX(A$8:A85)+1)</f>
        <v>67</v>
      </c>
      <c r="B86" s="48" t="s">
        <v>91</v>
      </c>
      <c r="C86" s="29">
        <f t="shared" si="15"/>
        <v>1808062.5412163697</v>
      </c>
      <c r="D86" s="29">
        <f t="shared" si="15"/>
        <v>2427611.5335825272</v>
      </c>
      <c r="E86" s="29">
        <f t="shared" si="15"/>
        <v>3713790.7674724422</v>
      </c>
      <c r="F86" s="29">
        <f t="shared" si="15"/>
        <v>4251595.5414743237</v>
      </c>
      <c r="G86" s="29">
        <f t="shared" si="15"/>
        <v>5478830.5828726627</v>
      </c>
      <c r="H86" s="29">
        <f t="shared" si="15"/>
        <v>3247204.069684797</v>
      </c>
      <c r="I86" s="29">
        <f t="shared" si="15"/>
        <v>-1381443.8635844691</v>
      </c>
      <c r="J86" s="29">
        <f t="shared" si="15"/>
        <v>-2350997.792882063</v>
      </c>
      <c r="K86" s="29">
        <f t="shared" si="15"/>
        <v>-1932996.5036529144</v>
      </c>
      <c r="L86" s="29">
        <f t="shared" si="15"/>
        <v>-4294760.9691561488</v>
      </c>
      <c r="M86" s="29">
        <f>M94-M78</f>
        <v>-5161705.5755225085</v>
      </c>
    </row>
    <row r="87" spans="1:13" x14ac:dyDescent="0.25">
      <c r="A87" s="24">
        <f>IF(ISBLANK(B87),"",MAX(A$8:A86)+1)</f>
        <v>68</v>
      </c>
      <c r="B87" s="31" t="s">
        <v>92</v>
      </c>
      <c r="C87" s="39">
        <f t="shared" ref="C87:M87" si="16">SUM(C82:C86)</f>
        <v>-70063115.129602462</v>
      </c>
      <c r="D87" s="39">
        <f t="shared" si="16"/>
        <v>-98995366.817208156</v>
      </c>
      <c r="E87" s="39">
        <f t="shared" si="16"/>
        <v>-158839145.56092989</v>
      </c>
      <c r="F87" s="39">
        <f t="shared" si="16"/>
        <v>-217834939.12562591</v>
      </c>
      <c r="G87" s="39">
        <f t="shared" si="16"/>
        <v>-324347727.65434146</v>
      </c>
      <c r="H87" s="39">
        <f t="shared" si="16"/>
        <v>-455232156.65087193</v>
      </c>
      <c r="I87" s="39">
        <f t="shared" si="16"/>
        <v>-525442138.05242115</v>
      </c>
      <c r="J87" s="39">
        <f t="shared" si="16"/>
        <v>-557638327.43130279</v>
      </c>
      <c r="K87" s="39">
        <f t="shared" si="16"/>
        <v>-598268943.21601999</v>
      </c>
      <c r="L87" s="39">
        <f t="shared" si="16"/>
        <v>-662944701.95497823</v>
      </c>
      <c r="M87" s="39">
        <f t="shared" si="16"/>
        <v>-697735961.44891369</v>
      </c>
    </row>
    <row r="88" spans="1:13" x14ac:dyDescent="0.25">
      <c r="A88" s="24" t="str">
        <f>IF(ISBLANK(B88),"",MAX(A$8:A87)+1)</f>
        <v/>
      </c>
      <c r="B88" s="48"/>
    </row>
    <row r="89" spans="1:13" x14ac:dyDescent="0.25">
      <c r="A89" s="24">
        <f>IF(ISBLANK(B89),"",MAX(A$8:A88)+1)</f>
        <v>69</v>
      </c>
      <c r="B89" s="47" t="s">
        <v>96</v>
      </c>
    </row>
    <row r="90" spans="1:13" x14ac:dyDescent="0.25">
      <c r="A90" s="24">
        <f>IF(ISBLANK(B90),"",MAX(A$8:A89)+1)</f>
        <v>70</v>
      </c>
      <c r="B90" s="48" t="s">
        <v>87</v>
      </c>
      <c r="C90" s="42">
        <v>-184521198.94675717</v>
      </c>
      <c r="D90" s="42">
        <v>-222254968.03434882</v>
      </c>
      <c r="E90" s="42">
        <v>-243407117.50945505</v>
      </c>
      <c r="F90" s="42">
        <v>-295457326.08794582</v>
      </c>
      <c r="G90" s="42">
        <v>-360875877.14145899</v>
      </c>
      <c r="H90" s="42">
        <v>-456217350.57253456</v>
      </c>
      <c r="I90" s="42">
        <v>-510431326.30459046</v>
      </c>
      <c r="J90" s="42">
        <v>-514472215.79043144</v>
      </c>
      <c r="K90" s="42">
        <v>-521549500.36369509</v>
      </c>
      <c r="L90" s="42">
        <v>-539460757.91277671</v>
      </c>
      <c r="M90" s="42">
        <v>-532820311.0008207</v>
      </c>
    </row>
    <row r="91" spans="1:13" x14ac:dyDescent="0.25">
      <c r="A91" s="24">
        <f>IF(ISBLANK(B91),"",MAX(A$8:A90)+1)</f>
        <v>71</v>
      </c>
      <c r="B91" s="48" t="s">
        <v>88</v>
      </c>
      <c r="C91" s="29">
        <v>-51235380.414820731</v>
      </c>
      <c r="D91" s="29">
        <v>-61712789.106738038</v>
      </c>
      <c r="E91" s="29">
        <v>-67731394.037606746</v>
      </c>
      <c r="F91" s="29">
        <v>-82254994.392397732</v>
      </c>
      <c r="G91" s="29">
        <v>-89039232.135937035</v>
      </c>
      <c r="H91" s="29">
        <v>-96722431.366813108</v>
      </c>
      <c r="I91" s="29">
        <v>-112466694.69860387</v>
      </c>
      <c r="J91" s="29">
        <v>-125349356.48039453</v>
      </c>
      <c r="K91" s="29">
        <v>-132751256.53071146</v>
      </c>
      <c r="L91" s="29">
        <v>-145802118.20224053</v>
      </c>
      <c r="M91" s="29">
        <v>-153372259.11356083</v>
      </c>
    </row>
    <row r="92" spans="1:13" x14ac:dyDescent="0.25">
      <c r="A92" s="24">
        <f>IF(ISBLANK(B92),"",MAX(A$8:A91)+1)</f>
        <v>72</v>
      </c>
      <c r="B92" s="48" t="s">
        <v>89</v>
      </c>
      <c r="C92" s="29">
        <v>-333389318.1111179</v>
      </c>
      <c r="D92" s="29">
        <v>-405668512.94884676</v>
      </c>
      <c r="E92" s="29">
        <v>-450040833.75913286</v>
      </c>
      <c r="F92" s="29">
        <v>-514750585.7383607</v>
      </c>
      <c r="G92" s="29">
        <v>-515837424.30515641</v>
      </c>
      <c r="H92" s="29">
        <v>-539945937.41985226</v>
      </c>
      <c r="I92" s="29">
        <v>-557946172.50064421</v>
      </c>
      <c r="J92" s="29">
        <v>-596847326.042835</v>
      </c>
      <c r="K92" s="29">
        <v>-651251091.28535378</v>
      </c>
      <c r="L92" s="29">
        <v>-692753314.09513831</v>
      </c>
      <c r="M92" s="29">
        <v>-712569681.90477419</v>
      </c>
    </row>
    <row r="93" spans="1:13" x14ac:dyDescent="0.25">
      <c r="A93" s="24">
        <f>IF(ISBLANK(B93),"",MAX(A$8:A92)+1)</f>
        <v>73</v>
      </c>
      <c r="B93" s="48" t="s">
        <v>90</v>
      </c>
      <c r="C93" s="29">
        <v>3612710.5615675878</v>
      </c>
      <c r="D93" s="29">
        <v>8383927.1945951898</v>
      </c>
      <c r="E93" s="29">
        <v>9451871.7224208005</v>
      </c>
      <c r="F93" s="29">
        <v>8736976.9762761109</v>
      </c>
      <c r="G93" s="29">
        <v>6904159.2949769767</v>
      </c>
      <c r="H93" s="29">
        <v>4208802.8816263387</v>
      </c>
      <c r="I93" s="29">
        <v>-2202840.6715100263</v>
      </c>
      <c r="J93" s="29">
        <v>-3610951.3009541729</v>
      </c>
      <c r="K93" s="29">
        <v>-2847053.5544821112</v>
      </c>
      <c r="L93" s="29">
        <v>-5899897.5015810858</v>
      </c>
      <c r="M93" s="29">
        <v>-7768244.0124879377</v>
      </c>
    </row>
    <row r="94" spans="1:13" x14ac:dyDescent="0.25">
      <c r="A94" s="24">
        <f>IF(ISBLANK(B94),"",MAX(A$8:A93)+1)</f>
        <v>74</v>
      </c>
      <c r="B94" s="48" t="s">
        <v>91</v>
      </c>
      <c r="C94" s="29">
        <v>14227113.18132801</v>
      </c>
      <c r="D94" s="29">
        <v>16306128.119910087</v>
      </c>
      <c r="E94" s="29">
        <v>17186418.310248043</v>
      </c>
      <c r="F94" s="29">
        <v>16932850.40587372</v>
      </c>
      <c r="G94" s="29">
        <v>15943099.512930619</v>
      </c>
      <c r="H94" s="29">
        <v>7717909.5252399137</v>
      </c>
      <c r="I94" s="29">
        <v>-3121520.8799594641</v>
      </c>
      <c r="J94" s="29">
        <v>-5255504.9729479104</v>
      </c>
      <c r="K94" s="29">
        <v>-4244307.9488241142</v>
      </c>
      <c r="L94" s="29">
        <v>-9029797.9829346519</v>
      </c>
      <c r="M94" s="29">
        <v>-10489018.967090806</v>
      </c>
    </row>
    <row r="95" spans="1:13" x14ac:dyDescent="0.25">
      <c r="A95" s="24">
        <f>IF(ISBLANK(B95),"",MAX(A$8:A94)+1)</f>
        <v>75</v>
      </c>
      <c r="B95" s="31" t="s">
        <v>92</v>
      </c>
      <c r="C95" s="39">
        <f t="shared" ref="C95:M95" si="17">SUM(C90:C94)</f>
        <v>-551306073.72980022</v>
      </c>
      <c r="D95" s="39">
        <f t="shared" si="17"/>
        <v>-664946214.7754283</v>
      </c>
      <c r="E95" s="39">
        <f t="shared" si="17"/>
        <v>-734541055.27352583</v>
      </c>
      <c r="F95" s="39">
        <f t="shared" si="17"/>
        <v>-866793078.83655429</v>
      </c>
      <c r="G95" s="39">
        <f t="shared" si="17"/>
        <v>-942905274.77464485</v>
      </c>
      <c r="H95" s="39">
        <f t="shared" si="17"/>
        <v>-1080959006.9523337</v>
      </c>
      <c r="I95" s="39">
        <f t="shared" si="17"/>
        <v>-1186168555.0553079</v>
      </c>
      <c r="J95" s="39">
        <f t="shared" si="17"/>
        <v>-1245535354.587563</v>
      </c>
      <c r="K95" s="39">
        <f t="shared" si="17"/>
        <v>-1312643209.6830668</v>
      </c>
      <c r="L95" s="39">
        <f t="shared" si="17"/>
        <v>-1392945885.6946714</v>
      </c>
      <c r="M95" s="39">
        <f t="shared" si="17"/>
        <v>-1417019514.9987345</v>
      </c>
    </row>
    <row r="96" spans="1:13" x14ac:dyDescent="0.25">
      <c r="A96" s="24" t="str">
        <f>IF(ISBLANK(B96),"",MAX(A$8:A95)+1)</f>
        <v/>
      </c>
      <c r="B96" s="48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</row>
    <row r="97" spans="1:13" x14ac:dyDescent="0.25">
      <c r="A97" s="24">
        <f>IF(ISBLANK(B97),"",MAX(A$8:A96)+1)</f>
        <v>76</v>
      </c>
      <c r="B97" s="47" t="s">
        <v>97</v>
      </c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</row>
    <row r="98" spans="1:13" x14ac:dyDescent="0.25">
      <c r="A98" s="24">
        <f>IF(ISBLANK(B98),"",MAX(A$8:A97)+1)</f>
        <v>77</v>
      </c>
      <c r="B98" s="48" t="s">
        <v>87</v>
      </c>
      <c r="C98" s="42">
        <f t="shared" ref="C98:M102" si="18">C58+C66+C90</f>
        <v>1011503081.9053372</v>
      </c>
      <c r="D98" s="42">
        <f t="shared" si="18"/>
        <v>1248067450.0605538</v>
      </c>
      <c r="E98" s="42">
        <f t="shared" si="18"/>
        <v>1337460219.3089774</v>
      </c>
      <c r="F98" s="42">
        <f t="shared" si="18"/>
        <v>1271552216.649868</v>
      </c>
      <c r="G98" s="42">
        <f t="shared" si="18"/>
        <v>1778096944.3971283</v>
      </c>
      <c r="H98" s="42">
        <f t="shared" si="18"/>
        <v>2023223556.6218071</v>
      </c>
      <c r="I98" s="42">
        <f t="shared" si="18"/>
        <v>2107277948.3906143</v>
      </c>
      <c r="J98" s="42">
        <f t="shared" si="18"/>
        <v>2010009430.4469061</v>
      </c>
      <c r="K98" s="42">
        <f t="shared" si="18"/>
        <v>1928409479.375268</v>
      </c>
      <c r="L98" s="42">
        <f t="shared" si="18"/>
        <v>1885611953.7511685</v>
      </c>
      <c r="M98" s="42">
        <f t="shared" si="18"/>
        <v>1726657062.6082206</v>
      </c>
    </row>
    <row r="99" spans="1:13" x14ac:dyDescent="0.25">
      <c r="A99" s="24">
        <f>IF(ISBLANK(B99),"",MAX(A$8:A98)+1)</f>
        <v>78</v>
      </c>
      <c r="B99" s="48" t="s">
        <v>88</v>
      </c>
      <c r="C99" s="29">
        <f t="shared" si="18"/>
        <v>155723740.16625252</v>
      </c>
      <c r="D99" s="29">
        <f t="shared" si="18"/>
        <v>172075033.56761917</v>
      </c>
      <c r="E99" s="29">
        <f t="shared" si="18"/>
        <v>201917671.12247762</v>
      </c>
      <c r="F99" s="29">
        <f t="shared" si="18"/>
        <v>237564053.03392103</v>
      </c>
      <c r="G99" s="29">
        <f t="shared" si="18"/>
        <v>675118851.55523539</v>
      </c>
      <c r="H99" s="29">
        <f t="shared" si="18"/>
        <v>701574335.59326971</v>
      </c>
      <c r="I99" s="29">
        <f t="shared" si="18"/>
        <v>788837210.92234898</v>
      </c>
      <c r="J99" s="29">
        <f t="shared" si="18"/>
        <v>804464397.47421753</v>
      </c>
      <c r="K99" s="29">
        <f t="shared" si="18"/>
        <v>822529506.94690752</v>
      </c>
      <c r="L99" s="29">
        <f t="shared" si="18"/>
        <v>838373277.77990746</v>
      </c>
      <c r="M99" s="29">
        <f t="shared" si="18"/>
        <v>880299629.19970214</v>
      </c>
    </row>
    <row r="100" spans="1:13" x14ac:dyDescent="0.25">
      <c r="A100" s="24">
        <f>IF(ISBLANK(B100),"",MAX(A$8:A99)+1)</f>
        <v>79</v>
      </c>
      <c r="B100" s="48" t="s">
        <v>89</v>
      </c>
      <c r="C100" s="29">
        <f t="shared" si="18"/>
        <v>1666806517.7284939</v>
      </c>
      <c r="D100" s="29">
        <f t="shared" si="18"/>
        <v>1706392972.040066</v>
      </c>
      <c r="E100" s="29">
        <f t="shared" si="18"/>
        <v>1785643587.9959283</v>
      </c>
      <c r="F100" s="29">
        <f t="shared" si="18"/>
        <v>1803900801.9063509</v>
      </c>
      <c r="G100" s="29">
        <f t="shared" si="18"/>
        <v>1522010951.0568833</v>
      </c>
      <c r="H100" s="29">
        <f t="shared" si="18"/>
        <v>1506910943.6843903</v>
      </c>
      <c r="I100" s="29">
        <f t="shared" si="18"/>
        <v>1470078149.1725075</v>
      </c>
      <c r="J100" s="29">
        <f t="shared" si="18"/>
        <v>1525820475.4917984</v>
      </c>
      <c r="K100" s="29">
        <f t="shared" si="18"/>
        <v>1559712407.3327932</v>
      </c>
      <c r="L100" s="29">
        <f t="shared" si="18"/>
        <v>1633656958.9185269</v>
      </c>
      <c r="M100" s="29">
        <f t="shared" si="18"/>
        <v>1732765393.0162663</v>
      </c>
    </row>
    <row r="101" spans="1:13" x14ac:dyDescent="0.25">
      <c r="A101" s="24">
        <f>IF(ISBLANK(B101),"",MAX(A$8:A100)+1)</f>
        <v>80</v>
      </c>
      <c r="B101" s="48" t="s">
        <v>90</v>
      </c>
      <c r="C101" s="29">
        <f t="shared" si="18"/>
        <v>67249425.956886292</v>
      </c>
      <c r="D101" s="29">
        <f t="shared" si="18"/>
        <v>138481932.10925803</v>
      </c>
      <c r="E101" s="29">
        <f t="shared" si="18"/>
        <v>126464537.32911311</v>
      </c>
      <c r="F101" s="29">
        <f t="shared" si="18"/>
        <v>123108579.10506617</v>
      </c>
      <c r="G101" s="29">
        <f t="shared" si="18"/>
        <v>108424607.08197847</v>
      </c>
      <c r="H101" s="29">
        <f t="shared" si="18"/>
        <v>183738771.93050399</v>
      </c>
      <c r="I101" s="29">
        <f t="shared" si="18"/>
        <v>215911796.43395346</v>
      </c>
      <c r="J101" s="29">
        <f t="shared" si="18"/>
        <v>209817509.65239292</v>
      </c>
      <c r="K101" s="29">
        <f t="shared" si="18"/>
        <v>207654611.68612462</v>
      </c>
      <c r="L101" s="29">
        <f t="shared" si="18"/>
        <v>211786978.17005274</v>
      </c>
      <c r="M101" s="29">
        <f t="shared" si="18"/>
        <v>245477944.89735612</v>
      </c>
    </row>
    <row r="102" spans="1:13" x14ac:dyDescent="0.25">
      <c r="A102" s="24">
        <f>IF(ISBLANK(B102),"",MAX(A$8:A101)+1)</f>
        <v>81</v>
      </c>
      <c r="B102" s="48" t="s">
        <v>91</v>
      </c>
      <c r="C102" s="29">
        <f t="shared" si="18"/>
        <v>197214951.1971634</v>
      </c>
      <c r="D102" s="29">
        <f t="shared" si="18"/>
        <v>168349505.56307432</v>
      </c>
      <c r="E102" s="29">
        <f t="shared" si="18"/>
        <v>209568053.73407832</v>
      </c>
      <c r="F102" s="29">
        <f t="shared" si="18"/>
        <v>222282345.66073969</v>
      </c>
      <c r="G102" s="29">
        <f t="shared" si="18"/>
        <v>236290426.23576319</v>
      </c>
      <c r="H102" s="29">
        <f t="shared" si="18"/>
        <v>241661849.62659469</v>
      </c>
      <c r="I102" s="29">
        <f t="shared" si="18"/>
        <v>229871683.22076786</v>
      </c>
      <c r="J102" s="29">
        <f t="shared" si="18"/>
        <v>219437238.59237158</v>
      </c>
      <c r="K102" s="29">
        <f t="shared" si="18"/>
        <v>212040119.66273987</v>
      </c>
      <c r="L102" s="29">
        <f t="shared" si="18"/>
        <v>240578166.30397367</v>
      </c>
      <c r="M102" s="29">
        <f t="shared" si="18"/>
        <v>322797048.67021996</v>
      </c>
    </row>
    <row r="103" spans="1:13" x14ac:dyDescent="0.25">
      <c r="A103" s="24">
        <f>IF(ISBLANK(B103),"",MAX(A$8:A102)+1)</f>
        <v>82</v>
      </c>
      <c r="B103" s="31" t="s">
        <v>92</v>
      </c>
      <c r="C103" s="39">
        <f t="shared" ref="C103:M103" si="19">SUM(C98:C102)</f>
        <v>3098497716.9541335</v>
      </c>
      <c r="D103" s="39">
        <f t="shared" si="19"/>
        <v>3433366893.3405709</v>
      </c>
      <c r="E103" s="39">
        <f t="shared" si="19"/>
        <v>3661054069.4905748</v>
      </c>
      <c r="F103" s="39">
        <f t="shared" si="19"/>
        <v>3658407996.3559461</v>
      </c>
      <c r="G103" s="39">
        <f t="shared" si="19"/>
        <v>4319941780.3269892</v>
      </c>
      <c r="H103" s="39">
        <f t="shared" si="19"/>
        <v>4657109457.4565659</v>
      </c>
      <c r="I103" s="39">
        <f t="shared" si="19"/>
        <v>4811976788.140192</v>
      </c>
      <c r="J103" s="39">
        <f t="shared" si="19"/>
        <v>4769549051.6576872</v>
      </c>
      <c r="K103" s="39">
        <f t="shared" si="19"/>
        <v>4730346125.0038328</v>
      </c>
      <c r="L103" s="39">
        <f t="shared" si="19"/>
        <v>4810007334.9236298</v>
      </c>
      <c r="M103" s="39">
        <f t="shared" si="19"/>
        <v>4907997078.3917656</v>
      </c>
    </row>
    <row r="104" spans="1:13" x14ac:dyDescent="0.25">
      <c r="A104" s="24" t="str">
        <f>IF(ISBLANK(B104),"",MAX(A$8:A103)+1)</f>
        <v/>
      </c>
      <c r="B104" s="37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</row>
    <row r="105" spans="1:13" x14ac:dyDescent="0.25">
      <c r="A105" s="24">
        <f>IF(ISBLANK(B105),"",MAX(A$8:A104)+1)</f>
        <v>83</v>
      </c>
      <c r="B105" s="37" t="s">
        <v>98</v>
      </c>
      <c r="C105" s="52">
        <f t="shared" ref="C105:L105" si="20">C52-C95</f>
        <v>36109657.729800224</v>
      </c>
      <c r="D105" s="52">
        <f t="shared" si="20"/>
        <v>62566823.775428295</v>
      </c>
      <c r="E105" s="52">
        <f t="shared" si="20"/>
        <v>82839598.273525834</v>
      </c>
      <c r="F105" s="52">
        <f t="shared" si="20"/>
        <v>95366187.836554289</v>
      </c>
      <c r="G105" s="52">
        <f t="shared" si="20"/>
        <v>20852449.808751225</v>
      </c>
      <c r="H105" s="52">
        <f t="shared" si="20"/>
        <v>53399980.137336612</v>
      </c>
      <c r="I105" s="52">
        <f t="shared" si="20"/>
        <v>43797248.607534885</v>
      </c>
      <c r="J105" s="52">
        <f t="shared" si="20"/>
        <v>51022190.934276581</v>
      </c>
      <c r="K105" s="52">
        <f t="shared" si="20"/>
        <v>29286532.477972746</v>
      </c>
      <c r="L105" s="52">
        <f t="shared" si="20"/>
        <v>-14458835.864907265</v>
      </c>
      <c r="M105" s="52">
        <f>M52-M95</f>
        <v>-25826393.46612215</v>
      </c>
    </row>
    <row r="106" spans="1:13" x14ac:dyDescent="0.25">
      <c r="A106" s="24">
        <f>IF(ISBLANK(B106),"",MAX(A$8:A105)+1)</f>
        <v>84</v>
      </c>
      <c r="B106" s="23" t="s">
        <v>99</v>
      </c>
      <c r="C106" s="29">
        <f t="shared" ref="C106:M106" si="21">C51</f>
        <v>286749772</v>
      </c>
      <c r="D106" s="29">
        <f t="shared" si="21"/>
        <v>283620223</v>
      </c>
      <c r="E106" s="29">
        <f t="shared" si="21"/>
        <v>236208024</v>
      </c>
      <c r="F106" s="29">
        <f t="shared" si="21"/>
        <v>313951313</v>
      </c>
      <c r="G106" s="29">
        <f t="shared" si="21"/>
        <v>431702107.15208334</v>
      </c>
      <c r="H106" s="29">
        <f t="shared" si="21"/>
        <v>438697644.56916672</v>
      </c>
      <c r="I106" s="29">
        <f t="shared" si="21"/>
        <v>338605654.77625</v>
      </c>
      <c r="J106" s="29">
        <f t="shared" si="21"/>
        <v>278399163.59666669</v>
      </c>
      <c r="K106" s="29">
        <f t="shared" si="21"/>
        <v>245814298.17166659</v>
      </c>
      <c r="L106" s="29">
        <f t="shared" si="21"/>
        <v>222544365.04083329</v>
      </c>
      <c r="M106" s="29">
        <f t="shared" si="21"/>
        <v>285841342.02833331</v>
      </c>
    </row>
    <row r="107" spans="1:13" x14ac:dyDescent="0.25">
      <c r="A107" s="24">
        <f>IF(ISBLANK(B107),"",MAX(A$8:A106)+1)</f>
        <v>85</v>
      </c>
      <c r="B107" s="23" t="s">
        <v>100</v>
      </c>
      <c r="C107" s="29">
        <f t="shared" ref="C107:M108" si="22">C53</f>
        <v>130674248</v>
      </c>
      <c r="D107" s="29">
        <f t="shared" si="22"/>
        <v>203505093</v>
      </c>
      <c r="E107" s="29">
        <f t="shared" si="22"/>
        <v>165865092</v>
      </c>
      <c r="F107" s="29">
        <f t="shared" si="22"/>
        <v>183562563</v>
      </c>
      <c r="G107" s="29">
        <f t="shared" si="22"/>
        <v>190928010.58458358</v>
      </c>
      <c r="H107" s="29">
        <f t="shared" si="22"/>
        <v>216328823.38692403</v>
      </c>
      <c r="I107" s="29">
        <f t="shared" si="22"/>
        <v>190185413.80985934</v>
      </c>
      <c r="J107" s="29">
        <f t="shared" si="22"/>
        <v>194511982.70378798</v>
      </c>
      <c r="K107" s="29">
        <f t="shared" si="22"/>
        <v>221501043.50093958</v>
      </c>
      <c r="L107" s="29">
        <f t="shared" si="22"/>
        <v>220982638.49962828</v>
      </c>
      <c r="M107" s="29">
        <f t="shared" si="22"/>
        <v>145303204.96710864</v>
      </c>
    </row>
    <row r="108" spans="1:13" x14ac:dyDescent="0.25">
      <c r="A108" s="24">
        <f>IF(ISBLANK(B108),"",MAX(A$8:A107)+1)</f>
        <v>86</v>
      </c>
      <c r="B108" s="23" t="s">
        <v>101</v>
      </c>
      <c r="C108" s="29">
        <f t="shared" si="22"/>
        <v>-89746678</v>
      </c>
      <c r="D108" s="29">
        <f t="shared" si="22"/>
        <v>-94124274</v>
      </c>
      <c r="E108" s="29">
        <f t="shared" si="22"/>
        <v>-88120404</v>
      </c>
      <c r="F108" s="29">
        <f t="shared" si="22"/>
        <v>-85609681</v>
      </c>
      <c r="G108" s="29">
        <f t="shared" si="22"/>
        <v>-79656585.690833345</v>
      </c>
      <c r="H108" s="29">
        <f t="shared" si="22"/>
        <v>-69978427.945324168</v>
      </c>
      <c r="I108" s="29">
        <f t="shared" si="22"/>
        <v>-62827413.56256938</v>
      </c>
      <c r="J108" s="29">
        <f t="shared" si="22"/>
        <v>-68728817.988096505</v>
      </c>
      <c r="K108" s="29">
        <f t="shared" si="22"/>
        <v>-84418590.305467904</v>
      </c>
      <c r="L108" s="29">
        <f t="shared" si="22"/>
        <v>-100765796.81849384</v>
      </c>
      <c r="M108" s="29">
        <f t="shared" si="22"/>
        <v>-106223263.53024991</v>
      </c>
    </row>
    <row r="109" spans="1:13" ht="15.75" thickBot="1" x14ac:dyDescent="0.3">
      <c r="A109" s="24">
        <f>IF(ISBLANK(B109),"",MAX(A$8:A108)+1)</f>
        <v>87</v>
      </c>
      <c r="B109" s="53" t="s">
        <v>85</v>
      </c>
      <c r="C109" s="54">
        <f t="shared" ref="C109:M109" si="23">SUM(C103:C108)</f>
        <v>3462284716.6839337</v>
      </c>
      <c r="D109" s="54">
        <f t="shared" si="23"/>
        <v>3888934759.1159992</v>
      </c>
      <c r="E109" s="54">
        <f t="shared" si="23"/>
        <v>4057846379.7641006</v>
      </c>
      <c r="F109" s="54">
        <f t="shared" si="23"/>
        <v>4165678379.1925001</v>
      </c>
      <c r="G109" s="54">
        <f t="shared" si="23"/>
        <v>4883767762.1815739</v>
      </c>
      <c r="H109" s="54">
        <f t="shared" si="23"/>
        <v>5295557477.6046696</v>
      </c>
      <c r="I109" s="54">
        <f t="shared" si="23"/>
        <v>5321737691.771266</v>
      </c>
      <c r="J109" s="54">
        <f t="shared" si="23"/>
        <v>5224753570.9043217</v>
      </c>
      <c r="K109" s="54">
        <f t="shared" si="23"/>
        <v>5142529408.8489437</v>
      </c>
      <c r="L109" s="54">
        <f t="shared" si="23"/>
        <v>5138309705.7806902</v>
      </c>
      <c r="M109" s="54">
        <f t="shared" si="23"/>
        <v>5207091968.3908367</v>
      </c>
    </row>
    <row r="110" spans="1:13" ht="15.75" thickTop="1" x14ac:dyDescent="0.25">
      <c r="A110" s="24" t="str">
        <f>IF(ISBLANK(B110),"",MAX(A$8:A109)+1)</f>
        <v/>
      </c>
      <c r="B110" s="37"/>
      <c r="C110" s="52">
        <f t="shared" ref="C110:L110" si="24">C55-C109</f>
        <v>0</v>
      </c>
      <c r="D110" s="52">
        <f t="shared" si="24"/>
        <v>0</v>
      </c>
      <c r="E110" s="52">
        <f t="shared" si="24"/>
        <v>0</v>
      </c>
      <c r="F110" s="52">
        <f t="shared" si="24"/>
        <v>0</v>
      </c>
      <c r="G110" s="52">
        <f t="shared" si="24"/>
        <v>0</v>
      </c>
      <c r="H110" s="52">
        <f t="shared" si="24"/>
        <v>1.6437320709228516</v>
      </c>
      <c r="I110" s="52">
        <f t="shared" si="24"/>
        <v>3.4823846817016602</v>
      </c>
      <c r="J110" s="52">
        <f t="shared" si="24"/>
        <v>-0.34978389739990234</v>
      </c>
      <c r="K110" s="52">
        <f t="shared" si="24"/>
        <v>-0.18620967864990234</v>
      </c>
      <c r="L110" s="52">
        <f t="shared" si="24"/>
        <v>-0.37433528900146484</v>
      </c>
      <c r="M110" s="52">
        <f>M55-M109</f>
        <v>3.345489501953125E-3</v>
      </c>
    </row>
    <row r="111" spans="1:13" x14ac:dyDescent="0.25">
      <c r="A111" s="24" t="str">
        <f>IF(ISBLANK(B111),"",MAX(A$8:A110)+1)</f>
        <v/>
      </c>
    </row>
    <row r="112" spans="1:13" x14ac:dyDescent="0.25">
      <c r="A112" s="24">
        <f>IF(ISBLANK(B112),"",MAX(A$8:A111)+1)</f>
        <v>88</v>
      </c>
      <c r="B112" s="55" t="s">
        <v>102</v>
      </c>
      <c r="C112" s="49">
        <f t="shared" ref="C112:M112" si="25">SUM(C25:C29,C31)</f>
        <v>325081954</v>
      </c>
      <c r="D112" s="49">
        <f t="shared" si="25"/>
        <v>334267431</v>
      </c>
      <c r="E112" s="49">
        <f t="shared" si="25"/>
        <v>342908099</v>
      </c>
      <c r="F112" s="49">
        <f t="shared" si="25"/>
        <v>350088577.93844378</v>
      </c>
      <c r="G112" s="49">
        <f t="shared" si="25"/>
        <v>359031919.19991827</v>
      </c>
      <c r="H112" s="49">
        <f t="shared" si="25"/>
        <v>372115598.34072012</v>
      </c>
      <c r="I112" s="49">
        <f t="shared" si="25"/>
        <v>383250776.87076169</v>
      </c>
      <c r="J112" s="49">
        <f t="shared" si="25"/>
        <v>379658483.271532</v>
      </c>
      <c r="K112" s="49">
        <f t="shared" si="25"/>
        <v>399074692.93704486</v>
      </c>
      <c r="L112" s="49">
        <f t="shared" si="25"/>
        <v>401848228.37282121</v>
      </c>
      <c r="M112" s="49">
        <f t="shared" si="25"/>
        <v>417788926.60226011</v>
      </c>
    </row>
    <row r="113" spans="1:15" x14ac:dyDescent="0.25">
      <c r="A113" s="24" t="str">
        <f>IF(ISBLANK(B113),"",MAX(A$8:A112)+1)</f>
        <v/>
      </c>
      <c r="B113" s="55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</row>
    <row r="114" spans="1:15" x14ac:dyDescent="0.25">
      <c r="A114" s="24">
        <f>IF(ISBLANK(B114),"",MAX(A$8:A113)+1)</f>
        <v>89</v>
      </c>
      <c r="B114" s="55" t="s">
        <v>103</v>
      </c>
      <c r="C114" s="49">
        <f t="shared" ref="C114:M114" si="26">C37</f>
        <v>118152091</v>
      </c>
      <c r="D114" s="49">
        <f t="shared" si="26"/>
        <v>116977157</v>
      </c>
      <c r="E114" s="49">
        <f t="shared" si="26"/>
        <v>119213711</v>
      </c>
      <c r="F114" s="49">
        <f t="shared" si="26"/>
        <v>127728493.42753384</v>
      </c>
      <c r="G114" s="49">
        <f t="shared" si="26"/>
        <v>130423618.59855486</v>
      </c>
      <c r="H114" s="49">
        <f t="shared" si="26"/>
        <v>109946580.5717608</v>
      </c>
      <c r="I114" s="49">
        <f t="shared" si="26"/>
        <v>88237765.505848348</v>
      </c>
      <c r="J114" s="49">
        <f t="shared" si="26"/>
        <v>90218865.725536928</v>
      </c>
      <c r="K114" s="49">
        <f t="shared" si="26"/>
        <v>89882199.710175306</v>
      </c>
      <c r="L114" s="49">
        <f t="shared" si="26"/>
        <v>92631554.216374725</v>
      </c>
      <c r="M114" s="49">
        <f t="shared" si="26"/>
        <v>87595913.278313041</v>
      </c>
    </row>
    <row r="115" spans="1:15" x14ac:dyDescent="0.25">
      <c r="A115" s="24">
        <f>IF(ISBLANK(B115),"",MAX(A$8:A114)+1)</f>
        <v>90</v>
      </c>
      <c r="B115" s="55" t="s">
        <v>104</v>
      </c>
      <c r="C115" s="49">
        <v>33615711.899999999</v>
      </c>
      <c r="D115" s="49">
        <v>30662201.02</v>
      </c>
      <c r="E115" s="49">
        <v>32935465.170000002</v>
      </c>
      <c r="F115" s="49">
        <v>38741659.049999997</v>
      </c>
      <c r="G115" s="49">
        <v>42306537.869999997</v>
      </c>
      <c r="H115" s="49">
        <v>15237260.27</v>
      </c>
      <c r="I115" s="49"/>
      <c r="J115" s="49"/>
      <c r="K115" s="49"/>
      <c r="L115" s="49"/>
      <c r="M115" s="49"/>
    </row>
    <row r="116" spans="1:15" x14ac:dyDescent="0.25">
      <c r="A116" s="24">
        <f>IF(ISBLANK(B116),"",MAX(A$8:A115)+1)</f>
        <v>91</v>
      </c>
      <c r="B116" s="55" t="s">
        <v>105</v>
      </c>
      <c r="C116" s="49">
        <f t="shared" ref="C116:M116" si="27">C114-C115</f>
        <v>84536379.099999994</v>
      </c>
      <c r="D116" s="49">
        <f t="shared" si="27"/>
        <v>86314955.980000004</v>
      </c>
      <c r="E116" s="49">
        <f t="shared" si="27"/>
        <v>86278245.829999998</v>
      </c>
      <c r="F116" s="49">
        <f t="shared" si="27"/>
        <v>88986834.377533838</v>
      </c>
      <c r="G116" s="49">
        <f t="shared" si="27"/>
        <v>88117080.728554875</v>
      </c>
      <c r="H116" s="49">
        <f t="shared" si="27"/>
        <v>94709320.301760808</v>
      </c>
      <c r="I116" s="49">
        <f t="shared" si="27"/>
        <v>88237765.505848348</v>
      </c>
      <c r="J116" s="49">
        <f t="shared" si="27"/>
        <v>90218865.725536928</v>
      </c>
      <c r="K116" s="49">
        <f t="shared" si="27"/>
        <v>89882199.710175306</v>
      </c>
      <c r="L116" s="49">
        <f t="shared" si="27"/>
        <v>92631554.216374725</v>
      </c>
      <c r="M116" s="49">
        <f t="shared" si="27"/>
        <v>87595913.278313041</v>
      </c>
    </row>
    <row r="117" spans="1:15" x14ac:dyDescent="0.25">
      <c r="A117" s="24" t="str">
        <f>IF(ISBLANK(B117),"",MAX(A$8:A116)+1)</f>
        <v/>
      </c>
    </row>
    <row r="118" spans="1:15" x14ac:dyDescent="0.25">
      <c r="A118" s="24">
        <f>IF(ISBLANK(B118),"",MAX(A$8:A117)+1)</f>
        <v>92</v>
      </c>
      <c r="B118" s="47" t="s">
        <v>106</v>
      </c>
    </row>
    <row r="119" spans="1:15" x14ac:dyDescent="0.25">
      <c r="A119" s="24">
        <f>IF(ISBLANK(B119),"",MAX(A$8:A118)+1)</f>
        <v>93</v>
      </c>
      <c r="B119" s="56" t="s">
        <v>107</v>
      </c>
      <c r="C119" s="49">
        <f t="shared" ref="C119:M119" si="28">C60</f>
        <v>3126647076.6941481</v>
      </c>
      <c r="D119" s="49">
        <f t="shared" si="28"/>
        <v>3282996397.8271761</v>
      </c>
      <c r="E119" s="49">
        <f t="shared" si="28"/>
        <v>3447196696.1536126</v>
      </c>
      <c r="F119" s="49">
        <f t="shared" si="28"/>
        <v>3564292381.2229676</v>
      </c>
      <c r="G119" s="49">
        <f t="shared" si="28"/>
        <v>3165842291.7865334</v>
      </c>
      <c r="H119" s="49">
        <f t="shared" si="28"/>
        <v>3232299791.6025748</v>
      </c>
      <c r="I119" s="49">
        <f t="shared" si="28"/>
        <v>3269591083.0320902</v>
      </c>
      <c r="J119" s="49">
        <f t="shared" si="28"/>
        <v>3425792687.7435322</v>
      </c>
      <c r="K119" s="49">
        <f t="shared" si="28"/>
        <v>3552927499.3939004</v>
      </c>
      <c r="L119" s="49">
        <f t="shared" si="28"/>
        <v>3716330215.1224427</v>
      </c>
      <c r="M119" s="49">
        <f t="shared" si="28"/>
        <v>3906349563.9733167</v>
      </c>
      <c r="N119" s="28"/>
      <c r="O119" s="28"/>
    </row>
    <row r="120" spans="1:15" x14ac:dyDescent="0.25">
      <c r="A120" s="24">
        <f>IF(ISBLANK(B120),"",MAX(A$8:A119)+1)</f>
        <v>94</v>
      </c>
      <c r="B120" s="56" t="s">
        <v>108</v>
      </c>
      <c r="K120" s="29">
        <v>-169571.83170475002</v>
      </c>
      <c r="L120" s="29">
        <v>-5674966.8325841678</v>
      </c>
      <c r="M120" s="29">
        <v>-43086547.452637523</v>
      </c>
    </row>
    <row r="121" spans="1:15" x14ac:dyDescent="0.25">
      <c r="A121" s="24">
        <f>IF(ISBLANK(B121),"",MAX(A$8:A120)+1)</f>
        <v>95</v>
      </c>
      <c r="B121" s="56" t="s">
        <v>109</v>
      </c>
      <c r="C121" s="49">
        <f>C119+C120</f>
        <v>3126647076.6941481</v>
      </c>
      <c r="D121" s="49">
        <f t="shared" ref="D121:M121" si="29">D119+D120</f>
        <v>3282996397.8271761</v>
      </c>
      <c r="E121" s="49">
        <f t="shared" si="29"/>
        <v>3447196696.1536126</v>
      </c>
      <c r="F121" s="49">
        <f t="shared" si="29"/>
        <v>3564292381.2229676</v>
      </c>
      <c r="G121" s="49">
        <f t="shared" si="29"/>
        <v>3165842291.7865334</v>
      </c>
      <c r="H121" s="49">
        <f t="shared" si="29"/>
        <v>3232299791.6025748</v>
      </c>
      <c r="I121" s="49">
        <f t="shared" si="29"/>
        <v>3269591083.0320902</v>
      </c>
      <c r="J121" s="49">
        <f t="shared" si="29"/>
        <v>3425792687.7435322</v>
      </c>
      <c r="K121" s="49">
        <f t="shared" si="29"/>
        <v>3552757927.5621958</v>
      </c>
      <c r="L121" s="49">
        <f t="shared" si="29"/>
        <v>3710655248.2898583</v>
      </c>
      <c r="M121" s="49">
        <f t="shared" si="29"/>
        <v>3863263016.520679</v>
      </c>
      <c r="N121" s="28"/>
      <c r="O121" s="28"/>
    </row>
    <row r="122" spans="1:15" x14ac:dyDescent="0.25">
      <c r="A122" s="24" t="str">
        <f>IF(ISBLANK(B122),"",MAX(A$8:A121)+1)</f>
        <v/>
      </c>
    </row>
    <row r="123" spans="1:15" x14ac:dyDescent="0.25">
      <c r="A123" s="24">
        <f>IF(ISBLANK(B123),"",MAX(A$8:A122)+1)</f>
        <v>96</v>
      </c>
      <c r="B123" s="56" t="s">
        <v>110</v>
      </c>
      <c r="C123" s="49">
        <f t="shared" ref="C123:M123" si="30">C66</f>
        <v>-1037704363.6809652</v>
      </c>
      <c r="D123" s="49">
        <f t="shared" si="30"/>
        <v>-1158111114.436832</v>
      </c>
      <c r="E123" s="49">
        <f t="shared" si="30"/>
        <v>-1224038743.8882952</v>
      </c>
      <c r="F123" s="49">
        <f t="shared" si="30"/>
        <v>-1267987261.4418714</v>
      </c>
      <c r="G123" s="49">
        <f t="shared" si="30"/>
        <v>-1347932268.3968384</v>
      </c>
      <c r="H123" s="49">
        <f t="shared" si="30"/>
        <v>-1502031360.5965569</v>
      </c>
      <c r="I123" s="49">
        <f t="shared" si="30"/>
        <v>-1597917691.2270181</v>
      </c>
      <c r="J123" s="49">
        <f t="shared" si="30"/>
        <v>-1646729664.4994764</v>
      </c>
      <c r="K123" s="49">
        <f t="shared" si="30"/>
        <v>-1732624980.544507</v>
      </c>
      <c r="L123" s="49">
        <f t="shared" si="30"/>
        <v>-1784018956.6891887</v>
      </c>
      <c r="M123" s="49">
        <f t="shared" si="30"/>
        <v>-1967130595.695049</v>
      </c>
    </row>
    <row r="124" spans="1:15" x14ac:dyDescent="0.25">
      <c r="A124" s="24">
        <f>IF(ISBLANK(B124),"",MAX(A$8:A123)+1)</f>
        <v>97</v>
      </c>
      <c r="B124" s="56" t="s">
        <v>111</v>
      </c>
      <c r="K124" s="29">
        <v>1352.5064655661179</v>
      </c>
      <c r="L124" s="29">
        <v>302758.53376174771</v>
      </c>
      <c r="M124" s="29">
        <v>2800433.4436958949</v>
      </c>
    </row>
    <row r="125" spans="1:15" x14ac:dyDescent="0.25">
      <c r="A125" s="24">
        <f>IF(ISBLANK(B125),"",MAX(A$8:A124)+1)</f>
        <v>98</v>
      </c>
      <c r="B125" s="56" t="s">
        <v>112</v>
      </c>
      <c r="C125" s="49">
        <f>C123+C124</f>
        <v>-1037704363.6809652</v>
      </c>
      <c r="D125" s="49">
        <f t="shared" ref="D125:M125" si="31">D123+D124</f>
        <v>-1158111114.436832</v>
      </c>
      <c r="E125" s="49">
        <f t="shared" si="31"/>
        <v>-1224038743.8882952</v>
      </c>
      <c r="F125" s="49">
        <f t="shared" si="31"/>
        <v>-1267987261.4418714</v>
      </c>
      <c r="G125" s="49">
        <f t="shared" si="31"/>
        <v>-1347932268.3968384</v>
      </c>
      <c r="H125" s="49">
        <f t="shared" si="31"/>
        <v>-1502031360.5965569</v>
      </c>
      <c r="I125" s="49">
        <f t="shared" si="31"/>
        <v>-1597917691.2270181</v>
      </c>
      <c r="J125" s="49">
        <f t="shared" si="31"/>
        <v>-1646729664.4994764</v>
      </c>
      <c r="K125" s="49">
        <f t="shared" si="31"/>
        <v>-1732623628.0380414</v>
      </c>
      <c r="L125" s="49">
        <f t="shared" si="31"/>
        <v>-1783716198.155427</v>
      </c>
      <c r="M125" s="49">
        <f t="shared" si="31"/>
        <v>-1964330162.2513533</v>
      </c>
    </row>
    <row r="126" spans="1:15" x14ac:dyDescent="0.25">
      <c r="A126" s="24" t="str">
        <f>IF(ISBLANK(B126),"",MAX(A$8:A125)+1)</f>
        <v/>
      </c>
    </row>
    <row r="127" spans="1:15" x14ac:dyDescent="0.25">
      <c r="A127" s="24">
        <f>IF(ISBLANK(B127),"",MAX(A$8:A126)+1)</f>
        <v>99</v>
      </c>
      <c r="B127" s="56" t="s">
        <v>113</v>
      </c>
      <c r="C127" s="51">
        <f t="shared" ref="C127:M127" si="32">C76</f>
        <v>-291020305.17099226</v>
      </c>
      <c r="D127" s="51">
        <f t="shared" si="32"/>
        <v>-345273698.56752461</v>
      </c>
      <c r="E127" s="51">
        <f t="shared" si="32"/>
        <v>-352792094.36911446</v>
      </c>
      <c r="F127" s="51">
        <f t="shared" si="32"/>
        <v>-385504103.91788042</v>
      </c>
      <c r="G127" s="51">
        <f t="shared" si="32"/>
        <v>-338570386.28523296</v>
      </c>
      <c r="H127" s="51">
        <f t="shared" si="32"/>
        <v>-312771115.81874192</v>
      </c>
      <c r="I127" s="51">
        <f t="shared" si="32"/>
        <v>-311024500.7077288</v>
      </c>
      <c r="J127" s="51">
        <f t="shared" si="32"/>
        <v>-329853615.75445724</v>
      </c>
      <c r="K127" s="51">
        <f t="shared" si="32"/>
        <v>-354650001.93698078</v>
      </c>
      <c r="L127" s="51">
        <f t="shared" si="32"/>
        <v>-363265364.03004867</v>
      </c>
      <c r="M127" s="51">
        <f t="shared" si="32"/>
        <v>-361910119.91365826</v>
      </c>
    </row>
    <row r="128" spans="1:15" x14ac:dyDescent="0.25">
      <c r="A128" s="24">
        <f>IF(ISBLANK(B128),"",MAX(A$8:A127)+1)</f>
        <v>100</v>
      </c>
      <c r="B128" s="56" t="s">
        <v>12</v>
      </c>
      <c r="K128" s="29">
        <v>2043.3697923645832</v>
      </c>
      <c r="L128" s="29">
        <v>457453.25793686113</v>
      </c>
      <c r="M128" s="117">
        <v>2798356.0552379121</v>
      </c>
    </row>
    <row r="129" spans="1:13" x14ac:dyDescent="0.25">
      <c r="A129" s="24">
        <f>IF(ISBLANK(B129),"",MAX(A$8:A128)+1)</f>
        <v>101</v>
      </c>
      <c r="B129" s="56" t="s">
        <v>114</v>
      </c>
      <c r="C129" s="51">
        <f>C127+C128</f>
        <v>-291020305.17099226</v>
      </c>
      <c r="D129" s="51">
        <f t="shared" ref="D129:M129" si="33">D127+D128</f>
        <v>-345273698.56752461</v>
      </c>
      <c r="E129" s="51">
        <f t="shared" si="33"/>
        <v>-352792094.36911446</v>
      </c>
      <c r="F129" s="51">
        <f t="shared" si="33"/>
        <v>-385504103.91788042</v>
      </c>
      <c r="G129" s="51">
        <f t="shared" si="33"/>
        <v>-338570386.28523296</v>
      </c>
      <c r="H129" s="51">
        <f t="shared" si="33"/>
        <v>-312771115.81874192</v>
      </c>
      <c r="I129" s="51">
        <f t="shared" si="33"/>
        <v>-311024500.7077288</v>
      </c>
      <c r="J129" s="51">
        <f t="shared" si="33"/>
        <v>-329853615.75445724</v>
      </c>
      <c r="K129" s="51">
        <f t="shared" si="33"/>
        <v>-354647958.56718844</v>
      </c>
      <c r="L129" s="51">
        <f t="shared" si="33"/>
        <v>-362807910.77211183</v>
      </c>
      <c r="M129" s="51">
        <f t="shared" si="33"/>
        <v>-359111763.85842037</v>
      </c>
    </row>
    <row r="130" spans="1:13" x14ac:dyDescent="0.25">
      <c r="A130" s="24" t="str">
        <f>IF(ISBLANK(B130),"",MAX(A$8:A129)+1)</f>
        <v/>
      </c>
      <c r="B130" s="56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</row>
    <row r="131" spans="1:13" x14ac:dyDescent="0.25">
      <c r="A131" s="24">
        <f>IF(ISBLANK(B131),"",MAX(A$8:A130)+1)</f>
        <v>102</v>
      </c>
      <c r="B131" s="47" t="s">
        <v>115</v>
      </c>
    </row>
    <row r="132" spans="1:13" x14ac:dyDescent="0.25">
      <c r="A132" s="24">
        <f>IF(ISBLANK(B132),"",MAX(A$8:A131)+1)</f>
        <v>103</v>
      </c>
      <c r="B132" s="56" t="s">
        <v>116</v>
      </c>
      <c r="C132" s="49">
        <f t="shared" ref="C132:M132" si="34">C61</f>
        <v>98172140.838679269</v>
      </c>
      <c r="D132" s="49">
        <f t="shared" si="34"/>
        <v>184191012.39805716</v>
      </c>
      <c r="E132" s="49">
        <f t="shared" si="34"/>
        <v>170574253.65480018</v>
      </c>
      <c r="F132" s="49">
        <f t="shared" si="34"/>
        <v>163505118.72319424</v>
      </c>
      <c r="G132" s="49">
        <f t="shared" si="34"/>
        <v>156033543.69077629</v>
      </c>
      <c r="H132" s="49">
        <f t="shared" si="34"/>
        <v>220596514.06650442</v>
      </c>
      <c r="I132" s="49">
        <f t="shared" si="34"/>
        <v>277509795.84000057</v>
      </c>
      <c r="J132" s="49">
        <f t="shared" si="34"/>
        <v>272808912.60467863</v>
      </c>
      <c r="K132" s="49">
        <f t="shared" si="34"/>
        <v>278010584.33501303</v>
      </c>
      <c r="L132" s="49">
        <f t="shared" si="34"/>
        <v>304691223.42869997</v>
      </c>
      <c r="M132" s="49">
        <f t="shared" si="34"/>
        <v>381909676.27170002</v>
      </c>
    </row>
    <row r="133" spans="1:13" x14ac:dyDescent="0.25">
      <c r="A133" s="24">
        <f>IF(ISBLANK(B133),"",MAX(A$8:A132)+1)</f>
        <v>104</v>
      </c>
      <c r="B133" s="56" t="s">
        <v>117</v>
      </c>
      <c r="L133" s="29">
        <v>-2303360.338705</v>
      </c>
      <c r="M133" s="29">
        <v>-32493590.70949842</v>
      </c>
    </row>
    <row r="134" spans="1:13" x14ac:dyDescent="0.25">
      <c r="A134" s="24">
        <f>IF(ISBLANK(B134),"",MAX(A$8:A133)+1)</f>
        <v>105</v>
      </c>
      <c r="B134" s="56" t="s">
        <v>109</v>
      </c>
      <c r="C134" s="49">
        <f>C132+C133</f>
        <v>98172140.838679269</v>
      </c>
      <c r="D134" s="49">
        <f t="shared" ref="D134:M134" si="35">D132+D133</f>
        <v>184191012.39805716</v>
      </c>
      <c r="E134" s="49">
        <f t="shared" si="35"/>
        <v>170574253.65480018</v>
      </c>
      <c r="F134" s="49">
        <f t="shared" si="35"/>
        <v>163505118.72319424</v>
      </c>
      <c r="G134" s="49">
        <f t="shared" si="35"/>
        <v>156033543.69077629</v>
      </c>
      <c r="H134" s="49">
        <f t="shared" si="35"/>
        <v>220596514.06650442</v>
      </c>
      <c r="I134" s="49">
        <f t="shared" si="35"/>
        <v>277509795.84000057</v>
      </c>
      <c r="J134" s="49">
        <f t="shared" si="35"/>
        <v>272808912.60467863</v>
      </c>
      <c r="K134" s="49">
        <f t="shared" si="35"/>
        <v>278010584.33501303</v>
      </c>
      <c r="L134" s="49">
        <f t="shared" si="35"/>
        <v>302387863.08999497</v>
      </c>
      <c r="M134" s="49">
        <f t="shared" si="35"/>
        <v>349416085.56220162</v>
      </c>
    </row>
    <row r="135" spans="1:13" x14ac:dyDescent="0.25">
      <c r="A135" s="24" t="str">
        <f>IF(ISBLANK(B135),"",MAX(A$8:A134)+1)</f>
        <v/>
      </c>
    </row>
    <row r="136" spans="1:13" x14ac:dyDescent="0.25">
      <c r="A136" s="24">
        <f>IF(ISBLANK(B136),"",MAX(A$8:A135)+1)</f>
        <v>106</v>
      </c>
      <c r="B136" s="56" t="s">
        <v>118</v>
      </c>
      <c r="C136" s="51">
        <f t="shared" ref="C136:M136" si="36">C69</f>
        <v>-34535425.44336056</v>
      </c>
      <c r="D136" s="51">
        <f t="shared" si="36"/>
        <v>-54093007.48339434</v>
      </c>
      <c r="E136" s="51">
        <f t="shared" si="36"/>
        <v>-53561588.048107862</v>
      </c>
      <c r="F136" s="51">
        <f t="shared" si="36"/>
        <v>-49133516.594404191</v>
      </c>
      <c r="G136" s="51">
        <f t="shared" si="36"/>
        <v>-54513095.90377479</v>
      </c>
      <c r="H136" s="51">
        <f t="shared" si="36"/>
        <v>-41066545.017626755</v>
      </c>
      <c r="I136" s="51">
        <f t="shared" si="36"/>
        <v>-59395158.73453705</v>
      </c>
      <c r="J136" s="51">
        <f t="shared" si="36"/>
        <v>-59380451.651331559</v>
      </c>
      <c r="K136" s="51">
        <f t="shared" si="36"/>
        <v>-67508919.094406307</v>
      </c>
      <c r="L136" s="51">
        <f t="shared" si="36"/>
        <v>-87004347.75706616</v>
      </c>
      <c r="M136" s="51">
        <f t="shared" si="36"/>
        <v>-128663487.36185595</v>
      </c>
    </row>
    <row r="137" spans="1:13" x14ac:dyDescent="0.25">
      <c r="A137" s="24">
        <f>IF(ISBLANK(B137),"",MAX(A$8:A136)+1)</f>
        <v>107</v>
      </c>
      <c r="B137" s="56" t="s">
        <v>119</v>
      </c>
      <c r="L137" s="29">
        <v>246067.8199052414</v>
      </c>
      <c r="M137" s="29">
        <v>2801052.512056177</v>
      </c>
    </row>
    <row r="138" spans="1:13" x14ac:dyDescent="0.25">
      <c r="A138" s="24">
        <f>IF(ISBLANK(B138),"",MAX(A$8:A137)+1)</f>
        <v>108</v>
      </c>
      <c r="B138" s="56" t="s">
        <v>112</v>
      </c>
      <c r="C138" s="51">
        <f>C136+C137</f>
        <v>-34535425.44336056</v>
      </c>
      <c r="D138" s="51">
        <f t="shared" ref="D138:M138" si="37">D136+D137</f>
        <v>-54093007.48339434</v>
      </c>
      <c r="E138" s="51">
        <f t="shared" si="37"/>
        <v>-53561588.048107862</v>
      </c>
      <c r="F138" s="51">
        <f t="shared" si="37"/>
        <v>-49133516.594404191</v>
      </c>
      <c r="G138" s="51">
        <f t="shared" si="37"/>
        <v>-54513095.90377479</v>
      </c>
      <c r="H138" s="51">
        <f t="shared" si="37"/>
        <v>-41066545.017626755</v>
      </c>
      <c r="I138" s="51">
        <f t="shared" si="37"/>
        <v>-59395158.73453705</v>
      </c>
      <c r="J138" s="51">
        <f t="shared" si="37"/>
        <v>-59380451.651331559</v>
      </c>
      <c r="K138" s="51">
        <f t="shared" si="37"/>
        <v>-67508919.094406307</v>
      </c>
      <c r="L138" s="51">
        <f t="shared" si="37"/>
        <v>-86758279.937160924</v>
      </c>
      <c r="M138" s="51">
        <f t="shared" si="37"/>
        <v>-125862434.84979978</v>
      </c>
    </row>
    <row r="139" spans="1:13" x14ac:dyDescent="0.25">
      <c r="A139" s="24" t="str">
        <f>IF(ISBLANK(B139),"",MAX(A$8:A138)+1)</f>
        <v/>
      </c>
    </row>
    <row r="140" spans="1:13" x14ac:dyDescent="0.25">
      <c r="A140" s="24">
        <f>IF(ISBLANK(B140),"",MAX(A$8:A139)+1)</f>
        <v>109</v>
      </c>
      <c r="B140" s="56" t="s">
        <v>120</v>
      </c>
      <c r="C140" s="49">
        <f t="shared" ref="C140:M140" si="38">C77</f>
        <v>3153586.7354353922</v>
      </c>
      <c r="D140" s="49">
        <f t="shared" si="38"/>
        <v>7135751.1588958148</v>
      </c>
      <c r="E140" s="49">
        <f t="shared" si="38"/>
        <v>7409429.0619201446</v>
      </c>
      <c r="F140" s="49">
        <f t="shared" si="38"/>
        <v>6543247.5410113903</v>
      </c>
      <c r="G140" s="49">
        <f t="shared" si="38"/>
        <v>4531551.6935714195</v>
      </c>
      <c r="H140" s="49">
        <f t="shared" si="38"/>
        <v>2438007.0720844655</v>
      </c>
      <c r="I140" s="49">
        <f t="shared" si="38"/>
        <v>-1227963.0893516347</v>
      </c>
      <c r="J140" s="49">
        <f t="shared" si="38"/>
        <v>-1995628.2097487154</v>
      </c>
      <c r="K140" s="49">
        <f t="shared" si="38"/>
        <v>-1550412.3510436977</v>
      </c>
      <c r="L140" s="49">
        <f t="shared" si="38"/>
        <v>-3093782.7291687187</v>
      </c>
      <c r="M140" s="49">
        <f t="shared" si="38"/>
        <v>-3945447.1849596915</v>
      </c>
    </row>
    <row r="141" spans="1:13" x14ac:dyDescent="0.25">
      <c r="A141" s="24">
        <f>IF(ISBLANK(B141),"",MAX(A$8:A140)+1)</f>
        <v>110</v>
      </c>
      <c r="B141" s="56" t="s">
        <v>121</v>
      </c>
      <c r="L141" s="29">
        <v>126837.37888453221</v>
      </c>
      <c r="M141" s="29">
        <v>1816393.2000356747</v>
      </c>
    </row>
    <row r="142" spans="1:13" x14ac:dyDescent="0.25">
      <c r="A142" s="24">
        <f>IF(ISBLANK(B142),"",MAX(A$8:A141)+1)</f>
        <v>111</v>
      </c>
      <c r="B142" s="56" t="s">
        <v>114</v>
      </c>
      <c r="C142" s="49">
        <f>C140+C141</f>
        <v>3153586.7354353922</v>
      </c>
      <c r="D142" s="49">
        <f t="shared" ref="D142:M142" si="39">D140+D141</f>
        <v>7135751.1588958148</v>
      </c>
      <c r="E142" s="49">
        <f t="shared" si="39"/>
        <v>7409429.0619201446</v>
      </c>
      <c r="F142" s="49">
        <f t="shared" si="39"/>
        <v>6543247.5410113903</v>
      </c>
      <c r="G142" s="49">
        <f t="shared" si="39"/>
        <v>4531551.6935714195</v>
      </c>
      <c r="H142" s="49">
        <f t="shared" si="39"/>
        <v>2438007.0720844655</v>
      </c>
      <c r="I142" s="49">
        <f t="shared" si="39"/>
        <v>-1227963.0893516347</v>
      </c>
      <c r="J142" s="49">
        <f t="shared" si="39"/>
        <v>-1995628.2097487154</v>
      </c>
      <c r="K142" s="49">
        <f t="shared" si="39"/>
        <v>-1550412.3510436977</v>
      </c>
      <c r="L142" s="49">
        <f t="shared" si="39"/>
        <v>-2966945.3502841867</v>
      </c>
      <c r="M142" s="49">
        <f t="shared" si="39"/>
        <v>-2129053.9849240165</v>
      </c>
    </row>
    <row r="143" spans="1:13" x14ac:dyDescent="0.25">
      <c r="A143" s="24" t="str">
        <f>IF(ISBLANK(B143),"",MAX(A$8:A142)+1)</f>
        <v/>
      </c>
    </row>
    <row r="144" spans="1:13" x14ac:dyDescent="0.25">
      <c r="A144" s="24" t="str">
        <f>IF(ISBLANK(B144),"",MAX(A$8:A143)+1)</f>
        <v/>
      </c>
    </row>
    <row r="145" spans="1:1" x14ac:dyDescent="0.25">
      <c r="A145" s="24" t="str">
        <f>IF(ISBLANK(B145),"",MAX(A$8:A144)+1)</f>
        <v/>
      </c>
    </row>
    <row r="146" spans="1:1" x14ac:dyDescent="0.25">
      <c r="A146" s="24" t="str">
        <f>IF(ISBLANK(B146),"",MAX(A$8:A145)+1)</f>
        <v/>
      </c>
    </row>
    <row r="147" spans="1:1" x14ac:dyDescent="0.25">
      <c r="A147" s="24" t="str">
        <f>IF(ISBLANK(B147),"",MAX(A$8:A146)+1)</f>
        <v/>
      </c>
    </row>
    <row r="148" spans="1:1" x14ac:dyDescent="0.25">
      <c r="A148" s="24" t="str">
        <f>IF(ISBLANK(B148),"",MAX(A$8:A147)+1)</f>
        <v/>
      </c>
    </row>
    <row r="149" spans="1:1" x14ac:dyDescent="0.25">
      <c r="A149" s="24" t="str">
        <f>IF(ISBLANK(B149),"",MAX(A$8:A148)+1)</f>
        <v/>
      </c>
    </row>
    <row r="150" spans="1:1" x14ac:dyDescent="0.25">
      <c r="A150" s="24" t="str">
        <f>IF(ISBLANK(B150),"",MAX(A$8:A149)+1)</f>
        <v/>
      </c>
    </row>
    <row r="151" spans="1:1" x14ac:dyDescent="0.25">
      <c r="A151" s="24" t="str">
        <f>IF(ISBLANK(B151),"",MAX(A$8:A150)+1)</f>
        <v/>
      </c>
    </row>
    <row r="152" spans="1:1" x14ac:dyDescent="0.25">
      <c r="A152" s="24" t="str">
        <f>IF(ISBLANK(B152),"",MAX(A$8:A151)+1)</f>
        <v/>
      </c>
    </row>
  </sheetData>
  <pageMargins left="0.7" right="0.7" top="0.75" bottom="0.75" header="0.3" footer="0.3"/>
  <pageSetup scale="48" pageOrder="overThenDown" orientation="landscape" r:id="rId1"/>
  <rowBreaks count="2" manualBreakCount="2">
    <brk id="55" max="16383" man="1"/>
    <brk id="110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44"/>
  <sheetViews>
    <sheetView view="pageBreakPreview" zoomScale="90" zoomScaleNormal="100" zoomScaleSheetLayoutView="90" workbookViewId="0">
      <pane xSplit="2" ySplit="7" topLeftCell="C8" activePane="bottomRight" state="frozen"/>
      <selection activeCell="K64" sqref="K64"/>
      <selection pane="topRight" activeCell="K64" sqref="K64"/>
      <selection pane="bottomLeft" activeCell="K64" sqref="K64"/>
      <selection pane="bottomRight" activeCell="L53" sqref="L53"/>
    </sheetView>
  </sheetViews>
  <sheetFormatPr defaultRowHeight="15" x14ac:dyDescent="0.25"/>
  <cols>
    <col min="1" max="1" width="9.42578125" bestFit="1" customWidth="1"/>
    <col min="2" max="2" width="41" customWidth="1"/>
    <col min="3" max="3" width="17.7109375" bestFit="1" customWidth="1"/>
    <col min="4" max="4" width="18.140625" bestFit="1" customWidth="1"/>
    <col min="5" max="5" width="17.7109375" bestFit="1" customWidth="1"/>
    <col min="6" max="7" width="18.140625" bestFit="1" customWidth="1"/>
    <col min="8" max="8" width="17.7109375" bestFit="1" customWidth="1"/>
    <col min="9" max="9" width="18.140625" bestFit="1" customWidth="1"/>
    <col min="10" max="11" width="17.7109375" bestFit="1" customWidth="1"/>
    <col min="12" max="12" width="18.140625" bestFit="1" customWidth="1"/>
    <col min="13" max="13" width="17.7109375" bestFit="1" customWidth="1"/>
  </cols>
  <sheetData>
    <row r="1" spans="1:16" x14ac:dyDescent="0.25">
      <c r="A1" s="12" t="s">
        <v>122</v>
      </c>
      <c r="M1" s="57"/>
    </row>
    <row r="2" spans="1:16" x14ac:dyDescent="0.25">
      <c r="A2" s="12" t="s">
        <v>30</v>
      </c>
      <c r="M2" s="58"/>
    </row>
    <row r="3" spans="1:16" x14ac:dyDescent="0.25">
      <c r="A3" s="12" t="s">
        <v>31</v>
      </c>
    </row>
    <row r="4" spans="1:16" x14ac:dyDescent="0.25">
      <c r="A4" s="12" t="s">
        <v>32</v>
      </c>
      <c r="C4" s="59" t="s">
        <v>123</v>
      </c>
      <c r="D4" s="59" t="s">
        <v>124</v>
      </c>
      <c r="E4" s="59" t="s">
        <v>125</v>
      </c>
      <c r="F4" s="59" t="s">
        <v>126</v>
      </c>
      <c r="G4" s="59" t="s">
        <v>127</v>
      </c>
      <c r="H4" s="59" t="s">
        <v>128</v>
      </c>
      <c r="I4" s="59" t="s">
        <v>129</v>
      </c>
      <c r="J4" s="59" t="s">
        <v>130</v>
      </c>
      <c r="K4" s="59" t="s">
        <v>131</v>
      </c>
      <c r="L4" s="59" t="s">
        <v>132</v>
      </c>
      <c r="M4" s="59" t="s">
        <v>133</v>
      </c>
    </row>
    <row r="6" spans="1:16" x14ac:dyDescent="0.25">
      <c r="A6" s="19" t="s">
        <v>44</v>
      </c>
      <c r="B6" s="20"/>
      <c r="C6" s="17"/>
      <c r="D6" s="17">
        <v>0</v>
      </c>
      <c r="E6" s="17">
        <v>1</v>
      </c>
      <c r="F6" s="17">
        <v>2</v>
      </c>
      <c r="G6" s="17">
        <v>3</v>
      </c>
      <c r="H6" s="17">
        <v>4</v>
      </c>
      <c r="I6" s="17">
        <v>5</v>
      </c>
      <c r="J6" s="17">
        <v>6</v>
      </c>
      <c r="K6" s="17">
        <v>7</v>
      </c>
      <c r="L6" s="17">
        <v>8</v>
      </c>
      <c r="M6" s="17">
        <v>9</v>
      </c>
    </row>
    <row r="7" spans="1:16" x14ac:dyDescent="0.25">
      <c r="A7" s="21" t="s">
        <v>45</v>
      </c>
      <c r="B7" s="22"/>
      <c r="C7" s="21">
        <v>2008</v>
      </c>
      <c r="D7" s="21">
        <v>2009</v>
      </c>
      <c r="E7" s="21">
        <f t="shared" ref="E7:M7" si="0">D7+1</f>
        <v>2010</v>
      </c>
      <c r="F7" s="21">
        <f t="shared" si="0"/>
        <v>2011</v>
      </c>
      <c r="G7" s="21">
        <f t="shared" si="0"/>
        <v>2012</v>
      </c>
      <c r="H7" s="21">
        <f t="shared" si="0"/>
        <v>2013</v>
      </c>
      <c r="I7" s="21">
        <f t="shared" si="0"/>
        <v>2014</v>
      </c>
      <c r="J7" s="21">
        <f t="shared" si="0"/>
        <v>2015</v>
      </c>
      <c r="K7" s="21">
        <f t="shared" si="0"/>
        <v>2016</v>
      </c>
      <c r="L7" s="21">
        <f t="shared" si="0"/>
        <v>2017</v>
      </c>
      <c r="M7" s="21">
        <f t="shared" si="0"/>
        <v>2018</v>
      </c>
    </row>
    <row r="8" spans="1:16" x14ac:dyDescent="0.25">
      <c r="A8" s="23"/>
      <c r="B8" s="23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6" x14ac:dyDescent="0.25">
      <c r="A9" s="24">
        <f>IF(ISBLANK(B9),"",MAX(A$8:A8)+1)</f>
        <v>1</v>
      </c>
      <c r="B9" s="25" t="s">
        <v>46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6" x14ac:dyDescent="0.25">
      <c r="A10" s="24">
        <f>IF(ISBLANK(B10),"",MAX(A$8:A9)+1)</f>
        <v>2</v>
      </c>
      <c r="B10" t="s">
        <v>47</v>
      </c>
      <c r="C10" s="60">
        <v>1134158560</v>
      </c>
      <c r="D10" s="60">
        <v>1125957736</v>
      </c>
      <c r="E10" s="60">
        <v>1032280696</v>
      </c>
      <c r="F10" s="60">
        <v>1045804236.8412029</v>
      </c>
      <c r="G10" s="60">
        <v>1016696449.0476853</v>
      </c>
      <c r="H10" s="60">
        <v>985953219.72814536</v>
      </c>
      <c r="I10" s="60">
        <v>892624288.86399794</v>
      </c>
      <c r="J10" s="60">
        <v>814662187.60117078</v>
      </c>
      <c r="K10" s="60">
        <v>778749507.35284412</v>
      </c>
      <c r="L10" s="60">
        <v>887019168.1757127</v>
      </c>
      <c r="M10" s="60">
        <v>773551480.56350398</v>
      </c>
      <c r="O10" s="28"/>
      <c r="P10" s="61"/>
    </row>
    <row r="11" spans="1:16" x14ac:dyDescent="0.25">
      <c r="A11" s="24">
        <f>IF(ISBLANK(B11),"",MAX(A$8:A10)+1)</f>
        <v>3</v>
      </c>
      <c r="B11" t="s">
        <v>134</v>
      </c>
      <c r="C11" s="62">
        <v>-27</v>
      </c>
      <c r="D11" s="62">
        <v>-1</v>
      </c>
      <c r="E11" s="62">
        <v>0</v>
      </c>
      <c r="F11" s="62">
        <v>-0.21000000089406967</v>
      </c>
      <c r="G11" s="62">
        <v>-91102.059999994934</v>
      </c>
      <c r="H11" s="62">
        <v>-383698.84000000358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O11" s="28"/>
      <c r="P11" s="61"/>
    </row>
    <row r="12" spans="1:16" x14ac:dyDescent="0.25">
      <c r="A12" s="24">
        <f>IF(ISBLANK(B12),"",MAX(A$8:A11)+1)</f>
        <v>4</v>
      </c>
      <c r="B12" t="s">
        <v>50</v>
      </c>
      <c r="C12" s="63">
        <v>18334229</v>
      </c>
      <c r="D12" s="63">
        <v>18937648</v>
      </c>
      <c r="E12" s="63">
        <v>14322994</v>
      </c>
      <c r="F12" s="63">
        <v>13800168</v>
      </c>
      <c r="G12" s="63">
        <v>14419741.91001194</v>
      </c>
      <c r="H12" s="63">
        <v>8870653.2399999984</v>
      </c>
      <c r="I12" s="63">
        <v>42200668.078089997</v>
      </c>
      <c r="J12" s="63">
        <v>58809893.18</v>
      </c>
      <c r="K12" s="63">
        <v>58522375.939999901</v>
      </c>
      <c r="L12" s="63">
        <v>35733896.030000009</v>
      </c>
      <c r="M12" s="63">
        <v>10905149.689999998</v>
      </c>
      <c r="O12" s="28"/>
      <c r="P12" s="61"/>
    </row>
    <row r="13" spans="1:16" x14ac:dyDescent="0.25">
      <c r="A13" s="24">
        <f>IF(ISBLANK(B13),"",MAX(A$8:A12)+1)</f>
        <v>5</v>
      </c>
      <c r="B13" s="64" t="s">
        <v>51</v>
      </c>
      <c r="C13" s="65">
        <f t="shared" ref="C13:M13" si="1">SUM(C10:C12)</f>
        <v>1152492762</v>
      </c>
      <c r="D13" s="65">
        <f t="shared" si="1"/>
        <v>1144895383</v>
      </c>
      <c r="E13" s="65">
        <f t="shared" si="1"/>
        <v>1046603690</v>
      </c>
      <c r="F13" s="65">
        <f t="shared" si="1"/>
        <v>1059604404.6312028</v>
      </c>
      <c r="G13" s="65">
        <f t="shared" si="1"/>
        <v>1031025088.8976972</v>
      </c>
      <c r="H13" s="65">
        <f t="shared" si="1"/>
        <v>994440174.12814534</v>
      </c>
      <c r="I13" s="65">
        <f t="shared" si="1"/>
        <v>934824956.94208789</v>
      </c>
      <c r="J13" s="65">
        <f t="shared" si="1"/>
        <v>873472080.78117073</v>
      </c>
      <c r="K13" s="65">
        <f t="shared" si="1"/>
        <v>837271883.29284406</v>
      </c>
      <c r="L13" s="65">
        <f t="shared" si="1"/>
        <v>922753064.20571268</v>
      </c>
      <c r="M13" s="65">
        <f t="shared" si="1"/>
        <v>784456630.25350404</v>
      </c>
      <c r="O13" s="28"/>
      <c r="P13" s="61"/>
    </row>
    <row r="14" spans="1:16" x14ac:dyDescent="0.25">
      <c r="A14" s="24" t="str">
        <f>IF(ISBLANK(B14),"",MAX(A$8:A13)+1)</f>
        <v/>
      </c>
      <c r="C14" s="3">
        <f t="shared" ref="C14:M14" si="2">C13-C22</f>
        <v>403859148</v>
      </c>
      <c r="D14" s="3">
        <f t="shared" si="2"/>
        <v>425871281</v>
      </c>
      <c r="E14" s="3">
        <f t="shared" si="2"/>
        <v>429496208</v>
      </c>
      <c r="F14" s="3">
        <f t="shared" si="2"/>
        <v>453888603.54626286</v>
      </c>
      <c r="G14" s="3">
        <f t="shared" si="2"/>
        <v>470211219.60729635</v>
      </c>
      <c r="H14" s="3">
        <f t="shared" si="2"/>
        <v>470567520.80932534</v>
      </c>
      <c r="I14" s="3">
        <f t="shared" si="2"/>
        <v>475189710.20160079</v>
      </c>
      <c r="J14" s="3">
        <f t="shared" si="2"/>
        <v>479989467.35117173</v>
      </c>
      <c r="K14" s="3">
        <f t="shared" si="2"/>
        <v>498259484.76284409</v>
      </c>
      <c r="L14" s="3">
        <f t="shared" si="2"/>
        <v>546590509.4357127</v>
      </c>
      <c r="M14" s="3">
        <f t="shared" si="2"/>
        <v>464255282.23350519</v>
      </c>
      <c r="O14" s="28"/>
      <c r="P14" s="61"/>
    </row>
    <row r="15" spans="1:16" x14ac:dyDescent="0.25">
      <c r="A15" s="24" t="str">
        <f>IF(ISBLANK(B15),"",MAX(A$8:A14)+1)</f>
        <v/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P15" s="61"/>
    </row>
    <row r="16" spans="1:16" x14ac:dyDescent="0.25">
      <c r="A16" s="24">
        <f>IF(ISBLANK(B16),"",MAX(A$8:A15)+1)</f>
        <v>6</v>
      </c>
      <c r="B16" t="s">
        <v>52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P16" s="61"/>
    </row>
    <row r="17" spans="1:16" x14ac:dyDescent="0.25">
      <c r="A17" s="24" t="str">
        <f>IF(ISBLANK(B17),"",MAX(A$8:A16)+1)</f>
        <v/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P17" s="61"/>
    </row>
    <row r="18" spans="1:16" x14ac:dyDescent="0.25">
      <c r="A18" s="24">
        <f>IF(ISBLANK(B18),"",MAX(A$8:A17)+1)</f>
        <v>7</v>
      </c>
      <c r="B18" t="s">
        <v>135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P18" s="61"/>
    </row>
    <row r="19" spans="1:16" x14ac:dyDescent="0.25">
      <c r="A19" s="24" t="str">
        <f>IF(ISBLANK(B19),"",MAX(A$8:A18)+1)</f>
        <v/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P19" s="61"/>
    </row>
    <row r="20" spans="1:16" x14ac:dyDescent="0.25">
      <c r="A20" s="24">
        <f>IF(ISBLANK(B20),"",MAX(A$8:A19)+1)</f>
        <v>8</v>
      </c>
      <c r="B20" t="s">
        <v>136</v>
      </c>
      <c r="C20" s="60">
        <v>748633614</v>
      </c>
      <c r="D20" s="60">
        <v>719024102</v>
      </c>
      <c r="E20" s="60">
        <v>617107482</v>
      </c>
      <c r="F20" s="60">
        <v>605715801.08493996</v>
      </c>
      <c r="G20" s="60">
        <v>560813869.29040086</v>
      </c>
      <c r="H20" s="60">
        <v>523872653.31882</v>
      </c>
      <c r="I20" s="60">
        <v>459635246.7404871</v>
      </c>
      <c r="J20" s="60">
        <v>393482613.42999899</v>
      </c>
      <c r="K20" s="60">
        <v>339012398.52999997</v>
      </c>
      <c r="L20" s="60">
        <v>376162554.76999998</v>
      </c>
      <c r="M20" s="60">
        <v>320201348.01999885</v>
      </c>
      <c r="O20" s="28"/>
      <c r="P20" s="61"/>
    </row>
    <row r="21" spans="1:16" x14ac:dyDescent="0.25">
      <c r="A21" s="24" t="str">
        <f>IF(ISBLANK(B21),"",MAX(A$8:A20)+1)</f>
        <v/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P21" s="61"/>
    </row>
    <row r="22" spans="1:16" x14ac:dyDescent="0.25">
      <c r="A22" s="24">
        <f>IF(ISBLANK(B22),"",MAX(A$8:A21)+1)</f>
        <v>9</v>
      </c>
      <c r="B22" s="64" t="s">
        <v>58</v>
      </c>
      <c r="C22" s="67">
        <f t="shared" ref="C22:M22" si="3">C20</f>
        <v>748633614</v>
      </c>
      <c r="D22" s="67">
        <f t="shared" si="3"/>
        <v>719024102</v>
      </c>
      <c r="E22" s="67">
        <f t="shared" si="3"/>
        <v>617107482</v>
      </c>
      <c r="F22" s="67">
        <f t="shared" si="3"/>
        <v>605715801.08493996</v>
      </c>
      <c r="G22" s="67">
        <f t="shared" si="3"/>
        <v>560813869.29040086</v>
      </c>
      <c r="H22" s="67">
        <f t="shared" si="3"/>
        <v>523872653.31882</v>
      </c>
      <c r="I22" s="67">
        <f t="shared" si="3"/>
        <v>459635246.7404871</v>
      </c>
      <c r="J22" s="67">
        <f t="shared" si="3"/>
        <v>393482613.42999899</v>
      </c>
      <c r="K22" s="67">
        <f t="shared" si="3"/>
        <v>339012398.52999997</v>
      </c>
      <c r="L22" s="67">
        <f t="shared" si="3"/>
        <v>376162554.76999998</v>
      </c>
      <c r="M22" s="67">
        <f t="shared" si="3"/>
        <v>320201348.01999885</v>
      </c>
      <c r="P22" s="61"/>
    </row>
    <row r="23" spans="1:16" x14ac:dyDescent="0.25">
      <c r="A23" s="24" t="str">
        <f>IF(ISBLANK(B23),"",MAX(A$8:A22)+1)</f>
        <v/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9"/>
      <c r="P23" s="61"/>
    </row>
    <row r="24" spans="1:16" x14ac:dyDescent="0.25">
      <c r="A24" s="24">
        <f>IF(ISBLANK(B24),"",MAX(A$8:A23)+1)</f>
        <v>10</v>
      </c>
      <c r="B24" t="s">
        <v>59</v>
      </c>
      <c r="C24" s="60">
        <v>1873117</v>
      </c>
      <c r="D24" s="60">
        <v>1892293</v>
      </c>
      <c r="E24" s="60">
        <v>1937122</v>
      </c>
      <c r="F24" s="60">
        <v>1575816</v>
      </c>
      <c r="G24" s="60">
        <v>1692833.95</v>
      </c>
      <c r="H24" s="60">
        <v>1806137.98999999</v>
      </c>
      <c r="I24" s="60">
        <v>1887106.65</v>
      </c>
      <c r="J24" s="60">
        <v>2044530.2899999998</v>
      </c>
      <c r="K24" s="60">
        <v>2485003.6</v>
      </c>
      <c r="L24" s="60">
        <v>4258218.4099999899</v>
      </c>
      <c r="M24" s="60">
        <v>6015083.4699999988</v>
      </c>
      <c r="O24" s="28"/>
      <c r="P24" s="61"/>
    </row>
    <row r="25" spans="1:16" x14ac:dyDescent="0.25">
      <c r="A25" s="24">
        <f>IF(ISBLANK(B25),"",MAX(A$8:A24)+1)</f>
        <v>11</v>
      </c>
      <c r="B25" t="s">
        <v>60</v>
      </c>
      <c r="C25" s="62">
        <v>394280</v>
      </c>
      <c r="D25" s="62">
        <v>764237</v>
      </c>
      <c r="E25" s="62">
        <v>226853</v>
      </c>
      <c r="F25" s="62">
        <v>49692</v>
      </c>
      <c r="G25" s="62">
        <v>15004.7299999999</v>
      </c>
      <c r="H25" s="62">
        <v>27893.159999999902</v>
      </c>
      <c r="I25" s="62">
        <v>334.94</v>
      </c>
      <c r="J25" s="62">
        <v>0</v>
      </c>
      <c r="K25" s="62">
        <v>0</v>
      </c>
      <c r="L25" s="62">
        <v>0</v>
      </c>
      <c r="M25" s="62">
        <v>2110.77</v>
      </c>
      <c r="O25" s="28"/>
      <c r="P25" s="61"/>
    </row>
    <row r="26" spans="1:16" x14ac:dyDescent="0.25">
      <c r="A26" s="24">
        <f>IF(ISBLANK(B26),"",MAX(A$8:A25)+1)</f>
        <v>12</v>
      </c>
      <c r="B26" t="s">
        <v>61</v>
      </c>
      <c r="C26" s="62">
        <v>51612729</v>
      </c>
      <c r="D26" s="62">
        <v>53931603</v>
      </c>
      <c r="E26" s="62">
        <v>50238405</v>
      </c>
      <c r="F26" s="62">
        <v>52286164</v>
      </c>
      <c r="G26" s="62">
        <v>51578669.069999903</v>
      </c>
      <c r="H26" s="62">
        <v>50241924.590000004</v>
      </c>
      <c r="I26" s="62">
        <v>51905731.789999999</v>
      </c>
      <c r="J26" s="62">
        <v>49550744.18</v>
      </c>
      <c r="K26" s="62">
        <v>59765033.689999998</v>
      </c>
      <c r="L26" s="62">
        <v>59084501.780000001</v>
      </c>
      <c r="M26" s="62">
        <v>60174168.099999979</v>
      </c>
      <c r="O26" s="28"/>
      <c r="P26" s="61"/>
    </row>
    <row r="27" spans="1:16" x14ac:dyDescent="0.25">
      <c r="A27" s="24">
        <f>IF(ISBLANK(B27),"",MAX(A$8:A26)+1)</f>
        <v>13</v>
      </c>
      <c r="B27" t="s">
        <v>62</v>
      </c>
      <c r="C27" s="62">
        <v>27502193</v>
      </c>
      <c r="D27" s="62">
        <v>29814128</v>
      </c>
      <c r="E27" s="62">
        <v>30338662</v>
      </c>
      <c r="F27" s="62">
        <v>30371781.553854682</v>
      </c>
      <c r="G27" s="62">
        <v>30792302.218545437</v>
      </c>
      <c r="H27" s="62">
        <v>31660511.002574448</v>
      </c>
      <c r="I27" s="62">
        <v>31631336.912505738</v>
      </c>
      <c r="J27" s="62">
        <v>28464952.678000219</v>
      </c>
      <c r="K27" s="62">
        <v>26126571.956570297</v>
      </c>
      <c r="L27" s="62">
        <v>28760695.616511144</v>
      </c>
      <c r="M27" s="62">
        <v>29734325.023543347</v>
      </c>
      <c r="O27" s="28"/>
      <c r="P27" s="61"/>
    </row>
    <row r="28" spans="1:16" x14ac:dyDescent="0.25">
      <c r="A28" s="24">
        <f>IF(ISBLANK(B28),"",MAX(A$8:A27)+1)</f>
        <v>14</v>
      </c>
      <c r="B28" t="s">
        <v>63</v>
      </c>
      <c r="C28" s="62">
        <v>1412015</v>
      </c>
      <c r="D28" s="62">
        <v>1378996</v>
      </c>
      <c r="E28" s="62">
        <v>1116902</v>
      </c>
      <c r="F28" s="62">
        <v>1080045</v>
      </c>
      <c r="G28" s="62">
        <v>1216995.1655560001</v>
      </c>
      <c r="H28" s="62">
        <v>1823917.7472270001</v>
      </c>
      <c r="I28" s="62">
        <v>3027682.0502300002</v>
      </c>
      <c r="J28" s="62">
        <v>1664689.8482449995</v>
      </c>
      <c r="K28" s="62">
        <v>2243672.16536</v>
      </c>
      <c r="L28" s="62">
        <v>1692256.5791999996</v>
      </c>
      <c r="M28" s="62">
        <v>1775196.2199999988</v>
      </c>
      <c r="O28" s="28"/>
      <c r="P28" s="61"/>
    </row>
    <row r="29" spans="1:16" x14ac:dyDescent="0.25">
      <c r="A29" s="24">
        <f>IF(ISBLANK(B29),"",MAX(A$8:A28)+1)</f>
        <v>15</v>
      </c>
      <c r="B29" t="s">
        <v>64</v>
      </c>
      <c r="C29" s="62">
        <v>0</v>
      </c>
      <c r="D29" s="62">
        <v>0</v>
      </c>
      <c r="E29" s="62">
        <v>0</v>
      </c>
      <c r="F29" s="62">
        <v>0.37000000104308128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O29" s="28"/>
      <c r="P29" s="61"/>
    </row>
    <row r="30" spans="1:16" x14ac:dyDescent="0.25">
      <c r="A30" s="24">
        <f>IF(ISBLANK(B30),"",MAX(A$8:A29)+1)</f>
        <v>16</v>
      </c>
      <c r="B30" t="s">
        <v>65</v>
      </c>
      <c r="C30" s="62">
        <v>45804926</v>
      </c>
      <c r="D30" s="62">
        <v>47738387</v>
      </c>
      <c r="E30" s="62">
        <v>43671399</v>
      </c>
      <c r="F30" s="62">
        <v>46383523.277082354</v>
      </c>
      <c r="G30" s="62">
        <v>45907620.182091698</v>
      </c>
      <c r="H30" s="62">
        <v>48006092.965356037</v>
      </c>
      <c r="I30" s="62">
        <v>48861723.036314279</v>
      </c>
      <c r="J30" s="62">
        <v>47159453.191689149</v>
      </c>
      <c r="K30" s="62">
        <v>52634913.079035677</v>
      </c>
      <c r="L30" s="62">
        <v>63712641.98739361</v>
      </c>
      <c r="M30" s="62">
        <v>60504456.637451023</v>
      </c>
      <c r="O30" s="28"/>
      <c r="P30" s="61"/>
    </row>
    <row r="31" spans="1:16" x14ac:dyDescent="0.25">
      <c r="A31" s="24">
        <f>IF(ISBLANK(B31),"",MAX(A$8:A30)+1)</f>
        <v>17</v>
      </c>
      <c r="B31" t="s">
        <v>66</v>
      </c>
      <c r="C31" s="62">
        <v>82190938</v>
      </c>
      <c r="D31" s="62">
        <v>93816649</v>
      </c>
      <c r="E31" s="62">
        <v>102386843</v>
      </c>
      <c r="F31" s="62">
        <v>102889642</v>
      </c>
      <c r="G31" s="62">
        <v>106110894.61497299</v>
      </c>
      <c r="H31" s="62">
        <v>111068604.664087</v>
      </c>
      <c r="I31" s="62">
        <v>112188311.09626999</v>
      </c>
      <c r="J31" s="62">
        <v>117082009.46159101</v>
      </c>
      <c r="K31" s="62">
        <v>124027465.78486399</v>
      </c>
      <c r="L31" s="62">
        <v>130682950.311012</v>
      </c>
      <c r="M31" s="62">
        <v>116957730.5099999</v>
      </c>
      <c r="O31" s="28"/>
      <c r="P31" s="61"/>
    </row>
    <row r="32" spans="1:16" x14ac:dyDescent="0.25">
      <c r="A32" s="24">
        <f>IF(ISBLANK(B32),"",MAX(A$8:A31)+1)</f>
        <v>18</v>
      </c>
      <c r="B32" t="s">
        <v>67</v>
      </c>
      <c r="C32" s="62">
        <v>15618788</v>
      </c>
      <c r="D32" s="62">
        <v>16493016</v>
      </c>
      <c r="E32" s="62">
        <v>12778120</v>
      </c>
      <c r="F32" s="62">
        <v>12487218</v>
      </c>
      <c r="G32" s="62">
        <v>11340567.025946001</v>
      </c>
      <c r="H32" s="62">
        <v>12058227.209931999</v>
      </c>
      <c r="I32" s="62">
        <v>11788164.304105001</v>
      </c>
      <c r="J32" s="62">
        <v>11211688.963727999</v>
      </c>
      <c r="K32" s="62">
        <v>11987329.286844</v>
      </c>
      <c r="L32" s="62">
        <v>17346426.279853001</v>
      </c>
      <c r="M32" s="62">
        <v>26117569.960000001</v>
      </c>
      <c r="O32" s="28"/>
      <c r="P32" s="61"/>
    </row>
    <row r="33" spans="1:16" x14ac:dyDescent="0.25">
      <c r="A33" s="24">
        <f>IF(ISBLANK(B33),"",MAX(A$8:A32)+1)</f>
        <v>19</v>
      </c>
      <c r="B33" t="s">
        <v>137</v>
      </c>
      <c r="C33" s="62">
        <v>0</v>
      </c>
      <c r="D33" s="62">
        <v>0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O33" s="28"/>
      <c r="P33" s="61"/>
    </row>
    <row r="34" spans="1:16" x14ac:dyDescent="0.25">
      <c r="A34" s="24">
        <f>IF(ISBLANK(B34),"",MAX(A$8:A33)+1)</f>
        <v>20</v>
      </c>
      <c r="B34" t="s">
        <v>69</v>
      </c>
      <c r="C34" s="62">
        <v>781404</v>
      </c>
      <c r="D34" s="62">
        <v>-286700</v>
      </c>
      <c r="E34" s="62">
        <v>-211528</v>
      </c>
      <c r="F34" s="62">
        <v>-151356</v>
      </c>
      <c r="G34" s="62">
        <v>-45370.200000000004</v>
      </c>
      <c r="H34" s="62">
        <v>3137491.8000000003</v>
      </c>
      <c r="I34" s="62">
        <v>-45370.199999999903</v>
      </c>
      <c r="J34" s="62">
        <v>-45370.199999999903</v>
      </c>
      <c r="K34" s="62">
        <v>-193738.820354</v>
      </c>
      <c r="L34" s="62">
        <v>281807.82</v>
      </c>
      <c r="M34" s="62">
        <v>8769360.9199999981</v>
      </c>
      <c r="O34" s="28"/>
      <c r="P34" s="61"/>
    </row>
    <row r="35" spans="1:16" x14ac:dyDescent="0.25">
      <c r="A35" s="24">
        <f>IF(ISBLANK(B35),"",MAX(A$8:A34)+1)</f>
        <v>21</v>
      </c>
      <c r="B35" t="s">
        <v>71</v>
      </c>
      <c r="C35" s="62">
        <v>57878840</v>
      </c>
      <c r="D35" s="62">
        <v>59834599</v>
      </c>
      <c r="E35" s="62">
        <v>58086350</v>
      </c>
      <c r="F35" s="62">
        <v>62325674.35853453</v>
      </c>
      <c r="G35" s="62">
        <v>62324534.192295589</v>
      </c>
      <c r="H35" s="62">
        <v>48460112.856745608</v>
      </c>
      <c r="I35" s="62">
        <v>38423559.598946169</v>
      </c>
      <c r="J35" s="62">
        <v>36435059.664413847</v>
      </c>
      <c r="K35" s="62">
        <v>35198609.673254773</v>
      </c>
      <c r="L35" s="62">
        <v>40797968.789201349</v>
      </c>
      <c r="M35" s="62">
        <v>36975583.824290976</v>
      </c>
      <c r="O35" s="28"/>
      <c r="P35" s="61"/>
    </row>
    <row r="36" spans="1:16" x14ac:dyDescent="0.25">
      <c r="A36" s="24">
        <f>IF(ISBLANK(B36),"",MAX(A$8:A35)+1)</f>
        <v>22</v>
      </c>
      <c r="B36" t="s">
        <v>72</v>
      </c>
      <c r="C36" s="62">
        <v>-19271776</v>
      </c>
      <c r="D36" s="62">
        <v>-15948783</v>
      </c>
      <c r="E36" s="62">
        <v>-10948148</v>
      </c>
      <c r="F36" s="62">
        <v>2217702.63185339</v>
      </c>
      <c r="G36" s="62">
        <v>9879733.7316543516</v>
      </c>
      <c r="H36" s="62">
        <v>3237968.7877660068</v>
      </c>
      <c r="I36" s="62">
        <v>4484681.9556958992</v>
      </c>
      <c r="J36" s="62">
        <v>13060712.374987252</v>
      </c>
      <c r="K36" s="62">
        <v>9477221.2772979736</v>
      </c>
      <c r="L36" s="62">
        <v>210231.48043787852</v>
      </c>
      <c r="M36" s="62">
        <v>6727558.805277586</v>
      </c>
      <c r="O36" s="28"/>
      <c r="P36" s="61"/>
    </row>
    <row r="37" spans="1:16" x14ac:dyDescent="0.25">
      <c r="A37" s="24">
        <f>IF(ISBLANK(B37),"",MAX(A$8:A36)+1)</f>
        <v>23</v>
      </c>
      <c r="B37" t="s">
        <v>73</v>
      </c>
      <c r="C37" s="63">
        <v>41924649</v>
      </c>
      <c r="D37" s="63">
        <v>40498698</v>
      </c>
      <c r="E37" s="63">
        <v>37485152</v>
      </c>
      <c r="F37" s="63">
        <v>30824248.648499995</v>
      </c>
      <c r="G37" s="63">
        <v>28966734.072344877</v>
      </c>
      <c r="H37" s="63">
        <v>37753913.859999999</v>
      </c>
      <c r="I37" s="63">
        <v>39237324.88000007</v>
      </c>
      <c r="J37" s="63">
        <v>33963036.840000011</v>
      </c>
      <c r="K37" s="63">
        <v>37113153.880000018</v>
      </c>
      <c r="L37" s="63">
        <v>52627883.350532025</v>
      </c>
      <c r="M37" s="63">
        <v>523319.51868812554</v>
      </c>
      <c r="O37" s="28"/>
      <c r="P37" s="61"/>
    </row>
    <row r="38" spans="1:16" x14ac:dyDescent="0.25">
      <c r="A38" s="24">
        <f>IF(ISBLANK(B38),"",MAX(A$8:A37)+1)</f>
        <v>24</v>
      </c>
      <c r="B38" s="64" t="s">
        <v>74</v>
      </c>
      <c r="C38" s="67">
        <f t="shared" ref="C38:M38" si="4">SUM(C22:C37)</f>
        <v>1056355717</v>
      </c>
      <c r="D38" s="67">
        <f t="shared" si="4"/>
        <v>1048951225</v>
      </c>
      <c r="E38" s="67">
        <f t="shared" si="4"/>
        <v>944213614</v>
      </c>
      <c r="F38" s="67">
        <f t="shared" si="4"/>
        <v>948055952.92476487</v>
      </c>
      <c r="G38" s="67">
        <f t="shared" si="4"/>
        <v>910594388.04380774</v>
      </c>
      <c r="H38" s="67">
        <f t="shared" si="4"/>
        <v>873155449.95250785</v>
      </c>
      <c r="I38" s="67">
        <f t="shared" si="4"/>
        <v>803025833.75455427</v>
      </c>
      <c r="J38" s="67">
        <f t="shared" si="4"/>
        <v>734074120.72265339</v>
      </c>
      <c r="K38" s="67">
        <f t="shared" si="4"/>
        <v>699877634.10287273</v>
      </c>
      <c r="L38" s="67">
        <f t="shared" si="4"/>
        <v>775618137.17414105</v>
      </c>
      <c r="M38" s="67">
        <f t="shared" si="4"/>
        <v>674477811.77924967</v>
      </c>
    </row>
    <row r="39" spans="1:16" x14ac:dyDescent="0.25">
      <c r="A39" s="24" t="str">
        <f>IF(ISBLANK(B39),"",MAX(A$8:A38)+1)</f>
        <v/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6" x14ac:dyDescent="0.25">
      <c r="A40" s="24">
        <f>IF(ISBLANK(B40),"",MAX(A$8:A39)+1)</f>
        <v>25</v>
      </c>
      <c r="B40" t="s">
        <v>75</v>
      </c>
      <c r="C40" s="13">
        <f t="shared" ref="C40:M40" si="5">C13-C38</f>
        <v>96137045</v>
      </c>
      <c r="D40" s="13">
        <f t="shared" si="5"/>
        <v>95944158</v>
      </c>
      <c r="E40" s="13">
        <f t="shared" si="5"/>
        <v>102390076</v>
      </c>
      <c r="F40" s="13">
        <f t="shared" si="5"/>
        <v>111548451.70643795</v>
      </c>
      <c r="G40" s="13">
        <f t="shared" si="5"/>
        <v>120430700.85388947</v>
      </c>
      <c r="H40" s="13">
        <f t="shared" si="5"/>
        <v>121284724.17563748</v>
      </c>
      <c r="I40" s="13">
        <f t="shared" si="5"/>
        <v>131799123.18753362</v>
      </c>
      <c r="J40" s="13">
        <f t="shared" si="5"/>
        <v>139397960.05851734</v>
      </c>
      <c r="K40" s="13">
        <f t="shared" si="5"/>
        <v>137394249.18997133</v>
      </c>
      <c r="L40" s="13">
        <f t="shared" si="5"/>
        <v>147134927.03157163</v>
      </c>
      <c r="M40" s="13">
        <f t="shared" si="5"/>
        <v>109978818.47425437</v>
      </c>
    </row>
    <row r="41" spans="1:16" x14ac:dyDescent="0.25">
      <c r="A41" s="24" t="str">
        <f>IF(ISBLANK(B41),"",MAX(A$8:A40)+1)</f>
        <v/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</row>
    <row r="42" spans="1:16" x14ac:dyDescent="0.25">
      <c r="A42" s="24">
        <f>IF(ISBLANK(B42),"",MAX(A$8:A41)+1)</f>
        <v>26</v>
      </c>
      <c r="B42" t="s">
        <v>76</v>
      </c>
      <c r="C42" s="3">
        <f>C53</f>
        <v>1474337487</v>
      </c>
      <c r="D42" s="3">
        <f t="shared" ref="D42:M42" si="6">D53</f>
        <v>1572071993</v>
      </c>
      <c r="E42" s="3">
        <f t="shared" si="6"/>
        <v>1641247346</v>
      </c>
      <c r="F42" s="3">
        <f t="shared" si="6"/>
        <v>1644558987</v>
      </c>
      <c r="G42" s="3">
        <f t="shared" si="6"/>
        <v>1613676825.1365116</v>
      </c>
      <c r="H42" s="3">
        <f t="shared" si="6"/>
        <v>1651590189.5077469</v>
      </c>
      <c r="I42" s="3">
        <f t="shared" si="6"/>
        <v>1675371022.5149949</v>
      </c>
      <c r="J42" s="3">
        <f t="shared" si="6"/>
        <v>1706005751.3643975</v>
      </c>
      <c r="K42" s="3">
        <f t="shared" si="6"/>
        <v>1733271497.0263641</v>
      </c>
      <c r="L42" s="3">
        <f t="shared" si="6"/>
        <v>1802850989.0121779</v>
      </c>
      <c r="M42" s="3">
        <f t="shared" si="6"/>
        <v>1951252143.2469792</v>
      </c>
    </row>
    <row r="43" spans="1:16" x14ac:dyDescent="0.25">
      <c r="A43" s="24" t="str">
        <f>IF(ISBLANK(B43),"",MAX(A$8:A42)+1)</f>
        <v/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</row>
    <row r="44" spans="1:16" x14ac:dyDescent="0.25">
      <c r="A44" s="24">
        <f>IF(ISBLANK(B44),"",MAX(A$8:A43)+1)</f>
        <v>27</v>
      </c>
      <c r="B44" t="s">
        <v>77</v>
      </c>
      <c r="C44" s="70">
        <v>6.5199999999999994E-2</v>
      </c>
      <c r="D44" s="70">
        <v>6.0999999999999999E-2</v>
      </c>
      <c r="E44" s="70">
        <v>6.2399999999999997E-2</v>
      </c>
      <c r="F44" s="70">
        <v>6.7828793365402068E-2</v>
      </c>
      <c r="G44" s="70">
        <v>7.4631239029972082E-2</v>
      </c>
      <c r="H44" s="70">
        <v>7.3435120253279002E-2</v>
      </c>
      <c r="I44" s="70">
        <v>7.8668618124767636E-2</v>
      </c>
      <c r="J44" s="70">
        <v>8.1710134884968658E-2</v>
      </c>
      <c r="K44" s="70">
        <v>7.9268740890095807E-2</v>
      </c>
      <c r="L44" s="70">
        <v>8.1612361713926357E-2</v>
      </c>
      <c r="M44" s="70">
        <v>5.6363201882891338E-2</v>
      </c>
    </row>
    <row r="45" spans="1:16" x14ac:dyDescent="0.25">
      <c r="A45" s="24" t="str">
        <f>IF(ISBLANK(B45),"",MAX(A$8:A44)+1)</f>
        <v/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</row>
    <row r="46" spans="1:16" x14ac:dyDescent="0.25">
      <c r="A46" s="24">
        <f>IF(ISBLANK(B46),"",MAX(A$8:A45)+1)</f>
        <v>28</v>
      </c>
      <c r="B46" s="25" t="s">
        <v>78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6" x14ac:dyDescent="0.25">
      <c r="A47" s="24">
        <f>IF(ISBLANK(B47),"",MAX(A$8:A46)+1)</f>
        <v>29</v>
      </c>
      <c r="B47" t="s">
        <v>138</v>
      </c>
      <c r="C47" s="72">
        <v>2496529564</v>
      </c>
      <c r="D47" s="72">
        <v>2704456221</v>
      </c>
      <c r="E47" s="72">
        <v>2795726902</v>
      </c>
      <c r="F47" s="72">
        <v>2877011061</v>
      </c>
      <c r="G47" s="72">
        <v>2987268617</v>
      </c>
      <c r="H47" s="72">
        <v>3152000388</v>
      </c>
      <c r="I47" s="72">
        <v>3292737688</v>
      </c>
      <c r="J47" s="72">
        <v>3428724871</v>
      </c>
      <c r="K47" s="72">
        <v>3594449432</v>
      </c>
      <c r="L47" s="72">
        <v>3832859767.1337414</v>
      </c>
      <c r="M47" s="72">
        <v>4100600279.3772311</v>
      </c>
      <c r="O47" s="28"/>
      <c r="P47" s="28"/>
    </row>
    <row r="48" spans="1:16" x14ac:dyDescent="0.25">
      <c r="A48" s="24">
        <f>IF(ISBLANK(B48),"",MAX(A$8:A47)+1)</f>
        <v>30</v>
      </c>
      <c r="B48" t="s">
        <v>139</v>
      </c>
      <c r="C48" s="73">
        <v>-837320044</v>
      </c>
      <c r="D48" s="73">
        <v>-918462455</v>
      </c>
      <c r="E48" s="73">
        <v>-924038095</v>
      </c>
      <c r="F48" s="73">
        <v>-975934226</v>
      </c>
      <c r="G48" s="73">
        <v>-1061251690</v>
      </c>
      <c r="H48" s="73">
        <v>-1143008342</v>
      </c>
      <c r="I48" s="73">
        <v>-1217779480</v>
      </c>
      <c r="J48" s="73">
        <v>-1294648679</v>
      </c>
      <c r="K48" s="73">
        <v>-1388752078</v>
      </c>
      <c r="L48" s="73">
        <v>-1493439089.036036</v>
      </c>
      <c r="M48" s="73">
        <v>-1569795173.3202429</v>
      </c>
      <c r="O48" s="28"/>
      <c r="P48" s="28"/>
    </row>
    <row r="49" spans="1:16" x14ac:dyDescent="0.25">
      <c r="A49" s="24">
        <f>IF(ISBLANK(B49),"",MAX(A$8:A48)+1)</f>
        <v>31</v>
      </c>
      <c r="B49" t="s">
        <v>140</v>
      </c>
      <c r="C49" s="74">
        <v>-212422716</v>
      </c>
      <c r="D49" s="74">
        <v>-257320007</v>
      </c>
      <c r="E49" s="74">
        <v>-259429844</v>
      </c>
      <c r="F49" s="74">
        <v>-298016915</v>
      </c>
      <c r="G49" s="74">
        <v>-340520078.06199217</v>
      </c>
      <c r="H49" s="74">
        <v>-394996925.6848346</v>
      </c>
      <c r="I49" s="74">
        <v>-461380912</v>
      </c>
      <c r="J49" s="74">
        <v>-489892743</v>
      </c>
      <c r="K49" s="74">
        <v>-529361105</v>
      </c>
      <c r="L49" s="74">
        <v>-581762112.8468318</v>
      </c>
      <c r="M49" s="74">
        <v>-604032300.68879509</v>
      </c>
      <c r="O49" s="28"/>
      <c r="P49" s="28"/>
    </row>
    <row r="50" spans="1:16" x14ac:dyDescent="0.25">
      <c r="A50" s="24">
        <f>IF(ISBLANK(B50),"",MAX(A$8:A49)+1)</f>
        <v>32</v>
      </c>
      <c r="B50" t="s">
        <v>141</v>
      </c>
      <c r="C50" s="75">
        <v>-23552194</v>
      </c>
      <c r="D50" s="75">
        <v>-33816278</v>
      </c>
      <c r="E50" s="75">
        <v>-34944568</v>
      </c>
      <c r="F50" s="75">
        <v>-28225299</v>
      </c>
      <c r="G50" s="75">
        <v>-33308796</v>
      </c>
      <c r="H50" s="75">
        <v>-30103192</v>
      </c>
      <c r="I50" s="75">
        <v>1351968.8265220076</v>
      </c>
      <c r="J50" s="75">
        <v>-2690326.6825212911</v>
      </c>
      <c r="K50" s="75">
        <v>-19573354.599600285</v>
      </c>
      <c r="L50" s="75">
        <v>-32315096.333012477</v>
      </c>
      <c r="M50" s="75">
        <v>-29952462.162250079</v>
      </c>
      <c r="O50" s="28"/>
      <c r="P50" s="28"/>
    </row>
    <row r="51" spans="1:16" x14ac:dyDescent="0.25">
      <c r="A51" s="24">
        <f>IF(ISBLANK(B51),"",MAX(A$8:A50)+1)</f>
        <v>33</v>
      </c>
      <c r="B51" s="64" t="s">
        <v>142</v>
      </c>
      <c r="C51" s="76">
        <f>SUM(C47:C50)</f>
        <v>1423234610</v>
      </c>
      <c r="D51" s="76">
        <f t="shared" ref="D51:M51" si="7">SUM(D47:D50)</f>
        <v>1494857481</v>
      </c>
      <c r="E51" s="76">
        <f t="shared" si="7"/>
        <v>1577314395</v>
      </c>
      <c r="F51" s="76">
        <f t="shared" si="7"/>
        <v>1574834621</v>
      </c>
      <c r="G51" s="76">
        <f t="shared" si="7"/>
        <v>1552188052.9380078</v>
      </c>
      <c r="H51" s="76">
        <f t="shared" si="7"/>
        <v>1583891928.3151655</v>
      </c>
      <c r="I51" s="76">
        <f t="shared" si="7"/>
        <v>1614929264.8265221</v>
      </c>
      <c r="J51" s="76">
        <f t="shared" si="7"/>
        <v>1641493122.3174787</v>
      </c>
      <c r="K51" s="76">
        <f t="shared" si="7"/>
        <v>1656762894.4003997</v>
      </c>
      <c r="L51" s="76">
        <f t="shared" si="7"/>
        <v>1725343468.917861</v>
      </c>
      <c r="M51" s="76">
        <f t="shared" si="7"/>
        <v>1896820343.2059431</v>
      </c>
    </row>
    <row r="52" spans="1:16" x14ac:dyDescent="0.25">
      <c r="A52" s="24">
        <f>IF(ISBLANK(B52),"",MAX(A$8:A51)+1)</f>
        <v>34</v>
      </c>
      <c r="B52" t="s">
        <v>83</v>
      </c>
      <c r="C52" s="75">
        <v>51102877</v>
      </c>
      <c r="D52" s="75">
        <v>77214512</v>
      </c>
      <c r="E52" s="75">
        <v>63932951</v>
      </c>
      <c r="F52" s="75">
        <v>69724366</v>
      </c>
      <c r="G52" s="75">
        <v>61488772.198503688</v>
      </c>
      <c r="H52" s="75">
        <v>67698261.192581519</v>
      </c>
      <c r="I52" s="75">
        <v>60441757.688472785</v>
      </c>
      <c r="J52" s="75">
        <v>64512629.046918951</v>
      </c>
      <c r="K52" s="75">
        <v>76508602.625964388</v>
      </c>
      <c r="L52" s="75">
        <v>77507520.09431687</v>
      </c>
      <c r="M52" s="75">
        <v>54431800.041036151</v>
      </c>
    </row>
    <row r="53" spans="1:16" ht="15.75" thickBot="1" x14ac:dyDescent="0.3">
      <c r="A53" s="24">
        <f>IF(ISBLANK(B53),"",MAX(A$8:A52)+1)</f>
        <v>35</v>
      </c>
      <c r="B53" s="77" t="s">
        <v>85</v>
      </c>
      <c r="C53" s="78">
        <f>SUM(C51:C52)</f>
        <v>1474337487</v>
      </c>
      <c r="D53" s="78">
        <f t="shared" ref="D53:M53" si="8">SUM(D51:D52)</f>
        <v>1572071993</v>
      </c>
      <c r="E53" s="78">
        <f t="shared" si="8"/>
        <v>1641247346</v>
      </c>
      <c r="F53" s="78">
        <f t="shared" si="8"/>
        <v>1644558987</v>
      </c>
      <c r="G53" s="78">
        <f t="shared" si="8"/>
        <v>1613676825.1365116</v>
      </c>
      <c r="H53" s="78">
        <f t="shared" si="8"/>
        <v>1651590189.5077469</v>
      </c>
      <c r="I53" s="78">
        <f t="shared" si="8"/>
        <v>1675371022.5149949</v>
      </c>
      <c r="J53" s="78">
        <f t="shared" si="8"/>
        <v>1706005751.3643975</v>
      </c>
      <c r="K53" s="78">
        <f t="shared" si="8"/>
        <v>1733271497.0263641</v>
      </c>
      <c r="L53" s="78">
        <f t="shared" si="8"/>
        <v>1802850989.0121779</v>
      </c>
      <c r="M53" s="78">
        <f t="shared" si="8"/>
        <v>1951252143.2469792</v>
      </c>
    </row>
    <row r="54" spans="1:16" ht="15.75" thickTop="1" x14ac:dyDescent="0.25">
      <c r="A54" s="24" t="str">
        <f>IF(ISBLANK(B54),"",MAX(A$8:A53)+1)</f>
        <v/>
      </c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</row>
    <row r="55" spans="1:16" x14ac:dyDescent="0.25">
      <c r="A55" s="24">
        <f>IF(ISBLANK(B55),"",MAX(A$8:A54)+1)</f>
        <v>36</v>
      </c>
      <c r="B55" t="s">
        <v>86</v>
      </c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</row>
    <row r="56" spans="1:16" x14ac:dyDescent="0.25">
      <c r="A56" s="24">
        <f>IF(ISBLANK(B56),"",MAX(A$8:A55)+1)</f>
        <v>37</v>
      </c>
      <c r="B56" s="80" t="s">
        <v>143</v>
      </c>
      <c r="C56" s="79">
        <v>52923042</v>
      </c>
      <c r="D56" s="79">
        <v>68780518</v>
      </c>
      <c r="E56" s="79">
        <v>69202564</v>
      </c>
      <c r="F56" s="79">
        <v>61918608</v>
      </c>
      <c r="G56" s="79">
        <v>62168166</v>
      </c>
      <c r="H56" s="79">
        <v>62548742</v>
      </c>
      <c r="I56" s="79">
        <v>71882732</v>
      </c>
      <c r="J56" s="79">
        <v>72417102</v>
      </c>
      <c r="K56" s="79">
        <v>73372924</v>
      </c>
      <c r="L56" s="79">
        <v>74312146.469999999</v>
      </c>
      <c r="M56" s="79">
        <v>76474409.469999999</v>
      </c>
    </row>
    <row r="57" spans="1:16" x14ac:dyDescent="0.25">
      <c r="A57" s="24">
        <f>IF(ISBLANK(B57),"",MAX(A$8:A56)+1)</f>
        <v>38</v>
      </c>
      <c r="B57" s="80" t="s">
        <v>88</v>
      </c>
      <c r="C57" s="73">
        <v>-3358</v>
      </c>
      <c r="D57" s="73">
        <v>0</v>
      </c>
      <c r="E57" s="73">
        <v>0.33489999999999998</v>
      </c>
      <c r="F57" s="73">
        <v>0</v>
      </c>
      <c r="G57" s="73">
        <v>0.32890000000000003</v>
      </c>
      <c r="H57" s="73">
        <v>0.32019999999999998</v>
      </c>
      <c r="I57" s="73">
        <v>0.3145</v>
      </c>
      <c r="J57" s="73">
        <v>0</v>
      </c>
      <c r="K57" s="73">
        <v>0</v>
      </c>
      <c r="L57" s="73">
        <v>0</v>
      </c>
      <c r="M57" s="73">
        <v>0</v>
      </c>
    </row>
    <row r="58" spans="1:16" x14ac:dyDescent="0.25">
      <c r="A58" s="24">
        <f>IF(ISBLANK(B58),"",MAX(A$8:A57)+1)</f>
        <v>39</v>
      </c>
      <c r="B58" s="80" t="s">
        <v>89</v>
      </c>
      <c r="C58" s="73">
        <v>2210764633</v>
      </c>
      <c r="D58" s="73">
        <v>2385288050</v>
      </c>
      <c r="E58" s="73">
        <v>2530004412</v>
      </c>
      <c r="F58" s="73">
        <v>2635752747</v>
      </c>
      <c r="G58" s="73">
        <v>2746234653</v>
      </c>
      <c r="H58" s="73">
        <v>2879940210</v>
      </c>
      <c r="I58" s="73">
        <v>3022548886</v>
      </c>
      <c r="J58" s="73">
        <v>3162774259.7674999</v>
      </c>
      <c r="K58" s="73">
        <v>3310238970</v>
      </c>
      <c r="L58" s="73">
        <v>3497293008</v>
      </c>
      <c r="M58" s="73">
        <v>3710993361</v>
      </c>
    </row>
    <row r="59" spans="1:16" x14ac:dyDescent="0.25">
      <c r="A59" s="24">
        <f>IF(ISBLANK(B59),"",MAX(A$8:A58)+1)</f>
        <v>40</v>
      </c>
      <c r="B59" s="80" t="s">
        <v>90</v>
      </c>
      <c r="C59" s="73">
        <v>114148670.88149999</v>
      </c>
      <c r="D59" s="73">
        <v>121231461.78160001</v>
      </c>
      <c r="E59" s="73">
        <v>70084907.687299997</v>
      </c>
      <c r="F59" s="73">
        <v>41706701.205000006</v>
      </c>
      <c r="G59" s="73">
        <v>43400851.394299999</v>
      </c>
      <c r="H59" s="73">
        <v>65902921.046799995</v>
      </c>
      <c r="I59" s="73">
        <v>68391619.282000005</v>
      </c>
      <c r="J59" s="73">
        <v>67129385.447400004</v>
      </c>
      <c r="K59" s="73">
        <v>69120516.147399992</v>
      </c>
      <c r="L59" s="73">
        <v>101394126.5713</v>
      </c>
      <c r="M59" s="73">
        <v>139531979.72830001</v>
      </c>
    </row>
    <row r="60" spans="1:16" x14ac:dyDescent="0.25">
      <c r="A60" s="24">
        <f>IF(ISBLANK(B60),"",MAX(A$8:A59)+1)</f>
        <v>41</v>
      </c>
      <c r="B60" s="80" t="s">
        <v>91</v>
      </c>
      <c r="C60" s="73">
        <v>118696576.11549999</v>
      </c>
      <c r="D60" s="73">
        <v>129156192.27540001</v>
      </c>
      <c r="E60" s="73">
        <v>126435015.6074</v>
      </c>
      <c r="F60" s="73">
        <v>137632999.74449998</v>
      </c>
      <c r="G60" s="73">
        <v>135464946.27630004</v>
      </c>
      <c r="H60" s="73">
        <v>143608515.2482</v>
      </c>
      <c r="I60" s="73">
        <v>129914450.40399997</v>
      </c>
      <c r="J60" s="73">
        <v>126404124.12360011</v>
      </c>
      <c r="K60" s="73">
        <v>141717024.96720004</v>
      </c>
      <c r="L60" s="73">
        <v>159860485.64300001</v>
      </c>
      <c r="M60" s="73">
        <v>173600529.71380004</v>
      </c>
    </row>
    <row r="61" spans="1:16" x14ac:dyDescent="0.25">
      <c r="A61" s="24">
        <f>IF(ISBLANK(B61),"",MAX(A$8:A60)+1)</f>
        <v>42</v>
      </c>
      <c r="B61" s="81" t="s">
        <v>92</v>
      </c>
      <c r="C61" s="82">
        <f t="shared" ref="C61:M61" si="9">SUM(C56:C60)</f>
        <v>2496529563.9969997</v>
      </c>
      <c r="D61" s="82">
        <f t="shared" si="9"/>
        <v>2704456222.0570002</v>
      </c>
      <c r="E61" s="82">
        <f t="shared" si="9"/>
        <v>2795726899.6296</v>
      </c>
      <c r="F61" s="82">
        <f t="shared" si="9"/>
        <v>2877011055.9495001</v>
      </c>
      <c r="G61" s="82">
        <f t="shared" si="9"/>
        <v>2987268616.9994998</v>
      </c>
      <c r="H61" s="82">
        <f t="shared" si="9"/>
        <v>3152000388.6152</v>
      </c>
      <c r="I61" s="82">
        <f t="shared" si="9"/>
        <v>3292737688.0004997</v>
      </c>
      <c r="J61" s="82">
        <f t="shared" si="9"/>
        <v>3428724871.3385</v>
      </c>
      <c r="K61" s="82">
        <f t="shared" si="9"/>
        <v>3594449435.1146002</v>
      </c>
      <c r="L61" s="82">
        <f t="shared" si="9"/>
        <v>3832859766.6842999</v>
      </c>
      <c r="M61" s="82">
        <f t="shared" si="9"/>
        <v>4100600279.9120998</v>
      </c>
    </row>
    <row r="62" spans="1:16" x14ac:dyDescent="0.25">
      <c r="A62" s="24" t="str">
        <f>IF(ISBLANK(B62),"",MAX(A$8:A61)+1)</f>
        <v/>
      </c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</row>
    <row r="63" spans="1:16" x14ac:dyDescent="0.25">
      <c r="A63" s="24">
        <f>IF(ISBLANK(B63),"",MAX(A$8:A62)+1)</f>
        <v>43</v>
      </c>
      <c r="B63" s="83" t="s">
        <v>20</v>
      </c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</row>
    <row r="64" spans="1:16" x14ac:dyDescent="0.25">
      <c r="A64" s="24">
        <f>IF(ISBLANK(B64),"",MAX(A$8:A63)+1)</f>
        <v>44</v>
      </c>
      <c r="B64" s="80" t="s">
        <v>143</v>
      </c>
      <c r="C64" s="79">
        <v>-18663396.192499999</v>
      </c>
      <c r="D64" s="79">
        <v>-21313700.674699999</v>
      </c>
      <c r="E64" s="79">
        <v>-22928967.052299999</v>
      </c>
      <c r="F64" s="79">
        <v>-23527712.647</v>
      </c>
      <c r="G64" s="79">
        <v>-23212129.017299999</v>
      </c>
      <c r="H64" s="79">
        <v>-24585272.364799999</v>
      </c>
      <c r="I64" s="79">
        <v>-25326197.853500001</v>
      </c>
      <c r="J64" s="79">
        <v>-27211533.853799999</v>
      </c>
      <c r="K64" s="79">
        <v>-26398328.982999999</v>
      </c>
      <c r="L64" s="79">
        <v>-25920054.635499999</v>
      </c>
      <c r="M64" s="79">
        <v>-33125037.959271803</v>
      </c>
    </row>
    <row r="65" spans="1:13" x14ac:dyDescent="0.25">
      <c r="A65" s="24">
        <f>IF(ISBLANK(B65),"",MAX(A$8:A64)+1)</f>
        <v>45</v>
      </c>
      <c r="B65" s="80" t="s">
        <v>88</v>
      </c>
      <c r="C65" s="73">
        <v>-48</v>
      </c>
      <c r="D65" s="73">
        <v>-2</v>
      </c>
      <c r="E65" s="73">
        <v>0</v>
      </c>
      <c r="F65" s="73">
        <v>0</v>
      </c>
      <c r="G65" s="73">
        <v>0</v>
      </c>
      <c r="H65" s="73">
        <v>0</v>
      </c>
      <c r="I65" s="73">
        <v>0</v>
      </c>
      <c r="J65" s="73">
        <v>0</v>
      </c>
      <c r="K65" s="73">
        <v>0</v>
      </c>
      <c r="L65" s="73">
        <v>0</v>
      </c>
      <c r="M65" s="73">
        <v>0</v>
      </c>
    </row>
    <row r="66" spans="1:13" x14ac:dyDescent="0.25">
      <c r="A66" s="24">
        <f>IF(ISBLANK(B66),"",MAX(A$8:A65)+1)</f>
        <v>46</v>
      </c>
      <c r="B66" s="80" t="s">
        <v>89</v>
      </c>
      <c r="C66" s="73">
        <v>-687515984</v>
      </c>
      <c r="D66" s="73">
        <v>-753186569</v>
      </c>
      <c r="E66" s="73">
        <v>-823796903</v>
      </c>
      <c r="F66" s="73">
        <v>-887774436</v>
      </c>
      <c r="G66" s="73">
        <v>-961781988</v>
      </c>
      <c r="H66" s="73">
        <v>-1034510627</v>
      </c>
      <c r="I66" s="73">
        <v>-1115183940.3789999</v>
      </c>
      <c r="J66" s="73">
        <v>-1188656313</v>
      </c>
      <c r="K66" s="73">
        <v>-1271567693</v>
      </c>
      <c r="L66" s="73">
        <v>-1361667453</v>
      </c>
      <c r="M66" s="73">
        <v>-1433137826.69191</v>
      </c>
    </row>
    <row r="67" spans="1:13" x14ac:dyDescent="0.25">
      <c r="A67" s="24">
        <f>IF(ISBLANK(B67),"",MAX(A$8:A66)+1)</f>
        <v>47</v>
      </c>
      <c r="B67" s="80" t="s">
        <v>90</v>
      </c>
      <c r="C67" s="73">
        <v>-83160038.114500001</v>
      </c>
      <c r="D67" s="73">
        <v>-97084868.988900006</v>
      </c>
      <c r="E67" s="73">
        <v>-50080267.300899997</v>
      </c>
      <c r="F67" s="73">
        <v>-23190663.291000001</v>
      </c>
      <c r="G67" s="73">
        <v>-23118598.882900003</v>
      </c>
      <c r="H67" s="73">
        <v>-19139586.0176</v>
      </c>
      <c r="I67" s="73">
        <v>-21566544.754000001</v>
      </c>
      <c r="J67" s="73">
        <v>-23612206.0264</v>
      </c>
      <c r="K67" s="73">
        <v>-25347121.292599998</v>
      </c>
      <c r="L67" s="73">
        <v>-34803383.951900005</v>
      </c>
      <c r="M67" s="73">
        <v>-47274087.95805271</v>
      </c>
    </row>
    <row r="68" spans="1:13" x14ac:dyDescent="0.25">
      <c r="A68" s="24">
        <f>IF(ISBLANK(B68),"",MAX(A$8:A67)+1)</f>
        <v>48</v>
      </c>
      <c r="B68" s="80" t="s">
        <v>91</v>
      </c>
      <c r="C68" s="73">
        <v>-47980577.646999992</v>
      </c>
      <c r="D68" s="73">
        <v>-46877315.157300003</v>
      </c>
      <c r="E68" s="73">
        <v>-27231957.375399996</v>
      </c>
      <c r="F68" s="73">
        <v>-41441414.330499999</v>
      </c>
      <c r="G68" s="73">
        <v>-53138974.0524</v>
      </c>
      <c r="H68" s="73">
        <v>-64772857.713999994</v>
      </c>
      <c r="I68" s="73">
        <v>-55702796.055500001</v>
      </c>
      <c r="J68" s="73">
        <v>-55168625.826500006</v>
      </c>
      <c r="K68" s="73">
        <v>-65438933.525899999</v>
      </c>
      <c r="L68" s="73">
        <v>-71048197.753600001</v>
      </c>
      <c r="M68" s="73">
        <v>-56258222.169565432</v>
      </c>
    </row>
    <row r="69" spans="1:13" x14ac:dyDescent="0.25">
      <c r="A69" s="24">
        <f>IF(ISBLANK(B69),"",MAX(A$8:A68)+1)</f>
        <v>49</v>
      </c>
      <c r="B69" s="81" t="s">
        <v>92</v>
      </c>
      <c r="C69" s="82">
        <f t="shared" ref="C69:M69" si="10">SUM(C64:C68)</f>
        <v>-837320043.954</v>
      </c>
      <c r="D69" s="82">
        <f t="shared" si="10"/>
        <v>-918462455.82089996</v>
      </c>
      <c r="E69" s="82">
        <f t="shared" si="10"/>
        <v>-924038094.72859991</v>
      </c>
      <c r="F69" s="82">
        <f t="shared" si="10"/>
        <v>-975934226.26849997</v>
      </c>
      <c r="G69" s="82">
        <f t="shared" si="10"/>
        <v>-1061251689.9526</v>
      </c>
      <c r="H69" s="82">
        <f t="shared" si="10"/>
        <v>-1143008343.0964</v>
      </c>
      <c r="I69" s="82">
        <f t="shared" si="10"/>
        <v>-1217779479.0419998</v>
      </c>
      <c r="J69" s="82">
        <f t="shared" si="10"/>
        <v>-1294648678.7067001</v>
      </c>
      <c r="K69" s="82">
        <f t="shared" si="10"/>
        <v>-1388752076.8014998</v>
      </c>
      <c r="L69" s="82">
        <f t="shared" si="10"/>
        <v>-1493439089.3410001</v>
      </c>
      <c r="M69" s="82">
        <f t="shared" si="10"/>
        <v>-1569795174.7788</v>
      </c>
    </row>
    <row r="70" spans="1:13" x14ac:dyDescent="0.25">
      <c r="A70" s="24" t="str">
        <f>IF(ISBLANK(B70),"",MAX(A$8:A69)+1)</f>
        <v/>
      </c>
      <c r="C70" s="79">
        <f t="shared" ref="C70:M70" si="11">C48-C69</f>
        <v>-4.6000003814697266E-2</v>
      </c>
      <c r="D70" s="79">
        <f t="shared" si="11"/>
        <v>0.82089996337890625</v>
      </c>
      <c r="E70" s="79">
        <f t="shared" si="11"/>
        <v>-0.2714000940322876</v>
      </c>
      <c r="F70" s="79">
        <f t="shared" si="11"/>
        <v>0.26849997043609619</v>
      </c>
      <c r="G70" s="79">
        <f t="shared" si="11"/>
        <v>-4.7399997711181641E-2</v>
      </c>
      <c r="H70" s="79">
        <f t="shared" si="11"/>
        <v>1.0964000225067139</v>
      </c>
      <c r="I70" s="79">
        <f t="shared" si="11"/>
        <v>-0.95800018310546875</v>
      </c>
      <c r="J70" s="79">
        <f t="shared" si="11"/>
        <v>-0.29329991340637207</v>
      </c>
      <c r="K70" s="79">
        <f t="shared" si="11"/>
        <v>-1.1985001564025879</v>
      </c>
      <c r="L70" s="79">
        <f t="shared" si="11"/>
        <v>0.30496406555175781</v>
      </c>
      <c r="M70" s="79">
        <f t="shared" si="11"/>
        <v>1.45855712890625</v>
      </c>
    </row>
    <row r="71" spans="1:13" x14ac:dyDescent="0.25">
      <c r="A71" s="24">
        <f>IF(ISBLANK(B71),"",MAX(A$8:A70)+1)</f>
        <v>50</v>
      </c>
      <c r="B71" s="83" t="s">
        <v>94</v>
      </c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</row>
    <row r="72" spans="1:13" x14ac:dyDescent="0.25">
      <c r="A72" s="24">
        <f>IF(ISBLANK(B72),"",MAX(A$8:A71)+1)</f>
        <v>51</v>
      </c>
      <c r="B72" s="80" t="s">
        <v>143</v>
      </c>
      <c r="C72" s="79">
        <v>0</v>
      </c>
      <c r="D72" s="79">
        <v>0</v>
      </c>
      <c r="E72" s="79">
        <v>0</v>
      </c>
      <c r="F72" s="79">
        <v>0</v>
      </c>
      <c r="G72" s="79">
        <v>0</v>
      </c>
      <c r="H72" s="79">
        <v>0</v>
      </c>
      <c r="I72" s="79">
        <v>0</v>
      </c>
      <c r="J72" s="79">
        <v>0</v>
      </c>
      <c r="K72" s="79">
        <v>0</v>
      </c>
      <c r="L72" s="79">
        <v>0</v>
      </c>
      <c r="M72" s="79">
        <v>0</v>
      </c>
    </row>
    <row r="73" spans="1:13" x14ac:dyDescent="0.25">
      <c r="A73" s="24">
        <f>IF(ISBLANK(B73),"",MAX(A$8:A72)+1)</f>
        <v>52</v>
      </c>
      <c r="B73" s="80" t="s">
        <v>88</v>
      </c>
      <c r="C73" s="73">
        <v>0</v>
      </c>
      <c r="D73" s="73">
        <v>0</v>
      </c>
      <c r="E73" s="73">
        <v>0</v>
      </c>
      <c r="F73" s="73">
        <v>0</v>
      </c>
      <c r="G73" s="73">
        <v>0</v>
      </c>
      <c r="H73" s="73">
        <v>0</v>
      </c>
      <c r="I73" s="73">
        <v>0</v>
      </c>
      <c r="J73" s="73">
        <v>0</v>
      </c>
      <c r="K73" s="73">
        <v>0</v>
      </c>
      <c r="L73" s="73">
        <v>0</v>
      </c>
      <c r="M73" s="73">
        <v>0</v>
      </c>
    </row>
    <row r="74" spans="1:13" x14ac:dyDescent="0.25">
      <c r="A74" s="24">
        <f>IF(ISBLANK(B74),"",MAX(A$8:A73)+1)</f>
        <v>53</v>
      </c>
      <c r="B74" s="80" t="s">
        <v>89</v>
      </c>
      <c r="C74" s="73">
        <v>-113387644.88128516</v>
      </c>
      <c r="D74" s="73">
        <v>-150203841.0813269</v>
      </c>
      <c r="E74" s="73">
        <v>-139263101.69928172</v>
      </c>
      <c r="F74" s="73">
        <v>-166563311.0188151</v>
      </c>
      <c r="G74" s="73">
        <v>-197100439.25508639</v>
      </c>
      <c r="H74" s="73">
        <v>-210463453.40057045</v>
      </c>
      <c r="I74" s="73">
        <v>-227627125.59399733</v>
      </c>
      <c r="J74" s="73">
        <v>-242300735.49897844</v>
      </c>
      <c r="K74" s="73">
        <v>-261680156.1878852</v>
      </c>
      <c r="L74" s="73">
        <v>-269792646.81823689</v>
      </c>
      <c r="M74" s="73">
        <v>-271846932.69267762</v>
      </c>
    </row>
    <row r="75" spans="1:13" x14ac:dyDescent="0.25">
      <c r="A75" s="24">
        <f>IF(ISBLANK(B75),"",MAX(A$8:A74)+1)</f>
        <v>54</v>
      </c>
      <c r="B75" s="80" t="s">
        <v>90</v>
      </c>
      <c r="C75" s="73">
        <v>-10585856.494629253</v>
      </c>
      <c r="D75" s="73">
        <v>-12927147.815243447</v>
      </c>
      <c r="E75" s="73">
        <v>-8663616.6694345865</v>
      </c>
      <c r="F75" s="73">
        <v>-6899608.6888004486</v>
      </c>
      <c r="G75" s="73">
        <v>-8104767.0246372726</v>
      </c>
      <c r="H75" s="73">
        <v>-11159139.20564702</v>
      </c>
      <c r="I75" s="73">
        <v>-12030884.043074146</v>
      </c>
      <c r="J75" s="73">
        <v>-11407228.296690917</v>
      </c>
      <c r="K75" s="73">
        <v>-11623688.386057302</v>
      </c>
      <c r="L75" s="73">
        <v>-14524815.053693803</v>
      </c>
      <c r="M75" s="73">
        <v>-16932625.893549934</v>
      </c>
    </row>
    <row r="76" spans="1:13" x14ac:dyDescent="0.25">
      <c r="A76" s="24">
        <f>IF(ISBLANK(B76),"",MAX(A$8:A75)+1)</f>
        <v>55</v>
      </c>
      <c r="B76" s="80" t="s">
        <v>91</v>
      </c>
      <c r="C76" s="73">
        <v>-11007617.622345544</v>
      </c>
      <c r="D76" s="73">
        <v>-13772177.323127089</v>
      </c>
      <c r="E76" s="73">
        <v>-15629392.189596703</v>
      </c>
      <c r="F76" s="73">
        <v>-22768855.20710944</v>
      </c>
      <c r="G76" s="73">
        <v>-25297011.33279172</v>
      </c>
      <c r="H76" s="73">
        <v>-24316788.805657353</v>
      </c>
      <c r="I76" s="73">
        <v>-22853468.081893962</v>
      </c>
      <c r="J76" s="73">
        <v>-21479724.444237549</v>
      </c>
      <c r="K76" s="73">
        <v>-23831918.929902248</v>
      </c>
      <c r="L76" s="73">
        <v>-22900182.356474716</v>
      </c>
      <c r="M76" s="73">
        <v>-21066947.020244144</v>
      </c>
    </row>
    <row r="77" spans="1:13" x14ac:dyDescent="0.25">
      <c r="A77" s="24">
        <f>IF(ISBLANK(B77),"",MAX(A$8:A76)+1)</f>
        <v>56</v>
      </c>
      <c r="B77" s="81" t="s">
        <v>92</v>
      </c>
      <c r="C77" s="82">
        <f t="shared" ref="C77:M77" si="12">SUM(C72:C76)</f>
        <v>-134981118.99825996</v>
      </c>
      <c r="D77" s="82">
        <f t="shared" si="12"/>
        <v>-176903166.21969745</v>
      </c>
      <c r="E77" s="82">
        <f t="shared" si="12"/>
        <v>-163556110.55831301</v>
      </c>
      <c r="F77" s="82">
        <f t="shared" si="12"/>
        <v>-196231774.91472501</v>
      </c>
      <c r="G77" s="82">
        <f t="shared" si="12"/>
        <v>-230502217.61251539</v>
      </c>
      <c r="H77" s="82">
        <f t="shared" si="12"/>
        <v>-245939381.41187483</v>
      </c>
      <c r="I77" s="82">
        <f t="shared" si="12"/>
        <v>-262511477.71896544</v>
      </c>
      <c r="J77" s="82">
        <f t="shared" si="12"/>
        <v>-275187688.23990691</v>
      </c>
      <c r="K77" s="82">
        <f t="shared" si="12"/>
        <v>-297135763.50384474</v>
      </c>
      <c r="L77" s="82">
        <f t="shared" si="12"/>
        <v>-307217644.22840542</v>
      </c>
      <c r="M77" s="82">
        <f t="shared" si="12"/>
        <v>-309846505.60647166</v>
      </c>
    </row>
    <row r="78" spans="1:13" x14ac:dyDescent="0.25">
      <c r="A78" s="24" t="str">
        <f>IF(ISBLANK(B78),"",MAX(A$8:A77)+1)</f>
        <v/>
      </c>
      <c r="B78" s="83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</row>
    <row r="79" spans="1:13" x14ac:dyDescent="0.25">
      <c r="A79" s="24">
        <f>IF(ISBLANK(B79),"",MAX(A$8:A78)+1)</f>
        <v>57</v>
      </c>
      <c r="B79" s="83" t="s">
        <v>95</v>
      </c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</row>
    <row r="80" spans="1:13" x14ac:dyDescent="0.25">
      <c r="A80" s="24">
        <f>IF(ISBLANK(B80),"",MAX(A$8:A79)+1)</f>
        <v>58</v>
      </c>
      <c r="B80" s="80" t="s">
        <v>143</v>
      </c>
      <c r="C80" s="79">
        <f t="shared" ref="C80:M84" si="13">C88-C72</f>
        <v>0</v>
      </c>
      <c r="D80" s="79">
        <f t="shared" si="13"/>
        <v>0</v>
      </c>
      <c r="E80" s="79">
        <f t="shared" si="13"/>
        <v>0</v>
      </c>
      <c r="F80" s="79">
        <f t="shared" si="13"/>
        <v>0</v>
      </c>
      <c r="G80" s="79">
        <f t="shared" si="13"/>
        <v>0</v>
      </c>
      <c r="H80" s="79">
        <f t="shared" si="13"/>
        <v>0</v>
      </c>
      <c r="I80" s="79">
        <f t="shared" si="13"/>
        <v>0</v>
      </c>
      <c r="J80" s="79">
        <f t="shared" si="13"/>
        <v>0</v>
      </c>
      <c r="K80" s="79">
        <f t="shared" si="13"/>
        <v>0</v>
      </c>
      <c r="L80" s="79">
        <f t="shared" si="13"/>
        <v>0</v>
      </c>
      <c r="M80" s="79">
        <f t="shared" si="13"/>
        <v>0</v>
      </c>
    </row>
    <row r="81" spans="1:13" x14ac:dyDescent="0.25">
      <c r="A81" s="24">
        <f>IF(ISBLANK(B81),"",MAX(A$8:A80)+1)</f>
        <v>59</v>
      </c>
      <c r="B81" s="80" t="s">
        <v>88</v>
      </c>
      <c r="C81" s="73">
        <f t="shared" si="13"/>
        <v>0</v>
      </c>
      <c r="D81" s="73">
        <f t="shared" si="13"/>
        <v>0</v>
      </c>
      <c r="E81" s="73">
        <f t="shared" si="13"/>
        <v>0</v>
      </c>
      <c r="F81" s="73">
        <f t="shared" si="13"/>
        <v>0</v>
      </c>
      <c r="G81" s="73">
        <f t="shared" si="13"/>
        <v>0</v>
      </c>
      <c r="H81" s="73">
        <f t="shared" si="13"/>
        <v>0</v>
      </c>
      <c r="I81" s="73">
        <f t="shared" si="13"/>
        <v>0</v>
      </c>
      <c r="J81" s="73">
        <f t="shared" si="13"/>
        <v>0</v>
      </c>
      <c r="K81" s="73">
        <f t="shared" si="13"/>
        <v>0</v>
      </c>
      <c r="L81" s="73">
        <f t="shared" si="13"/>
        <v>0</v>
      </c>
      <c r="M81" s="73">
        <f t="shared" si="13"/>
        <v>0</v>
      </c>
    </row>
    <row r="82" spans="1:13" x14ac:dyDescent="0.25">
      <c r="A82" s="24">
        <f>IF(ISBLANK(B82),"",MAX(A$8:A81)+1)</f>
        <v>60</v>
      </c>
      <c r="B82" s="80" t="s">
        <v>89</v>
      </c>
      <c r="C82" s="73">
        <f t="shared" si="13"/>
        <v>-59611641.341699481</v>
      </c>
      <c r="D82" s="73">
        <f t="shared" si="13"/>
        <v>-71737219.532546639</v>
      </c>
      <c r="E82" s="73">
        <f t="shared" si="13"/>
        <v>-96104240.325159848</v>
      </c>
      <c r="F82" s="73">
        <f t="shared" si="13"/>
        <v>-121170312.67377245</v>
      </c>
      <c r="G82" s="73">
        <f t="shared" si="13"/>
        <v>-141683538.96630952</v>
      </c>
      <c r="H82" s="73">
        <f t="shared" si="13"/>
        <v>-156730037.14471811</v>
      </c>
      <c r="I82" s="73">
        <f t="shared" si="13"/>
        <v>-176268010.41694728</v>
      </c>
      <c r="J82" s="73">
        <f t="shared" si="13"/>
        <v>-192912689.97000039</v>
      </c>
      <c r="K82" s="73">
        <f t="shared" si="13"/>
        <v>-208044447.93448201</v>
      </c>
      <c r="L82" s="73">
        <f t="shared" si="13"/>
        <v>-236993756.57281178</v>
      </c>
      <c r="M82" s="73">
        <f t="shared" si="13"/>
        <v>-254860649.77501619</v>
      </c>
    </row>
    <row r="83" spans="1:13" x14ac:dyDescent="0.25">
      <c r="A83" s="24">
        <f>IF(ISBLANK(B83),"",MAX(A$8:A82)+1)</f>
        <v>61</v>
      </c>
      <c r="B83" s="80" t="s">
        <v>90</v>
      </c>
      <c r="C83" s="73">
        <f t="shared" si="13"/>
        <v>-5565335.45884322</v>
      </c>
      <c r="D83" s="73">
        <f t="shared" si="13"/>
        <v>-6173994.1806793604</v>
      </c>
      <c r="E83" s="73">
        <f t="shared" si="13"/>
        <v>-5978685.5837973692</v>
      </c>
      <c r="F83" s="73">
        <f t="shared" si="13"/>
        <v>-5019279.0779368524</v>
      </c>
      <c r="G83" s="73">
        <f t="shared" si="13"/>
        <v>-5826024.9387973994</v>
      </c>
      <c r="H83" s="73">
        <f t="shared" si="13"/>
        <v>-8310099.8009158242</v>
      </c>
      <c r="I83" s="73">
        <f t="shared" si="13"/>
        <v>-9316376.4568733908</v>
      </c>
      <c r="J83" s="73">
        <f t="shared" si="13"/>
        <v>-9082098.2911371645</v>
      </c>
      <c r="K83" s="73">
        <f t="shared" si="13"/>
        <v>-9241219.7717562206</v>
      </c>
      <c r="L83" s="73">
        <f t="shared" si="13"/>
        <v>-12759022.618653284</v>
      </c>
      <c r="M83" s="73">
        <f t="shared" si="13"/>
        <v>-15874595.291115604</v>
      </c>
    </row>
    <row r="84" spans="1:13" x14ac:dyDescent="0.25">
      <c r="A84" s="24">
        <f>IF(ISBLANK(B84),"",MAX(A$8:A83)+1)</f>
        <v>62</v>
      </c>
      <c r="B84" s="80" t="s">
        <v>91</v>
      </c>
      <c r="C84" s="73">
        <f t="shared" si="13"/>
        <v>-5787069.2562390231</v>
      </c>
      <c r="D84" s="73">
        <f t="shared" si="13"/>
        <v>-6577579.5143307578</v>
      </c>
      <c r="E84" s="73">
        <f t="shared" si="13"/>
        <v>-10785705.939313611</v>
      </c>
      <c r="F84" s="73">
        <f t="shared" si="13"/>
        <v>-16563727.556770619</v>
      </c>
      <c r="G84" s="73">
        <f t="shared" si="13"/>
        <v>-18184485.556940611</v>
      </c>
      <c r="H84" s="73">
        <f t="shared" si="13"/>
        <v>-18108470.383678559</v>
      </c>
      <c r="I84" s="73">
        <f t="shared" si="13"/>
        <v>-17697079.552406769</v>
      </c>
      <c r="J84" s="73">
        <f t="shared" si="13"/>
        <v>-17101522.26248486</v>
      </c>
      <c r="K84" s="73">
        <f t="shared" si="13"/>
        <v>-18947170.046134293</v>
      </c>
      <c r="L84" s="73">
        <f t="shared" si="13"/>
        <v>-20116190.366447423</v>
      </c>
      <c r="M84" s="73">
        <f t="shared" si="13"/>
        <v>-19750584.467418134</v>
      </c>
    </row>
    <row r="85" spans="1:13" x14ac:dyDescent="0.25">
      <c r="A85" s="24">
        <f>IF(ISBLANK(B85),"",MAX(A$8:A84)+1)</f>
        <v>63</v>
      </c>
      <c r="B85" s="81" t="s">
        <v>92</v>
      </c>
      <c r="C85" s="82">
        <f t="shared" ref="C85:M85" si="14">SUM(C80:C84)</f>
        <v>-70964046.056781724</v>
      </c>
      <c r="D85" s="82">
        <f t="shared" si="14"/>
        <v>-84488793.227556765</v>
      </c>
      <c r="E85" s="82">
        <f t="shared" si="14"/>
        <v>-112868631.84827082</v>
      </c>
      <c r="F85" s="82">
        <f t="shared" si="14"/>
        <v>-142753319.30847993</v>
      </c>
      <c r="G85" s="82">
        <f t="shared" si="14"/>
        <v>-165694049.46204752</v>
      </c>
      <c r="H85" s="82">
        <f t="shared" si="14"/>
        <v>-183148607.3293125</v>
      </c>
      <c r="I85" s="82">
        <f t="shared" si="14"/>
        <v>-203281466.42622742</v>
      </c>
      <c r="J85" s="82">
        <f t="shared" si="14"/>
        <v>-219096310.52362239</v>
      </c>
      <c r="K85" s="82">
        <f t="shared" si="14"/>
        <v>-236232837.75237253</v>
      </c>
      <c r="L85" s="82">
        <f t="shared" si="14"/>
        <v>-269868969.55791253</v>
      </c>
      <c r="M85" s="82">
        <f t="shared" si="14"/>
        <v>-290485829.5335499</v>
      </c>
    </row>
    <row r="86" spans="1:13" x14ac:dyDescent="0.25">
      <c r="A86" s="24" t="str">
        <f>IF(ISBLANK(B86),"",MAX(A$8:A85)+1)</f>
        <v/>
      </c>
      <c r="B86" s="83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</row>
    <row r="87" spans="1:13" x14ac:dyDescent="0.25">
      <c r="A87" s="24">
        <f>IF(ISBLANK(B87),"",MAX(A$8:A86)+1)</f>
        <v>64</v>
      </c>
      <c r="B87" s="83" t="s">
        <v>96</v>
      </c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</row>
    <row r="88" spans="1:13" x14ac:dyDescent="0.25">
      <c r="A88" s="24">
        <f>IF(ISBLANK(B88),"",MAX(A$8:A87)+1)</f>
        <v>65</v>
      </c>
      <c r="B88" s="80" t="s">
        <v>143</v>
      </c>
      <c r="C88" s="79">
        <v>0</v>
      </c>
      <c r="D88" s="79">
        <v>0</v>
      </c>
      <c r="E88" s="79">
        <v>0</v>
      </c>
      <c r="F88" s="79">
        <v>0</v>
      </c>
      <c r="G88" s="79">
        <v>0</v>
      </c>
      <c r="H88" s="79">
        <v>0</v>
      </c>
      <c r="I88" s="79">
        <v>0</v>
      </c>
      <c r="J88" s="79">
        <v>0</v>
      </c>
      <c r="K88" s="79">
        <v>0</v>
      </c>
      <c r="L88" s="79">
        <v>0</v>
      </c>
      <c r="M88" s="79">
        <v>0</v>
      </c>
    </row>
    <row r="89" spans="1:13" x14ac:dyDescent="0.25">
      <c r="A89" s="24">
        <f>IF(ISBLANK(B89),"",MAX(A$8:A88)+1)</f>
        <v>66</v>
      </c>
      <c r="B89" s="80" t="s">
        <v>88</v>
      </c>
      <c r="C89" s="73">
        <v>0</v>
      </c>
      <c r="D89" s="73">
        <v>0</v>
      </c>
      <c r="E89" s="73">
        <v>0</v>
      </c>
      <c r="F89" s="73">
        <v>0</v>
      </c>
      <c r="G89" s="73">
        <v>0</v>
      </c>
      <c r="H89" s="73">
        <v>0</v>
      </c>
      <c r="I89" s="73">
        <v>0</v>
      </c>
      <c r="J89" s="73">
        <v>0</v>
      </c>
      <c r="K89" s="73">
        <v>0</v>
      </c>
      <c r="L89" s="73">
        <v>0</v>
      </c>
      <c r="M89" s="73">
        <v>0</v>
      </c>
    </row>
    <row r="90" spans="1:13" x14ac:dyDescent="0.25">
      <c r="A90" s="24">
        <f>IF(ISBLANK(B90),"",MAX(A$8:A89)+1)</f>
        <v>67</v>
      </c>
      <c r="B90" s="80" t="s">
        <v>89</v>
      </c>
      <c r="C90" s="73">
        <v>-172999286.22298464</v>
      </c>
      <c r="D90" s="73">
        <v>-221941060.61387354</v>
      </c>
      <c r="E90" s="73">
        <v>-235367342.02444157</v>
      </c>
      <c r="F90" s="73">
        <v>-287733623.69258755</v>
      </c>
      <c r="G90" s="73">
        <v>-338783978.22139591</v>
      </c>
      <c r="H90" s="73">
        <v>-367193490.54528856</v>
      </c>
      <c r="I90" s="73">
        <v>-403895136.0109446</v>
      </c>
      <c r="J90" s="73">
        <v>-435213425.46897882</v>
      </c>
      <c r="K90" s="73">
        <v>-469724604.1223672</v>
      </c>
      <c r="L90" s="73">
        <v>-506786403.39104867</v>
      </c>
      <c r="M90" s="73">
        <v>-526707582.46769381</v>
      </c>
    </row>
    <row r="91" spans="1:13" x14ac:dyDescent="0.25">
      <c r="A91" s="24">
        <f>IF(ISBLANK(B91),"",MAX(A$8:A90)+1)</f>
        <v>68</v>
      </c>
      <c r="B91" s="80" t="s">
        <v>90</v>
      </c>
      <c r="C91" s="73">
        <v>-16151191.953472473</v>
      </c>
      <c r="D91" s="73">
        <v>-19101141.995922808</v>
      </c>
      <c r="E91" s="73">
        <v>-14642302.253231956</v>
      </c>
      <c r="F91" s="73">
        <v>-11918887.766737301</v>
      </c>
      <c r="G91" s="73">
        <v>-13930791.963434672</v>
      </c>
      <c r="H91" s="73">
        <v>-19469239.006562844</v>
      </c>
      <c r="I91" s="73">
        <v>-21347260.499947537</v>
      </c>
      <c r="J91" s="73">
        <v>-20489326.587828081</v>
      </c>
      <c r="K91" s="73">
        <v>-20864908.157813523</v>
      </c>
      <c r="L91" s="73">
        <v>-27283837.672347087</v>
      </c>
      <c r="M91" s="73">
        <v>-32807221.184665538</v>
      </c>
    </row>
    <row r="92" spans="1:13" x14ac:dyDescent="0.25">
      <c r="A92" s="24">
        <f>IF(ISBLANK(B92),"",MAX(A$8:A91)+1)</f>
        <v>69</v>
      </c>
      <c r="B92" s="80" t="s">
        <v>91</v>
      </c>
      <c r="C92" s="73">
        <v>-16794686.878584567</v>
      </c>
      <c r="D92" s="73">
        <v>-20349756.837457847</v>
      </c>
      <c r="E92" s="73">
        <v>-26415098.128910314</v>
      </c>
      <c r="F92" s="73">
        <v>-39332582.763880059</v>
      </c>
      <c r="G92" s="73">
        <v>-43481496.889732331</v>
      </c>
      <c r="H92" s="73">
        <v>-42425259.189335912</v>
      </c>
      <c r="I92" s="73">
        <v>-40550547.634300731</v>
      </c>
      <c r="J92" s="73">
        <v>-38581246.706722409</v>
      </c>
      <c r="K92" s="73">
        <v>-42779088.976036541</v>
      </c>
      <c r="L92" s="73">
        <v>-43016372.722922139</v>
      </c>
      <c r="M92" s="73">
        <v>-40817531.487662278</v>
      </c>
    </row>
    <row r="93" spans="1:13" x14ac:dyDescent="0.25">
      <c r="A93" s="24">
        <f>IF(ISBLANK(B93),"",MAX(A$8:A92)+1)</f>
        <v>70</v>
      </c>
      <c r="B93" s="81" t="s">
        <v>92</v>
      </c>
      <c r="C93" s="82">
        <f t="shared" ref="C93:M93" si="15">SUM(C88:C92)</f>
        <v>-205945165.05504167</v>
      </c>
      <c r="D93" s="82">
        <f t="shared" si="15"/>
        <v>-261391959.44725418</v>
      </c>
      <c r="E93" s="82">
        <f t="shared" si="15"/>
        <v>-276424742.40658385</v>
      </c>
      <c r="F93" s="82">
        <f t="shared" si="15"/>
        <v>-338985094.22320491</v>
      </c>
      <c r="G93" s="82">
        <f t="shared" si="15"/>
        <v>-396196267.07456291</v>
      </c>
      <c r="H93" s="82">
        <f t="shared" si="15"/>
        <v>-429087988.74118733</v>
      </c>
      <c r="I93" s="82">
        <f t="shared" si="15"/>
        <v>-465792944.14519286</v>
      </c>
      <c r="J93" s="82">
        <f t="shared" si="15"/>
        <v>-494283998.7635293</v>
      </c>
      <c r="K93" s="82">
        <f t="shared" si="15"/>
        <v>-533368601.2562173</v>
      </c>
      <c r="L93" s="82">
        <f t="shared" si="15"/>
        <v>-577086613.78631783</v>
      </c>
      <c r="M93" s="82">
        <f t="shared" si="15"/>
        <v>-600332335.14002168</v>
      </c>
    </row>
    <row r="94" spans="1:13" x14ac:dyDescent="0.25">
      <c r="A94" s="24" t="str">
        <f>IF(ISBLANK(B94),"",MAX(A$8:A93)+1)</f>
        <v/>
      </c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</row>
    <row r="95" spans="1:13" x14ac:dyDescent="0.25">
      <c r="A95" s="24">
        <f>IF(ISBLANK(B95),"",MAX(A$8:A94)+1)</f>
        <v>71</v>
      </c>
      <c r="B95" s="83" t="s">
        <v>144</v>
      </c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</row>
    <row r="96" spans="1:13" x14ac:dyDescent="0.25">
      <c r="A96" s="24">
        <f>IF(ISBLANK(B96),"",MAX(A$8:A95)+1)</f>
        <v>72</v>
      </c>
      <c r="B96" s="80" t="s">
        <v>143</v>
      </c>
      <c r="C96" s="79">
        <f t="shared" ref="C96:M100" si="16">C56+C64+C88</f>
        <v>34259645.807500005</v>
      </c>
      <c r="D96" s="79">
        <f t="shared" si="16"/>
        <v>47466817.325300001</v>
      </c>
      <c r="E96" s="79">
        <f t="shared" si="16"/>
        <v>46273596.947700001</v>
      </c>
      <c r="F96" s="79">
        <f t="shared" si="16"/>
        <v>38390895.353</v>
      </c>
      <c r="G96" s="79">
        <f t="shared" si="16"/>
        <v>38956036.982700005</v>
      </c>
      <c r="H96" s="79">
        <f t="shared" si="16"/>
        <v>37963469.635200001</v>
      </c>
      <c r="I96" s="79">
        <f t="shared" si="16"/>
        <v>46556534.146499999</v>
      </c>
      <c r="J96" s="79">
        <f t="shared" si="16"/>
        <v>45205568.146200001</v>
      </c>
      <c r="K96" s="79">
        <f t="shared" si="16"/>
        <v>46974595.017000005</v>
      </c>
      <c r="L96" s="79">
        <f t="shared" si="16"/>
        <v>48392091.8345</v>
      </c>
      <c r="M96" s="79">
        <f t="shared" si="16"/>
        <v>43349371.510728195</v>
      </c>
    </row>
    <row r="97" spans="1:13" x14ac:dyDescent="0.25">
      <c r="A97" s="24">
        <f>IF(ISBLANK(B97),"",MAX(A$8:A96)+1)</f>
        <v>73</v>
      </c>
      <c r="B97" s="80" t="s">
        <v>88</v>
      </c>
      <c r="C97" s="79">
        <f t="shared" si="16"/>
        <v>-3406</v>
      </c>
      <c r="D97" s="79">
        <f t="shared" si="16"/>
        <v>-2</v>
      </c>
      <c r="E97" s="79">
        <f t="shared" si="16"/>
        <v>0.33489999999999998</v>
      </c>
      <c r="F97" s="79">
        <f t="shared" si="16"/>
        <v>0</v>
      </c>
      <c r="G97" s="79">
        <f t="shared" si="16"/>
        <v>0.32890000000000003</v>
      </c>
      <c r="H97" s="79">
        <f t="shared" si="16"/>
        <v>0.32019999999999998</v>
      </c>
      <c r="I97" s="79">
        <f t="shared" si="16"/>
        <v>0.3145</v>
      </c>
      <c r="J97" s="79">
        <f t="shared" si="16"/>
        <v>0</v>
      </c>
      <c r="K97" s="79">
        <f t="shared" si="16"/>
        <v>0</v>
      </c>
      <c r="L97" s="79">
        <f t="shared" si="16"/>
        <v>0</v>
      </c>
      <c r="M97" s="79">
        <f t="shared" si="16"/>
        <v>0</v>
      </c>
    </row>
    <row r="98" spans="1:13" x14ac:dyDescent="0.25">
      <c r="A98" s="24">
        <f>IF(ISBLANK(B98),"",MAX(A$8:A97)+1)</f>
        <v>74</v>
      </c>
      <c r="B98" s="80" t="s">
        <v>89</v>
      </c>
      <c r="C98" s="79">
        <f t="shared" si="16"/>
        <v>1350249362.7770154</v>
      </c>
      <c r="D98" s="79">
        <f t="shared" si="16"/>
        <v>1410160420.3861265</v>
      </c>
      <c r="E98" s="79">
        <f t="shared" si="16"/>
        <v>1470840166.9755585</v>
      </c>
      <c r="F98" s="79">
        <f t="shared" si="16"/>
        <v>1460244687.3074124</v>
      </c>
      <c r="G98" s="79">
        <f t="shared" si="16"/>
        <v>1445668686.778604</v>
      </c>
      <c r="H98" s="79">
        <f t="shared" si="16"/>
        <v>1478236092.4547114</v>
      </c>
      <c r="I98" s="79">
        <f t="shared" si="16"/>
        <v>1503469809.6100554</v>
      </c>
      <c r="J98" s="79">
        <f t="shared" si="16"/>
        <v>1538904521.298521</v>
      </c>
      <c r="K98" s="79">
        <f t="shared" si="16"/>
        <v>1568946672.8776329</v>
      </c>
      <c r="L98" s="79">
        <f t="shared" si="16"/>
        <v>1628839151.6089513</v>
      </c>
      <c r="M98" s="79">
        <f t="shared" si="16"/>
        <v>1751147951.8403964</v>
      </c>
    </row>
    <row r="99" spans="1:13" x14ac:dyDescent="0.25">
      <c r="A99" s="24">
        <f>IF(ISBLANK(B99),"",MAX(A$8:A98)+1)</f>
        <v>75</v>
      </c>
      <c r="B99" s="80" t="s">
        <v>90</v>
      </c>
      <c r="C99" s="79">
        <f t="shared" si="16"/>
        <v>14837440.813527517</v>
      </c>
      <c r="D99" s="79">
        <f t="shared" si="16"/>
        <v>5045450.7967772</v>
      </c>
      <c r="E99" s="79">
        <f t="shared" si="16"/>
        <v>5362338.1331680436</v>
      </c>
      <c r="F99" s="79">
        <f t="shared" si="16"/>
        <v>6597150.1472627036</v>
      </c>
      <c r="G99" s="79">
        <f t="shared" si="16"/>
        <v>6351460.5479653236</v>
      </c>
      <c r="H99" s="79">
        <f t="shared" si="16"/>
        <v>27294096.022637151</v>
      </c>
      <c r="I99" s="79">
        <f t="shared" si="16"/>
        <v>25477814.028052468</v>
      </c>
      <c r="J99" s="79">
        <f t="shared" si="16"/>
        <v>23027852.833171923</v>
      </c>
      <c r="K99" s="79">
        <f t="shared" si="16"/>
        <v>22908486.69698647</v>
      </c>
      <c r="L99" s="79">
        <f t="shared" si="16"/>
        <v>39306904.947052911</v>
      </c>
      <c r="M99" s="79">
        <f t="shared" si="16"/>
        <v>59450670.585581757</v>
      </c>
    </row>
    <row r="100" spans="1:13" x14ac:dyDescent="0.25">
      <c r="A100" s="24">
        <f>IF(ISBLANK(B100),"",MAX(A$8:A99)+1)</f>
        <v>76</v>
      </c>
      <c r="B100" s="80" t="s">
        <v>91</v>
      </c>
      <c r="C100" s="79">
        <f t="shared" si="16"/>
        <v>53921311.589915425</v>
      </c>
      <c r="D100" s="79">
        <f t="shared" si="16"/>
        <v>61929120.280642167</v>
      </c>
      <c r="E100" s="79">
        <f t="shared" si="16"/>
        <v>72787960.10308969</v>
      </c>
      <c r="F100" s="79">
        <f t="shared" si="16"/>
        <v>56859002.650119916</v>
      </c>
      <c r="G100" s="79">
        <f t="shared" si="16"/>
        <v>38844475.334167719</v>
      </c>
      <c r="H100" s="79">
        <f t="shared" si="16"/>
        <v>36410398.3448641</v>
      </c>
      <c r="I100" s="79">
        <f t="shared" si="16"/>
        <v>33661106.714199238</v>
      </c>
      <c r="J100" s="79">
        <f t="shared" si="16"/>
        <v>32654251.590377688</v>
      </c>
      <c r="K100" s="79">
        <f t="shared" si="16"/>
        <v>33499002.465263493</v>
      </c>
      <c r="L100" s="79">
        <f t="shared" si="16"/>
        <v>45795915.166477866</v>
      </c>
      <c r="M100" s="79">
        <f t="shared" si="16"/>
        <v>76524776.056572318</v>
      </c>
    </row>
    <row r="101" spans="1:13" x14ac:dyDescent="0.25">
      <c r="A101" s="24">
        <f>IF(ISBLANK(B101),"",MAX(A$8:A100)+1)</f>
        <v>77</v>
      </c>
      <c r="B101" s="81" t="s">
        <v>92</v>
      </c>
      <c r="C101" s="82">
        <f t="shared" ref="C101:M101" si="17">SUM(C96:C100)</f>
        <v>1453264354.9879587</v>
      </c>
      <c r="D101" s="82">
        <f t="shared" si="17"/>
        <v>1524601806.788846</v>
      </c>
      <c r="E101" s="82">
        <f t="shared" si="17"/>
        <v>1595264062.4944162</v>
      </c>
      <c r="F101" s="82">
        <f t="shared" si="17"/>
        <v>1562091735.4577951</v>
      </c>
      <c r="G101" s="82">
        <f t="shared" si="17"/>
        <v>1529820659.972337</v>
      </c>
      <c r="H101" s="82">
        <f t="shared" si="17"/>
        <v>1579904056.7776127</v>
      </c>
      <c r="I101" s="82">
        <f t="shared" si="17"/>
        <v>1609165264.8133073</v>
      </c>
      <c r="J101" s="82">
        <f t="shared" si="17"/>
        <v>1639792193.8682704</v>
      </c>
      <c r="K101" s="82">
        <f t="shared" si="17"/>
        <v>1672328757.0568829</v>
      </c>
      <c r="L101" s="82">
        <f t="shared" si="17"/>
        <v>1762334063.5569823</v>
      </c>
      <c r="M101" s="82">
        <f t="shared" si="17"/>
        <v>1930472769.9932785</v>
      </c>
    </row>
    <row r="102" spans="1:13" x14ac:dyDescent="0.25">
      <c r="A102" s="24" t="str">
        <f>IF(ISBLANK(B102),"",MAX(A$8:A101)+1)</f>
        <v/>
      </c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</row>
    <row r="103" spans="1:13" x14ac:dyDescent="0.25">
      <c r="A103" s="24">
        <f>IF(ISBLANK(B103),"",MAX(A$8:A102)+1)</f>
        <v>78</v>
      </c>
      <c r="B103" s="80" t="s">
        <v>145</v>
      </c>
      <c r="C103" s="79">
        <f t="shared" ref="C103:M103" si="18">C49-C93</f>
        <v>-6477550.9449583292</v>
      </c>
      <c r="D103" s="79">
        <f t="shared" si="18"/>
        <v>4071952.4472541809</v>
      </c>
      <c r="E103" s="79">
        <f t="shared" si="18"/>
        <v>16994898.406583846</v>
      </c>
      <c r="F103" s="79">
        <f t="shared" si="18"/>
        <v>40968179.223204911</v>
      </c>
      <c r="G103" s="79">
        <f t="shared" si="18"/>
        <v>55676189.012570739</v>
      </c>
      <c r="H103" s="79">
        <f t="shared" si="18"/>
        <v>34091063.056352735</v>
      </c>
      <c r="I103" s="79">
        <f t="shared" si="18"/>
        <v>4412032.1451928616</v>
      </c>
      <c r="J103" s="79">
        <f t="shared" si="18"/>
        <v>4391255.7635293007</v>
      </c>
      <c r="K103" s="79">
        <f t="shared" si="18"/>
        <v>4007496.2562173009</v>
      </c>
      <c r="L103" s="79">
        <f t="shared" si="18"/>
        <v>-4675499.0605139732</v>
      </c>
      <c r="M103" s="79">
        <f t="shared" si="18"/>
        <v>-3699965.5487734079</v>
      </c>
    </row>
    <row r="104" spans="1:13" x14ac:dyDescent="0.25">
      <c r="A104" s="24">
        <f>IF(ISBLANK(B104),"",MAX(A$8:A103)+1)</f>
        <v>79</v>
      </c>
      <c r="B104" s="80" t="s">
        <v>146</v>
      </c>
      <c r="C104" s="79">
        <f>C50</f>
        <v>-23552194</v>
      </c>
      <c r="D104" s="79">
        <f t="shared" ref="D104:M104" si="19">D50</f>
        <v>-33816278</v>
      </c>
      <c r="E104" s="79">
        <f t="shared" si="19"/>
        <v>-34944568</v>
      </c>
      <c r="F104" s="79">
        <f t="shared" si="19"/>
        <v>-28225299</v>
      </c>
      <c r="G104" s="79">
        <f t="shared" si="19"/>
        <v>-33308796</v>
      </c>
      <c r="H104" s="79">
        <f t="shared" si="19"/>
        <v>-30103192</v>
      </c>
      <c r="I104" s="79">
        <f t="shared" si="19"/>
        <v>1351968.8265220076</v>
      </c>
      <c r="J104" s="79">
        <f t="shared" si="19"/>
        <v>-2690326.6825212911</v>
      </c>
      <c r="K104" s="79">
        <f t="shared" si="19"/>
        <v>-19573354.599600285</v>
      </c>
      <c r="L104" s="79">
        <f t="shared" si="19"/>
        <v>-32315096.333012477</v>
      </c>
      <c r="M104" s="79">
        <f t="shared" si="19"/>
        <v>-29952462.162250079</v>
      </c>
    </row>
    <row r="105" spans="1:13" x14ac:dyDescent="0.25">
      <c r="A105" s="24">
        <f>IF(ISBLANK(B105),"",MAX(A$8:A104)+1)</f>
        <v>80</v>
      </c>
      <c r="B105" s="80" t="s">
        <v>100</v>
      </c>
      <c r="C105" s="79">
        <f>C52</f>
        <v>51102877</v>
      </c>
      <c r="D105" s="79">
        <f t="shared" ref="D105:M105" si="20">D52</f>
        <v>77214512</v>
      </c>
      <c r="E105" s="79">
        <f t="shared" si="20"/>
        <v>63932951</v>
      </c>
      <c r="F105" s="79">
        <f t="shared" si="20"/>
        <v>69724366</v>
      </c>
      <c r="G105" s="79">
        <f t="shared" si="20"/>
        <v>61488772.198503688</v>
      </c>
      <c r="H105" s="79">
        <f t="shared" si="20"/>
        <v>67698261.192581519</v>
      </c>
      <c r="I105" s="79">
        <f t="shared" si="20"/>
        <v>60441757.688472785</v>
      </c>
      <c r="J105" s="79">
        <f t="shared" si="20"/>
        <v>64512629.046918951</v>
      </c>
      <c r="K105" s="79">
        <f t="shared" si="20"/>
        <v>76508602.625964388</v>
      </c>
      <c r="L105" s="79">
        <f t="shared" si="20"/>
        <v>77507520.09431687</v>
      </c>
      <c r="M105" s="79">
        <f t="shared" si="20"/>
        <v>54431800.041036151</v>
      </c>
    </row>
    <row r="106" spans="1:13" ht="15.75" thickBot="1" x14ac:dyDescent="0.3">
      <c r="A106" s="24">
        <f>IF(ISBLANK(B106),"",MAX(A$8:A105)+1)</f>
        <v>81</v>
      </c>
      <c r="B106" s="84" t="s">
        <v>147</v>
      </c>
      <c r="C106" s="85">
        <f t="shared" ref="C106:M106" si="21">SUM(C101:C105)</f>
        <v>1474337487.0430002</v>
      </c>
      <c r="D106" s="85">
        <f t="shared" si="21"/>
        <v>1572071993.2361002</v>
      </c>
      <c r="E106" s="85">
        <f t="shared" si="21"/>
        <v>1641247343.901</v>
      </c>
      <c r="F106" s="85">
        <f t="shared" si="21"/>
        <v>1644558981.681</v>
      </c>
      <c r="G106" s="85">
        <f t="shared" si="21"/>
        <v>1613676825.1834114</v>
      </c>
      <c r="H106" s="85">
        <f t="shared" si="21"/>
        <v>1651590189.0265467</v>
      </c>
      <c r="I106" s="85">
        <f t="shared" si="21"/>
        <v>1675371023.473495</v>
      </c>
      <c r="J106" s="85">
        <f t="shared" si="21"/>
        <v>1706005751.9961972</v>
      </c>
      <c r="K106" s="85">
        <f t="shared" si="21"/>
        <v>1733271501.3394642</v>
      </c>
      <c r="L106" s="85">
        <f t="shared" si="21"/>
        <v>1802850988.2577727</v>
      </c>
      <c r="M106" s="85">
        <f t="shared" si="21"/>
        <v>1951252142.3232913</v>
      </c>
    </row>
    <row r="107" spans="1:13" ht="15.75" thickTop="1" x14ac:dyDescent="0.25">
      <c r="A107" s="24" t="str">
        <f>IF(ISBLANK(B107),"",MAX(A$8:A106)+1)</f>
        <v/>
      </c>
      <c r="B107" s="86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</row>
    <row r="108" spans="1:13" x14ac:dyDescent="0.25">
      <c r="A108" s="24">
        <f>IF(ISBLANK(B108),"",MAX(A$8:A107)+1)</f>
        <v>82</v>
      </c>
      <c r="B108" s="55" t="s">
        <v>102</v>
      </c>
      <c r="C108" s="58">
        <f t="shared" ref="C108:M108" si="22">SUM(C24:C28,C30)</f>
        <v>128599260</v>
      </c>
      <c r="D108" s="58">
        <f t="shared" si="22"/>
        <v>135519644</v>
      </c>
      <c r="E108" s="58">
        <f t="shared" si="22"/>
        <v>127529343</v>
      </c>
      <c r="F108" s="58">
        <f t="shared" si="22"/>
        <v>131747021.83093703</v>
      </c>
      <c r="G108" s="58">
        <f t="shared" si="22"/>
        <v>131203425.31619304</v>
      </c>
      <c r="H108" s="58">
        <f t="shared" si="22"/>
        <v>133566477.45515747</v>
      </c>
      <c r="I108" s="58">
        <f t="shared" si="22"/>
        <v>137313915.37905002</v>
      </c>
      <c r="J108" s="58">
        <f t="shared" si="22"/>
        <v>128884370.18793435</v>
      </c>
      <c r="K108" s="58">
        <f t="shared" si="22"/>
        <v>143255194.49096596</v>
      </c>
      <c r="L108" s="58">
        <f t="shared" si="22"/>
        <v>157508314.37310475</v>
      </c>
      <c r="M108" s="58">
        <f t="shared" si="22"/>
        <v>158205340.22099435</v>
      </c>
    </row>
    <row r="109" spans="1:13" x14ac:dyDescent="0.25">
      <c r="A109" s="24" t="str">
        <f>IF(ISBLANK(B109),"",MAX(A$8:A108)+1)</f>
        <v/>
      </c>
      <c r="B109" s="55"/>
    </row>
    <row r="110" spans="1:13" x14ac:dyDescent="0.25">
      <c r="A110" s="24">
        <f>IF(ISBLANK(B110),"",MAX(A$8:A109)+1)</f>
        <v>83</v>
      </c>
      <c r="B110" s="55" t="s">
        <v>148</v>
      </c>
      <c r="C110" s="57">
        <f t="shared" ref="C110:M110" si="23">C35</f>
        <v>57878840</v>
      </c>
      <c r="D110" s="57">
        <f t="shared" si="23"/>
        <v>59834599</v>
      </c>
      <c r="E110" s="57">
        <f t="shared" si="23"/>
        <v>58086350</v>
      </c>
      <c r="F110" s="57">
        <f t="shared" si="23"/>
        <v>62325674.35853453</v>
      </c>
      <c r="G110" s="57">
        <f t="shared" si="23"/>
        <v>62324534.192295589</v>
      </c>
      <c r="H110" s="57">
        <f t="shared" si="23"/>
        <v>48460112.856745608</v>
      </c>
      <c r="I110" s="57">
        <f t="shared" si="23"/>
        <v>38423559.598946169</v>
      </c>
      <c r="J110" s="57">
        <f t="shared" si="23"/>
        <v>36435059.664413847</v>
      </c>
      <c r="K110" s="57">
        <f t="shared" si="23"/>
        <v>35198609.673254773</v>
      </c>
      <c r="L110" s="57">
        <f t="shared" si="23"/>
        <v>40797968.789201349</v>
      </c>
      <c r="M110" s="57">
        <f t="shared" si="23"/>
        <v>36975583.824290976</v>
      </c>
    </row>
    <row r="111" spans="1:13" x14ac:dyDescent="0.25">
      <c r="A111" s="24">
        <f>IF(ISBLANK(B111),"",MAX(A$8:A110)+1)</f>
        <v>84</v>
      </c>
      <c r="B111" s="55" t="s">
        <v>149</v>
      </c>
      <c r="C111" s="57">
        <v>-10163417.16</v>
      </c>
      <c r="D111" s="57">
        <v>-10961264</v>
      </c>
      <c r="E111" s="57">
        <v>-14229174.24</v>
      </c>
      <c r="F111" s="57">
        <v>-17974985.989999998</v>
      </c>
      <c r="G111" s="57">
        <v>-19573829.420000002</v>
      </c>
      <c r="H111" s="57">
        <v>-6415220.2300000004</v>
      </c>
      <c r="I111" s="57"/>
      <c r="J111" s="57"/>
      <c r="K111" s="57"/>
      <c r="L111" s="57"/>
      <c r="M111" s="57"/>
    </row>
    <row r="112" spans="1:13" x14ac:dyDescent="0.25">
      <c r="A112" s="24">
        <f>IF(ISBLANK(B112),"",MAX(A$8:A111)+1)</f>
        <v>85</v>
      </c>
      <c r="B112" s="55" t="s">
        <v>150</v>
      </c>
      <c r="C112" s="57">
        <v>-30055485.147053167</v>
      </c>
      <c r="D112" s="57">
        <v>-28866273.971399512</v>
      </c>
      <c r="E112" s="57">
        <v>-24774941.513788272</v>
      </c>
      <c r="F112" s="57">
        <v>-24774941.513788272</v>
      </c>
      <c r="G112" s="57">
        <v>-22515021.011164669</v>
      </c>
      <c r="H112" s="57">
        <v>-21032118.615573943</v>
      </c>
      <c r="I112" s="57">
        <v>-18453256.690031696</v>
      </c>
      <c r="J112" s="57">
        <v>-15797150.23887274</v>
      </c>
      <c r="K112" s="57">
        <v>-13610545.310332194</v>
      </c>
      <c r="L112" s="57">
        <v>-15101807.581572812</v>
      </c>
      <c r="M112" s="57">
        <v>-12855311.606762974</v>
      </c>
    </row>
    <row r="113" spans="1:13" x14ac:dyDescent="0.25">
      <c r="A113" s="24">
        <f>IF(ISBLANK(B113),"",MAX(A$8:A112)+1)</f>
        <v>86</v>
      </c>
      <c r="B113" s="55" t="s">
        <v>105</v>
      </c>
      <c r="C113" s="57">
        <f t="shared" ref="C113:M113" si="24">C110+C111+C112</f>
        <v>17659937.692946836</v>
      </c>
      <c r="D113" s="57">
        <f t="shared" si="24"/>
        <v>20007061.028600488</v>
      </c>
      <c r="E113" s="57">
        <f t="shared" si="24"/>
        <v>19082234.246211726</v>
      </c>
      <c r="F113" s="57">
        <f t="shared" si="24"/>
        <v>19575746.854746263</v>
      </c>
      <c r="G113" s="57">
        <f t="shared" si="24"/>
        <v>20235683.761130918</v>
      </c>
      <c r="H113" s="57">
        <f t="shared" si="24"/>
        <v>21012774.011171669</v>
      </c>
      <c r="I113" s="57">
        <f t="shared" si="24"/>
        <v>19970302.908914473</v>
      </c>
      <c r="J113" s="57">
        <f t="shared" si="24"/>
        <v>20637909.425541107</v>
      </c>
      <c r="K113" s="57">
        <f t="shared" si="24"/>
        <v>21588064.362922579</v>
      </c>
      <c r="L113" s="57">
        <f t="shared" si="24"/>
        <v>25696161.207628537</v>
      </c>
      <c r="M113" s="57">
        <f t="shared" si="24"/>
        <v>24120272.217528</v>
      </c>
    </row>
    <row r="114" spans="1:13" x14ac:dyDescent="0.25">
      <c r="A114" s="24" t="str">
        <f>IF(ISBLANK(B114),"",MAX(A$8:A113)+1)</f>
        <v/>
      </c>
      <c r="B114" s="17"/>
    </row>
    <row r="115" spans="1:13" x14ac:dyDescent="0.25">
      <c r="A115" s="24">
        <f>IF(ISBLANK(B115),"",MAX(A$8:A114)+1)</f>
        <v>87</v>
      </c>
      <c r="B115" s="47" t="s">
        <v>106</v>
      </c>
    </row>
    <row r="116" spans="1:13" x14ac:dyDescent="0.25">
      <c r="A116" s="24">
        <f>IF(ISBLANK(B116),"",MAX(A$8:A115)+1)</f>
        <v>88</v>
      </c>
      <c r="B116" s="56" t="s">
        <v>107</v>
      </c>
      <c r="C116" s="58">
        <f t="shared" ref="C116:M116" si="25">C58</f>
        <v>2210764633</v>
      </c>
      <c r="D116" s="58">
        <f t="shared" si="25"/>
        <v>2385288050</v>
      </c>
      <c r="E116" s="58">
        <f t="shared" si="25"/>
        <v>2530004412</v>
      </c>
      <c r="F116" s="58">
        <f t="shared" si="25"/>
        <v>2635752747</v>
      </c>
      <c r="G116" s="58">
        <f t="shared" si="25"/>
        <v>2746234653</v>
      </c>
      <c r="H116" s="58">
        <f t="shared" si="25"/>
        <v>2879940210</v>
      </c>
      <c r="I116" s="58">
        <f t="shared" si="25"/>
        <v>3022548886</v>
      </c>
      <c r="J116" s="58">
        <f t="shared" si="25"/>
        <v>3162774259.7674999</v>
      </c>
      <c r="K116" s="58">
        <f t="shared" si="25"/>
        <v>3310238970</v>
      </c>
      <c r="L116" s="58">
        <f t="shared" si="25"/>
        <v>3497293008</v>
      </c>
      <c r="M116" s="58">
        <f t="shared" si="25"/>
        <v>3710993361</v>
      </c>
    </row>
    <row r="117" spans="1:13" x14ac:dyDescent="0.25">
      <c r="A117" s="24">
        <f>IF(ISBLANK(B117),"",MAX(A$8:A116)+1)</f>
        <v>89</v>
      </c>
      <c r="B117" s="56" t="s">
        <v>151</v>
      </c>
      <c r="C117" s="57"/>
      <c r="D117" s="57"/>
      <c r="E117" s="57"/>
      <c r="F117" s="57"/>
      <c r="G117" s="57"/>
      <c r="H117" s="57"/>
      <c r="I117" s="57"/>
      <c r="J117" s="57"/>
      <c r="K117" s="57"/>
      <c r="L117" s="57">
        <v>-47060452.17666664</v>
      </c>
      <c r="M117" s="57">
        <v>-84751774.307916671</v>
      </c>
    </row>
    <row r="118" spans="1:13" x14ac:dyDescent="0.25">
      <c r="A118" s="24">
        <f>IF(ISBLANK(B118),"",MAX(A$8:A117)+1)</f>
        <v>90</v>
      </c>
      <c r="B118" s="56" t="s">
        <v>108</v>
      </c>
      <c r="C118" s="57"/>
      <c r="D118" s="57"/>
      <c r="E118" s="57"/>
      <c r="F118" s="57"/>
      <c r="G118" s="57"/>
      <c r="H118" s="57"/>
      <c r="I118" s="57"/>
      <c r="J118" s="57"/>
      <c r="K118" s="57">
        <v>-86617.67079525</v>
      </c>
      <c r="L118" s="57">
        <v>-2910905.877415834</v>
      </c>
      <c r="M118" s="57">
        <v>-16228881.069029139</v>
      </c>
    </row>
    <row r="119" spans="1:13" x14ac:dyDescent="0.25">
      <c r="A119" s="24">
        <f>IF(ISBLANK(B119),"",MAX(A$8:A118)+1)</f>
        <v>91</v>
      </c>
      <c r="B119" s="56" t="s">
        <v>152</v>
      </c>
      <c r="C119" s="58">
        <f t="shared" ref="C119:M119" si="26">C116+C117+C118</f>
        <v>2210764633</v>
      </c>
      <c r="D119" s="58">
        <f t="shared" si="26"/>
        <v>2385288050</v>
      </c>
      <c r="E119" s="58">
        <f t="shared" si="26"/>
        <v>2530004412</v>
      </c>
      <c r="F119" s="58">
        <f t="shared" si="26"/>
        <v>2635752747</v>
      </c>
      <c r="G119" s="58">
        <f t="shared" si="26"/>
        <v>2746234653</v>
      </c>
      <c r="H119" s="58">
        <f t="shared" si="26"/>
        <v>2879940210</v>
      </c>
      <c r="I119" s="58">
        <f t="shared" si="26"/>
        <v>3022548886</v>
      </c>
      <c r="J119" s="58">
        <f t="shared" si="26"/>
        <v>3162774259.7674999</v>
      </c>
      <c r="K119" s="58">
        <f t="shared" si="26"/>
        <v>3310152352.3292046</v>
      </c>
      <c r="L119" s="58">
        <f t="shared" si="26"/>
        <v>3447321649.9459176</v>
      </c>
      <c r="M119" s="58">
        <f t="shared" si="26"/>
        <v>3610012705.623054</v>
      </c>
    </row>
    <row r="120" spans="1:13" x14ac:dyDescent="0.25">
      <c r="A120" s="24" t="str">
        <f>IF(ISBLANK(B120),"",MAX(A$8:A119)+1)</f>
        <v/>
      </c>
      <c r="B120" s="56"/>
    </row>
    <row r="121" spans="1:13" x14ac:dyDescent="0.25">
      <c r="A121" s="24">
        <f>IF(ISBLANK(B121),"",MAX(A$8:A120)+1)</f>
        <v>92</v>
      </c>
      <c r="B121" s="56" t="s">
        <v>153</v>
      </c>
      <c r="C121" s="57">
        <f t="shared" ref="C121:M121" si="27">C66</f>
        <v>-687515984</v>
      </c>
      <c r="D121" s="57">
        <f t="shared" si="27"/>
        <v>-753186569</v>
      </c>
      <c r="E121" s="57">
        <f t="shared" si="27"/>
        <v>-823796903</v>
      </c>
      <c r="F121" s="57">
        <f t="shared" si="27"/>
        <v>-887774436</v>
      </c>
      <c r="G121" s="57">
        <f t="shared" si="27"/>
        <v>-961781988</v>
      </c>
      <c r="H121" s="57">
        <f t="shared" si="27"/>
        <v>-1034510627</v>
      </c>
      <c r="I121" s="57">
        <f t="shared" si="27"/>
        <v>-1115183940.3789999</v>
      </c>
      <c r="J121" s="57">
        <f t="shared" si="27"/>
        <v>-1188656313</v>
      </c>
      <c r="K121" s="57">
        <f t="shared" si="27"/>
        <v>-1271567693</v>
      </c>
      <c r="L121" s="57">
        <f t="shared" si="27"/>
        <v>-1361667453</v>
      </c>
      <c r="M121" s="57">
        <f t="shared" si="27"/>
        <v>-1433137826.69191</v>
      </c>
    </row>
    <row r="122" spans="1:13" x14ac:dyDescent="0.25">
      <c r="A122" s="24">
        <f>IF(ISBLANK(B122),"",MAX(A$8:A121)+1)</f>
        <v>93</v>
      </c>
      <c r="B122" s="56" t="s">
        <v>154</v>
      </c>
      <c r="C122" s="57"/>
      <c r="D122" s="57"/>
      <c r="E122" s="57"/>
      <c r="F122" s="57"/>
      <c r="G122" s="57"/>
      <c r="H122" s="57"/>
      <c r="I122" s="57"/>
      <c r="J122" s="57"/>
      <c r="K122" s="57"/>
      <c r="L122" s="57">
        <v>970234.29101210635</v>
      </c>
      <c r="M122" s="57">
        <v>3209723.1798207625</v>
      </c>
    </row>
    <row r="123" spans="1:13" x14ac:dyDescent="0.25">
      <c r="A123" s="24">
        <f>IF(ISBLANK(B123),"",MAX(A$8:A122)+1)</f>
        <v>94</v>
      </c>
      <c r="B123" s="56" t="s">
        <v>111</v>
      </c>
      <c r="C123" s="57"/>
      <c r="D123" s="57"/>
      <c r="E123" s="57"/>
      <c r="F123" s="57"/>
      <c r="G123" s="57"/>
      <c r="H123" s="57"/>
      <c r="I123" s="57"/>
      <c r="J123" s="57"/>
      <c r="K123" s="57">
        <v>690.86332679846555</v>
      </c>
      <c r="L123" s="57">
        <v>154694.72417511354</v>
      </c>
      <c r="M123" s="57">
        <v>1296178.4092875994</v>
      </c>
    </row>
    <row r="124" spans="1:13" x14ac:dyDescent="0.25">
      <c r="A124" s="24">
        <f>IF(ISBLANK(B124),"",MAX(A$8:A123)+1)</f>
        <v>95</v>
      </c>
      <c r="B124" s="56" t="s">
        <v>155</v>
      </c>
      <c r="C124" s="57">
        <f t="shared" ref="C124:M124" si="28">C121+C122+C123</f>
        <v>-687515984</v>
      </c>
      <c r="D124" s="57">
        <f t="shared" si="28"/>
        <v>-753186569</v>
      </c>
      <c r="E124" s="57">
        <f t="shared" si="28"/>
        <v>-823796903</v>
      </c>
      <c r="F124" s="57">
        <f t="shared" si="28"/>
        <v>-887774436</v>
      </c>
      <c r="G124" s="57">
        <f t="shared" si="28"/>
        <v>-961781988</v>
      </c>
      <c r="H124" s="57">
        <f t="shared" si="28"/>
        <v>-1034510627</v>
      </c>
      <c r="I124" s="57">
        <f t="shared" si="28"/>
        <v>-1115183940.3789999</v>
      </c>
      <c r="J124" s="57">
        <f t="shared" si="28"/>
        <v>-1188656313</v>
      </c>
      <c r="K124" s="57">
        <f t="shared" si="28"/>
        <v>-1271567002.1366732</v>
      </c>
      <c r="L124" s="57">
        <f t="shared" si="28"/>
        <v>-1360542523.9848127</v>
      </c>
      <c r="M124" s="57">
        <f t="shared" si="28"/>
        <v>-1428631925.1028016</v>
      </c>
    </row>
    <row r="125" spans="1:13" x14ac:dyDescent="0.25">
      <c r="A125" s="24" t="str">
        <f>IF(ISBLANK(B125),"",MAX(A$8:A124)+1)</f>
        <v/>
      </c>
      <c r="B125" s="56"/>
    </row>
    <row r="126" spans="1:13" x14ac:dyDescent="0.25">
      <c r="A126" s="24">
        <f>IF(ISBLANK(B126),"",MAX(A$8:A125)+1)</f>
        <v>96</v>
      </c>
      <c r="B126" s="56" t="s">
        <v>156</v>
      </c>
      <c r="C126" s="57">
        <f t="shared" ref="C126:M126" si="29">C74</f>
        <v>-113387644.88128516</v>
      </c>
      <c r="D126" s="57">
        <f t="shared" si="29"/>
        <v>-150203841.0813269</v>
      </c>
      <c r="E126" s="57">
        <f t="shared" si="29"/>
        <v>-139263101.69928172</v>
      </c>
      <c r="F126" s="57">
        <f t="shared" si="29"/>
        <v>-166563311.0188151</v>
      </c>
      <c r="G126" s="57">
        <f t="shared" si="29"/>
        <v>-197100439.25508639</v>
      </c>
      <c r="H126" s="57">
        <f t="shared" si="29"/>
        <v>-210463453.40057045</v>
      </c>
      <c r="I126" s="57">
        <f t="shared" si="29"/>
        <v>-227627125.59399733</v>
      </c>
      <c r="J126" s="57">
        <f t="shared" si="29"/>
        <v>-242300735.49897844</v>
      </c>
      <c r="K126" s="57">
        <f t="shared" si="29"/>
        <v>-261680156.1878852</v>
      </c>
      <c r="L126" s="57">
        <f t="shared" si="29"/>
        <v>-269792646.81823689</v>
      </c>
      <c r="M126" s="57">
        <f t="shared" si="29"/>
        <v>-271846932.69267762</v>
      </c>
    </row>
    <row r="127" spans="1:13" x14ac:dyDescent="0.25">
      <c r="A127" s="24">
        <f>IF(ISBLANK(B127),"",MAX(A$8:A126)+1)</f>
        <v>97</v>
      </c>
      <c r="B127" s="56" t="s">
        <v>154</v>
      </c>
      <c r="C127" s="57"/>
      <c r="D127" s="57"/>
      <c r="E127" s="57"/>
      <c r="F127" s="57"/>
      <c r="G127" s="57"/>
      <c r="H127" s="57"/>
      <c r="I127" s="57"/>
      <c r="J127" s="57"/>
      <c r="K127" s="57"/>
      <c r="L127" s="57">
        <v>5372252.9503154913</v>
      </c>
      <c r="M127" s="57">
        <v>8025584.9516680902</v>
      </c>
    </row>
    <row r="128" spans="1:13" x14ac:dyDescent="0.25">
      <c r="A128" s="24">
        <f>IF(ISBLANK(B128),"",MAX(A$8:A127)+1)</f>
        <v>98</v>
      </c>
      <c r="B128" s="56" t="s">
        <v>111</v>
      </c>
      <c r="C128" s="57"/>
      <c r="D128" s="57"/>
      <c r="E128" s="57"/>
      <c r="F128" s="57"/>
      <c r="G128" s="57"/>
      <c r="H128" s="57"/>
      <c r="I128" s="57"/>
      <c r="J128" s="57"/>
      <c r="K128" s="57">
        <v>12809.91109461447</v>
      </c>
      <c r="L128" s="57">
        <v>509551.74144340138</v>
      </c>
      <c r="M128" s="57">
        <v>1289851.786132125</v>
      </c>
    </row>
    <row r="129" spans="1:13" x14ac:dyDescent="0.25">
      <c r="A129" s="24">
        <f>IF(ISBLANK(B129),"",MAX(A$8:A128)+1)</f>
        <v>99</v>
      </c>
      <c r="B129" s="56" t="s">
        <v>157</v>
      </c>
      <c r="C129" s="57">
        <f t="shared" ref="C129:M129" si="30">C126+C127+C128</f>
        <v>-113387644.88128516</v>
      </c>
      <c r="D129" s="57">
        <f t="shared" si="30"/>
        <v>-150203841.0813269</v>
      </c>
      <c r="E129" s="57">
        <f t="shared" si="30"/>
        <v>-139263101.69928172</v>
      </c>
      <c r="F129" s="57">
        <f t="shared" si="30"/>
        <v>-166563311.0188151</v>
      </c>
      <c r="G129" s="57">
        <f t="shared" si="30"/>
        <v>-197100439.25508639</v>
      </c>
      <c r="H129" s="57">
        <f t="shared" si="30"/>
        <v>-210463453.40057045</v>
      </c>
      <c r="I129" s="57">
        <f t="shared" si="30"/>
        <v>-227627125.59399733</v>
      </c>
      <c r="J129" s="57">
        <f t="shared" si="30"/>
        <v>-242300735.49897844</v>
      </c>
      <c r="K129" s="57">
        <f t="shared" si="30"/>
        <v>-261667346.27679059</v>
      </c>
      <c r="L129" s="57">
        <f t="shared" si="30"/>
        <v>-263910842.12647799</v>
      </c>
      <c r="M129" s="57">
        <f t="shared" si="30"/>
        <v>-262531495.95487741</v>
      </c>
    </row>
    <row r="130" spans="1:13" x14ac:dyDescent="0.25">
      <c r="A130" s="24" t="str">
        <f>IF(ISBLANK(B130),"",MAX(A$8:A129)+1)</f>
        <v/>
      </c>
    </row>
    <row r="131" spans="1:13" x14ac:dyDescent="0.25">
      <c r="A131" s="24">
        <f>IF(ISBLANK(B131),"",MAX(A$8:A130)+1)</f>
        <v>100</v>
      </c>
      <c r="B131" s="47" t="s">
        <v>158</v>
      </c>
    </row>
    <row r="132" spans="1:13" x14ac:dyDescent="0.25">
      <c r="A132" s="24">
        <f>IF(ISBLANK(B132),"",MAX(A$8:A131)+1)</f>
        <v>101</v>
      </c>
      <c r="B132" s="56" t="s">
        <v>116</v>
      </c>
      <c r="C132" s="57">
        <f t="shared" ref="C132:M132" si="31">C59</f>
        <v>114148670.88149999</v>
      </c>
      <c r="D132" s="57">
        <f t="shared" si="31"/>
        <v>121231461.78160001</v>
      </c>
      <c r="E132" s="57">
        <f t="shared" si="31"/>
        <v>70084907.687299997</v>
      </c>
      <c r="F132" s="57">
        <f t="shared" si="31"/>
        <v>41706701.205000006</v>
      </c>
      <c r="G132" s="57">
        <f t="shared" si="31"/>
        <v>43400851.394299999</v>
      </c>
      <c r="H132" s="57">
        <f t="shared" si="31"/>
        <v>65902921.046799995</v>
      </c>
      <c r="I132" s="57">
        <f t="shared" si="31"/>
        <v>68391619.282000005</v>
      </c>
      <c r="J132" s="57">
        <f t="shared" si="31"/>
        <v>67129385.447400004</v>
      </c>
      <c r="K132" s="57">
        <f t="shared" si="31"/>
        <v>69120516.147399992</v>
      </c>
      <c r="L132" s="57">
        <f t="shared" si="31"/>
        <v>101394126.5713</v>
      </c>
      <c r="M132" s="57">
        <f t="shared" si="31"/>
        <v>139531979.72830001</v>
      </c>
    </row>
    <row r="133" spans="1:13" x14ac:dyDescent="0.25">
      <c r="A133" s="24">
        <f>IF(ISBLANK(B133),"",MAX(A$8:A132)+1)</f>
        <v>102</v>
      </c>
      <c r="B133" s="56" t="s">
        <v>117</v>
      </c>
      <c r="K133" s="57"/>
      <c r="L133" s="57">
        <v>-1176561.6112949997</v>
      </c>
      <c r="M133" s="57">
        <v>-16597798.789668249</v>
      </c>
    </row>
    <row r="134" spans="1:13" x14ac:dyDescent="0.25">
      <c r="A134" s="24">
        <f>IF(ISBLANK(B134),"",MAX(A$8:A133)+1)</f>
        <v>103</v>
      </c>
      <c r="B134" s="56" t="s">
        <v>109</v>
      </c>
      <c r="C134" s="57">
        <f t="shared" ref="C134:M134" si="32">C132+C133</f>
        <v>114148670.88149999</v>
      </c>
      <c r="D134" s="57">
        <f t="shared" si="32"/>
        <v>121231461.78160001</v>
      </c>
      <c r="E134" s="57">
        <f t="shared" si="32"/>
        <v>70084907.687299997</v>
      </c>
      <c r="F134" s="57">
        <f t="shared" si="32"/>
        <v>41706701.205000006</v>
      </c>
      <c r="G134" s="57">
        <f t="shared" si="32"/>
        <v>43400851.394299999</v>
      </c>
      <c r="H134" s="57">
        <f t="shared" si="32"/>
        <v>65902921.046799995</v>
      </c>
      <c r="I134" s="57">
        <f t="shared" si="32"/>
        <v>68391619.282000005</v>
      </c>
      <c r="J134" s="57">
        <f t="shared" si="32"/>
        <v>67129385.447400004</v>
      </c>
      <c r="K134" s="57">
        <f t="shared" si="32"/>
        <v>69120516.147399992</v>
      </c>
      <c r="L134" s="57">
        <f t="shared" si="32"/>
        <v>100217564.960005</v>
      </c>
      <c r="M134" s="57">
        <f t="shared" si="32"/>
        <v>122934180.93863176</v>
      </c>
    </row>
    <row r="135" spans="1:13" x14ac:dyDescent="0.25">
      <c r="A135" s="24" t="str">
        <f>IF(ISBLANK(B135),"",MAX(A$8:A134)+1)</f>
        <v/>
      </c>
      <c r="B135" s="17"/>
    </row>
    <row r="136" spans="1:13" x14ac:dyDescent="0.25">
      <c r="A136" s="24">
        <f>IF(ISBLANK(B136),"",MAX(A$8:A135)+1)</f>
        <v>104</v>
      </c>
      <c r="B136" s="56" t="s">
        <v>118</v>
      </c>
      <c r="C136" s="57">
        <f t="shared" ref="C136:M136" si="33">C67</f>
        <v>-83160038.114500001</v>
      </c>
      <c r="D136" s="57">
        <f t="shared" si="33"/>
        <v>-97084868.988900006</v>
      </c>
      <c r="E136" s="57">
        <f t="shared" si="33"/>
        <v>-50080267.300899997</v>
      </c>
      <c r="F136" s="57">
        <f t="shared" si="33"/>
        <v>-23190663.291000001</v>
      </c>
      <c r="G136" s="57">
        <f t="shared" si="33"/>
        <v>-23118598.882900003</v>
      </c>
      <c r="H136" s="57">
        <f t="shared" si="33"/>
        <v>-19139586.0176</v>
      </c>
      <c r="I136" s="57">
        <f t="shared" si="33"/>
        <v>-21566544.754000001</v>
      </c>
      <c r="J136" s="57">
        <f t="shared" si="33"/>
        <v>-23612206.0264</v>
      </c>
      <c r="K136" s="57">
        <f t="shared" si="33"/>
        <v>-25347121.292599998</v>
      </c>
      <c r="L136" s="57">
        <f t="shared" si="33"/>
        <v>-34803383.951900005</v>
      </c>
      <c r="M136" s="57">
        <f t="shared" si="33"/>
        <v>-47274087.95805271</v>
      </c>
    </row>
    <row r="137" spans="1:13" x14ac:dyDescent="0.25">
      <c r="A137" s="24">
        <f>IF(ISBLANK(B137),"",MAX(A$8:A136)+1)</f>
        <v>105</v>
      </c>
      <c r="B137" s="56" t="s">
        <v>119</v>
      </c>
      <c r="K137" s="57"/>
      <c r="L137" s="57">
        <v>125691.99261211981</v>
      </c>
      <c r="M137" s="57">
        <v>1430783.8862761646</v>
      </c>
    </row>
    <row r="138" spans="1:13" x14ac:dyDescent="0.25">
      <c r="A138" s="24">
        <f>IF(ISBLANK(B138),"",MAX(A$8:A137)+1)</f>
        <v>106</v>
      </c>
      <c r="B138" s="56" t="s">
        <v>112</v>
      </c>
      <c r="C138" s="57">
        <f t="shared" ref="C138:M138" si="34">C136+C137</f>
        <v>-83160038.114500001</v>
      </c>
      <c r="D138" s="57">
        <f t="shared" si="34"/>
        <v>-97084868.988900006</v>
      </c>
      <c r="E138" s="57">
        <f t="shared" si="34"/>
        <v>-50080267.300899997</v>
      </c>
      <c r="F138" s="57">
        <f t="shared" si="34"/>
        <v>-23190663.291000001</v>
      </c>
      <c r="G138" s="57">
        <f t="shared" si="34"/>
        <v>-23118598.882900003</v>
      </c>
      <c r="H138" s="57">
        <f t="shared" si="34"/>
        <v>-19139586.0176</v>
      </c>
      <c r="I138" s="57">
        <f t="shared" si="34"/>
        <v>-21566544.754000001</v>
      </c>
      <c r="J138" s="57">
        <f t="shared" si="34"/>
        <v>-23612206.0264</v>
      </c>
      <c r="K138" s="57">
        <f t="shared" si="34"/>
        <v>-25347121.292599998</v>
      </c>
      <c r="L138" s="57">
        <f t="shared" si="34"/>
        <v>-34677691.959287882</v>
      </c>
      <c r="M138" s="57">
        <f t="shared" si="34"/>
        <v>-45843304.071776547</v>
      </c>
    </row>
    <row r="139" spans="1:13" x14ac:dyDescent="0.25">
      <c r="A139" s="24" t="str">
        <f>IF(ISBLANK(B139),"",MAX(A$8:A138)+1)</f>
        <v/>
      </c>
      <c r="B139" s="17"/>
    </row>
    <row r="140" spans="1:13" x14ac:dyDescent="0.25">
      <c r="A140" s="24">
        <f>IF(ISBLANK(B140),"",MAX(A$8:A139)+1)</f>
        <v>107</v>
      </c>
      <c r="B140" s="56" t="s">
        <v>120</v>
      </c>
      <c r="C140" s="57">
        <f t="shared" ref="C140:M140" si="35">C75</f>
        <v>-10585856.494629253</v>
      </c>
      <c r="D140" s="57">
        <f t="shared" si="35"/>
        <v>-12927147.815243447</v>
      </c>
      <c r="E140" s="57">
        <f t="shared" si="35"/>
        <v>-8663616.6694345865</v>
      </c>
      <c r="F140" s="57">
        <f t="shared" si="35"/>
        <v>-6899608.6888004486</v>
      </c>
      <c r="G140" s="57">
        <f t="shared" si="35"/>
        <v>-8104767.0246372726</v>
      </c>
      <c r="H140" s="57">
        <f t="shared" si="35"/>
        <v>-11159139.20564702</v>
      </c>
      <c r="I140" s="57">
        <f t="shared" si="35"/>
        <v>-12030884.043074146</v>
      </c>
      <c r="J140" s="57">
        <f t="shared" si="35"/>
        <v>-11407228.296690917</v>
      </c>
      <c r="K140" s="57">
        <f t="shared" si="35"/>
        <v>-11623688.386057302</v>
      </c>
      <c r="L140" s="57">
        <f t="shared" si="35"/>
        <v>-14524815.053693803</v>
      </c>
      <c r="M140" s="57">
        <f t="shared" si="35"/>
        <v>-16932625.893549934</v>
      </c>
    </row>
    <row r="141" spans="1:13" x14ac:dyDescent="0.25">
      <c r="A141" s="24">
        <f>IF(ISBLANK(B141),"",MAX(A$8:A140)+1)</f>
        <v>108</v>
      </c>
      <c r="B141" s="56" t="s">
        <v>121</v>
      </c>
      <c r="K141" s="57"/>
      <c r="L141" s="57">
        <v>64788.816740988565</v>
      </c>
      <c r="M141" s="57">
        <v>927817.70801036642</v>
      </c>
    </row>
    <row r="142" spans="1:13" x14ac:dyDescent="0.25">
      <c r="A142" s="24">
        <f>IF(ISBLANK(B142),"",MAX(A$8:A141)+1)</f>
        <v>109</v>
      </c>
      <c r="B142" s="56" t="s">
        <v>114</v>
      </c>
      <c r="C142" s="57">
        <f t="shared" ref="C142:M142" si="36">C140+C141</f>
        <v>-10585856.494629253</v>
      </c>
      <c r="D142" s="57">
        <f t="shared" si="36"/>
        <v>-12927147.815243447</v>
      </c>
      <c r="E142" s="57">
        <f t="shared" si="36"/>
        <v>-8663616.6694345865</v>
      </c>
      <c r="F142" s="57">
        <f t="shared" si="36"/>
        <v>-6899608.6888004486</v>
      </c>
      <c r="G142" s="57">
        <f t="shared" si="36"/>
        <v>-8104767.0246372726</v>
      </c>
      <c r="H142" s="57">
        <f t="shared" si="36"/>
        <v>-11159139.20564702</v>
      </c>
      <c r="I142" s="57">
        <f t="shared" si="36"/>
        <v>-12030884.043074146</v>
      </c>
      <c r="J142" s="57">
        <f t="shared" si="36"/>
        <v>-11407228.296690917</v>
      </c>
      <c r="K142" s="57">
        <f t="shared" si="36"/>
        <v>-11623688.386057302</v>
      </c>
      <c r="L142" s="57">
        <f t="shared" si="36"/>
        <v>-14460026.236952815</v>
      </c>
      <c r="M142" s="57">
        <f t="shared" si="36"/>
        <v>-16004808.185539568</v>
      </c>
    </row>
    <row r="143" spans="1:13" x14ac:dyDescent="0.25">
      <c r="A143" s="24" t="str">
        <f>IF(ISBLANK(B143),"",MAX(A$8:A142)+1)</f>
        <v/>
      </c>
    </row>
    <row r="144" spans="1:13" x14ac:dyDescent="0.25">
      <c r="A144" s="24" t="str">
        <f>IF(ISBLANK(B144),"",MAX(A$8:A143)+1)</f>
        <v/>
      </c>
    </row>
  </sheetData>
  <pageMargins left="0.7" right="0.7" top="0.75" bottom="0.75" header="0.3" footer="0.3"/>
  <pageSetup scale="49" fitToHeight="3" orientation="landscape" r:id="rId1"/>
  <rowBreaks count="2" manualBreakCount="2">
    <brk id="53" max="12" man="1"/>
    <brk id="106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59"/>
  <sheetViews>
    <sheetView tabSelected="1" workbookViewId="0">
      <pane xSplit="1" ySplit="3" topLeftCell="B28" activePane="bottomRight" state="frozen"/>
      <selection pane="topRight" activeCell="B1" sqref="B1"/>
      <selection pane="bottomLeft" activeCell="A4" sqref="A4"/>
      <selection pane="bottomRight" activeCell="H37" sqref="H37"/>
    </sheetView>
  </sheetViews>
  <sheetFormatPr defaultRowHeight="15" x14ac:dyDescent="0.25"/>
  <cols>
    <col min="1" max="1" width="20.7109375" customWidth="1"/>
    <col min="2" max="2" width="16.42578125" bestFit="1" customWidth="1"/>
    <col min="3" max="3" width="13.28515625" bestFit="1" customWidth="1"/>
    <col min="4" max="4" width="14.42578125" bestFit="1" customWidth="1"/>
    <col min="5" max="5" width="19.7109375" bestFit="1" customWidth="1"/>
    <col min="6" max="6" width="16.42578125" bestFit="1" customWidth="1"/>
    <col min="7" max="7" width="17.7109375" bestFit="1" customWidth="1"/>
    <col min="8" max="8" width="16" bestFit="1" customWidth="1"/>
    <col min="9" max="9" width="12.7109375" bestFit="1" customWidth="1"/>
    <col min="10" max="10" width="14" bestFit="1" customWidth="1"/>
    <col min="11" max="11" width="16" bestFit="1" customWidth="1"/>
    <col min="12" max="12" width="12.7109375" bestFit="1" customWidth="1"/>
    <col min="13" max="13" width="14" bestFit="1" customWidth="1"/>
  </cols>
  <sheetData>
    <row r="1" spans="1:14" ht="18.75" x14ac:dyDescent="0.3">
      <c r="A1" s="90" t="s">
        <v>164</v>
      </c>
      <c r="D1" s="57"/>
    </row>
    <row r="2" spans="1:14" ht="15.75" thickBot="1" x14ac:dyDescent="0.3"/>
    <row r="3" spans="1:14" ht="30.75" thickBot="1" x14ac:dyDescent="0.3">
      <c r="B3" s="91" t="s">
        <v>165</v>
      </c>
      <c r="C3" s="91" t="s">
        <v>166</v>
      </c>
      <c r="D3" s="91" t="s">
        <v>167</v>
      </c>
      <c r="E3" s="91" t="s">
        <v>168</v>
      </c>
      <c r="F3" s="91" t="s">
        <v>169</v>
      </c>
      <c r="G3" s="91" t="s">
        <v>170</v>
      </c>
      <c r="H3" s="91" t="s">
        <v>171</v>
      </c>
      <c r="I3" s="91" t="s">
        <v>172</v>
      </c>
      <c r="J3" s="91" t="s">
        <v>173</v>
      </c>
      <c r="K3" s="92" t="s">
        <v>174</v>
      </c>
      <c r="L3" s="92" t="s">
        <v>175</v>
      </c>
      <c r="M3" s="92" t="s">
        <v>176</v>
      </c>
      <c r="N3" s="93" t="s">
        <v>177</v>
      </c>
    </row>
    <row r="4" spans="1:14" x14ac:dyDescent="0.25">
      <c r="A4" s="15">
        <v>42674</v>
      </c>
      <c r="B4" s="94">
        <v>634174.33280000009</v>
      </c>
      <c r="C4" s="95">
        <v>323937.66720000003</v>
      </c>
      <c r="D4" s="96">
        <f t="shared" ref="D4:D36" si="0">SUM(B4:C4)</f>
        <v>958112.00000000012</v>
      </c>
      <c r="E4" s="94">
        <v>-1762.4761665733333</v>
      </c>
      <c r="F4" s="95">
        <v>-900.27676675999999</v>
      </c>
      <c r="G4" s="96">
        <f>SUM(E4:F4)</f>
        <v>-2662.7529333333332</v>
      </c>
      <c r="H4" s="94">
        <v>-50485.937282119834</v>
      </c>
      <c r="I4" s="95">
        <v>-25788.329649621872</v>
      </c>
      <c r="J4" s="96">
        <f>SUM(H4:I4)</f>
        <v>-76274.266931741702</v>
      </c>
      <c r="K4" s="94">
        <f>B4+E4+H4</f>
        <v>581925.91935130686</v>
      </c>
      <c r="L4" s="95">
        <f t="shared" ref="L4:L36" si="1">C4+F4+I4</f>
        <v>297249.06078361819</v>
      </c>
      <c r="M4" s="96">
        <f>SUM(K4:L4)</f>
        <v>879174.98013492511</v>
      </c>
      <c r="N4" s="97" t="s">
        <v>178</v>
      </c>
    </row>
    <row r="5" spans="1:14" x14ac:dyDescent="0.25">
      <c r="A5" s="15">
        <v>42704</v>
      </c>
      <c r="B5" s="94">
        <v>634174.33280000009</v>
      </c>
      <c r="C5" s="95">
        <v>323937.66720000003</v>
      </c>
      <c r="D5" s="96">
        <f t="shared" si="0"/>
        <v>958112.00000000012</v>
      </c>
      <c r="E5" s="94">
        <v>-5287.4284997200002</v>
      </c>
      <c r="F5" s="95">
        <v>-2700.8303002799998</v>
      </c>
      <c r="G5" s="96">
        <f t="shared" ref="G5:G36" si="2">SUM(E5:F5)</f>
        <v>-7988.2587999999996</v>
      </c>
      <c r="H5" s="94">
        <v>-100355.00790593897</v>
      </c>
      <c r="I5" s="95">
        <v>-51261.562430877726</v>
      </c>
      <c r="J5" s="96">
        <f t="shared" ref="J5:J36" si="3">SUM(H5:I5)</f>
        <v>-151616.57033681669</v>
      </c>
      <c r="K5" s="94">
        <f t="shared" ref="K5:K36" si="4">B5+E5+H5</f>
        <v>528531.89639434114</v>
      </c>
      <c r="L5" s="95">
        <f t="shared" si="1"/>
        <v>269975.27446884231</v>
      </c>
      <c r="M5" s="96">
        <f t="shared" ref="M5:M36" si="5">SUM(K5:L5)</f>
        <v>798507.17086318345</v>
      </c>
      <c r="N5" s="97" t="s">
        <v>178</v>
      </c>
    </row>
    <row r="6" spans="1:14" x14ac:dyDescent="0.25">
      <c r="A6" s="15">
        <v>42735</v>
      </c>
      <c r="B6" s="94">
        <v>766513.31485700002</v>
      </c>
      <c r="C6" s="95">
        <v>391536.71514300001</v>
      </c>
      <c r="D6" s="96">
        <f t="shared" si="0"/>
        <v>1158050.03</v>
      </c>
      <c r="E6" s="94">
        <v>-9180.1729205000793</v>
      </c>
      <c r="F6" s="95">
        <v>-4689.2528545415871</v>
      </c>
      <c r="G6" s="96">
        <f t="shared" si="2"/>
        <v>-13869.425775041665</v>
      </c>
      <c r="H6" s="94">
        <v>-150095.35129908641</v>
      </c>
      <c r="I6" s="95">
        <v>-76669.041054874018</v>
      </c>
      <c r="J6" s="96">
        <f t="shared" si="3"/>
        <v>-226764.39235396043</v>
      </c>
      <c r="K6" s="94">
        <f t="shared" si="4"/>
        <v>607237.79063741351</v>
      </c>
      <c r="L6" s="95">
        <f t="shared" si="1"/>
        <v>310178.42123358441</v>
      </c>
      <c r="M6" s="96">
        <f t="shared" si="5"/>
        <v>917416.21187099791</v>
      </c>
      <c r="N6" s="97" t="s">
        <v>178</v>
      </c>
    </row>
    <row r="7" spans="1:14" x14ac:dyDescent="0.25">
      <c r="A7" s="15">
        <v>42766</v>
      </c>
      <c r="B7" s="94">
        <v>766513.31485700002</v>
      </c>
      <c r="C7" s="95">
        <v>391536.71514300001</v>
      </c>
      <c r="D7" s="96">
        <f t="shared" si="0"/>
        <v>1158050.03</v>
      </c>
      <c r="E7" s="94">
        <v>-13440.709428913571</v>
      </c>
      <c r="F7" s="95">
        <v>-6865.5444295447614</v>
      </c>
      <c r="G7" s="96">
        <f t="shared" si="2"/>
        <v>-20306.253858458331</v>
      </c>
      <c r="H7" s="94">
        <v>-219584.94151797143</v>
      </c>
      <c r="I7" s="95">
        <v>-112164.47911652234</v>
      </c>
      <c r="J7" s="96">
        <f t="shared" si="3"/>
        <v>-331749.42063449376</v>
      </c>
      <c r="K7" s="94">
        <f t="shared" si="4"/>
        <v>533487.66391011502</v>
      </c>
      <c r="L7" s="95">
        <f t="shared" si="1"/>
        <v>272506.69159693288</v>
      </c>
      <c r="M7" s="96">
        <f t="shared" si="5"/>
        <v>805994.35550704785</v>
      </c>
      <c r="N7" s="97" t="s">
        <v>178</v>
      </c>
    </row>
    <row r="8" spans="1:14" x14ac:dyDescent="0.25">
      <c r="A8" s="15">
        <v>42794</v>
      </c>
      <c r="B8" s="94">
        <v>771667.85485700006</v>
      </c>
      <c r="C8" s="95">
        <v>391536.71514300001</v>
      </c>
      <c r="D8" s="96">
        <f t="shared" si="0"/>
        <v>1163204.57</v>
      </c>
      <c r="E8" s="94">
        <v>-17707.323999077063</v>
      </c>
      <c r="F8" s="95">
        <v>-9041.8360045479367</v>
      </c>
      <c r="G8" s="96">
        <f t="shared" si="2"/>
        <v>-26749.160003625002</v>
      </c>
      <c r="H8" s="94">
        <v>-289406.86102660757</v>
      </c>
      <c r="I8" s="95">
        <v>-147659.91717817067</v>
      </c>
      <c r="J8" s="96">
        <f t="shared" si="3"/>
        <v>-437066.77820477821</v>
      </c>
      <c r="K8" s="94">
        <f t="shared" si="4"/>
        <v>464553.6698313154</v>
      </c>
      <c r="L8" s="95">
        <f t="shared" si="1"/>
        <v>234834.96196028139</v>
      </c>
      <c r="M8" s="96">
        <f t="shared" si="5"/>
        <v>699388.63179159677</v>
      </c>
      <c r="N8" s="97" t="s">
        <v>178</v>
      </c>
    </row>
    <row r="9" spans="1:14" x14ac:dyDescent="0.25">
      <c r="A9" s="15">
        <v>42825</v>
      </c>
      <c r="B9" s="94">
        <v>4546964.8843100006</v>
      </c>
      <c r="C9" s="95">
        <v>2317572.3456900003</v>
      </c>
      <c r="D9" s="96">
        <f t="shared" si="0"/>
        <v>6864537.2300000004</v>
      </c>
      <c r="E9" s="94">
        <v>-49941.547353212882</v>
      </c>
      <c r="F9" s="95">
        <v>-25498.116439870464</v>
      </c>
      <c r="G9" s="96">
        <f t="shared" si="2"/>
        <v>-75439.663793083339</v>
      </c>
      <c r="H9" s="94">
        <v>-454050.02361007506</v>
      </c>
      <c r="I9" s="95">
        <v>-231592.33310615219</v>
      </c>
      <c r="J9" s="96">
        <f t="shared" si="3"/>
        <v>-685642.35671622725</v>
      </c>
      <c r="K9" s="94">
        <f t="shared" si="4"/>
        <v>4042973.3133467129</v>
      </c>
      <c r="L9" s="95">
        <f t="shared" si="1"/>
        <v>2060481.8961439775</v>
      </c>
      <c r="M9" s="96">
        <f t="shared" si="5"/>
        <v>6103455.2094906904</v>
      </c>
      <c r="N9" s="97" t="s">
        <v>178</v>
      </c>
    </row>
    <row r="10" spans="1:14" x14ac:dyDescent="0.25">
      <c r="A10" s="15">
        <v>42855</v>
      </c>
      <c r="B10" s="94">
        <v>4549527.6843100004</v>
      </c>
      <c r="C10" s="95">
        <v>2317572.3456900003</v>
      </c>
      <c r="D10" s="96">
        <f t="shared" si="0"/>
        <v>6867100.0300000012</v>
      </c>
      <c r="E10" s="94">
        <v>-110140.30354090434</v>
      </c>
      <c r="F10" s="95">
        <v>-56234.375592512341</v>
      </c>
      <c r="G10" s="96">
        <f t="shared" si="2"/>
        <v>-166374.67913341668</v>
      </c>
      <c r="H10" s="94">
        <v>-608905.59970179829</v>
      </c>
      <c r="I10" s="95">
        <v>-310526.75648307201</v>
      </c>
      <c r="J10" s="96">
        <f t="shared" si="3"/>
        <v>-919432.35618487024</v>
      </c>
      <c r="K10" s="94">
        <f t="shared" si="4"/>
        <v>3830481.7810672978</v>
      </c>
      <c r="L10" s="95">
        <f t="shared" si="1"/>
        <v>1950811.2136144158</v>
      </c>
      <c r="M10" s="96">
        <f t="shared" si="5"/>
        <v>5781292.9946817141</v>
      </c>
      <c r="N10" s="97" t="s">
        <v>178</v>
      </c>
    </row>
    <row r="11" spans="1:14" x14ac:dyDescent="0.25">
      <c r="A11" s="15">
        <v>42886</v>
      </c>
      <c r="B11" s="94">
        <v>6225995.1847990016</v>
      </c>
      <c r="C11" s="95">
        <v>3173502.0152010005</v>
      </c>
      <c r="D11" s="96">
        <f t="shared" si="0"/>
        <v>9399497.200000003</v>
      </c>
      <c r="E11" s="94">
        <v>-175430.16334814022</v>
      </c>
      <c r="F11" s="95">
        <v>-89569.15043381814</v>
      </c>
      <c r="G11" s="96">
        <f t="shared" si="2"/>
        <v>-264999.31378195836</v>
      </c>
      <c r="H11" s="94">
        <v>-761979.28952668072</v>
      </c>
      <c r="I11" s="95">
        <v>-388551.69936895941</v>
      </c>
      <c r="J11" s="96">
        <f t="shared" si="3"/>
        <v>-1150530.9888956402</v>
      </c>
      <c r="K11" s="94">
        <f t="shared" si="4"/>
        <v>5288585.7319241809</v>
      </c>
      <c r="L11" s="95">
        <f t="shared" si="1"/>
        <v>2695381.1653982229</v>
      </c>
      <c r="M11" s="96">
        <f t="shared" si="5"/>
        <v>7983966.8973224033</v>
      </c>
      <c r="N11" s="97" t="s">
        <v>178</v>
      </c>
    </row>
    <row r="12" spans="1:14" x14ac:dyDescent="0.25">
      <c r="A12" s="15">
        <v>42916</v>
      </c>
      <c r="B12" s="94">
        <v>6226127.7147990009</v>
      </c>
      <c r="C12" s="95">
        <v>3173502.0152010005</v>
      </c>
      <c r="D12" s="96">
        <f t="shared" si="0"/>
        <v>9399629.7300000004</v>
      </c>
      <c r="E12" s="94">
        <v>-245808.22798654553</v>
      </c>
      <c r="F12" s="95">
        <v>-125502.42405878784</v>
      </c>
      <c r="G12" s="96">
        <f t="shared" si="2"/>
        <v>-371310.65204533341</v>
      </c>
      <c r="H12" s="94">
        <v>-913272.10766065388</v>
      </c>
      <c r="I12" s="95">
        <v>-465667.16768056445</v>
      </c>
      <c r="J12" s="96">
        <f t="shared" si="3"/>
        <v>-1378939.2753412183</v>
      </c>
      <c r="K12" s="94">
        <f t="shared" si="4"/>
        <v>5067047.3791518016</v>
      </c>
      <c r="L12" s="95">
        <f t="shared" si="1"/>
        <v>2582332.4234616482</v>
      </c>
      <c r="M12" s="96">
        <f t="shared" si="5"/>
        <v>7649379.8026134502</v>
      </c>
      <c r="N12" s="97" t="s">
        <v>178</v>
      </c>
    </row>
    <row r="13" spans="1:14" x14ac:dyDescent="0.25">
      <c r="A13" s="15">
        <v>42947</v>
      </c>
      <c r="B13" s="94">
        <v>6226127.7147990009</v>
      </c>
      <c r="C13" s="95">
        <v>3183525.5352010005</v>
      </c>
      <c r="D13" s="96">
        <f t="shared" si="0"/>
        <v>9409653.2500000019</v>
      </c>
      <c r="E13" s="94">
        <v>-316186.47537590918</v>
      </c>
      <c r="F13" s="95">
        <v>-161456.59354109087</v>
      </c>
      <c r="G13" s="96">
        <f t="shared" si="2"/>
        <v>-477643.06891700008</v>
      </c>
      <c r="H13" s="94">
        <v>-1064564.8618317919</v>
      </c>
      <c r="I13" s="95">
        <v>-545519.84087986953</v>
      </c>
      <c r="J13" s="96">
        <f t="shared" si="3"/>
        <v>-1610084.7027116613</v>
      </c>
      <c r="K13" s="94">
        <f t="shared" si="4"/>
        <v>4845376.3775912998</v>
      </c>
      <c r="L13" s="95">
        <f t="shared" si="1"/>
        <v>2476549.10078004</v>
      </c>
      <c r="M13" s="96">
        <f t="shared" si="5"/>
        <v>7321925.4783713399</v>
      </c>
      <c r="N13" s="97" t="s">
        <v>178</v>
      </c>
    </row>
    <row r="14" spans="1:14" x14ac:dyDescent="0.25">
      <c r="A14" s="15">
        <v>42978</v>
      </c>
      <c r="B14" s="94">
        <v>6226127.7147990009</v>
      </c>
      <c r="C14" s="95">
        <v>3183525.5352010005</v>
      </c>
      <c r="D14" s="96">
        <f t="shared" si="0"/>
        <v>9409653.2500000019</v>
      </c>
      <c r="E14" s="94">
        <v>-386564.70952727285</v>
      </c>
      <c r="F14" s="95">
        <v>-197431.63859472724</v>
      </c>
      <c r="G14" s="96">
        <f t="shared" si="2"/>
        <v>-583996.34812200011</v>
      </c>
      <c r="H14" s="94">
        <v>-1215857.6206362294</v>
      </c>
      <c r="I14" s="95">
        <v>-625365.20762920787</v>
      </c>
      <c r="J14" s="96">
        <f t="shared" si="3"/>
        <v>-1841222.8282654374</v>
      </c>
      <c r="K14" s="94">
        <f t="shared" si="4"/>
        <v>4623705.3846354987</v>
      </c>
      <c r="L14" s="95">
        <f t="shared" si="1"/>
        <v>2360728.6889770655</v>
      </c>
      <c r="M14" s="96">
        <f t="shared" si="5"/>
        <v>6984434.0736125642</v>
      </c>
      <c r="N14" s="97" t="s">
        <v>178</v>
      </c>
    </row>
    <row r="15" spans="1:14" x14ac:dyDescent="0.25">
      <c r="A15" s="15">
        <v>43008</v>
      </c>
      <c r="B15" s="94">
        <v>7156053.9927289998</v>
      </c>
      <c r="C15" s="95">
        <v>3658533.9572710004</v>
      </c>
      <c r="D15" s="96">
        <f t="shared" si="0"/>
        <v>10814587.949999999</v>
      </c>
      <c r="E15" s="94">
        <v>-459527.35055471695</v>
      </c>
      <c r="F15" s="95">
        <v>-234726.80445936648</v>
      </c>
      <c r="G15" s="96">
        <f t="shared" si="2"/>
        <v>-694254.15501408349</v>
      </c>
      <c r="H15" s="94">
        <v>-1366245.8370340387</v>
      </c>
      <c r="I15" s="95">
        <v>-704748.53209469502</v>
      </c>
      <c r="J15" s="96">
        <f t="shared" si="3"/>
        <v>-2070994.3691287339</v>
      </c>
      <c r="K15" s="94">
        <f t="shared" si="4"/>
        <v>5330280.8051402438</v>
      </c>
      <c r="L15" s="95">
        <f t="shared" si="1"/>
        <v>2719058.6207169387</v>
      </c>
      <c r="M15" s="96">
        <f t="shared" si="5"/>
        <v>8049339.4258571826</v>
      </c>
      <c r="N15" s="97" t="s">
        <v>178</v>
      </c>
    </row>
    <row r="16" spans="1:14" x14ac:dyDescent="0.25">
      <c r="A16" s="15">
        <v>43039</v>
      </c>
      <c r="B16" s="94">
        <v>7259839.4194650017</v>
      </c>
      <c r="C16" s="95">
        <v>3756005.8705350007</v>
      </c>
      <c r="D16" s="96">
        <f t="shared" si="0"/>
        <v>11015845.290000003</v>
      </c>
      <c r="E16" s="94">
        <v>-535361.74590071198</v>
      </c>
      <c r="F16" s="95">
        <v>-273529.3418419548</v>
      </c>
      <c r="G16" s="96">
        <f t="shared" si="2"/>
        <v>-808891.08774266671</v>
      </c>
      <c r="H16" s="94">
        <v>-1515628.9394203557</v>
      </c>
      <c r="I16" s="95">
        <v>-783604.27652890037</v>
      </c>
      <c r="J16" s="96">
        <f t="shared" si="3"/>
        <v>-2299233.215949256</v>
      </c>
      <c r="K16" s="94">
        <f t="shared" si="4"/>
        <v>5208848.7341439342</v>
      </c>
      <c r="L16" s="95">
        <f t="shared" si="1"/>
        <v>2698872.2521641455</v>
      </c>
      <c r="M16" s="96">
        <f t="shared" si="5"/>
        <v>7907720.9863080792</v>
      </c>
      <c r="N16" s="97" t="s">
        <v>178</v>
      </c>
    </row>
    <row r="17" spans="1:14" x14ac:dyDescent="0.25">
      <c r="A17" s="15">
        <v>43069</v>
      </c>
      <c r="B17" s="94">
        <v>8102180.6547680022</v>
      </c>
      <c r="C17" s="95">
        <v>4190162.285232001</v>
      </c>
      <c r="D17" s="96">
        <f t="shared" si="0"/>
        <v>12292342.940000003</v>
      </c>
      <c r="E17" s="94">
        <v>-613816.35797883209</v>
      </c>
      <c r="F17" s="95">
        <v>-313713.85060333472</v>
      </c>
      <c r="G17" s="96">
        <f t="shared" si="2"/>
        <v>-927530.20858216682</v>
      </c>
      <c r="H17" s="94">
        <v>-1664094.965950429</v>
      </c>
      <c r="I17" s="95">
        <v>-861976.33098052861</v>
      </c>
      <c r="J17" s="96">
        <f t="shared" si="3"/>
        <v>-2526071.2969309576</v>
      </c>
      <c r="K17" s="94">
        <f t="shared" si="4"/>
        <v>5824269.3308387417</v>
      </c>
      <c r="L17" s="95">
        <f t="shared" si="1"/>
        <v>3014472.1036481378</v>
      </c>
      <c r="M17" s="96">
        <f t="shared" si="5"/>
        <v>8838741.434486879</v>
      </c>
      <c r="N17" s="97" t="s">
        <v>178</v>
      </c>
    </row>
    <row r="18" spans="1:14" x14ac:dyDescent="0.25">
      <c r="A18" s="15">
        <v>43100</v>
      </c>
      <c r="B18" s="94">
        <v>10042475.856518002</v>
      </c>
      <c r="C18" s="95">
        <v>5193895.1934820013</v>
      </c>
      <c r="D18" s="96">
        <f t="shared" si="0"/>
        <v>15236371.050000004</v>
      </c>
      <c r="E18" s="94">
        <v>-709177.4901467351</v>
      </c>
      <c r="F18" s="95">
        <v>-362767.0141018068</v>
      </c>
      <c r="G18" s="96">
        <f t="shared" si="2"/>
        <v>-1071944.5042485418</v>
      </c>
      <c r="H18" s="94">
        <v>-1814520.8104490782</v>
      </c>
      <c r="I18" s="95">
        <v>-937244.35627417453</v>
      </c>
      <c r="J18" s="96">
        <f t="shared" si="3"/>
        <v>-2751765.1667232527</v>
      </c>
      <c r="K18" s="94">
        <f t="shared" si="4"/>
        <v>7518777.5559221879</v>
      </c>
      <c r="L18" s="95">
        <f t="shared" si="1"/>
        <v>3893883.8231060198</v>
      </c>
      <c r="M18" s="96">
        <f t="shared" si="5"/>
        <v>11412661.379028209</v>
      </c>
      <c r="N18" s="97" t="s">
        <v>178</v>
      </c>
    </row>
    <row r="19" spans="1:14" x14ac:dyDescent="0.25">
      <c r="A19" s="15">
        <v>43131</v>
      </c>
      <c r="B19" s="94">
        <v>12398416.604886003</v>
      </c>
      <c r="C19" s="95">
        <v>6367617.0251140008</v>
      </c>
      <c r="D19" s="96">
        <f t="shared" si="0"/>
        <v>18766033.630000003</v>
      </c>
      <c r="E19" s="94">
        <v>-824297.83743064746</v>
      </c>
      <c r="F19" s="95">
        <v>-422101.80837143614</v>
      </c>
      <c r="G19" s="96">
        <f t="shared" si="2"/>
        <v>-1246399.6458020837</v>
      </c>
      <c r="H19" s="94">
        <v>-1922189.8470026432</v>
      </c>
      <c r="I19" s="95">
        <v>-967324.26754607644</v>
      </c>
      <c r="J19" s="96">
        <f t="shared" si="3"/>
        <v>-2889514.1145487195</v>
      </c>
      <c r="K19" s="94">
        <f t="shared" si="4"/>
        <v>9651928.920452714</v>
      </c>
      <c r="L19" s="95">
        <f t="shared" si="1"/>
        <v>4978190.9491964886</v>
      </c>
      <c r="M19" s="96">
        <f t="shared" si="5"/>
        <v>14630119.869649202</v>
      </c>
      <c r="N19" s="97" t="s">
        <v>178</v>
      </c>
    </row>
    <row r="20" spans="1:14" x14ac:dyDescent="0.25">
      <c r="A20" s="15">
        <v>43159</v>
      </c>
      <c r="B20" s="94">
        <v>14666447.039359001</v>
      </c>
      <c r="C20" s="95">
        <v>7519114.8506410001</v>
      </c>
      <c r="D20" s="96">
        <f t="shared" si="0"/>
        <v>22185561.890000001</v>
      </c>
      <c r="E20" s="94">
        <v>-952174.27289408038</v>
      </c>
      <c r="F20" s="95">
        <v>-487898.78574791987</v>
      </c>
      <c r="G20" s="96">
        <f t="shared" si="2"/>
        <v>-1440073.0586420002</v>
      </c>
      <c r="H20" s="94">
        <v>-2027180.1050385097</v>
      </c>
      <c r="I20" s="95">
        <v>-996047.12036553933</v>
      </c>
      <c r="J20" s="96">
        <f t="shared" si="3"/>
        <v>-3023227.2254040493</v>
      </c>
      <c r="K20" s="94">
        <f t="shared" si="4"/>
        <v>11687092.66142641</v>
      </c>
      <c r="L20" s="95">
        <f t="shared" si="1"/>
        <v>6035168.9445275404</v>
      </c>
      <c r="M20" s="96">
        <f t="shared" si="5"/>
        <v>17722261.60595395</v>
      </c>
      <c r="N20" s="97" t="s">
        <v>178</v>
      </c>
    </row>
    <row r="21" spans="1:14" x14ac:dyDescent="0.25">
      <c r="A21" s="15">
        <v>43190</v>
      </c>
      <c r="B21" s="94">
        <v>30291199.919358999</v>
      </c>
      <c r="C21" s="95">
        <v>7519114.8506410001</v>
      </c>
      <c r="D21" s="96">
        <f t="shared" si="0"/>
        <v>37810314.769999996</v>
      </c>
      <c r="E21" s="94">
        <v>-1122137.4535026946</v>
      </c>
      <c r="F21" s="95">
        <v>-556895.96411684738</v>
      </c>
      <c r="G21" s="96">
        <f t="shared" si="2"/>
        <v>-1679033.417619542</v>
      </c>
      <c r="H21" s="94">
        <v>-2123332.1465938874</v>
      </c>
      <c r="I21" s="95">
        <v>-1024097.9309765887</v>
      </c>
      <c r="J21" s="96">
        <f t="shared" si="3"/>
        <v>-3147430.0775704761</v>
      </c>
      <c r="K21" s="94">
        <f t="shared" si="4"/>
        <v>27045730.319262415</v>
      </c>
      <c r="L21" s="95">
        <f t="shared" si="1"/>
        <v>5938120.9555475637</v>
      </c>
      <c r="M21" s="96">
        <f t="shared" si="5"/>
        <v>32983851.274809979</v>
      </c>
      <c r="N21" s="97" t="s">
        <v>178</v>
      </c>
    </row>
    <row r="22" spans="1:14" x14ac:dyDescent="0.25">
      <c r="A22" s="15">
        <v>43220</v>
      </c>
      <c r="B22" s="94">
        <v>30655994.846895002</v>
      </c>
      <c r="C22" s="95">
        <v>8008757.3531050002</v>
      </c>
      <c r="D22" s="96">
        <f t="shared" si="0"/>
        <v>38664752.200000003</v>
      </c>
      <c r="E22" s="94">
        <v>-1328860.9575243776</v>
      </c>
      <c r="F22" s="95">
        <v>-626901.05641970609</v>
      </c>
      <c r="G22" s="96">
        <f t="shared" si="2"/>
        <v>-1955762.0139440838</v>
      </c>
      <c r="H22" s="94">
        <v>-2211764.5202325219</v>
      </c>
      <c r="I22" s="95">
        <v>-1051937.0796615127</v>
      </c>
      <c r="J22" s="96">
        <f t="shared" si="3"/>
        <v>-3263701.5998940347</v>
      </c>
      <c r="K22" s="94">
        <f t="shared" si="4"/>
        <v>27115369.369138103</v>
      </c>
      <c r="L22" s="95">
        <f t="shared" si="1"/>
        <v>6329919.2170237815</v>
      </c>
      <c r="M22" s="96">
        <f t="shared" si="5"/>
        <v>33445288.586161885</v>
      </c>
      <c r="N22" s="97" t="s">
        <v>178</v>
      </c>
    </row>
    <row r="23" spans="1:14" x14ac:dyDescent="0.25">
      <c r="A23" s="15">
        <v>43251</v>
      </c>
      <c r="B23" s="94">
        <v>30736788.037383001</v>
      </c>
      <c r="C23" s="95">
        <v>8036541.572617</v>
      </c>
      <c r="D23" s="96">
        <f t="shared" si="0"/>
        <v>38773329.609999999</v>
      </c>
      <c r="E23" s="94">
        <v>-1513884.2688854493</v>
      </c>
      <c r="F23" s="95">
        <v>-686317.98194792611</v>
      </c>
      <c r="G23" s="96">
        <f t="shared" si="2"/>
        <v>-2200202.2508333754</v>
      </c>
      <c r="H23" s="94">
        <v>-2304753.9343298832</v>
      </c>
      <c r="I23" s="95">
        <v>-1081999.7433691109</v>
      </c>
      <c r="J23" s="96">
        <f t="shared" si="3"/>
        <v>-3386753.6776989941</v>
      </c>
      <c r="K23" s="94">
        <f t="shared" si="4"/>
        <v>26918149.83416767</v>
      </c>
      <c r="L23" s="95">
        <f t="shared" si="1"/>
        <v>6268223.8472999632</v>
      </c>
      <c r="M23" s="96">
        <f t="shared" si="5"/>
        <v>33186373.681467634</v>
      </c>
      <c r="N23" s="97" t="s">
        <v>178</v>
      </c>
    </row>
    <row r="24" spans="1:14" x14ac:dyDescent="0.25">
      <c r="A24" s="15">
        <v>43281</v>
      </c>
      <c r="B24" s="94">
        <v>44394583.510395996</v>
      </c>
      <c r="C24" s="95">
        <v>16153819.989604</v>
      </c>
      <c r="D24" s="96">
        <f t="shared" si="0"/>
        <v>60548403.5</v>
      </c>
      <c r="E24" s="94">
        <v>-1898019.1355115911</v>
      </c>
      <c r="F24" s="95">
        <v>-850612.76972995116</v>
      </c>
      <c r="G24" s="96">
        <f t="shared" si="2"/>
        <v>-2748631.9052415425</v>
      </c>
      <c r="H24" s="94">
        <v>-2355929.9218215817</v>
      </c>
      <c r="I24" s="95">
        <v>-1090038.0560034101</v>
      </c>
      <c r="J24" s="96">
        <f t="shared" si="3"/>
        <v>-3445967.9778249916</v>
      </c>
      <c r="K24" s="94">
        <f t="shared" si="4"/>
        <v>40140634.453062825</v>
      </c>
      <c r="L24" s="95">
        <f t="shared" si="1"/>
        <v>14213169.163870638</v>
      </c>
      <c r="M24" s="96">
        <f t="shared" si="5"/>
        <v>54353803.616933465</v>
      </c>
      <c r="N24" s="97" t="s">
        <v>178</v>
      </c>
    </row>
    <row r="25" spans="1:14" x14ac:dyDescent="0.25">
      <c r="A25" s="15">
        <v>43312</v>
      </c>
      <c r="B25" s="98">
        <v>48285611.310396001</v>
      </c>
      <c r="C25" s="99">
        <v>20449773.849603999</v>
      </c>
      <c r="D25" s="96">
        <f t="shared" si="0"/>
        <v>68735385.159999996</v>
      </c>
      <c r="E25" s="98">
        <v>-2557271.0372973997</v>
      </c>
      <c r="F25" s="99">
        <v>-1165123.1679064762</v>
      </c>
      <c r="G25" s="96">
        <f t="shared" si="2"/>
        <v>-3722394.2052038759</v>
      </c>
      <c r="H25" s="98">
        <v>-2672766.1795831434</v>
      </c>
      <c r="I25" s="99">
        <v>-1222023.8935414688</v>
      </c>
      <c r="J25" s="96">
        <f t="shared" si="3"/>
        <v>-3894790.0731246122</v>
      </c>
      <c r="K25" s="98">
        <f t="shared" si="4"/>
        <v>43055574.093515456</v>
      </c>
      <c r="L25" s="99">
        <f t="shared" si="1"/>
        <v>18062626.788156055</v>
      </c>
      <c r="M25" s="96">
        <f t="shared" si="5"/>
        <v>61118200.881671511</v>
      </c>
      <c r="N25" s="100" t="s">
        <v>179</v>
      </c>
    </row>
    <row r="26" spans="1:14" x14ac:dyDescent="0.25">
      <c r="A26" s="15">
        <v>43343</v>
      </c>
      <c r="B26" s="98">
        <v>53598407.806595258</v>
      </c>
      <c r="C26" s="99">
        <v>23130928.223404739</v>
      </c>
      <c r="D26" s="96">
        <f t="shared" si="0"/>
        <v>76729336.030000001</v>
      </c>
      <c r="E26" s="98">
        <v>-3240873.2563574552</v>
      </c>
      <c r="F26" s="99">
        <v>-1491363.6164683795</v>
      </c>
      <c r="G26" s="96">
        <f t="shared" si="2"/>
        <v>-4732236.8728258349</v>
      </c>
      <c r="H26" s="98">
        <v>-2984488.8707171143</v>
      </c>
      <c r="I26" s="99">
        <v>-1351546.4204985991</v>
      </c>
      <c r="J26" s="96">
        <f t="shared" si="3"/>
        <v>-4336035.2912157131</v>
      </c>
      <c r="K26" s="98">
        <f t="shared" si="4"/>
        <v>47373045.679520689</v>
      </c>
      <c r="L26" s="99">
        <f t="shared" si="1"/>
        <v>20288018.18643776</v>
      </c>
      <c r="M26" s="96">
        <f t="shared" si="5"/>
        <v>67661063.865958452</v>
      </c>
      <c r="N26" s="100" t="s">
        <v>179</v>
      </c>
    </row>
    <row r="27" spans="1:14" x14ac:dyDescent="0.25">
      <c r="A27" s="15">
        <v>43373</v>
      </c>
      <c r="B27" s="98">
        <v>56859109.816595256</v>
      </c>
      <c r="C27" s="99">
        <v>23474618.18340474</v>
      </c>
      <c r="D27" s="96">
        <f t="shared" si="0"/>
        <v>80333728</v>
      </c>
      <c r="E27" s="98">
        <v>-3939420.3596300106</v>
      </c>
      <c r="F27" s="99">
        <v>-1819107.7086052829</v>
      </c>
      <c r="G27" s="96">
        <f t="shared" si="2"/>
        <v>-5758528.068235293</v>
      </c>
      <c r="H27" s="98">
        <v>-3293073.1361664589</v>
      </c>
      <c r="I27" s="99">
        <v>-1480753.1823049786</v>
      </c>
      <c r="J27" s="96">
        <f t="shared" si="3"/>
        <v>-4773826.3184714373</v>
      </c>
      <c r="K27" s="98">
        <f t="shared" si="4"/>
        <v>49626616.320798784</v>
      </c>
      <c r="L27" s="99">
        <f t="shared" si="1"/>
        <v>20174757.29249448</v>
      </c>
      <c r="M27" s="96">
        <f t="shared" si="5"/>
        <v>69801373.61329326</v>
      </c>
      <c r="N27" s="100" t="s">
        <v>179</v>
      </c>
    </row>
    <row r="28" spans="1:14" x14ac:dyDescent="0.25">
      <c r="A28" s="15">
        <v>43404</v>
      </c>
      <c r="B28" s="98">
        <v>64531734.136595257</v>
      </c>
      <c r="C28" s="99">
        <v>24069036.323404737</v>
      </c>
      <c r="D28" s="96">
        <f t="shared" si="0"/>
        <v>88600770.459999993</v>
      </c>
      <c r="E28" s="98">
        <v>-4673133.6577025652</v>
      </c>
      <c r="F28" s="99">
        <v>-2149452.3801046861</v>
      </c>
      <c r="G28" s="96">
        <f t="shared" si="2"/>
        <v>-6822586.0378072513</v>
      </c>
      <c r="H28" s="98">
        <v>-3594272.5007078056</v>
      </c>
      <c r="I28" s="99">
        <v>-1609413.8224452338</v>
      </c>
      <c r="J28" s="96">
        <f t="shared" si="3"/>
        <v>-5203686.3231530394</v>
      </c>
      <c r="K28" s="98">
        <f t="shared" si="4"/>
        <v>56264327.978184886</v>
      </c>
      <c r="L28" s="99">
        <f t="shared" si="1"/>
        <v>20310170.120854817</v>
      </c>
      <c r="M28" s="96">
        <f t="shared" si="5"/>
        <v>76574498.099039704</v>
      </c>
      <c r="N28" s="100" t="s">
        <v>179</v>
      </c>
    </row>
    <row r="29" spans="1:14" x14ac:dyDescent="0.25">
      <c r="A29" s="15">
        <v>43434</v>
      </c>
      <c r="B29" s="98">
        <v>64659699.386595257</v>
      </c>
      <c r="C29" s="99">
        <v>24116006.323404737</v>
      </c>
      <c r="D29" s="96">
        <f t="shared" si="0"/>
        <v>88775705.709999993</v>
      </c>
      <c r="E29" s="98">
        <v>-5407433.463170954</v>
      </c>
      <c r="F29" s="99">
        <v>-2480002.5453540892</v>
      </c>
      <c r="G29" s="96">
        <f t="shared" si="2"/>
        <v>-7887436.0085250437</v>
      </c>
      <c r="H29" s="98">
        <v>-3895348.6986960256</v>
      </c>
      <c r="I29" s="99">
        <v>-1738031.3088979884</v>
      </c>
      <c r="J29" s="96">
        <f t="shared" si="3"/>
        <v>-5633380.0075940136</v>
      </c>
      <c r="K29" s="98">
        <f t="shared" si="4"/>
        <v>55356917.224728279</v>
      </c>
      <c r="L29" s="99">
        <f t="shared" si="1"/>
        <v>19897972.469152659</v>
      </c>
      <c r="M29" s="96">
        <f t="shared" si="5"/>
        <v>75254889.693880945</v>
      </c>
      <c r="N29" s="100" t="s">
        <v>179</v>
      </c>
    </row>
    <row r="30" spans="1:14" s="106" customFormat="1" x14ac:dyDescent="0.25">
      <c r="A30" s="101">
        <v>43465</v>
      </c>
      <c r="B30" s="102">
        <v>65960577.016595259</v>
      </c>
      <c r="C30" s="103">
        <v>25901244.283404738</v>
      </c>
      <c r="D30" s="104">
        <f t="shared" si="0"/>
        <v>91861821.299999997</v>
      </c>
      <c r="E30" s="102">
        <v>-6147695.6244435096</v>
      </c>
      <c r="F30" s="103">
        <v>-2818363.1266784924</v>
      </c>
      <c r="G30" s="104">
        <f t="shared" si="2"/>
        <v>-8966058.7511220016</v>
      </c>
      <c r="H30" s="102">
        <v>-4195172.8019653708</v>
      </c>
      <c r="I30" s="103">
        <v>-1865008.6079749931</v>
      </c>
      <c r="J30" s="104">
        <f t="shared" si="3"/>
        <v>-6060181.4099403638</v>
      </c>
      <c r="K30" s="102">
        <f t="shared" si="4"/>
        <v>55617708.59018638</v>
      </c>
      <c r="L30" s="103">
        <f t="shared" si="1"/>
        <v>21217872.54875125</v>
      </c>
      <c r="M30" s="104">
        <f t="shared" si="5"/>
        <v>76835581.138937622</v>
      </c>
      <c r="N30" s="105" t="s">
        <v>179</v>
      </c>
    </row>
    <row r="31" spans="1:14" x14ac:dyDescent="0.25">
      <c r="A31" s="15">
        <v>43496</v>
      </c>
      <c r="B31" s="98">
        <v>69170421.126595259</v>
      </c>
      <c r="C31" s="99">
        <v>27430165.703404739</v>
      </c>
      <c r="D31" s="96">
        <f t="shared" si="0"/>
        <v>96600586.829999998</v>
      </c>
      <c r="E31" s="98">
        <v>-6902669.5712202312</v>
      </c>
      <c r="F31" s="99">
        <v>-3163412.7392153954</v>
      </c>
      <c r="G31" s="96">
        <f t="shared" si="2"/>
        <v>-10066082.310435627</v>
      </c>
      <c r="H31" s="98">
        <v>-4505775.1929025799</v>
      </c>
      <c r="I31" s="99">
        <v>-1985058.9091480449</v>
      </c>
      <c r="J31" s="96">
        <f t="shared" si="3"/>
        <v>-6490834.1020506248</v>
      </c>
      <c r="K31" s="98">
        <f t="shared" si="4"/>
        <v>57761976.362472445</v>
      </c>
      <c r="L31" s="99">
        <f t="shared" si="1"/>
        <v>22281694.055041298</v>
      </c>
      <c r="M31" s="96">
        <f t="shared" si="5"/>
        <v>80043670.417513743</v>
      </c>
      <c r="N31" s="100" t="s">
        <v>179</v>
      </c>
    </row>
    <row r="32" spans="1:14" x14ac:dyDescent="0.25">
      <c r="A32" s="15">
        <v>43524</v>
      </c>
      <c r="B32" s="98">
        <v>73237780.856595248</v>
      </c>
      <c r="C32" s="99">
        <v>27932655.043404736</v>
      </c>
      <c r="D32" s="96">
        <f t="shared" si="0"/>
        <v>101170435.89999998</v>
      </c>
      <c r="E32" s="98">
        <v>-7676285.5834261198</v>
      </c>
      <c r="F32" s="99">
        <v>-3510660.7426147987</v>
      </c>
      <c r="G32" s="96">
        <f t="shared" si="2"/>
        <v>-11186946.326040918</v>
      </c>
      <c r="H32" s="98">
        <v>-4812462.7500996646</v>
      </c>
      <c r="I32" s="99">
        <v>-2104647.5482399729</v>
      </c>
      <c r="J32" s="96">
        <f t="shared" si="3"/>
        <v>-6917110.298339637</v>
      </c>
      <c r="K32" s="98">
        <f t="shared" si="4"/>
        <v>60749032.523069464</v>
      </c>
      <c r="L32" s="99">
        <f t="shared" si="1"/>
        <v>22317346.752549965</v>
      </c>
      <c r="M32" s="96">
        <f t="shared" si="5"/>
        <v>83066379.275619432</v>
      </c>
      <c r="N32" s="100" t="s">
        <v>179</v>
      </c>
    </row>
    <row r="33" spans="1:14" x14ac:dyDescent="0.25">
      <c r="A33" s="15">
        <v>43555</v>
      </c>
      <c r="B33" s="98">
        <v>78296166.706595257</v>
      </c>
      <c r="C33" s="99">
        <v>31736155.493404739</v>
      </c>
      <c r="D33" s="96">
        <f t="shared" si="0"/>
        <v>110032322.19999999</v>
      </c>
      <c r="E33" s="98">
        <v>-8473085.8641111758</v>
      </c>
      <c r="F33" s="99">
        <v>-3874549.0604829518</v>
      </c>
      <c r="G33" s="96">
        <f t="shared" si="2"/>
        <v>-12347634.924594127</v>
      </c>
      <c r="H33" s="98">
        <v>-5114281.6109161247</v>
      </c>
      <c r="I33" s="99">
        <v>-2220741.7212934634</v>
      </c>
      <c r="J33" s="96">
        <f t="shared" si="3"/>
        <v>-7335023.332209588</v>
      </c>
      <c r="K33" s="98">
        <f t="shared" si="4"/>
        <v>64708799.231567964</v>
      </c>
      <c r="L33" s="99">
        <f t="shared" si="1"/>
        <v>25640864.711628322</v>
      </c>
      <c r="M33" s="96">
        <f t="shared" si="5"/>
        <v>90349663.943196282</v>
      </c>
      <c r="N33" s="100" t="s">
        <v>179</v>
      </c>
    </row>
    <row r="34" spans="1:14" x14ac:dyDescent="0.25">
      <c r="A34" s="15">
        <v>43585</v>
      </c>
      <c r="B34" s="98">
        <v>78520537.90659526</v>
      </c>
      <c r="C34" s="99">
        <v>31736155.493404739</v>
      </c>
      <c r="D34" s="96">
        <f t="shared" si="0"/>
        <v>110256693.40000001</v>
      </c>
      <c r="E34" s="98">
        <v>-9270914.5127962306</v>
      </c>
      <c r="F34" s="99">
        <v>-4238437.3783511044</v>
      </c>
      <c r="G34" s="96">
        <f t="shared" si="2"/>
        <v>-13509351.891147334</v>
      </c>
      <c r="H34" s="98">
        <v>-5415884.5144525841</v>
      </c>
      <c r="I34" s="99">
        <v>-2336835.8943469529</v>
      </c>
      <c r="J34" s="96">
        <f t="shared" si="3"/>
        <v>-7752720.4087995365</v>
      </c>
      <c r="K34" s="98">
        <f t="shared" si="4"/>
        <v>63833738.879346453</v>
      </c>
      <c r="L34" s="99">
        <f t="shared" si="1"/>
        <v>25160882.220706683</v>
      </c>
      <c r="M34" s="96">
        <f t="shared" si="5"/>
        <v>88994621.100053132</v>
      </c>
      <c r="N34" s="100" t="s">
        <v>179</v>
      </c>
    </row>
    <row r="35" spans="1:14" x14ac:dyDescent="0.25">
      <c r="A35" s="15">
        <v>43616</v>
      </c>
      <c r="B35" s="98">
        <v>78520537.90659526</v>
      </c>
      <c r="C35" s="99">
        <v>31736155.493404739</v>
      </c>
      <c r="D35" s="96">
        <f t="shared" si="0"/>
        <v>110256693.40000001</v>
      </c>
      <c r="E35" s="98">
        <v>-10068743.161481285</v>
      </c>
      <c r="F35" s="99">
        <v>-4602325.696219258</v>
      </c>
      <c r="G35" s="96">
        <f t="shared" si="2"/>
        <v>-14671068.857700543</v>
      </c>
      <c r="H35" s="98">
        <v>-5717487.4179890435</v>
      </c>
      <c r="I35" s="99">
        <v>-2452930.0674004434</v>
      </c>
      <c r="J35" s="96">
        <f t="shared" si="3"/>
        <v>-8170417.4853894869</v>
      </c>
      <c r="K35" s="98">
        <f t="shared" si="4"/>
        <v>62734307.327124923</v>
      </c>
      <c r="L35" s="99">
        <f t="shared" si="1"/>
        <v>24680899.729785036</v>
      </c>
      <c r="M35" s="96">
        <f t="shared" si="5"/>
        <v>87415207.056909963</v>
      </c>
      <c r="N35" s="100" t="s">
        <v>179</v>
      </c>
    </row>
    <row r="36" spans="1:14" ht="15.75" thickBot="1" x14ac:dyDescent="0.3">
      <c r="A36" s="15">
        <v>43646</v>
      </c>
      <c r="B36" s="107">
        <v>90599561.746595263</v>
      </c>
      <c r="C36" s="108">
        <v>38367077.573404737</v>
      </c>
      <c r="D36" s="109">
        <f t="shared" si="0"/>
        <v>128966639.31999999</v>
      </c>
      <c r="E36" s="107">
        <v>-10921934.002766341</v>
      </c>
      <c r="F36" s="108">
        <v>-4995224.2981874105</v>
      </c>
      <c r="G36" s="109">
        <f t="shared" si="2"/>
        <v>-15917158.300953751</v>
      </c>
      <c r="H36" s="107">
        <v>-6007464.2610795023</v>
      </c>
      <c r="I36" s="108">
        <v>-2562932.0807929332</v>
      </c>
      <c r="J36" s="109">
        <f t="shared" si="3"/>
        <v>-8570396.3418724351</v>
      </c>
      <c r="K36" s="107">
        <f t="shared" si="4"/>
        <v>73670163.482749417</v>
      </c>
      <c r="L36" s="108">
        <f t="shared" si="1"/>
        <v>30808921.194424391</v>
      </c>
      <c r="M36" s="109">
        <f t="shared" si="5"/>
        <v>104479084.67717381</v>
      </c>
      <c r="N36" s="100" t="s">
        <v>179</v>
      </c>
    </row>
    <row r="37" spans="1:14" x14ac:dyDescent="0.25">
      <c r="A37" s="110" t="s">
        <v>180</v>
      </c>
      <c r="B37" s="111">
        <v>0</v>
      </c>
      <c r="C37" s="111">
        <v>0</v>
      </c>
      <c r="D37" s="112"/>
      <c r="E37" s="111">
        <v>0</v>
      </c>
      <c r="F37" s="111">
        <v>0</v>
      </c>
      <c r="G37" s="112"/>
      <c r="H37" s="111">
        <v>0</v>
      </c>
      <c r="I37" s="111">
        <v>0</v>
      </c>
      <c r="J37" s="112"/>
      <c r="K37" s="111"/>
      <c r="L37" s="111"/>
      <c r="M37" s="112"/>
    </row>
    <row r="38" spans="1:14" x14ac:dyDescent="0.25">
      <c r="A38" s="113" t="s">
        <v>181</v>
      </c>
    </row>
    <row r="39" spans="1:14" x14ac:dyDescent="0.25">
      <c r="A39" s="114">
        <v>2016</v>
      </c>
      <c r="B39" s="115">
        <f>SUM(B4:B6)/12</f>
        <v>169571.83170475002</v>
      </c>
      <c r="C39" s="115">
        <f t="shared" ref="C39:M39" si="6">SUM(C4:C6)/12</f>
        <v>86617.67079525</v>
      </c>
      <c r="D39" s="115">
        <f t="shared" si="6"/>
        <v>256189.50250000003</v>
      </c>
      <c r="E39" s="115">
        <f t="shared" si="6"/>
        <v>-1352.5064655661179</v>
      </c>
      <c r="F39" s="115">
        <f t="shared" si="6"/>
        <v>-690.86332679846555</v>
      </c>
      <c r="G39" s="115">
        <f t="shared" si="6"/>
        <v>-2043.3697923645832</v>
      </c>
      <c r="H39" s="115">
        <f t="shared" si="6"/>
        <v>-25078.024707262102</v>
      </c>
      <c r="I39" s="115">
        <f t="shared" si="6"/>
        <v>-12809.91109461447</v>
      </c>
      <c r="J39" s="115">
        <f t="shared" si="6"/>
        <v>-37887.935801876571</v>
      </c>
      <c r="K39" s="115">
        <f t="shared" si="6"/>
        <v>143141.30053192179</v>
      </c>
      <c r="L39" s="115">
        <f t="shared" si="6"/>
        <v>73116.89637383708</v>
      </c>
      <c r="M39" s="115">
        <f t="shared" si="6"/>
        <v>216258.19690575884</v>
      </c>
    </row>
    <row r="40" spans="1:14" x14ac:dyDescent="0.25">
      <c r="A40" s="114">
        <v>2017</v>
      </c>
      <c r="B40" s="115">
        <f>SUM(B7:B18)/12</f>
        <v>5674966.8325841678</v>
      </c>
      <c r="C40" s="115">
        <f t="shared" ref="C40:M40" si="7">SUM(C7:C18)/12</f>
        <v>2910905.877415834</v>
      </c>
      <c r="D40" s="115">
        <f t="shared" si="7"/>
        <v>8585872.7100000009</v>
      </c>
      <c r="E40" s="115">
        <f t="shared" si="7"/>
        <v>-302758.53376174771</v>
      </c>
      <c r="F40" s="115">
        <f t="shared" si="7"/>
        <v>-154694.72417511354</v>
      </c>
      <c r="G40" s="115">
        <f t="shared" si="7"/>
        <v>-457453.25793686113</v>
      </c>
      <c r="H40" s="115">
        <f t="shared" si="7"/>
        <v>-990675.98819714261</v>
      </c>
      <c r="I40" s="115">
        <f t="shared" si="7"/>
        <v>-509551.74144340138</v>
      </c>
      <c r="J40" s="115">
        <f t="shared" si="7"/>
        <v>-1500227.7296405437</v>
      </c>
      <c r="K40" s="115">
        <f t="shared" si="7"/>
        <v>4381532.3106252775</v>
      </c>
      <c r="L40" s="115">
        <f t="shared" si="7"/>
        <v>2246659.4117973186</v>
      </c>
      <c r="M40" s="115">
        <f t="shared" si="7"/>
        <v>6628191.722422597</v>
      </c>
    </row>
    <row r="41" spans="1:14" x14ac:dyDescent="0.25">
      <c r="A41" s="114">
        <v>2018</v>
      </c>
      <c r="B41" s="115">
        <f>SUM(B19:B30)/12</f>
        <v>43086547.452637523</v>
      </c>
      <c r="C41" s="115">
        <f t="shared" ref="C41:M41" si="8">SUM(C19:C30)/12</f>
        <v>16228881.069029139</v>
      </c>
      <c r="D41" s="115">
        <f t="shared" si="8"/>
        <v>59315428.521666653</v>
      </c>
      <c r="E41" s="115">
        <f t="shared" si="8"/>
        <v>-2800433.4436958949</v>
      </c>
      <c r="F41" s="115">
        <f t="shared" si="8"/>
        <v>-1296178.4092875994</v>
      </c>
      <c r="G41" s="115">
        <f t="shared" si="8"/>
        <v>-4096611.8529834934</v>
      </c>
      <c r="H41" s="115">
        <f t="shared" si="8"/>
        <v>-2798356.0552379121</v>
      </c>
      <c r="I41" s="115">
        <f t="shared" si="8"/>
        <v>-1289851.786132125</v>
      </c>
      <c r="J41" s="115">
        <f t="shared" si="8"/>
        <v>-4088207.8413700368</v>
      </c>
      <c r="K41" s="115">
        <f t="shared" si="8"/>
        <v>37487757.953703716</v>
      </c>
      <c r="L41" s="115">
        <f t="shared" si="8"/>
        <v>13642850.873609414</v>
      </c>
      <c r="M41" s="115">
        <f t="shared" si="8"/>
        <v>51130608.827313125</v>
      </c>
    </row>
    <row r="42" spans="1:14" x14ac:dyDescent="0.25">
      <c r="A42" s="114"/>
    </row>
    <row r="43" spans="1:14" x14ac:dyDescent="0.25">
      <c r="E43" s="57">
        <f>E6</f>
        <v>-9180.1729205000793</v>
      </c>
      <c r="F43" s="57">
        <f>F6</f>
        <v>-4689.2528545415871</v>
      </c>
      <c r="G43" s="57">
        <f>G6</f>
        <v>-13869.425775041665</v>
      </c>
    </row>
    <row r="44" spans="1:14" x14ac:dyDescent="0.25">
      <c r="E44" s="57">
        <f>E18-E6</f>
        <v>-699997.31722623506</v>
      </c>
      <c r="F44" s="57">
        <f>F18-F6</f>
        <v>-358077.76124726521</v>
      </c>
      <c r="G44" s="57">
        <f>G18-G6</f>
        <v>-1058075.0784735002</v>
      </c>
    </row>
    <row r="45" spans="1:14" x14ac:dyDescent="0.25">
      <c r="E45" s="57">
        <f>E30-E18</f>
        <v>-5438518.1342967749</v>
      </c>
      <c r="F45" s="57">
        <f>F30-F18</f>
        <v>-2455596.1125766858</v>
      </c>
      <c r="G45" s="57">
        <f>G30-G18</f>
        <v>-7894114.2468734598</v>
      </c>
    </row>
    <row r="47" spans="1:14" x14ac:dyDescent="0.25">
      <c r="A47" t="s">
        <v>19</v>
      </c>
    </row>
    <row r="48" spans="1:14" x14ac:dyDescent="0.25">
      <c r="A48">
        <v>2017</v>
      </c>
      <c r="B48" s="57"/>
      <c r="C48" s="57"/>
      <c r="E48" s="57">
        <f>E18</f>
        <v>-709177.4901467351</v>
      </c>
      <c r="F48" s="57">
        <f>F18</f>
        <v>-362767.0141018068</v>
      </c>
    </row>
    <row r="49" spans="1:6" x14ac:dyDescent="0.25">
      <c r="A49">
        <v>2018</v>
      </c>
      <c r="B49" s="57"/>
      <c r="C49" s="57"/>
      <c r="E49" s="57">
        <f>E30</f>
        <v>-6147695.6244435096</v>
      </c>
      <c r="F49" s="57">
        <f>F30</f>
        <v>-2818363.1266784924</v>
      </c>
    </row>
    <row r="50" spans="1:6" x14ac:dyDescent="0.25">
      <c r="A50" t="s">
        <v>182</v>
      </c>
      <c r="B50" s="57"/>
      <c r="C50" s="57"/>
      <c r="E50" s="57">
        <f>-(E49-E48)</f>
        <v>5438518.1342967749</v>
      </c>
      <c r="F50" s="57">
        <f>-(F49-F48)</f>
        <v>2455596.1125766858</v>
      </c>
    </row>
    <row r="55" spans="1:6" x14ac:dyDescent="0.25">
      <c r="A55" s="116"/>
    </row>
    <row r="56" spans="1:6" x14ac:dyDescent="0.25">
      <c r="A56" s="116"/>
    </row>
    <row r="57" spans="1:6" x14ac:dyDescent="0.25">
      <c r="A57" s="116"/>
    </row>
    <row r="58" spans="1:6" x14ac:dyDescent="0.25">
      <c r="A58" s="116"/>
    </row>
    <row r="59" spans="1:6" x14ac:dyDescent="0.25">
      <c r="A59" s="116"/>
    </row>
  </sheetData>
  <pageMargins left="0.7" right="0.7" top="0.75" bottom="0.75" header="0.3" footer="0.3"/>
  <pageSetup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B9AABD9-E6C6-4B1A-8DF5-D93B4BF6F908}"/>
</file>

<file path=customXml/itemProps2.xml><?xml version="1.0" encoding="utf-8"?>
<ds:datastoreItem xmlns:ds="http://schemas.openxmlformats.org/officeDocument/2006/customXml" ds:itemID="{BDCAA828-C439-43F6-A6C0-4BE5FA70A939}"/>
</file>

<file path=customXml/itemProps3.xml><?xml version="1.0" encoding="utf-8"?>
<ds:datastoreItem xmlns:ds="http://schemas.openxmlformats.org/officeDocument/2006/customXml" ds:itemID="{BF9690C4-EF34-4B1C-A3D1-64D1C9FFFA0A}"/>
</file>

<file path=customXml/itemProps4.xml><?xml version="1.0" encoding="utf-8"?>
<ds:datastoreItem xmlns:ds="http://schemas.openxmlformats.org/officeDocument/2006/customXml" ds:itemID="{E9072016-7399-4EC9-B3F7-D5C611E683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Electric Summary</vt:lpstr>
      <vt:lpstr>Gas Summary</vt:lpstr>
      <vt:lpstr>Support==&gt;</vt:lpstr>
      <vt:lpstr>Electric_CBR</vt:lpstr>
      <vt:lpstr>Gas_CBR</vt:lpstr>
      <vt:lpstr>AMI</vt:lpstr>
      <vt:lpstr>'Electric Summary'!Print_Area</vt:lpstr>
      <vt:lpstr>'Gas Summary'!Print_Area</vt:lpstr>
      <vt:lpstr>Gas_CBR!Print_Area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Ryan Thomas</cp:lastModifiedBy>
  <cp:lastPrinted>2020-01-15T00:51:19Z</cp:lastPrinted>
  <dcterms:created xsi:type="dcterms:W3CDTF">2020-01-15T00:52:24Z</dcterms:created>
  <dcterms:modified xsi:type="dcterms:W3CDTF">2020-01-15T00:52:24Z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