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60" yWindow="-210" windowWidth="15645" windowHeight="12015"/>
  </bookViews>
  <sheets>
    <sheet name="Cover Sheet" sheetId="5" r:id="rId1"/>
    <sheet name="Exhibit No. __ (DCG-3)" sheetId="6" r:id="rId2"/>
  </sheets>
  <calcPr calcId="145621" iterate="1"/>
</workbook>
</file>

<file path=xl/calcChain.xml><?xml version="1.0" encoding="utf-8"?>
<calcChain xmlns="http://schemas.openxmlformats.org/spreadsheetml/2006/main">
  <c r="G8" i="6" l="1"/>
  <c r="J8" i="6" s="1"/>
  <c r="J11" i="6" l="1"/>
  <c r="I11" i="6"/>
  <c r="I8" i="6"/>
  <c r="D21" i="6" l="1"/>
  <c r="G10" i="6" s="1"/>
  <c r="J10" i="6" s="1"/>
  <c r="C20" i="6"/>
  <c r="C22" i="6" s="1"/>
  <c r="D19" i="6"/>
  <c r="D18" i="6"/>
  <c r="D17" i="6"/>
  <c r="D20" i="6" s="1"/>
  <c r="D22" i="6" s="1"/>
  <c r="D12" i="6"/>
  <c r="C12" i="6"/>
  <c r="F10" i="6"/>
  <c r="I10" i="6" s="1"/>
  <c r="F9" i="6"/>
  <c r="I9" i="6" s="1"/>
  <c r="G9" i="6" l="1"/>
  <c r="I12" i="6"/>
  <c r="F12" i="6"/>
  <c r="G12" i="6" l="1"/>
  <c r="J9" i="6"/>
  <c r="J12" i="6" s="1"/>
</calcChain>
</file>

<file path=xl/sharedStrings.xml><?xml version="1.0" encoding="utf-8"?>
<sst xmlns="http://schemas.openxmlformats.org/spreadsheetml/2006/main" count="66" uniqueCount="46">
  <si>
    <t>Staff NPC Adjustments</t>
  </si>
  <si>
    <t>12 Months Ended December 2014</t>
  </si>
  <si>
    <t>Description</t>
  </si>
  <si>
    <t>Total West</t>
  </si>
  <si>
    <t>Washington</t>
  </si>
  <si>
    <t>Control Area</t>
  </si>
  <si>
    <t>Allocated</t>
  </si>
  <si>
    <t>447NPC</t>
  </si>
  <si>
    <t>555NPC</t>
  </si>
  <si>
    <t>565NPC</t>
  </si>
  <si>
    <t>Total Net Power Cost</t>
  </si>
  <si>
    <t>501NPC &amp; '547NPC</t>
  </si>
  <si>
    <t xml:space="preserve">Sales for Resale  </t>
  </si>
  <si>
    <t xml:space="preserve">Purchased Power </t>
  </si>
  <si>
    <t xml:space="preserve">Wheeling </t>
  </si>
  <si>
    <t>Fuel Expense</t>
  </si>
  <si>
    <t>FERC Account</t>
  </si>
  <si>
    <t>NORMALIZED NPC; Company</t>
  </si>
  <si>
    <t>NORMALIZED NPC; Staff Recommended Levels</t>
  </si>
  <si>
    <t>WCA Amount</t>
  </si>
  <si>
    <t>WA Amount</t>
  </si>
  <si>
    <t>Summary of Staff NPC Adjustments</t>
  </si>
  <si>
    <t>Adjustment Description</t>
  </si>
  <si>
    <t>Grand Total</t>
  </si>
  <si>
    <t>Purchased Power Total</t>
  </si>
  <si>
    <t>(a)</t>
  </si>
  <si>
    <t>(b)</t>
  </si>
  <si>
    <t>(a1)</t>
  </si>
  <si>
    <t>(a2)</t>
  </si>
  <si>
    <t>(a3)</t>
  </si>
  <si>
    <t>Adj.</t>
  </si>
  <si>
    <t xml:space="preserve"> </t>
  </si>
  <si>
    <t>Adj</t>
  </si>
  <si>
    <t>(c)</t>
  </si>
  <si>
    <t>WA Allocated Amount (2) = WCA Amount (1) X Staff Proposed CAGW Allocation Factor (22.6055%)</t>
  </si>
  <si>
    <t>WA Allocated Amounts Reflect Staff Proposed CAGW Allocation Factor based on 75 percent demand and 25 percent energy weightings.</t>
  </si>
  <si>
    <t>Continued Situs Allocation of OR and CA QFs in WCA_x000D_</t>
  </si>
  <si>
    <t>Retaining the ECA Market "bubble" as ordered by the Commission_x000D_</t>
  </si>
  <si>
    <t>No de-rated wind generation capacity</t>
  </si>
  <si>
    <t>Excluding the cost of the DC intertie</t>
  </si>
  <si>
    <r>
      <rPr>
        <b/>
        <u/>
        <sz val="11"/>
        <color theme="1"/>
        <rFont val="Calibri"/>
        <family val="2"/>
        <scheme val="minor"/>
      </rPr>
      <t>Note</t>
    </r>
    <r>
      <rPr>
        <sz val="11"/>
        <color theme="1"/>
        <rFont val="Calibri"/>
        <family val="2"/>
        <scheme val="minor"/>
      </rPr>
      <t xml:space="preserve">: Staff used Gregory N. Duvall's workpaper titled: </t>
    </r>
    <r>
      <rPr>
        <i/>
        <u/>
        <sz val="11"/>
        <color theme="1"/>
        <rFont val="Calibri"/>
        <family val="2"/>
        <scheme val="minor"/>
      </rPr>
      <t>_WA GRC Testimony Support Index</t>
    </r>
    <r>
      <rPr>
        <sz val="11"/>
        <color theme="1"/>
        <rFont val="Calibri"/>
        <family val="2"/>
        <scheme val="minor"/>
      </rPr>
      <t xml:space="preserve"> as its source for adjustment amounts. The adjustment amounts were derived using one-off GRID model runs for the rate year.
</t>
    </r>
    <r>
      <rPr>
        <u/>
        <sz val="11"/>
        <color theme="1"/>
        <rFont val="Calibri"/>
        <family val="2"/>
        <scheme val="minor"/>
      </rPr>
      <t/>
    </r>
  </si>
  <si>
    <t>(d)</t>
  </si>
  <si>
    <t>WA Allocated at Staff proposed CAGW</t>
  </si>
  <si>
    <t xml:space="preserve">Exhibit No. ___ (DCG-3) </t>
  </si>
  <si>
    <t>Docket UE-130043</t>
  </si>
  <si>
    <t>Witness: David C. Gomez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</si>
</sst>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* #,##0_);_(* \(#,##0\);_(* &quot;-&quot;??_);_(@_)"/>
    <numFmt numFmtId="166" formatCode="0.000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auto="1"/>
      </top>
      <bottom/>
      <diagonal/>
    </border>
    <border>
      <left/>
      <right style="thick">
        <color indexed="64"/>
      </right>
      <top style="medium">
        <color auto="1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 style="medium">
        <color auto="1"/>
      </left>
      <right style="medium">
        <color indexed="64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medium">
        <color indexed="64"/>
      </top>
      <bottom style="thin">
        <color indexed="64"/>
      </bottom>
      <diagonal/>
    </border>
    <border>
      <left/>
      <right style="thick">
        <color auto="1"/>
      </right>
      <top style="medium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/>
      <diagonal/>
    </border>
    <border>
      <left/>
      <right style="thick">
        <color auto="1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3" fillId="0" borderId="0"/>
    <xf numFmtId="44" fontId="1" fillId="0" borderId="0" applyFont="0" applyFill="0" applyBorder="0" applyAlignment="0" applyProtection="0"/>
  </cellStyleXfs>
  <cellXfs count="108">
    <xf numFmtId="0" fontId="0" fillId="0" borderId="0" xfId="0"/>
    <xf numFmtId="37" fontId="0" fillId="0" borderId="0" xfId="0" applyNumberFormat="1"/>
    <xf numFmtId="37" fontId="0" fillId="0" borderId="8" xfId="0" applyNumberFormat="1" applyBorder="1"/>
    <xf numFmtId="37" fontId="0" fillId="0" borderId="9" xfId="0" applyNumberFormat="1" applyBorder="1"/>
    <xf numFmtId="41" fontId="2" fillId="2" borderId="3" xfId="0" applyNumberFormat="1" applyFont="1" applyFill="1" applyBorder="1"/>
    <xf numFmtId="41" fontId="2" fillId="2" borderId="4" xfId="0" applyNumberFormat="1" applyFont="1" applyFill="1" applyBorder="1"/>
    <xf numFmtId="41" fontId="0" fillId="0" borderId="8" xfId="0" applyNumberFormat="1" applyBorder="1"/>
    <xf numFmtId="41" fontId="0" fillId="0" borderId="9" xfId="0" applyNumberFormat="1" applyBorder="1"/>
    <xf numFmtId="41" fontId="2" fillId="2" borderId="14" xfId="0" applyNumberFormat="1" applyFont="1" applyFill="1" applyBorder="1"/>
    <xf numFmtId="41" fontId="0" fillId="2" borderId="14" xfId="0" applyNumberFormat="1" applyFill="1" applyBorder="1"/>
    <xf numFmtId="37" fontId="2" fillId="0" borderId="10" xfId="0" applyNumberFormat="1" applyFont="1" applyBorder="1"/>
    <xf numFmtId="37" fontId="2" fillId="0" borderId="11" xfId="0" applyNumberFormat="1" applyFont="1" applyBorder="1"/>
    <xf numFmtId="41" fontId="2" fillId="2" borderId="13" xfId="0" applyNumberFormat="1" applyFont="1" applyFill="1" applyBorder="1"/>
    <xf numFmtId="41" fontId="2" fillId="0" borderId="4" xfId="0" applyNumberFormat="1" applyFont="1" applyBorder="1"/>
    <xf numFmtId="165" fontId="0" fillId="0" borderId="9" xfId="0" applyNumberFormat="1" applyBorder="1"/>
    <xf numFmtId="41" fontId="0" fillId="2" borderId="4" xfId="0" applyNumberFormat="1" applyFill="1" applyBorder="1"/>
    <xf numFmtId="41" fontId="2" fillId="2" borderId="4" xfId="0" applyNumberFormat="1" applyFont="1" applyFill="1" applyBorder="1" applyAlignment="1">
      <alignment horizontal="center"/>
    </xf>
    <xf numFmtId="41" fontId="0" fillId="0" borderId="9" xfId="0" quotePrefix="1" applyNumberFormat="1" applyBorder="1"/>
    <xf numFmtId="41" fontId="2" fillId="0" borderId="11" xfId="0" applyNumberFormat="1" applyFont="1" applyBorder="1"/>
    <xf numFmtId="41" fontId="2" fillId="2" borderId="5" xfId="0" applyNumberFormat="1" applyFont="1" applyFill="1" applyBorder="1" applyAlignment="1">
      <alignment horizontal="center"/>
    </xf>
    <xf numFmtId="41" fontId="2" fillId="3" borderId="3" xfId="0" applyNumberFormat="1" applyFont="1" applyFill="1" applyBorder="1" applyAlignment="1">
      <alignment horizontal="center"/>
    </xf>
    <xf numFmtId="41" fontId="2" fillId="3" borderId="4" xfId="0" applyNumberFormat="1" applyFont="1" applyFill="1" applyBorder="1" applyAlignment="1">
      <alignment horizontal="center"/>
    </xf>
    <xf numFmtId="41" fontId="2" fillId="3" borderId="14" xfId="0" applyNumberFormat="1" applyFont="1" applyFill="1" applyBorder="1"/>
    <xf numFmtId="41" fontId="2" fillId="3" borderId="4" xfId="0" applyNumberFormat="1" applyFont="1" applyFill="1" applyBorder="1"/>
    <xf numFmtId="41" fontId="0" fillId="2" borderId="4" xfId="0" applyNumberFormat="1" applyFill="1" applyBorder="1" applyAlignment="1">
      <alignment horizontal="center"/>
    </xf>
    <xf numFmtId="165" fontId="5" fillId="0" borderId="5" xfId="1" applyNumberFormat="1" applyFont="1" applyFill="1" applyBorder="1" applyAlignment="1">
      <alignment horizontal="center"/>
    </xf>
    <xf numFmtId="165" fontId="5" fillId="0" borderId="5" xfId="1" applyNumberFormat="1" applyFont="1" applyFill="1" applyBorder="1"/>
    <xf numFmtId="41" fontId="7" fillId="2" borderId="20" xfId="0" applyNumberFormat="1" applyFont="1" applyFill="1" applyBorder="1" applyAlignment="1">
      <alignment horizontal="center"/>
    </xf>
    <xf numFmtId="41" fontId="7" fillId="2" borderId="0" xfId="0" applyNumberFormat="1" applyFont="1" applyFill="1" applyBorder="1" applyAlignment="1">
      <alignment horizontal="center"/>
    </xf>
    <xf numFmtId="49" fontId="7" fillId="2" borderId="5" xfId="0" applyNumberFormat="1" applyFont="1" applyFill="1" applyBorder="1" applyAlignment="1">
      <alignment horizontal="center"/>
    </xf>
    <xf numFmtId="0" fontId="0" fillId="0" borderId="0" xfId="0" applyFill="1"/>
    <xf numFmtId="0" fontId="2" fillId="2" borderId="4" xfId="0" quotePrefix="1" applyNumberFormat="1" applyFont="1" applyFill="1" applyBorder="1" applyAlignment="1">
      <alignment horizontal="center"/>
    </xf>
    <xf numFmtId="165" fontId="6" fillId="2" borderId="5" xfId="1" applyNumberFormat="1" applyFont="1" applyFill="1" applyBorder="1"/>
    <xf numFmtId="165" fontId="5" fillId="2" borderId="5" xfId="1" applyNumberFormat="1" applyFont="1" applyFill="1" applyBorder="1" applyAlignment="1">
      <alignment horizontal="center"/>
    </xf>
    <xf numFmtId="165" fontId="6" fillId="2" borderId="15" xfId="1" applyNumberFormat="1" applyFont="1" applyFill="1" applyBorder="1"/>
    <xf numFmtId="0" fontId="2" fillId="2" borderId="22" xfId="0" quotePrefix="1" applyNumberFormat="1" applyFont="1" applyFill="1" applyBorder="1" applyAlignment="1">
      <alignment horizontal="center"/>
    </xf>
    <xf numFmtId="164" fontId="0" fillId="2" borderId="34" xfId="0" applyNumberFormat="1" applyFill="1" applyBorder="1"/>
    <xf numFmtId="41" fontId="0" fillId="2" borderId="35" xfId="0" applyNumberFormat="1" applyFill="1" applyBorder="1"/>
    <xf numFmtId="41" fontId="2" fillId="2" borderId="37" xfId="0" applyNumberFormat="1" applyFont="1" applyFill="1" applyBorder="1"/>
    <xf numFmtId="41" fontId="2" fillId="2" borderId="35" xfId="0" applyNumberFormat="1" applyFont="1" applyFill="1" applyBorder="1"/>
    <xf numFmtId="0" fontId="0" fillId="3" borderId="38" xfId="0" applyFill="1" applyBorder="1"/>
    <xf numFmtId="164" fontId="0" fillId="2" borderId="39" xfId="0" applyNumberFormat="1" applyFill="1" applyBorder="1"/>
    <xf numFmtId="0" fontId="0" fillId="3" borderId="40" xfId="0" applyFill="1" applyBorder="1"/>
    <xf numFmtId="41" fontId="2" fillId="2" borderId="39" xfId="0" applyNumberFormat="1" applyFont="1" applyFill="1" applyBorder="1" applyAlignment="1">
      <alignment horizontal="center"/>
    </xf>
    <xf numFmtId="164" fontId="2" fillId="0" borderId="39" xfId="0" applyNumberFormat="1" applyFont="1" applyBorder="1"/>
    <xf numFmtId="41" fontId="0" fillId="0" borderId="24" xfId="0" applyNumberFormat="1" applyBorder="1"/>
    <xf numFmtId="41" fontId="2" fillId="0" borderId="26" xfId="0" applyNumberFormat="1" applyFont="1" applyBorder="1"/>
    <xf numFmtId="0" fontId="0" fillId="0" borderId="39" xfId="0" applyBorder="1"/>
    <xf numFmtId="0" fontId="0" fillId="3" borderId="0" xfId="0" applyFill="1" applyBorder="1"/>
    <xf numFmtId="41" fontId="7" fillId="2" borderId="23" xfId="0" applyNumberFormat="1" applyFont="1" applyFill="1" applyBorder="1" applyAlignment="1">
      <alignment horizontal="center"/>
    </xf>
    <xf numFmtId="41" fontId="7" fillId="2" borderId="40" xfId="0" applyNumberFormat="1" applyFont="1" applyFill="1" applyBorder="1" applyAlignment="1">
      <alignment horizontal="center"/>
    </xf>
    <xf numFmtId="41" fontId="2" fillId="2" borderId="24" xfId="0" applyNumberFormat="1" applyFont="1" applyFill="1" applyBorder="1" applyAlignment="1">
      <alignment horizontal="center"/>
    </xf>
    <xf numFmtId="0" fontId="2" fillId="2" borderId="4" xfId="0" quotePrefix="1" applyNumberFormat="1" applyFont="1" applyFill="1" applyBorder="1" applyAlignment="1">
      <alignment horizontal="left"/>
    </xf>
    <xf numFmtId="41" fontId="4" fillId="2" borderId="5" xfId="2" applyFont="1" applyFill="1" applyBorder="1" applyAlignment="1">
      <alignment horizontal="center"/>
    </xf>
    <xf numFmtId="41" fontId="0" fillId="0" borderId="24" xfId="0" applyNumberFormat="1" applyBorder="1" applyAlignment="1">
      <alignment horizontal="center" vertical="center"/>
    </xf>
    <xf numFmtId="41" fontId="0" fillId="0" borderId="5" xfId="0" quotePrefix="1" applyNumberFormat="1" applyBorder="1" applyAlignment="1">
      <alignment horizontal="center" vertical="center"/>
    </xf>
    <xf numFmtId="43" fontId="0" fillId="0" borderId="0" xfId="0" applyNumberFormat="1"/>
    <xf numFmtId="0" fontId="0" fillId="3" borderId="40" xfId="0" applyFill="1" applyBorder="1" applyAlignment="1">
      <alignment horizontal="center"/>
    </xf>
    <xf numFmtId="0" fontId="0" fillId="3" borderId="0" xfId="0" applyFill="1"/>
    <xf numFmtId="37" fontId="0" fillId="3" borderId="0" xfId="0" applyNumberFormat="1" applyFill="1"/>
    <xf numFmtId="43" fontId="0" fillId="3" borderId="0" xfId="0" applyNumberFormat="1" applyFill="1"/>
    <xf numFmtId="44" fontId="0" fillId="0" borderId="0" xfId="3" applyFont="1"/>
    <xf numFmtId="41" fontId="7" fillId="2" borderId="41" xfId="0" applyNumberFormat="1" applyFont="1" applyFill="1" applyBorder="1" applyAlignment="1">
      <alignment horizontal="center"/>
    </xf>
    <xf numFmtId="41" fontId="7" fillId="2" borderId="19" xfId="0" applyNumberFormat="1" applyFont="1" applyFill="1" applyBorder="1" applyAlignment="1">
      <alignment horizontal="center"/>
    </xf>
    <xf numFmtId="41" fontId="7" fillId="2" borderId="42" xfId="0" applyNumberFormat="1" applyFont="1" applyFill="1" applyBorder="1" applyAlignment="1">
      <alignment horizontal="center"/>
    </xf>
    <xf numFmtId="41" fontId="2" fillId="2" borderId="36" xfId="0" applyNumberFormat="1" applyFont="1" applyFill="1" applyBorder="1" applyAlignment="1">
      <alignment horizontal="center" vertical="top" wrapText="1"/>
    </xf>
    <xf numFmtId="41" fontId="2" fillId="2" borderId="35" xfId="0" applyNumberFormat="1" applyFont="1" applyFill="1" applyBorder="1" applyAlignment="1">
      <alignment horizontal="center" vertical="top" wrapText="1"/>
    </xf>
    <xf numFmtId="41" fontId="2" fillId="2" borderId="36" xfId="0" applyNumberFormat="1" applyFont="1" applyFill="1" applyBorder="1" applyAlignment="1">
      <alignment horizontal="center"/>
    </xf>
    <xf numFmtId="41" fontId="2" fillId="2" borderId="35" xfId="0" applyNumberFormat="1" applyFont="1" applyFill="1" applyBorder="1" applyAlignment="1">
      <alignment horizontal="center"/>
    </xf>
    <xf numFmtId="41" fontId="2" fillId="2" borderId="3" xfId="0" applyNumberFormat="1" applyFont="1" applyFill="1" applyBorder="1" applyAlignment="1">
      <alignment horizontal="center" vertical="top" wrapText="1"/>
    </xf>
    <xf numFmtId="41" fontId="2" fillId="2" borderId="4" xfId="0" applyNumberFormat="1" applyFont="1" applyFill="1" applyBorder="1" applyAlignment="1">
      <alignment horizontal="center" vertical="top" wrapText="1"/>
    </xf>
    <xf numFmtId="41" fontId="4" fillId="2" borderId="5" xfId="2" applyFont="1" applyFill="1" applyBorder="1" applyAlignment="1">
      <alignment horizontal="center"/>
    </xf>
    <xf numFmtId="0" fontId="0" fillId="3" borderId="18" xfId="0" applyFill="1" applyBorder="1" applyAlignment="1">
      <alignment horizontal="left" vertical="center" wrapText="1"/>
    </xf>
    <xf numFmtId="0" fontId="0" fillId="3" borderId="43" xfId="0" applyFill="1" applyBorder="1" applyAlignment="1">
      <alignment horizontal="left" vertical="center" wrapText="1"/>
    </xf>
    <xf numFmtId="0" fontId="0" fillId="3" borderId="16" xfId="0" applyFill="1" applyBorder="1" applyAlignment="1">
      <alignment horizontal="left" vertical="center" wrapText="1"/>
    </xf>
    <xf numFmtId="0" fontId="0" fillId="3" borderId="40" xfId="0" applyFill="1" applyBorder="1" applyAlignment="1">
      <alignment horizontal="left" vertical="center" wrapText="1"/>
    </xf>
    <xf numFmtId="0" fontId="0" fillId="3" borderId="17" xfId="0" applyFill="1" applyBorder="1" applyAlignment="1">
      <alignment horizontal="left" vertical="center" wrapText="1"/>
    </xf>
    <xf numFmtId="0" fontId="0" fillId="3" borderId="44" xfId="0" applyFill="1" applyBorder="1" applyAlignment="1">
      <alignment horizontal="left" vertical="center" wrapText="1"/>
    </xf>
    <xf numFmtId="41" fontId="0" fillId="0" borderId="45" xfId="0" applyNumberFormat="1" applyBorder="1" applyAlignment="1">
      <alignment horizontal="center" vertical="center"/>
    </xf>
    <xf numFmtId="41" fontId="0" fillId="0" borderId="47" xfId="0" applyNumberFormat="1" applyBorder="1" applyAlignment="1">
      <alignment horizontal="center" vertical="center"/>
    </xf>
    <xf numFmtId="41" fontId="0" fillId="0" borderId="49" xfId="0" applyNumberFormat="1" applyBorder="1" applyAlignment="1">
      <alignment horizontal="center" vertical="center"/>
    </xf>
    <xf numFmtId="41" fontId="0" fillId="0" borderId="46" xfId="0" quotePrefix="1" applyNumberFormat="1" applyBorder="1" applyAlignment="1">
      <alignment horizontal="center" vertical="center"/>
    </xf>
    <xf numFmtId="41" fontId="0" fillId="0" borderId="48" xfId="0" quotePrefix="1" applyNumberFormat="1" applyBorder="1" applyAlignment="1">
      <alignment horizontal="center" vertical="center"/>
    </xf>
    <xf numFmtId="41" fontId="0" fillId="0" borderId="50" xfId="0" quotePrefix="1" applyNumberFormat="1" applyBorder="1" applyAlignment="1">
      <alignment horizontal="center" vertical="center"/>
    </xf>
    <xf numFmtId="0" fontId="5" fillId="0" borderId="5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 wrapText="1"/>
    </xf>
    <xf numFmtId="0" fontId="5" fillId="0" borderId="12" xfId="0" applyFont="1" applyFill="1" applyBorder="1" applyAlignment="1">
      <alignment horizontal="left" wrapText="1"/>
    </xf>
    <xf numFmtId="0" fontId="5" fillId="0" borderId="7" xfId="0" applyFont="1" applyFill="1" applyBorder="1" applyAlignment="1">
      <alignment horizontal="left" wrapText="1"/>
    </xf>
    <xf numFmtId="41" fontId="2" fillId="2" borderId="25" xfId="0" applyNumberFormat="1" applyFont="1" applyFill="1" applyBorder="1" applyAlignment="1">
      <alignment horizontal="right" vertical="center"/>
    </xf>
    <xf numFmtId="41" fontId="2" fillId="2" borderId="7" xfId="0" applyNumberFormat="1" applyFont="1" applyFill="1" applyBorder="1" applyAlignment="1">
      <alignment horizontal="right" vertical="center"/>
    </xf>
    <xf numFmtId="0" fontId="6" fillId="2" borderId="6" xfId="0" applyFont="1" applyFill="1" applyBorder="1" applyAlignment="1">
      <alignment horizontal="left"/>
    </xf>
    <xf numFmtId="0" fontId="6" fillId="2" borderId="12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2" borderId="15" xfId="0" applyFont="1" applyFill="1" applyBorder="1" applyAlignment="1">
      <alignment horizontal="left"/>
    </xf>
    <xf numFmtId="0" fontId="0" fillId="2" borderId="27" xfId="0" applyFill="1" applyBorder="1" applyAlignment="1">
      <alignment horizontal="left" vertical="center" wrapText="1"/>
    </xf>
    <xf numFmtId="0" fontId="0" fillId="2" borderId="21" xfId="0" applyFill="1" applyBorder="1" applyAlignment="1">
      <alignment horizontal="left" vertical="center" wrapText="1"/>
    </xf>
    <xf numFmtId="0" fontId="0" fillId="2" borderId="29" xfId="0" applyFill="1" applyBorder="1" applyAlignment="1">
      <alignment horizontal="left" vertical="center" wrapText="1"/>
    </xf>
    <xf numFmtId="0" fontId="0" fillId="2" borderId="30" xfId="0" applyFill="1" applyBorder="1" applyAlignment="1">
      <alignment horizontal="left" vertical="center" wrapText="1"/>
    </xf>
    <xf numFmtId="166" fontId="0" fillId="2" borderId="2" xfId="0" applyNumberFormat="1" applyFill="1" applyBorder="1" applyAlignment="1">
      <alignment horizontal="center" vertical="center"/>
    </xf>
    <xf numFmtId="166" fontId="0" fillId="2" borderId="3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30" xfId="0" applyFont="1" applyFill="1" applyBorder="1" applyAlignment="1">
      <alignment horizontal="center" vertical="center"/>
    </xf>
  </cellXfs>
  <cellStyles count="4">
    <cellStyle name="Comma" xfId="1" builtinId="3"/>
    <cellStyle name="Currency" xfId="3" builtinId="4"/>
    <cellStyle name="Normal" xfId="0" builtinId="0"/>
    <cellStyle name="Normal 3" xfId="2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37277</xdr:colOff>
      <xdr:row>46</xdr:row>
      <xdr:rowOff>17977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6590477" cy="85904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abSelected="1" workbookViewId="0">
      <selection activeCell="H25" sqref="H25"/>
    </sheetView>
  </sheetViews>
  <sheetFormatPr defaultRowHeight="15" x14ac:dyDescent="0.25"/>
  <cols>
    <col min="1" max="1" width="78.85546875" customWidth="1"/>
    <col min="2" max="2" width="2.28515625" customWidth="1"/>
    <col min="3" max="3" width="8.42578125" bestFit="1" customWidth="1"/>
    <col min="4" max="4" width="8.7109375" bestFit="1" customWidth="1"/>
  </cols>
  <sheetData/>
  <pageMargins left="0.25" right="0.25" top="0.75" bottom="0.75" header="0.3" footer="0.3"/>
  <pageSetup scale="9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zoomScale="90" zoomScaleNormal="90" workbookViewId="0">
      <selection activeCell="B30" sqref="B30"/>
    </sheetView>
  </sheetViews>
  <sheetFormatPr defaultRowHeight="15" x14ac:dyDescent="0.25"/>
  <cols>
    <col min="1" max="1" width="21.42578125" bestFit="1" customWidth="1"/>
    <col min="2" max="2" width="19.140625" bestFit="1" customWidth="1"/>
    <col min="3" max="3" width="14.28515625" bestFit="1" customWidth="1"/>
    <col min="4" max="4" width="13.7109375" bestFit="1" customWidth="1"/>
    <col min="5" max="5" width="5.85546875" bestFit="1" customWidth="1"/>
    <col min="6" max="6" width="13.7109375" customWidth="1"/>
    <col min="7" max="7" width="16.85546875" bestFit="1" customWidth="1"/>
    <col min="8" max="8" width="5.42578125" bestFit="1" customWidth="1"/>
    <col min="9" max="9" width="13.7109375" bestFit="1" customWidth="1"/>
    <col min="10" max="10" width="13.28515625" bestFit="1" customWidth="1"/>
    <col min="11" max="11" width="41.7109375" customWidth="1"/>
    <col min="12" max="12" width="10" bestFit="1" customWidth="1"/>
    <col min="13" max="13" width="11.5703125" bestFit="1" customWidth="1"/>
  </cols>
  <sheetData>
    <row r="1" spans="1:13" ht="15.75" x14ac:dyDescent="0.25">
      <c r="A1" s="106" t="s">
        <v>43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58"/>
    </row>
    <row r="2" spans="1:13" ht="15" customHeight="1" x14ac:dyDescent="0.25">
      <c r="A2" s="106" t="s">
        <v>44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58"/>
    </row>
    <row r="3" spans="1:13" ht="15.75" customHeight="1" thickBot="1" x14ac:dyDescent="0.3">
      <c r="A3" s="107" t="s">
        <v>45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58"/>
    </row>
    <row r="4" spans="1:13" ht="15.75" thickTop="1" x14ac:dyDescent="0.25">
      <c r="A4" s="36"/>
      <c r="B4" s="37"/>
      <c r="C4" s="65" t="s">
        <v>17</v>
      </c>
      <c r="D4" s="66"/>
      <c r="E4" s="38"/>
      <c r="F4" s="67" t="s">
        <v>0</v>
      </c>
      <c r="G4" s="68"/>
      <c r="H4" s="39"/>
      <c r="I4" s="65" t="s">
        <v>18</v>
      </c>
      <c r="J4" s="66"/>
      <c r="K4" s="40"/>
      <c r="L4" s="58"/>
    </row>
    <row r="5" spans="1:13" ht="30.75" customHeight="1" x14ac:dyDescent="0.25">
      <c r="A5" s="41"/>
      <c r="B5" s="15"/>
      <c r="C5" s="69" t="s">
        <v>1</v>
      </c>
      <c r="D5" s="70"/>
      <c r="E5" s="8"/>
      <c r="F5" s="4"/>
      <c r="G5" s="5"/>
      <c r="H5" s="16" t="s">
        <v>32</v>
      </c>
      <c r="I5" s="69" t="s">
        <v>1</v>
      </c>
      <c r="J5" s="70"/>
      <c r="K5" s="42"/>
      <c r="L5" s="58"/>
    </row>
    <row r="6" spans="1:13" x14ac:dyDescent="0.25">
      <c r="A6" s="43" t="s">
        <v>2</v>
      </c>
      <c r="B6" s="16" t="s">
        <v>16</v>
      </c>
      <c r="C6" s="20" t="s">
        <v>3</v>
      </c>
      <c r="D6" s="21" t="s">
        <v>4</v>
      </c>
      <c r="E6" s="22"/>
      <c r="F6" s="20" t="s">
        <v>3</v>
      </c>
      <c r="G6" s="21" t="s">
        <v>4</v>
      </c>
      <c r="H6" s="23"/>
      <c r="I6" s="20" t="s">
        <v>3</v>
      </c>
      <c r="J6" s="21" t="s">
        <v>4</v>
      </c>
      <c r="K6" s="42"/>
      <c r="L6" s="58"/>
    </row>
    <row r="7" spans="1:13" x14ac:dyDescent="0.25">
      <c r="A7" s="44"/>
      <c r="B7" s="13"/>
      <c r="C7" s="20" t="s">
        <v>5</v>
      </c>
      <c r="D7" s="21" t="s">
        <v>6</v>
      </c>
      <c r="E7" s="22"/>
      <c r="F7" s="20" t="s">
        <v>5</v>
      </c>
      <c r="G7" s="21" t="s">
        <v>6</v>
      </c>
      <c r="H7" s="23"/>
      <c r="I7" s="20" t="s">
        <v>5</v>
      </c>
      <c r="J7" s="21" t="s">
        <v>6</v>
      </c>
      <c r="K7" s="42"/>
      <c r="L7" s="58"/>
    </row>
    <row r="8" spans="1:13" x14ac:dyDescent="0.25">
      <c r="A8" s="45" t="s">
        <v>12</v>
      </c>
      <c r="B8" s="7" t="s">
        <v>7</v>
      </c>
      <c r="C8" s="2">
        <v>-73828606.75</v>
      </c>
      <c r="D8" s="3">
        <v>-16704822.3982681</v>
      </c>
      <c r="E8" s="9"/>
      <c r="F8" s="6">
        <v>0</v>
      </c>
      <c r="G8" s="7">
        <f>((D8-(C8*C23)))</f>
        <v>-15496.699396848679</v>
      </c>
      <c r="H8" s="15"/>
      <c r="I8" s="2">
        <f t="shared" ref="I8:J11" si="0">C8+F8</f>
        <v>-73828606.75</v>
      </c>
      <c r="J8" s="3">
        <f t="shared" si="0"/>
        <v>-16720319.097664949</v>
      </c>
      <c r="K8" s="57" t="s">
        <v>42</v>
      </c>
      <c r="L8" s="58"/>
    </row>
    <row r="9" spans="1:13" x14ac:dyDescent="0.25">
      <c r="A9" s="45" t="s">
        <v>13</v>
      </c>
      <c r="B9" s="17" t="s">
        <v>8</v>
      </c>
      <c r="C9" s="2">
        <v>241909657.37000003</v>
      </c>
      <c r="D9" s="3">
        <v>54738335.464218542</v>
      </c>
      <c r="E9" s="9"/>
      <c r="F9" s="6">
        <f>SUM(C17:C19)</f>
        <v>-53039938.927006483</v>
      </c>
      <c r="G9" s="14">
        <f>SUM(D17:D19)+-((D9-(C9*$C$23)))</f>
        <v>-12043391.261587633</v>
      </c>
      <c r="H9" s="24" t="s">
        <v>25</v>
      </c>
      <c r="I9" s="2">
        <f t="shared" si="0"/>
        <v>188869718.44299355</v>
      </c>
      <c r="J9" s="3">
        <f t="shared" si="0"/>
        <v>42694944.202630907</v>
      </c>
      <c r="K9" s="57" t="s">
        <v>42</v>
      </c>
      <c r="L9" s="59"/>
      <c r="M9" s="1"/>
    </row>
    <row r="10" spans="1:13" x14ac:dyDescent="0.25">
      <c r="A10" s="45" t="s">
        <v>14</v>
      </c>
      <c r="B10" s="17" t="s">
        <v>9</v>
      </c>
      <c r="C10" s="2">
        <v>109342677</v>
      </c>
      <c r="D10" s="3">
        <v>24740409.987977974</v>
      </c>
      <c r="E10" s="9"/>
      <c r="F10" s="6">
        <f>SUM(C21)</f>
        <v>-4749221.7386817932</v>
      </c>
      <c r="G10" s="14">
        <f>SUM(D21)+-(D10-(C10*$C$23))</f>
        <v>-1096536.458880685</v>
      </c>
      <c r="H10" s="24" t="s">
        <v>26</v>
      </c>
      <c r="I10" s="2">
        <f t="shared" si="0"/>
        <v>104593455.26131821</v>
      </c>
      <c r="J10" s="3">
        <f t="shared" si="0"/>
        <v>23643873.529097289</v>
      </c>
      <c r="K10" s="57" t="s">
        <v>42</v>
      </c>
      <c r="L10" s="58"/>
      <c r="M10" s="56"/>
    </row>
    <row r="11" spans="1:13" x14ac:dyDescent="0.25">
      <c r="A11" s="45" t="s">
        <v>15</v>
      </c>
      <c r="B11" s="17" t="s">
        <v>11</v>
      </c>
      <c r="C11" s="2">
        <v>303218835.23000002</v>
      </c>
      <c r="D11" s="3">
        <v>68673205.677656204</v>
      </c>
      <c r="E11" s="9"/>
      <c r="F11" s="6">
        <v>0</v>
      </c>
      <c r="G11" s="7">
        <v>0</v>
      </c>
      <c r="H11" s="15"/>
      <c r="I11" s="2">
        <f t="shared" si="0"/>
        <v>303218835.23000002</v>
      </c>
      <c r="J11" s="3">
        <f t="shared" si="0"/>
        <v>68673205.677656204</v>
      </c>
      <c r="K11" s="42"/>
      <c r="L11" s="58"/>
      <c r="M11" s="1"/>
    </row>
    <row r="12" spans="1:13" ht="15.75" thickBot="1" x14ac:dyDescent="0.3">
      <c r="A12" s="46" t="s">
        <v>10</v>
      </c>
      <c r="B12" s="18"/>
      <c r="C12" s="10">
        <f>SUM(C8:C11)</f>
        <v>580642562.85000002</v>
      </c>
      <c r="D12" s="11">
        <f>SUM(D8:D11)</f>
        <v>131447128.73158461</v>
      </c>
      <c r="E12" s="12"/>
      <c r="F12" s="10">
        <f t="shared" ref="F12:G12" si="1">SUM(F8:F11)</f>
        <v>-57789160.665688276</v>
      </c>
      <c r="G12" s="11">
        <f t="shared" si="1"/>
        <v>-13155424.419865167</v>
      </c>
      <c r="H12" s="31" t="s">
        <v>33</v>
      </c>
      <c r="I12" s="10">
        <f t="shared" ref="I12" si="2">SUM(I8:I11)</f>
        <v>522853402.18431175</v>
      </c>
      <c r="J12" s="11">
        <f>SUM(J8:J11)</f>
        <v>118291704.31171945</v>
      </c>
      <c r="K12" s="52" t="s">
        <v>41</v>
      </c>
      <c r="L12" s="58"/>
      <c r="M12" s="56"/>
    </row>
    <row r="13" spans="1:13" ht="15.75" thickBot="1" x14ac:dyDescent="0.3">
      <c r="A13" s="47"/>
      <c r="B13" s="48"/>
      <c r="C13" s="48"/>
      <c r="D13" s="48"/>
      <c r="E13" s="48"/>
      <c r="F13" s="48"/>
      <c r="G13" s="48"/>
      <c r="H13" s="48" t="s">
        <v>31</v>
      </c>
      <c r="I13" s="48"/>
      <c r="J13" s="48"/>
      <c r="K13" s="42"/>
      <c r="L13" s="58"/>
    </row>
    <row r="14" spans="1:13" ht="15" customHeight="1" x14ac:dyDescent="0.25">
      <c r="A14" s="62" t="s">
        <v>21</v>
      </c>
      <c r="B14" s="63"/>
      <c r="C14" s="63"/>
      <c r="D14" s="63"/>
      <c r="E14" s="63"/>
      <c r="F14" s="63"/>
      <c r="G14" s="63"/>
      <c r="H14" s="63"/>
      <c r="I14" s="63"/>
      <c r="J14" s="63"/>
      <c r="K14" s="64"/>
      <c r="L14" s="58"/>
    </row>
    <row r="15" spans="1:13" ht="15" customHeight="1" x14ac:dyDescent="0.25">
      <c r="A15" s="49"/>
      <c r="B15" s="27"/>
      <c r="C15" s="29">
        <v>1</v>
      </c>
      <c r="D15" s="29">
        <v>2</v>
      </c>
      <c r="E15" s="27"/>
      <c r="F15" s="27"/>
      <c r="G15" s="27"/>
      <c r="H15" s="27"/>
      <c r="I15" s="27"/>
      <c r="J15" s="28"/>
      <c r="K15" s="50"/>
      <c r="L15" s="58"/>
    </row>
    <row r="16" spans="1:13" x14ac:dyDescent="0.25">
      <c r="A16" s="51" t="s">
        <v>2</v>
      </c>
      <c r="B16" s="19" t="s">
        <v>16</v>
      </c>
      <c r="C16" s="53" t="s">
        <v>19</v>
      </c>
      <c r="D16" s="53" t="s">
        <v>20</v>
      </c>
      <c r="E16" s="53" t="s">
        <v>30</v>
      </c>
      <c r="F16" s="71" t="s">
        <v>22</v>
      </c>
      <c r="G16" s="71"/>
      <c r="H16" s="71"/>
      <c r="I16" s="71"/>
      <c r="J16" s="72" t="s">
        <v>40</v>
      </c>
      <c r="K16" s="73"/>
      <c r="L16" s="58"/>
      <c r="M16" s="30"/>
    </row>
    <row r="17" spans="1:13" ht="15" customHeight="1" x14ac:dyDescent="0.25">
      <c r="A17" s="78" t="s">
        <v>13</v>
      </c>
      <c r="B17" s="81" t="s">
        <v>8</v>
      </c>
      <c r="C17" s="26">
        <v>-47285004.735834122</v>
      </c>
      <c r="D17" s="26">
        <f>C17*$C$23</f>
        <v>-10689011.745558983</v>
      </c>
      <c r="E17" s="25" t="s">
        <v>27</v>
      </c>
      <c r="F17" s="84" t="s">
        <v>36</v>
      </c>
      <c r="G17" s="84"/>
      <c r="H17" s="84"/>
      <c r="I17" s="84"/>
      <c r="J17" s="74"/>
      <c r="K17" s="75"/>
      <c r="L17" s="60"/>
      <c r="M17" s="30"/>
    </row>
    <row r="18" spans="1:13" ht="30.75" customHeight="1" x14ac:dyDescent="0.25">
      <c r="A18" s="79"/>
      <c r="B18" s="82"/>
      <c r="C18" s="26">
        <v>-1335688.2644637823</v>
      </c>
      <c r="D18" s="26">
        <f>C18*$C$23</f>
        <v>-301939.01062336034</v>
      </c>
      <c r="E18" s="25" t="s">
        <v>28</v>
      </c>
      <c r="F18" s="85" t="s">
        <v>37</v>
      </c>
      <c r="G18" s="86"/>
      <c r="H18" s="86"/>
      <c r="I18" s="87"/>
      <c r="J18" s="74"/>
      <c r="K18" s="75"/>
      <c r="L18" s="58"/>
      <c r="M18" s="30"/>
    </row>
    <row r="19" spans="1:13" x14ac:dyDescent="0.25">
      <c r="A19" s="80"/>
      <c r="B19" s="83"/>
      <c r="C19" s="26">
        <v>-4419245.9267085791</v>
      </c>
      <c r="D19" s="26">
        <f>C19*$C$23</f>
        <v>-998992.6379621079</v>
      </c>
      <c r="E19" s="25" t="s">
        <v>29</v>
      </c>
      <c r="F19" s="84" t="s">
        <v>38</v>
      </c>
      <c r="G19" s="84"/>
      <c r="H19" s="84"/>
      <c r="I19" s="84"/>
      <c r="J19" s="74"/>
      <c r="K19" s="75"/>
      <c r="L19" s="58"/>
      <c r="M19" s="30"/>
    </row>
    <row r="20" spans="1:13" x14ac:dyDescent="0.25">
      <c r="A20" s="88" t="s">
        <v>24</v>
      </c>
      <c r="B20" s="89"/>
      <c r="C20" s="32">
        <f>SUM(C17:C19)</f>
        <v>-53039938.927006483</v>
      </c>
      <c r="D20" s="32">
        <f>SUM(D17:D19)</f>
        <v>-11989943.394144451</v>
      </c>
      <c r="E20" s="33" t="s">
        <v>25</v>
      </c>
      <c r="F20" s="90"/>
      <c r="G20" s="91"/>
      <c r="H20" s="91"/>
      <c r="I20" s="92"/>
      <c r="J20" s="74"/>
      <c r="K20" s="75"/>
      <c r="L20" s="58"/>
      <c r="M20" s="30"/>
    </row>
    <row r="21" spans="1:13" x14ac:dyDescent="0.25">
      <c r="A21" s="54" t="s">
        <v>14</v>
      </c>
      <c r="B21" s="55" t="s">
        <v>9</v>
      </c>
      <c r="C21" s="26">
        <v>-4749221.7386817932</v>
      </c>
      <c r="D21" s="26">
        <f>C21*$C$23</f>
        <v>-1073585.3201377129</v>
      </c>
      <c r="E21" s="25" t="s">
        <v>26</v>
      </c>
      <c r="F21" s="84" t="s">
        <v>39</v>
      </c>
      <c r="G21" s="84"/>
      <c r="H21" s="84"/>
      <c r="I21" s="84"/>
      <c r="J21" s="74"/>
      <c r="K21" s="75"/>
      <c r="L21" s="59"/>
      <c r="M21" s="30"/>
    </row>
    <row r="22" spans="1:13" ht="15.75" thickBot="1" x14ac:dyDescent="0.3">
      <c r="A22" s="88" t="s">
        <v>23</v>
      </c>
      <c r="B22" s="89"/>
      <c r="C22" s="34">
        <f>SUM(C20:C21)</f>
        <v>-57789160.665688276</v>
      </c>
      <c r="D22" s="34">
        <f>SUM(D20:D21)</f>
        <v>-13063528.714282164</v>
      </c>
      <c r="E22" s="35" t="s">
        <v>33</v>
      </c>
      <c r="F22" s="93"/>
      <c r="G22" s="93"/>
      <c r="H22" s="93"/>
      <c r="I22" s="93"/>
      <c r="J22" s="76"/>
      <c r="K22" s="77"/>
      <c r="L22" s="58"/>
      <c r="M22" s="30"/>
    </row>
    <row r="23" spans="1:13" ht="15" customHeight="1" x14ac:dyDescent="0.25">
      <c r="A23" s="94" t="s">
        <v>35</v>
      </c>
      <c r="B23" s="95"/>
      <c r="C23" s="98">
        <v>0.22605500000000001</v>
      </c>
      <c r="D23" s="100" t="s">
        <v>34</v>
      </c>
      <c r="E23" s="101"/>
      <c r="F23" s="101"/>
      <c r="G23" s="101"/>
      <c r="H23" s="101"/>
      <c r="I23" s="101"/>
      <c r="J23" s="101"/>
      <c r="K23" s="102"/>
      <c r="L23" s="58"/>
    </row>
    <row r="24" spans="1:13" ht="51" customHeight="1" thickBot="1" x14ac:dyDescent="0.3">
      <c r="A24" s="96"/>
      <c r="B24" s="97"/>
      <c r="C24" s="99"/>
      <c r="D24" s="103"/>
      <c r="E24" s="104"/>
      <c r="F24" s="104"/>
      <c r="G24" s="104"/>
      <c r="H24" s="104"/>
      <c r="I24" s="104"/>
      <c r="J24" s="104"/>
      <c r="K24" s="105"/>
      <c r="L24" s="58"/>
    </row>
    <row r="25" spans="1:13" ht="15.75" thickTop="1" x14ac:dyDescent="0.25">
      <c r="A25" s="58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</row>
    <row r="26" spans="1:13" x14ac:dyDescent="0.25">
      <c r="A26" s="58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</row>
    <row r="28" spans="1:13" x14ac:dyDescent="0.25">
      <c r="F28" s="1"/>
    </row>
    <row r="31" spans="1:13" x14ac:dyDescent="0.25">
      <c r="G31" s="61"/>
    </row>
    <row r="35" spans="7:7" x14ac:dyDescent="0.25">
      <c r="G35" s="1"/>
    </row>
  </sheetData>
  <mergeCells count="24">
    <mergeCell ref="A23:B24"/>
    <mergeCell ref="C23:C24"/>
    <mergeCell ref="D23:K24"/>
    <mergeCell ref="A1:K1"/>
    <mergeCell ref="A2:K2"/>
    <mergeCell ref="A3:K3"/>
    <mergeCell ref="F16:I16"/>
    <mergeCell ref="J16:K22"/>
    <mergeCell ref="A17:A19"/>
    <mergeCell ref="B17:B19"/>
    <mergeCell ref="F17:I17"/>
    <mergeCell ref="F18:I18"/>
    <mergeCell ref="F19:I19"/>
    <mergeCell ref="A20:B20"/>
    <mergeCell ref="F20:I20"/>
    <mergeCell ref="F21:I21"/>
    <mergeCell ref="A22:B22"/>
    <mergeCell ref="F22:I22"/>
    <mergeCell ref="A14:K14"/>
    <mergeCell ref="C4:D4"/>
    <mergeCell ref="F4:G4"/>
    <mergeCell ref="I4:J4"/>
    <mergeCell ref="C5:D5"/>
    <mergeCell ref="I5:J5"/>
  </mergeCells>
  <pageMargins left="0.7" right="0.7" top="0.75" bottom="0.75" header="0.3" footer="0.3"/>
  <pageSetup scale="64" orientation="landscape" r:id="rId1"/>
  <headerFooter>
    <oddFooter xml:space="preserve">&amp;RExhibit No.__ (DCG-3)
  Docket UE-130043
  Page 1
</oddFooter>
  </headerFooter>
  <ignoredErrors>
    <ignoredError sqref="D20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Appealed</CaseStatus>
    <OpenedDate xmlns="dc463f71-b30c-4ab2-9473-d307f9d35888">2013-01-11T08:00:00+00:00</OpenedDate>
    <Date1 xmlns="dc463f71-b30c-4ab2-9473-d307f9d35888">2013-06-21T07:00:00+00:00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130043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76616498D7811449987485091DF42B7" ma:contentTypeVersion="135" ma:contentTypeDescription="" ma:contentTypeScope="" ma:versionID="ea582effef2760cff9dab7cbb939c49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3E5F83C-1BBD-4FC7-9904-7317AFE4748D}"/>
</file>

<file path=customXml/itemProps2.xml><?xml version="1.0" encoding="utf-8"?>
<ds:datastoreItem xmlns:ds="http://schemas.openxmlformats.org/officeDocument/2006/customXml" ds:itemID="{BF6AE8E6-4543-4106-A2A0-595D85E9C584}"/>
</file>

<file path=customXml/itemProps3.xml><?xml version="1.0" encoding="utf-8"?>
<ds:datastoreItem xmlns:ds="http://schemas.openxmlformats.org/officeDocument/2006/customXml" ds:itemID="{00400CA2-CD1C-4370-9CE6-34EADB7678B4}"/>
</file>

<file path=customXml/itemProps4.xml><?xml version="1.0" encoding="utf-8"?>
<ds:datastoreItem xmlns:ds="http://schemas.openxmlformats.org/officeDocument/2006/customXml" ds:itemID="{E3A7AAD5-E96D-46EE-96E7-FFCF4252C1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Sheet</vt:lpstr>
      <vt:lpstr>Exhibit No. __ (DCG-3)</vt:lpstr>
    </vt:vector>
  </TitlesOfParts>
  <Company>Washington Utilities and Transportation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Gomez</dc:creator>
  <cp:lastModifiedBy>David Gomez</cp:lastModifiedBy>
  <cp:lastPrinted>2013-06-13T23:57:06Z</cp:lastPrinted>
  <dcterms:created xsi:type="dcterms:W3CDTF">2013-04-30T23:11:23Z</dcterms:created>
  <dcterms:modified xsi:type="dcterms:W3CDTF">2013-06-13T23:57:09Z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0x0101006E56B4D1795A2E4DB2F0B01679ED314A00A76616498D7811449987485091DF42B7</vt:lpwstr>
  </property>
  <property fmtid="{D5CDD505-2E9C-101B-9397-08002B2CF9AE}" pid="3" name="_docset_NoMedatataSyncRequired">
    <vt:lpwstr>False</vt:lpwstr>
  </property>
</Properties>
</file>